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chal\Documents\Dokumenty - tata\Rozpočty\2025\"/>
    </mc:Choice>
  </mc:AlternateContent>
  <bookViews>
    <workbookView xWindow="0" yWindow="0" windowWidth="0" windowHeight="0"/>
  </bookViews>
  <sheets>
    <sheet name="Rekapitulace stavby" sheetId="1" r:id="rId1"/>
    <sheet name="1-1 - SO 01-2 - komunikac..." sheetId="2" r:id="rId2"/>
    <sheet name="1-2 - Vedlejší rozpočtové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'1-1 - SO 01-2 - komunikac...'!$C$93:$K$701</definedName>
    <definedName name="_xlnm.Print_Area" localSheetId="1">'1-1 - SO 01-2 - komunikac...'!$C$4:$J$41,'1-1 - SO 01-2 - komunikac...'!$C$47:$J$73,'1-1 - SO 01-2 - komunikac...'!$C$79:$K$701</definedName>
    <definedName name="_xlnm.Print_Titles" localSheetId="1">'1-1 - SO 01-2 - komunikac...'!$93:$93</definedName>
    <definedName name="_xlnm._FilterDatabase" localSheetId="2" hidden="1">'1-2 - Vedlejší rozpočtové...'!$C$89:$K$130</definedName>
    <definedName name="_xlnm.Print_Area" localSheetId="2">'1-2 - Vedlejší rozpočtové...'!$C$4:$J$41,'1-2 - Vedlejší rozpočtové...'!$C$47:$J$69,'1-2 - Vedlejší rozpočtové...'!$C$75:$K$130</definedName>
    <definedName name="_xlnm.Print_Titles" localSheetId="2">'1-2 - Vedlejší rozpočtové...'!$89:$89</definedName>
    <definedName name="_xlnm.Print_Area" localSheetId="3">'Seznam figur'!$C$4:$G$12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9"/>
  <c r="J38"/>
  <c i="1" r="AY57"/>
  <c i="3" r="J37"/>
  <c i="1" r="AX57"/>
  <c i="3"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T119"/>
  <c r="R120"/>
  <c r="R119"/>
  <c r="P120"/>
  <c r="P119"/>
  <c r="BI116"/>
  <c r="BH116"/>
  <c r="BG116"/>
  <c r="BF116"/>
  <c r="T116"/>
  <c r="R116"/>
  <c r="P116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59"/>
  <c r="J19"/>
  <c r="J14"/>
  <c r="J84"/>
  <c r="E7"/>
  <c r="E78"/>
  <c i="2" r="J39"/>
  <c r="J38"/>
  <c i="1" r="AY56"/>
  <c i="2" r="J37"/>
  <c i="1" r="AX56"/>
  <c i="2" r="BI696"/>
  <c r="BH696"/>
  <c r="BG696"/>
  <c r="BF696"/>
  <c r="T696"/>
  <c r="R696"/>
  <c r="P696"/>
  <c r="BI691"/>
  <c r="BH691"/>
  <c r="BG691"/>
  <c r="BF691"/>
  <c r="T691"/>
  <c r="R691"/>
  <c r="P691"/>
  <c r="BI686"/>
  <c r="BH686"/>
  <c r="BG686"/>
  <c r="BF686"/>
  <c r="T686"/>
  <c r="R686"/>
  <c r="P686"/>
  <c r="BI681"/>
  <c r="BH681"/>
  <c r="BG681"/>
  <c r="BF681"/>
  <c r="T681"/>
  <c r="R681"/>
  <c r="P681"/>
  <c r="BI676"/>
  <c r="BH676"/>
  <c r="BG676"/>
  <c r="BF676"/>
  <c r="T676"/>
  <c r="R676"/>
  <c r="P676"/>
  <c r="BI668"/>
  <c r="BH668"/>
  <c r="BG668"/>
  <c r="BF668"/>
  <c r="T668"/>
  <c r="R668"/>
  <c r="P668"/>
  <c r="BI651"/>
  <c r="BH651"/>
  <c r="BG651"/>
  <c r="BF651"/>
  <c r="T651"/>
  <c r="R651"/>
  <c r="P651"/>
  <c r="BI630"/>
  <c r="BH630"/>
  <c r="BG630"/>
  <c r="BF630"/>
  <c r="T630"/>
  <c r="R630"/>
  <c r="P630"/>
  <c r="BI612"/>
  <c r="BH612"/>
  <c r="BG612"/>
  <c r="BF612"/>
  <c r="T612"/>
  <c r="R612"/>
  <c r="P612"/>
  <c r="BI603"/>
  <c r="BH603"/>
  <c r="BG603"/>
  <c r="BF603"/>
  <c r="T603"/>
  <c r="R603"/>
  <c r="P603"/>
  <c r="BI582"/>
  <c r="BH582"/>
  <c r="BG582"/>
  <c r="BF582"/>
  <c r="T582"/>
  <c r="R582"/>
  <c r="P582"/>
  <c r="BI576"/>
  <c r="BH576"/>
  <c r="BG576"/>
  <c r="BF576"/>
  <c r="T576"/>
  <c r="R576"/>
  <c r="P576"/>
  <c r="BI570"/>
  <c r="BH570"/>
  <c r="BG570"/>
  <c r="BF570"/>
  <c r="T570"/>
  <c r="R570"/>
  <c r="P570"/>
  <c r="BI565"/>
  <c r="BH565"/>
  <c r="BG565"/>
  <c r="BF565"/>
  <c r="T565"/>
  <c r="R565"/>
  <c r="P565"/>
  <c r="BI560"/>
  <c r="BH560"/>
  <c r="BG560"/>
  <c r="BF560"/>
  <c r="T560"/>
  <c r="R560"/>
  <c r="P560"/>
  <c r="BI555"/>
  <c r="BH555"/>
  <c r="BG555"/>
  <c r="BF555"/>
  <c r="T555"/>
  <c r="R555"/>
  <c r="P555"/>
  <c r="BI550"/>
  <c r="BH550"/>
  <c r="BG550"/>
  <c r="BF550"/>
  <c r="T550"/>
  <c r="R550"/>
  <c r="P550"/>
  <c r="BI542"/>
  <c r="BH542"/>
  <c r="BG542"/>
  <c r="BF542"/>
  <c r="T542"/>
  <c r="R542"/>
  <c r="P542"/>
  <c r="BI537"/>
  <c r="BH537"/>
  <c r="BG537"/>
  <c r="BF537"/>
  <c r="T537"/>
  <c r="R537"/>
  <c r="P537"/>
  <c r="BI532"/>
  <c r="BH532"/>
  <c r="BG532"/>
  <c r="BF532"/>
  <c r="T532"/>
  <c r="R532"/>
  <c r="P532"/>
  <c r="BI526"/>
  <c r="BH526"/>
  <c r="BG526"/>
  <c r="BF526"/>
  <c r="T526"/>
  <c r="R526"/>
  <c r="P526"/>
  <c r="BI520"/>
  <c r="BH520"/>
  <c r="BG520"/>
  <c r="BF520"/>
  <c r="T520"/>
  <c r="R520"/>
  <c r="P520"/>
  <c r="BI514"/>
  <c r="BH514"/>
  <c r="BG514"/>
  <c r="BF514"/>
  <c r="T514"/>
  <c r="R514"/>
  <c r="P514"/>
  <c r="BI504"/>
  <c r="BH504"/>
  <c r="BG504"/>
  <c r="BF504"/>
  <c r="T504"/>
  <c r="R504"/>
  <c r="P504"/>
  <c r="BI497"/>
  <c r="BH497"/>
  <c r="BG497"/>
  <c r="BF497"/>
  <c r="T497"/>
  <c r="R497"/>
  <c r="P497"/>
  <c r="BI491"/>
  <c r="BH491"/>
  <c r="BG491"/>
  <c r="BF491"/>
  <c r="T491"/>
  <c r="R491"/>
  <c r="P491"/>
  <c r="BI486"/>
  <c r="BH486"/>
  <c r="BG486"/>
  <c r="BF486"/>
  <c r="T486"/>
  <c r="R486"/>
  <c r="P486"/>
  <c r="BI481"/>
  <c r="BH481"/>
  <c r="BG481"/>
  <c r="BF481"/>
  <c r="T481"/>
  <c r="R481"/>
  <c r="P481"/>
  <c r="BI476"/>
  <c r="BH476"/>
  <c r="BG476"/>
  <c r="BF476"/>
  <c r="T476"/>
  <c r="R476"/>
  <c r="P476"/>
  <c r="BI471"/>
  <c r="BH471"/>
  <c r="BG471"/>
  <c r="BF471"/>
  <c r="T471"/>
  <c r="R471"/>
  <c r="P471"/>
  <c r="BI466"/>
  <c r="BH466"/>
  <c r="BG466"/>
  <c r="BF466"/>
  <c r="T466"/>
  <c r="R466"/>
  <c r="P466"/>
  <c r="BI461"/>
  <c r="BH461"/>
  <c r="BG461"/>
  <c r="BF461"/>
  <c r="T461"/>
  <c r="R461"/>
  <c r="P461"/>
  <c r="BI456"/>
  <c r="BH456"/>
  <c r="BG456"/>
  <c r="BF456"/>
  <c r="T456"/>
  <c r="R456"/>
  <c r="P456"/>
  <c r="BI450"/>
  <c r="BH450"/>
  <c r="BG450"/>
  <c r="BF450"/>
  <c r="T450"/>
  <c r="R450"/>
  <c r="P450"/>
  <c r="BI446"/>
  <c r="BH446"/>
  <c r="BG446"/>
  <c r="BF446"/>
  <c r="T446"/>
  <c r="R446"/>
  <c r="P446"/>
  <c r="BI441"/>
  <c r="BH441"/>
  <c r="BG441"/>
  <c r="BF441"/>
  <c r="T441"/>
  <c r="R441"/>
  <c r="P441"/>
  <c r="BI436"/>
  <c r="BH436"/>
  <c r="BG436"/>
  <c r="BF436"/>
  <c r="T436"/>
  <c r="R436"/>
  <c r="P436"/>
  <c r="BI430"/>
  <c r="BH430"/>
  <c r="BG430"/>
  <c r="BF430"/>
  <c r="T430"/>
  <c r="R430"/>
  <c r="P430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8"/>
  <c r="BH408"/>
  <c r="BG408"/>
  <c r="BF408"/>
  <c r="T408"/>
  <c r="R408"/>
  <c r="P408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7"/>
  <c r="BH387"/>
  <c r="BG387"/>
  <c r="BF387"/>
  <c r="T387"/>
  <c r="R387"/>
  <c r="P387"/>
  <c r="BI382"/>
  <c r="BH382"/>
  <c r="BG382"/>
  <c r="BF382"/>
  <c r="T382"/>
  <c r="R382"/>
  <c r="P382"/>
  <c r="BI377"/>
  <c r="BH377"/>
  <c r="BG377"/>
  <c r="BF377"/>
  <c r="T377"/>
  <c r="R377"/>
  <c r="P377"/>
  <c r="BI372"/>
  <c r="BH372"/>
  <c r="BG372"/>
  <c r="BF372"/>
  <c r="T372"/>
  <c r="R372"/>
  <c r="P372"/>
  <c r="BI368"/>
  <c r="BH368"/>
  <c r="BG368"/>
  <c r="BF368"/>
  <c r="T368"/>
  <c r="R368"/>
  <c r="P368"/>
  <c r="BI360"/>
  <c r="BH360"/>
  <c r="BG360"/>
  <c r="BF360"/>
  <c r="T360"/>
  <c r="R360"/>
  <c r="P360"/>
  <c r="BI356"/>
  <c r="BH356"/>
  <c r="BG356"/>
  <c r="BF356"/>
  <c r="T356"/>
  <c r="R356"/>
  <c r="P356"/>
  <c r="BI336"/>
  <c r="BH336"/>
  <c r="BG336"/>
  <c r="BF336"/>
  <c r="T336"/>
  <c r="R336"/>
  <c r="P336"/>
  <c r="BI330"/>
  <c r="BH330"/>
  <c r="BG330"/>
  <c r="BF330"/>
  <c r="T330"/>
  <c r="R330"/>
  <c r="P330"/>
  <c r="BI326"/>
  <c r="BH326"/>
  <c r="BG326"/>
  <c r="BF326"/>
  <c r="T326"/>
  <c r="R326"/>
  <c r="P326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6"/>
  <c r="BH296"/>
  <c r="BG296"/>
  <c r="BF296"/>
  <c r="T296"/>
  <c r="R296"/>
  <c r="P296"/>
  <c r="BI290"/>
  <c r="BH290"/>
  <c r="BG290"/>
  <c r="BF290"/>
  <c r="T290"/>
  <c r="R290"/>
  <c r="P290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59"/>
  <c r="BH259"/>
  <c r="BG259"/>
  <c r="BF259"/>
  <c r="T259"/>
  <c r="R259"/>
  <c r="P259"/>
  <c r="BI254"/>
  <c r="BH254"/>
  <c r="BG254"/>
  <c r="BF254"/>
  <c r="T254"/>
  <c r="R254"/>
  <c r="P254"/>
  <c r="BI247"/>
  <c r="BH247"/>
  <c r="BG247"/>
  <c r="BF247"/>
  <c r="T247"/>
  <c r="R247"/>
  <c r="P247"/>
  <c r="BI242"/>
  <c r="BH242"/>
  <c r="BG242"/>
  <c r="BF242"/>
  <c r="T242"/>
  <c r="R242"/>
  <c r="P242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01"/>
  <c r="BH201"/>
  <c r="BG201"/>
  <c r="BF201"/>
  <c r="T201"/>
  <c r="R201"/>
  <c r="P201"/>
  <c r="BI189"/>
  <c r="BH189"/>
  <c r="BG189"/>
  <c r="BF189"/>
  <c r="T189"/>
  <c r="R189"/>
  <c r="P189"/>
  <c r="BI172"/>
  <c r="BH172"/>
  <c r="BG172"/>
  <c r="BF172"/>
  <c r="T172"/>
  <c r="R172"/>
  <c r="P172"/>
  <c r="BI154"/>
  <c r="BH154"/>
  <c r="BG154"/>
  <c r="BF154"/>
  <c r="T154"/>
  <c r="R154"/>
  <c r="P154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50"/>
  <c i="1" r="L50"/>
  <c r="AM50"/>
  <c r="AM49"/>
  <c r="L49"/>
  <c r="AM47"/>
  <c r="L47"/>
  <c r="L45"/>
  <c r="L44"/>
  <c i="2" r="J576"/>
  <c r="J290"/>
  <c r="BK128"/>
  <c r="BK456"/>
  <c r="J326"/>
  <c r="J691"/>
  <c r="BK491"/>
  <c r="BK382"/>
  <c r="BK201"/>
  <c r="J630"/>
  <c r="J424"/>
  <c r="BK219"/>
  <c i="3" r="BK128"/>
  <c r="BK120"/>
  <c i="2" r="J450"/>
  <c r="BK273"/>
  <c r="J582"/>
  <c r="BK436"/>
  <c r="J560"/>
  <c r="J412"/>
  <c r="J172"/>
  <c r="J481"/>
  <c r="BK356"/>
  <c r="J133"/>
  <c i="3" r="BK116"/>
  <c i="2" r="BK466"/>
  <c r="J285"/>
  <c r="J570"/>
  <c r="BK416"/>
  <c r="J311"/>
  <c r="J686"/>
  <c r="BK441"/>
  <c r="BK296"/>
  <c r="BK576"/>
  <c r="BK430"/>
  <c r="BK259"/>
  <c i="3" r="J120"/>
  <c i="2" r="BK676"/>
  <c r="J382"/>
  <c r="J279"/>
  <c r="BK123"/>
  <c r="BK486"/>
  <c r="J368"/>
  <c r="J242"/>
  <c r="BK570"/>
  <c r="J420"/>
  <c r="BK285"/>
  <c r="BK102"/>
  <c r="J476"/>
  <c r="BK279"/>
  <c i="3" r="J93"/>
  <c r="BK100"/>
  <c i="2" r="BK550"/>
  <c r="BK424"/>
  <c r="J259"/>
  <c r="BK520"/>
  <c r="J372"/>
  <c r="BK234"/>
  <c r="BK555"/>
  <c r="BK399"/>
  <c r="BK290"/>
  <c r="BK696"/>
  <c r="J267"/>
  <c i="3" r="J97"/>
  <c i="2" r="J555"/>
  <c r="BK408"/>
  <c r="J230"/>
  <c r="J537"/>
  <c r="BK267"/>
  <c r="BK630"/>
  <c r="BK446"/>
  <c r="BK326"/>
  <c r="J565"/>
  <c r="J301"/>
  <c i="3" r="BK125"/>
  <c i="2" r="BK686"/>
  <c r="BK412"/>
  <c r="J247"/>
  <c r="BK97"/>
  <c r="J497"/>
  <c r="BK247"/>
  <c r="J603"/>
  <c r="J330"/>
  <c r="J154"/>
  <c r="J486"/>
  <c r="BK377"/>
  <c r="BK113"/>
  <c i="3" r="J116"/>
  <c i="2" r="BK560"/>
  <c r="J416"/>
  <c r="J219"/>
  <c r="BK603"/>
  <c r="BK526"/>
  <c r="BK391"/>
  <c r="J201"/>
  <c r="BK537"/>
  <c r="BK403"/>
  <c r="BK230"/>
  <c r="J504"/>
  <c r="J399"/>
  <c r="J107"/>
  <c i="3" r="BK107"/>
  <c i="2" r="J681"/>
  <c r="BK395"/>
  <c i="1" r="AS55"/>
  <c i="2" r="BK612"/>
  <c r="J436"/>
  <c r="J234"/>
  <c r="J526"/>
  <c r="BK360"/>
  <c r="J118"/>
  <c i="3" r="J104"/>
  <c i="2" r="BK476"/>
  <c r="BK301"/>
  <c r="J550"/>
  <c r="J377"/>
  <c r="BK118"/>
  <c r="BK514"/>
  <c r="J387"/>
  <c r="BK133"/>
  <c r="BK420"/>
  <c i="3" r="J128"/>
  <c r="J110"/>
  <c i="2" r="J532"/>
  <c r="BK336"/>
  <c r="BK154"/>
  <c r="J542"/>
  <c r="BK387"/>
  <c r="J113"/>
  <c r="BK542"/>
  <c r="J408"/>
  <c r="BK242"/>
  <c r="J123"/>
  <c r="J336"/>
  <c i="3" r="BK110"/>
  <c r="J107"/>
  <c i="2" r="J520"/>
  <c r="BK254"/>
  <c r="J676"/>
  <c r="J461"/>
  <c r="BK330"/>
  <c r="J97"/>
  <c r="BK504"/>
  <c r="J316"/>
  <c r="J651"/>
  <c r="J441"/>
  <c r="BK225"/>
  <c i="3" r="BK97"/>
  <c i="2" r="J514"/>
  <c r="BK368"/>
  <c r="BK213"/>
  <c r="BK481"/>
  <c r="J403"/>
  <c r="J296"/>
  <c r="BK107"/>
  <c r="BK532"/>
  <c r="BK321"/>
  <c r="J128"/>
  <c r="BK461"/>
  <c r="BK307"/>
  <c i="3" r="BK104"/>
  <c i="2" r="BK668"/>
  <c r="BK372"/>
  <c r="J102"/>
  <c r="J491"/>
  <c r="BK316"/>
  <c r="J696"/>
  <c r="BK497"/>
  <c r="BK311"/>
  <c r="BK681"/>
  <c r="J446"/>
  <c r="J254"/>
  <c i="3" r="BK93"/>
  <c i="2" r="BK582"/>
  <c r="J391"/>
  <c r="BK189"/>
  <c r="J668"/>
  <c r="BK471"/>
  <c r="J360"/>
  <c r="J225"/>
  <c r="J466"/>
  <c r="J395"/>
  <c r="J213"/>
  <c r="BK691"/>
  <c r="J471"/>
  <c r="J189"/>
  <c i="3" r="J100"/>
  <c i="2" r="J456"/>
  <c r="J307"/>
  <c r="BK172"/>
  <c r="BK565"/>
  <c r="J430"/>
  <c r="J273"/>
  <c r="BK651"/>
  <c r="BK450"/>
  <c r="J356"/>
  <c r="J138"/>
  <c r="J612"/>
  <c r="J321"/>
  <c r="BK138"/>
  <c i="3" r="J125"/>
  <c i="2" l="1" r="R96"/>
  <c r="BK241"/>
  <c r="J241"/>
  <c r="J66"/>
  <c r="T310"/>
  <c r="P359"/>
  <c r="P423"/>
  <c r="T460"/>
  <c r="T459"/>
  <c r="T475"/>
  <c i="3" r="BK103"/>
  <c r="J103"/>
  <c r="J66"/>
  <c i="2" r="P96"/>
  <c r="R241"/>
  <c r="BK310"/>
  <c r="J310"/>
  <c r="J67"/>
  <c r="R359"/>
  <c r="BK423"/>
  <c r="J423"/>
  <c r="J69"/>
  <c r="R460"/>
  <c r="R459"/>
  <c r="P475"/>
  <c i="3" r="BK92"/>
  <c r="T103"/>
  <c i="2" r="T96"/>
  <c r="T241"/>
  <c r="R310"/>
  <c r="BK359"/>
  <c r="J359"/>
  <c r="J68"/>
  <c r="T423"/>
  <c r="P460"/>
  <c r="P459"/>
  <c r="BK475"/>
  <c r="J475"/>
  <c r="J72"/>
  <c i="3" r="R92"/>
  <c r="R103"/>
  <c r="P124"/>
  <c i="2" r="BK96"/>
  <c r="J96"/>
  <c r="J65"/>
  <c r="P241"/>
  <c r="P310"/>
  <c r="T359"/>
  <c r="R423"/>
  <c r="BK460"/>
  <c r="J460"/>
  <c r="J71"/>
  <c r="R475"/>
  <c i="3" r="P92"/>
  <c r="T92"/>
  <c r="P103"/>
  <c r="BK124"/>
  <c r="J124"/>
  <c r="J68"/>
  <c r="R124"/>
  <c r="T124"/>
  <c r="BK119"/>
  <c r="J119"/>
  <c r="J67"/>
  <c r="J56"/>
  <c r="F87"/>
  <c r="E50"/>
  <c r="BE93"/>
  <c r="BE100"/>
  <c r="BE110"/>
  <c r="BE125"/>
  <c r="BE107"/>
  <c r="BE116"/>
  <c r="BE128"/>
  <c r="BE97"/>
  <c r="BE104"/>
  <c r="BE120"/>
  <c i="2" r="F59"/>
  <c r="BE97"/>
  <c r="BE154"/>
  <c r="BE189"/>
  <c r="BE201"/>
  <c r="BE213"/>
  <c r="BE230"/>
  <c r="BE234"/>
  <c r="BE242"/>
  <c r="BE273"/>
  <c r="BE296"/>
  <c r="BE326"/>
  <c r="BE330"/>
  <c r="BE368"/>
  <c r="BE387"/>
  <c r="BE403"/>
  <c r="BE436"/>
  <c r="BE456"/>
  <c r="BE476"/>
  <c r="BE486"/>
  <c r="BE526"/>
  <c r="BE532"/>
  <c r="BE542"/>
  <c r="BE550"/>
  <c r="BE555"/>
  <c r="BE560"/>
  <c r="BE582"/>
  <c r="BE603"/>
  <c r="BE696"/>
  <c r="J56"/>
  <c r="E82"/>
  <c r="BE113"/>
  <c r="BE118"/>
  <c r="BE172"/>
  <c r="BE219"/>
  <c r="BE247"/>
  <c r="BE267"/>
  <c r="BE285"/>
  <c r="BE307"/>
  <c r="BE360"/>
  <c r="BE372"/>
  <c r="BE391"/>
  <c r="BE412"/>
  <c r="BE416"/>
  <c r="BE450"/>
  <c r="BE461"/>
  <c r="BE466"/>
  <c r="BE471"/>
  <c r="BE520"/>
  <c r="BE565"/>
  <c r="BE570"/>
  <c r="BE576"/>
  <c r="BE668"/>
  <c r="BE681"/>
  <c r="BE123"/>
  <c r="BE128"/>
  <c r="BE138"/>
  <c r="BE254"/>
  <c r="BE259"/>
  <c r="BE279"/>
  <c r="BE301"/>
  <c r="BE321"/>
  <c r="BE336"/>
  <c r="BE395"/>
  <c r="BE408"/>
  <c r="BE420"/>
  <c r="BE441"/>
  <c r="BE612"/>
  <c r="BE630"/>
  <c r="BE676"/>
  <c r="BE686"/>
  <c r="BE102"/>
  <c r="BE107"/>
  <c r="BE133"/>
  <c r="BE225"/>
  <c r="BE290"/>
  <c r="BE311"/>
  <c r="BE316"/>
  <c r="BE356"/>
  <c r="BE377"/>
  <c r="BE382"/>
  <c r="BE399"/>
  <c r="BE424"/>
  <c r="BE430"/>
  <c r="BE446"/>
  <c r="BE481"/>
  <c r="BE491"/>
  <c r="BE497"/>
  <c r="BE504"/>
  <c r="BE514"/>
  <c r="BE537"/>
  <c r="BE651"/>
  <c r="BE691"/>
  <c r="F36"/>
  <c i="1" r="BA56"/>
  <c i="2" r="F39"/>
  <c i="1" r="BD56"/>
  <c i="3" r="F38"/>
  <c i="1" r="BC57"/>
  <c i="3" r="J36"/>
  <c i="1" r="AW57"/>
  <c i="3" r="F36"/>
  <c i="1" r="BA57"/>
  <c r="AS54"/>
  <c i="2" r="F37"/>
  <c i="1" r="BB56"/>
  <c i="3" r="F39"/>
  <c i="1" r="BD57"/>
  <c i="3" r="F37"/>
  <c i="1" r="BB57"/>
  <c i="2" r="J36"/>
  <c i="1" r="AW56"/>
  <c i="2" r="F38"/>
  <c i="1" r="BC56"/>
  <c i="3" l="1" r="BK91"/>
  <c r="BK90"/>
  <c r="J90"/>
  <c r="J63"/>
  <c r="T91"/>
  <c r="T90"/>
  <c r="P91"/>
  <c r="P90"/>
  <c i="1" r="AU57"/>
  <c i="3" r="R91"/>
  <c r="R90"/>
  <c i="2" r="T95"/>
  <c r="T94"/>
  <c r="P95"/>
  <c r="P94"/>
  <c i="1" r="AU56"/>
  <c i="2" r="R95"/>
  <c r="R94"/>
  <c r="BK459"/>
  <c r="J459"/>
  <c r="J70"/>
  <c i="3" r="J92"/>
  <c r="J65"/>
  <c i="2" r="BK95"/>
  <c r="J95"/>
  <c r="J64"/>
  <c i="1" r="BD55"/>
  <c r="BD54"/>
  <c r="W33"/>
  <c i="2" r="J35"/>
  <c i="1" r="AV56"/>
  <c r="AT56"/>
  <c i="3" r="F35"/>
  <c i="1" r="AZ57"/>
  <c r="BB55"/>
  <c r="BB54"/>
  <c r="AX54"/>
  <c r="BA55"/>
  <c r="BA54"/>
  <c r="W30"/>
  <c r="BC55"/>
  <c r="BC54"/>
  <c r="W32"/>
  <c i="3" r="J35"/>
  <c i="1" r="AV57"/>
  <c r="AT57"/>
  <c i="2" r="F35"/>
  <c i="1" r="AZ56"/>
  <c i="3" l="1" r="J91"/>
  <c r="J64"/>
  <c i="2" r="BK94"/>
  <c r="J94"/>
  <c r="J63"/>
  <c i="1" r="AU55"/>
  <c r="AU54"/>
  <c r="AY55"/>
  <c i="3" r="J32"/>
  <c i="1" r="AG57"/>
  <c r="AW54"/>
  <c r="AK30"/>
  <c r="AZ55"/>
  <c r="AV55"/>
  <c r="AX55"/>
  <c r="AW55"/>
  <c r="AY54"/>
  <c r="W31"/>
  <c i="3" l="1" r="J41"/>
  <c i="1" r="AN57"/>
  <c r="AZ54"/>
  <c r="AV54"/>
  <c r="AK29"/>
  <c i="2" r="J32"/>
  <c i="1" r="AG56"/>
  <c r="AG55"/>
  <c r="AG54"/>
  <c r="AK26"/>
  <c r="AT55"/>
  <c r="AN55"/>
  <c i="2" l="1" r="J41"/>
  <c i="1" r="AN56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<sst xmlns="http://schemas.openxmlformats.org/spreadsheetml/2006/main">
  <si>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</si>
  <si>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</si>
  <si>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</si>
  <si>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</si>
  <si>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</si>
  <si>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{0ecb8342-6e0d-4268-8f2f-c128525f3922}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</si>
  <si>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</si>
  <si>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</si>
  <si>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</si>
  <si>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</si>
  <si>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</si>
  <si>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</si>
  <si>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</si>
  <si>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</si>
  <si>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POSP899-2025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</si>
  <si>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</si>
  <si>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</si>
  <si>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Komunikace Nový Jičín-Kojetín- SO 01-2</t>
  </si>
  <si>
    <t>KSO:</t>
  </si>
  <si>
    <t>823 27</t>
  </si>
  <si>
    <t>CC-CZ:</t>
  </si>
  <si>
    <t>21121</t>
  </si>
  <si>
    <t>Místo:</t>
  </si>
  <si>
    <t>Nový Jičín</t>
  </si>
  <si>
    <t>Datum:</t>
  </si>
  <si>
    <t>25. 6. 2025</t>
  </si>
  <si>
    <t>CZ-CPV:</t>
  </si>
  <si>
    <t>77310000-6</t>
  </si>
  <si>
    <t>CZ-CPA:</t>
  </si>
  <si>
    <t>81.30.1</t>
  </si>
  <si>
    <t>Zadavatel:</t>
  </si>
  <si>
    <t>IČ:</t>
  </si>
  <si>
    <t>00298212</t>
  </si>
  <si>
    <t>Město Nový Jičín</t>
  </si>
  <si>
    <t>DIČ:</t>
  </si>
  <si>
    <t>CZ00298212</t>
  </si>
  <si>
    <t>Účastník:</t>
  </si>
  <si>
    <t>Vyplň údaj</t>
  </si>
  <si>
    <t>Projektant:</t>
  </si>
  <si>
    <t>09667491</t>
  </si>
  <si>
    <t>True</t>
  </si>
  <si>
    <t>Ing. Michal Doležel</t>
  </si>
  <si>
    <t>CZ09667491</t>
  </si>
  <si>
    <t>Zpracovatel:</t>
  </si>
  <si>
    <t/>
  </si>
  <si>
    <t xml:space="preserve">ing.Pospíšil Michal                 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</si>
  <si>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</si>
  <si>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</si>
  <si>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</si>
  <si>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</si>
  <si>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</si>
  <si>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</si>
  <si>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</si>
  <si>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</si>
  <si>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</si>
  <si>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</si>
  <si>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</si>
  <si>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</si>
  <si>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</si>
  <si>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</si>
  <si>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</si>
  <si>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</si>
  <si>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</si>
  <si>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</si>
  <si>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</si>
  <si>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</si>
  <si>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</si>
  <si>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</si>
  <si>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</si>
  <si>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</si>
  <si>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</si>
  <si>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</si>
  <si>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</si>
  <si>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</si>
  <si>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</si>
  <si>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</si>
  <si>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</si>
  <si>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</si>
  <si>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</si>
  <si>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</si>
  <si>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</si>
  <si>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</si>
  <si>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</si>
  <si>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</si>
  <si>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</si>
  <si>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</si>
  <si>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</si>
  <si>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 xml:space="preserve">SO 01-2 - komunikace </t>
  </si>
  <si>
    <t>STA</t>
  </si>
  <si>
    <t>{df3e5a27-fef5-4dcf-b775-836146dba0ea}</t>
  </si>
  <si>
    <t>82229</t>
  </si>
  <si>
    <t>2</t>
  </si>
  <si>
    <t>/</t>
  </si>
  <si>
    <t>1-1</t>
  </si>
  <si>
    <t xml:space="preserve">SO 01-2 - komunikace - soupis prací </t>
  </si>
  <si>
    <t>Soupis</t>
  </si>
  <si>
    <t>{70236dba-447e-4393-9a74-4d80b68bd1f5}</t>
  </si>
  <si>
    <t>1-2</t>
  </si>
  <si>
    <t>Vedlejší rozpočtové náklady - soupis prací</t>
  </si>
  <si>
    <t>{521ac007-ed8f-4100-83c6-86a44db1cff4}</t>
  </si>
  <si>
    <t>KRYCÍ LIST SOUPISU PRACÍ</t>
  </si>
  <si>
    <t>Objekt:</t>
  </si>
  <si>
    <t xml:space="preserve">1 - SO 01-2 - komunikace </t>
  </si>
  <si>
    <t>Soupis:</t>
  </si>
  <si>
    <t xml:space="preserve">1-1 - SO 01-2 - komunikace - soupis prací </t>
  </si>
  <si>
    <t>42.11.10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</si>
  <si>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</si>
  <si>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</si>
  <si>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</si>
  <si>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</si>
  <si>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</si>
  <si>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001 - zemní práce</t>
  </si>
  <si>
    <t xml:space="preserve">    57 -  Kryty pozemních komunikací letišť a ploch z kameniva nebo živičné</t>
  </si>
  <si>
    <t xml:space="preserve">    059 - kryty poz.komunikací - dlažba</t>
  </si>
  <si>
    <t xml:space="preserve">    81 -  Potrubí z trub betonových</t>
  </si>
  <si>
    <t xml:space="preserve">    87 -  Potrubí z trub plastických a skleněných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</si>
  <si>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</si>
  <si>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</si>
  <si>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96 - Bourání konstrukcí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</si>
  <si>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</si>
  <si>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</si>
  <si>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</si>
  <si>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</si>
  <si>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</si>
  <si>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</si>
  <si>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</si>
  <si>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</si>
  <si>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</si>
  <si>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</si>
  <si>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</si>
  <si>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</si>
  <si>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</si>
  <si>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</si>
  <si>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</si>
  <si>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</si>
  <si>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001</t>
  </si>
  <si>
    <t>zemní práce</t>
  </si>
  <si>
    <t>90</t>
  </si>
  <si>
    <t>K</t>
  </si>
  <si>
    <t>767991912</t>
  </si>
  <si>
    <t>Opravy zámečnických konstrukcí ostatní - samostatné řezání plamenem</t>
  </si>
  <si>
    <t>m</t>
  </si>
  <si>
    <t>CS ÚRS 2024 02</t>
  </si>
  <si>
    <t>4</t>
  </si>
  <si>
    <t>750446763</t>
  </si>
  <si>
    <t>PP</t>
  </si>
  <si>
    <t>Ostatní opravy řezání plamenem</t>
  </si>
  <si>
    <t>Online PSC</t>
  </si>
  <si>
    <t>https://podminky.urs.cz/item/CS_URS_2024_02/767991912</t>
  </si>
  <si>
    <t>VV</t>
  </si>
  <si>
    <t xml:space="preserve">D 324 mm , obvod 1,017 m, na 5m kusy - 3 řezy/ 20 m roura  x 2 </t>
  </si>
  <si>
    <t>1,017*3*2</t>
  </si>
  <si>
    <t>938902111</t>
  </si>
  <si>
    <t>Čištění příkopů komunikací příkopovým rypadlem objem nánosu do 0,15 m3/m</t>
  </si>
  <si>
    <t>CS ÚRS 2025 01</t>
  </si>
  <si>
    <t>122157039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</si>
  <si>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do 0,15 m3/m</t>
  </si>
  <si>
    <t>https://podminky.urs.cz/item/CS_URS_2025_01/938902111</t>
  </si>
  <si>
    <t>"položka výkazu výměr 28</t>
  </si>
  <si>
    <t>718</t>
  </si>
  <si>
    <t>952904121</t>
  </si>
  <si>
    <t>Čištění mostních objektů - ruční odstranění nánosů z otvorů v do 1,5 m</t>
  </si>
  <si>
    <t>m3</t>
  </si>
  <si>
    <t>-638980546</t>
  </si>
  <si>
    <t>Čištění mostních objektů odstranění nánosů z otvorů ručně, světlé výšky otvoru do 1,5 m</t>
  </si>
  <si>
    <t>https://podminky.urs.cz/item/CS_URS_2025_01/952904121</t>
  </si>
  <si>
    <t>"položka výkazu výměr 26</t>
  </si>
  <si>
    <t>předpoklad 30% plochy otvoru nános</t>
  </si>
  <si>
    <t>0,5^2*3,14*8*4*0,3</t>
  </si>
  <si>
    <t>3</t>
  </si>
  <si>
    <t>952904131</t>
  </si>
  <si>
    <t>Čištění mostních objektů - propláchnutí odvodnění</t>
  </si>
  <si>
    <t>1250119286</t>
  </si>
  <si>
    <t>Čištění mostních objektů propláchnutí odvodnění</t>
  </si>
  <si>
    <t>https://podminky.urs.cz/item/CS_URS_2025_01/952904131</t>
  </si>
  <si>
    <t>4*8</t>
  </si>
  <si>
    <t>938902321</t>
  </si>
  <si>
    <t>Čištění rigolů ručně při tl nánosu do 50 mm</t>
  </si>
  <si>
    <t>-281203776</t>
  </si>
  <si>
    <t>Čištění rigolů komunikací s odstraněním travnatého porostu nebo nánosu s naložením na dopravní prostředek nebo s přemístěním na hromady na vzdálenost do 20 m ručně při tl. nánosu do 50 mm</t>
  </si>
  <si>
    <t>https://podminky.urs.cz/item/CS_URS_2025_01/938902321</t>
  </si>
  <si>
    <t>"položka výkazu výměr 27</t>
  </si>
  <si>
    <t>62</t>
  </si>
  <si>
    <t>5</t>
  </si>
  <si>
    <t>122252203</t>
  </si>
  <si>
    <t>Odkopávky a prokopávky nezapažené pro silnice a dálnice v hornině třídy těžitelnosti I objem do 100 m3 strojně</t>
  </si>
  <si>
    <t>432234816</t>
  </si>
  <si>
    <t>Odkopávky a prokopávky nezapažené pro silnice a dálnice strojně v hornině třídy těžitelnosti I do 100 m3</t>
  </si>
  <si>
    <t>https://podminky.urs.cz/item/CS_URS_2025_01/122252203</t>
  </si>
  <si>
    <t>položka výkazu výměr 4</t>
  </si>
  <si>
    <t>76,8+60,75</t>
  </si>
  <si>
    <t>6</t>
  </si>
  <si>
    <t>132251253</t>
  </si>
  <si>
    <t>Hloubení rýh nezapažených š do 2000 mm v hornině třídy těžitelnosti I skupiny 3 objem do 100 m3 strojně</t>
  </si>
  <si>
    <t>-541637121</t>
  </si>
  <si>
    <t>Hloubení nezapažených rýh šířky přes 800 do 2 000 mm strojně s urovnáním dna do předepsaného profilu a spádu v hornině třídy těžitelnosti I skupiny 3 přes 50 do 100 m3</t>
  </si>
  <si>
    <t>https://podminky.urs.cz/item/CS_URS_2025_01/132251253</t>
  </si>
  <si>
    <t>položka výkazu výměr 25</t>
  </si>
  <si>
    <t>1,1*1,2*2*12</t>
  </si>
  <si>
    <t>7</t>
  </si>
  <si>
    <t>133151101</t>
  </si>
  <si>
    <t>Hloubení šachet nezapažených v hornině třídy těžitelnosti I skupiny 1 a 2 objem do 20 m3</t>
  </si>
  <si>
    <t>729574712</t>
  </si>
  <si>
    <t>Hloubení nezapažených šachet strojně v hornině třídy těžitelnosti I skupiny 1 a 2 do 20 m3</t>
  </si>
  <si>
    <t>https://podminky.urs.cz/item/CS_URS_2025_01/133151101</t>
  </si>
  <si>
    <t>položka výkazu výměr 26</t>
  </si>
  <si>
    <t>0,5^2*3,14*1,2*12</t>
  </si>
  <si>
    <t>8</t>
  </si>
  <si>
    <t>162751117</t>
  </si>
  <si>
    <t>Vodorovné přemístění přes 9 000 do 10000 m výkopku/sypaniny z horniny třídy těžitelnosti I skupiny 1 až 3</t>
  </si>
  <si>
    <t>147690168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</si>
  <si>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</si>
  <si>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</si>
  <si>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62*0,023</t>
  </si>
  <si>
    <t>718*0,15</t>
  </si>
  <si>
    <t>Součet</t>
  </si>
  <si>
    <t>9</t>
  </si>
  <si>
    <t>162751119</t>
  </si>
  <si>
    <t>Příplatek k vodorovnému přemístění výkopku/sypaniny z horniny třídy těžitelnosti I skupiny 1 až 3 ZKD 1000 m přes 10000 m</t>
  </si>
  <si>
    <t>-1319728905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</si>
  <si>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</si>
  <si>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</si>
  <si>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skládka 20 km</t>
  </si>
  <si>
    <t>Mezisoučet</t>
  </si>
  <si>
    <t>297,196*10</t>
  </si>
  <si>
    <t>10</t>
  </si>
  <si>
    <t>171201231</t>
  </si>
  <si>
    <t>Poplatek za uložení zeminy a kamení na recyklační skládce (skládkovné) kód odpadu 17 05 04</t>
  </si>
  <si>
    <t>t</t>
  </si>
  <si>
    <t>-1298300672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</si>
  <si>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</si>
  <si>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</si>
  <si>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297,196*1,8</t>
  </si>
  <si>
    <t>11</t>
  </si>
  <si>
    <t>174101101</t>
  </si>
  <si>
    <t>Zásyp jam, šachet rýh nebo kolem objektů sypaninou se zhutněním</t>
  </si>
  <si>
    <t>-1333930981</t>
  </si>
  <si>
    <t>Zásyp sypaninou z jakékoliv horniny strojně s uložením výkopku ve vrstvách se zhutněním jam, šachet, rýh nebo kolem objektů v těchto vykopávkách</t>
  </si>
  <si>
    <t>https://podminky.urs.cz/item/CS_URS_2025_01/174101101</t>
  </si>
  <si>
    <t>"položka výkazu výměr 25</t>
  </si>
  <si>
    <t>(0,5)^2*3,14*1,2*12</t>
  </si>
  <si>
    <t>-(0,25)^2*3,14*1,2*12</t>
  </si>
  <si>
    <t>-2*0,15*1,1*12</t>
  </si>
  <si>
    <t>-2*0,35*1,1*12</t>
  </si>
  <si>
    <t>položka výkazu výměr 29</t>
  </si>
  <si>
    <t>(0,25)^2*3,14 *1,2*4</t>
  </si>
  <si>
    <t>M</t>
  </si>
  <si>
    <t>583441970</t>
  </si>
  <si>
    <t>štěrkodrť frakce 0/63</t>
  </si>
  <si>
    <t>728228024</t>
  </si>
  <si>
    <t>27,9*2,1</t>
  </si>
  <si>
    <t>13</t>
  </si>
  <si>
    <t>175101201</t>
  </si>
  <si>
    <t>Obsypání objektu nad přilehlým původním terénem sypaninou bez prohození, uloženou do 3 m ručně</t>
  </si>
  <si>
    <t>446392961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</si>
  <si>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</si>
  <si>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https://podminky.urs.cz/item/CS_URS_2025_01/175101201</t>
  </si>
  <si>
    <t>2*0,35*1,1*12</t>
  </si>
  <si>
    <t>14</t>
  </si>
  <si>
    <t>58343872</t>
  </si>
  <si>
    <t>kamenivo drcené hrubé frakce 8/16</t>
  </si>
  <si>
    <t>1717949913</t>
  </si>
  <si>
    <t>9,24*1,8</t>
  </si>
  <si>
    <t>15</t>
  </si>
  <si>
    <t>171151103</t>
  </si>
  <si>
    <t>Uložení sypaniny z hornin soudržných do násypů zhutněných strojně</t>
  </si>
  <si>
    <t>1712715127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</si>
  <si>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</si>
  <si>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</si>
  <si>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položka výkazu výměr 31</t>
  </si>
  <si>
    <t>15,3</t>
  </si>
  <si>
    <t>16</t>
  </si>
  <si>
    <t>10364100</t>
  </si>
  <si>
    <t>zemina pro terénní úpravy - tříděná</t>
  </si>
  <si>
    <t>-192410310</t>
  </si>
  <si>
    <t>15,3*1,8</t>
  </si>
  <si>
    <t>17</t>
  </si>
  <si>
    <t>181102302</t>
  </si>
  <si>
    <t>Úprava pláně pro silnice a dálnice v zářezech se zhutněním</t>
  </si>
  <si>
    <t>m2</t>
  </si>
  <si>
    <t>1079019075</t>
  </si>
  <si>
    <t>Úprava pláně na stavbách silnic a dálnic strojně v zářezech mimo skalních se zhutněním</t>
  </si>
  <si>
    <t>https://podminky.urs.cz/item/CS_URS_2025_01/181102302</t>
  </si>
  <si>
    <t>položka výkazu výměr 23</t>
  </si>
  <si>
    <t>135</t>
  </si>
  <si>
    <t>položka výkazu výměr 24</t>
  </si>
  <si>
    <t>307,2</t>
  </si>
  <si>
    <t>57</t>
  </si>
  <si>
    <t xml:space="preserve"> Kryty pozemních komunikací letišť a ploch z kameniva nebo živičné</t>
  </si>
  <si>
    <t>18</t>
  </si>
  <si>
    <t>564831011</t>
  </si>
  <si>
    <t>Podklad ze štěrkodrtě ŠD plochy do 100 m2 tl 100 mm</t>
  </si>
  <si>
    <t>-547063934</t>
  </si>
  <si>
    <t>Podklad ze štěrkodrti ŠD s rozprostřením a zhutněním plochy jednotlivě do 100 m2, po zhutnění tl. 100 mm</t>
  </si>
  <si>
    <t>https://podminky.urs.cz/item/CS_URS_2025_01/564831011</t>
  </si>
  <si>
    <t xml:space="preserve">položka výkazu výměr  15</t>
  </si>
  <si>
    <t>108</t>
  </si>
  <si>
    <t>19</t>
  </si>
  <si>
    <t>564851111</t>
  </si>
  <si>
    <t>Podklad ze štěrkodrtě ŠD plochy přes 100 m2 tl 150 mm</t>
  </si>
  <si>
    <t>1507636417</t>
  </si>
  <si>
    <t>Podklad ze štěrkodrti ŠD s rozprostřením a zhutněním plochy přes 100 m2, po zhutnění tl. 150 mm</t>
  </si>
  <si>
    <t>https://podminky.urs.cz/item/CS_URS_2025_01/564851111</t>
  </si>
  <si>
    <t xml:space="preserve">položka výkazu výměr  24</t>
  </si>
  <si>
    <t>20</t>
  </si>
  <si>
    <t>564871116</t>
  </si>
  <si>
    <t>Podklad ze štěrkodrtě ŠD plochy přes 100 m2 tl. 300 mm</t>
  </si>
  <si>
    <t>1904569832</t>
  </si>
  <si>
    <t>Podklad ze štěrkodrti ŠD s rozprostřením a zhutněním plochy přes 100 m2, po zhutnění tl. 300 mm</t>
  </si>
  <si>
    <t>https://podminky.urs.cz/item/CS_URS_2025_01/564871116</t>
  </si>
  <si>
    <t>573211111</t>
  </si>
  <si>
    <t>Postřik živičný spojovací z asfaltu v množství 0,60 kg/m2</t>
  </si>
  <si>
    <t>1056094327</t>
  </si>
  <si>
    <t>Postřik spojovací PS bez posypu kamenivem z asfaltu silničního, v množství 0,60 kg/m2</t>
  </si>
  <si>
    <t>https://podminky.urs.cz/item/CS_URS_2025_01/573211111</t>
  </si>
  <si>
    <t>položka výkazu výměr 21</t>
  </si>
  <si>
    <t>4868</t>
  </si>
  <si>
    <t>položka výkazu výměr 22</t>
  </si>
  <si>
    <t>22</t>
  </si>
  <si>
    <t>577144111</t>
  </si>
  <si>
    <t>Asfaltový beton vrstva obrusná ACO 11+ (ABS) tř. I tl 50 mm š do 3 m z nemodifikovaného asfaltu</t>
  </si>
  <si>
    <t>1889125589</t>
  </si>
  <si>
    <t>Asfaltový beton vrstva obrusná ACO 11 (ABS) s rozprostřením a se zhutněním z nemodifikovaného asfaltu v pruhu šířky do 3 m tř. I (ACO 11+), po zhutnění tl. 50 mm</t>
  </si>
  <si>
    <t>https://podminky.urs.cz/item/CS_URS_2025_01/577144111</t>
  </si>
  <si>
    <t>položka výkazu výměr 18</t>
  </si>
  <si>
    <t>58</t>
  </si>
  <si>
    <t>23</t>
  </si>
  <si>
    <t>577144121</t>
  </si>
  <si>
    <t>Asfaltový beton vrstva obrusná ACO 11+ (ABS) tř. I tl 50 mm š přes 3 m z nemodifikovaného asfaltu</t>
  </si>
  <si>
    <t>-755132672</t>
  </si>
  <si>
    <t>Asfaltový beton vrstva obrusná ACO 11 (ABS) s rozprostřením a se zhutněním z nemodifikovaného asfaltu v pruhu šířky přes 3 m tř. I (ACO 11+), po zhutnění tl. 50 mm</t>
  </si>
  <si>
    <t>https://podminky.urs.cz/item/CS_URS_2025_01/577144121</t>
  </si>
  <si>
    <t>24</t>
  </si>
  <si>
    <t>577145122</t>
  </si>
  <si>
    <t>Asfaltový beton vrstva ložní ACL 16 (ABH) tl 50 mm š přes 3 m z nemodifikovaného asfaltu</t>
  </si>
  <si>
    <t>-1728260276</t>
  </si>
  <si>
    <t>Asfaltový beton vrstva ložní ACL 16 (ABH) s rozprostřením a zhutněním z nemodifikovaného asfaltu v pruhu šířky přes 3 m, po zhutnění tl. 50 mm</t>
  </si>
  <si>
    <t>https://podminky.urs.cz/item/CS_URS_2025_01/577145122</t>
  </si>
  <si>
    <t>25</t>
  </si>
  <si>
    <t>581114113</t>
  </si>
  <si>
    <t>Kryt z betonu komunikace pro pěší tl 100 mm</t>
  </si>
  <si>
    <t>-1673526677</t>
  </si>
  <si>
    <t>Kryt z prostého betonu komunikací pro pěší tl. 100 mm</t>
  </si>
  <si>
    <t>https://podminky.urs.cz/item/CS_URS_2025_01/581114113</t>
  </si>
  <si>
    <t>položka výkazu výměr 20</t>
  </si>
  <si>
    <t>30</t>
  </si>
  <si>
    <t>26</t>
  </si>
  <si>
    <t>919121213</t>
  </si>
  <si>
    <t>Těsnění spár zálivkou za studena pro komůrky š 10 mm hl 25 mm bez těsnicího profilu</t>
  </si>
  <si>
    <t>-1015027766</t>
  </si>
  <si>
    <t>Utěsnění dilatačních spár zálivkou za studena v cementobetonovém nebo živičném krytu včetně adhezního nátěru bez těsnicího profilu pod zálivkou, pro komůrky šířky 10 mm, hloubky 25 mm</t>
  </si>
  <si>
    <t>https://podminky.urs.cz/item/CS_URS_2025_01/919121213</t>
  </si>
  <si>
    <t xml:space="preserve">položka výkazu výměr  11</t>
  </si>
  <si>
    <t>41</t>
  </si>
  <si>
    <t>27</t>
  </si>
  <si>
    <t>938908411</t>
  </si>
  <si>
    <t>Čištění vozovek splachováním vodou</t>
  </si>
  <si>
    <t>-2139835711</t>
  </si>
  <si>
    <t>Čištění vozovek splachováním vodou povrchu podkladu nebo krytu živičného, betonového nebo dlážděného</t>
  </si>
  <si>
    <t>https://podminky.urs.cz/item/CS_URS_2025_01/938908411</t>
  </si>
  <si>
    <t>položka výkazu výměr 2</t>
  </si>
  <si>
    <t>2940</t>
  </si>
  <si>
    <t>28</t>
  </si>
  <si>
    <t>938909311</t>
  </si>
  <si>
    <t>Čištění vozovek metením strojně podkladu nebo krytu betonového nebo živičného</t>
  </si>
  <si>
    <t>1881785481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</si>
  <si>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</si>
  <si>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https://podminky.urs.cz/item/CS_URS_2025_01/938909311</t>
  </si>
  <si>
    <t>29</t>
  </si>
  <si>
    <t>998225111</t>
  </si>
  <si>
    <t>Přesun hmot pro pozemní komunikace s krytem z kamene, monolitickým betonovým nebo živičným</t>
  </si>
  <si>
    <t>574065503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</si>
  <si>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</si>
  <si>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</si>
  <si>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059</t>
  </si>
  <si>
    <t>kryty poz.komunikací - dlažba</t>
  </si>
  <si>
    <t>593532111</t>
  </si>
  <si>
    <t>Kladení dlažby z plastových vegetačních dlaždic pozemních komunikací se zámkem tl 60 mm pl do 50 m2</t>
  </si>
  <si>
    <t>326377490</t>
  </si>
  <si>
    <t>Kladení dlažby z plastových vegetačních tvárnic pozemních komunikací s vyrovnávací vrstvou z kameniva tl. do 20 mm a s vyplněním vegetačních otvorů se zámkem tl. přes 30 do 60 mm, pro plochy do 50 m2</t>
  </si>
  <si>
    <t>https://podminky.urs.cz/item/CS_URS_2025_01/593532111</t>
  </si>
  <si>
    <t>položka výkazu výměr 16</t>
  </si>
  <si>
    <t>31</t>
  </si>
  <si>
    <t>594111112</t>
  </si>
  <si>
    <t>Kladení dlažby z lomového kamene tl do 100 mm s provedením lože z kameniva těženého</t>
  </si>
  <si>
    <t>898522495</t>
  </si>
  <si>
    <t>Kladení dlažby z lomového kamene lomařsky upraveného v ploše vodorovné nebo ve sklonu na plocho tl. do 100 mm, bez vyplnění spár, s provedením lože tl. 50 mm z kameniva těženého</t>
  </si>
  <si>
    <t>https://podminky.urs.cz/item/CS_URS_2025_01/594111112</t>
  </si>
  <si>
    <t>položka výkazu výměr 19</t>
  </si>
  <si>
    <t>32</t>
  </si>
  <si>
    <t>935112111</t>
  </si>
  <si>
    <t>Osazení příkopového žlabu do betonu tl 100 mm z betonových tvárnic š 500 mm</t>
  </si>
  <si>
    <t>620996104</t>
  </si>
  <si>
    <t>Osazení betonového příkopového žlabu s vyplněním a zatřením spár cementovou maltou s ložem tl. 100 mm z betonu prostého z betonových příkopových tvárnic šířky do 500 mm</t>
  </si>
  <si>
    <t>https://podminky.urs.cz/item/CS_URS_2025_01/935112111</t>
  </si>
  <si>
    <t>položka výkazu výměr 12</t>
  </si>
  <si>
    <t>384</t>
  </si>
  <si>
    <t>33</t>
  </si>
  <si>
    <t>59227054</t>
  </si>
  <si>
    <t>žlabovka příkopová betonová 500x500x130mm</t>
  </si>
  <si>
    <t>-1197138508</t>
  </si>
  <si>
    <t>384*1,01</t>
  </si>
  <si>
    <t>34</t>
  </si>
  <si>
    <t>596211120</t>
  </si>
  <si>
    <t>Kladení zámkové dlažby komunikací pro pěší ručně tl 60 mm skupiny B pl do 50 m2</t>
  </si>
  <si>
    <t>1038363004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</si>
  <si>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</si>
  <si>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https://podminky.urs.cz/item/CS_URS_2025_01/596211120</t>
  </si>
  <si>
    <t>položka výkazu výměr 17</t>
  </si>
  <si>
    <t>79</t>
  </si>
  <si>
    <t>35</t>
  </si>
  <si>
    <t>916991121</t>
  </si>
  <si>
    <t>Lože pod obrubníky, krajníky nebo obruby z dlažebních kostek z betonu prostého</t>
  </si>
  <si>
    <t>-1080759081</t>
  </si>
  <si>
    <t>https://podminky.urs.cz/item/CS_URS_2025_01/916991121</t>
  </si>
  <si>
    <t>384*0,7*0,1</t>
  </si>
  <si>
    <t>2*0,8*0,3*0,15</t>
  </si>
  <si>
    <t xml:space="preserve">položka výkazu výměr  12</t>
  </si>
  <si>
    <t>1*0,8*0,3*0,15</t>
  </si>
  <si>
    <t xml:space="preserve">položka výkazu výměr  13</t>
  </si>
  <si>
    <t>67*0,3*0,15</t>
  </si>
  <si>
    <t xml:space="preserve">položka výkazu výměr  14</t>
  </si>
  <si>
    <t>16*0,3*0,15</t>
  </si>
  <si>
    <t>2*0,3*0,15</t>
  </si>
  <si>
    <t xml:space="preserve">položka výkazu výměr  16</t>
  </si>
  <si>
    <t xml:space="preserve">položka výkazu výměr  17</t>
  </si>
  <si>
    <t>8*0,25*0,15</t>
  </si>
  <si>
    <t>36</t>
  </si>
  <si>
    <t>998223011</t>
  </si>
  <si>
    <t>Přesun hmot pro pozemní komunikace s krytem dlážděným</t>
  </si>
  <si>
    <t>1501761945</t>
  </si>
  <si>
    <t>Přesun hmot pro pozemní komunikace s krytem dlážděným dopravní vzdálenost do 200 m jakékoliv délky objektu</t>
  </si>
  <si>
    <t>https://podminky.urs.cz/item/CS_URS_2025_01/998223011</t>
  </si>
  <si>
    <t>81</t>
  </si>
  <si>
    <t xml:space="preserve"> Potrubí z trub betonových</t>
  </si>
  <si>
    <t>37</t>
  </si>
  <si>
    <t>452112112</t>
  </si>
  <si>
    <t>Osazení betonových prstenců nebo rámů v do 100 mm pod poklopy a mříže</t>
  </si>
  <si>
    <t>kus</t>
  </si>
  <si>
    <t>-1376441732</t>
  </si>
  <si>
    <t>Osazení betonových dílců prstenců nebo rámů pod poklopy a mříže, výšky do 100 mm</t>
  </si>
  <si>
    <t>https://podminky.urs.cz/item/CS_URS_2025_01/452112112</t>
  </si>
  <si>
    <t>"položka výkazu výměr 30</t>
  </si>
  <si>
    <t>38</t>
  </si>
  <si>
    <t>59224010</t>
  </si>
  <si>
    <t>prstenec šachtový vyrovnávací betonový 625x100x40mm</t>
  </si>
  <si>
    <t>-1304563221</t>
  </si>
  <si>
    <t>39</t>
  </si>
  <si>
    <t>895941301</t>
  </si>
  <si>
    <t>Osazení vpusti uliční DN 450 z betonových dílců dno s výtokem</t>
  </si>
  <si>
    <t>-656656061</t>
  </si>
  <si>
    <t>Osazení vpusti uliční z betonových dílců DN 450 dno s výtokem</t>
  </si>
  <si>
    <t>https://podminky.urs.cz/item/CS_URS_2025_01/895941301</t>
  </si>
  <si>
    <t>40</t>
  </si>
  <si>
    <t>895941302</t>
  </si>
  <si>
    <t>Osazení vpusti uliční DN 450 z betonových dílců dno s kalištěm</t>
  </si>
  <si>
    <t>272663855</t>
  </si>
  <si>
    <t>Osazení vpusti uliční z betonových dílců DN 450 dno s kalištěm</t>
  </si>
  <si>
    <t>https://podminky.urs.cz/item/CS_URS_2025_01/895941302</t>
  </si>
  <si>
    <t>895941323</t>
  </si>
  <si>
    <t>Osazení vpusti uliční DN 450 z betonových dílců skruž středová 570 mm</t>
  </si>
  <si>
    <t>159683455</t>
  </si>
  <si>
    <t>Osazení vpusti uliční z betonových dílců DN 450 skruž středová 570 mm</t>
  </si>
  <si>
    <t>https://podminky.urs.cz/item/CS_URS_2025_01/895941323</t>
  </si>
  <si>
    <t>12*2</t>
  </si>
  <si>
    <t>42</t>
  </si>
  <si>
    <t>59224488</t>
  </si>
  <si>
    <t>skruž betonová středová pro uliční vpusť 450x570x50mm</t>
  </si>
  <si>
    <t>-444539986</t>
  </si>
  <si>
    <t>43</t>
  </si>
  <si>
    <t>59223864</t>
  </si>
  <si>
    <t>prstenec pro uliční vpusť vyrovnávací betonový 390x60x130mm</t>
  </si>
  <si>
    <t>-1747210058</t>
  </si>
  <si>
    <t>44</t>
  </si>
  <si>
    <t>59223850</t>
  </si>
  <si>
    <t>dno pro uliční vpusť s výtokovým otvorem betonové 450x330x50mm</t>
  </si>
  <si>
    <t>1616268309</t>
  </si>
  <si>
    <t>45</t>
  </si>
  <si>
    <t>59223852</t>
  </si>
  <si>
    <t>dno pro uliční vpusť s kalovou prohlubní betonové 450x300x50mm</t>
  </si>
  <si>
    <t>-1311083971</t>
  </si>
  <si>
    <t>46</t>
  </si>
  <si>
    <t>899204112</t>
  </si>
  <si>
    <t>Osazení mříží litinových včetně rámů a košů na bahno pro třídu zatížení D400, E600</t>
  </si>
  <si>
    <t>-1886866676</t>
  </si>
  <si>
    <t>https://podminky.urs.cz/item/CS_URS_2025_01/899204112</t>
  </si>
  <si>
    <t>47</t>
  </si>
  <si>
    <t>59223875</t>
  </si>
  <si>
    <t>koš nízký pro uliční vpusti žárově Pz plech pro rám 500/500mm</t>
  </si>
  <si>
    <t>-1393280200</t>
  </si>
  <si>
    <t>48</t>
  </si>
  <si>
    <t>59223260</t>
  </si>
  <si>
    <t>mříž vtoková litinová k uliční vpusti C250/D400 500x500mm</t>
  </si>
  <si>
    <t>-866080534</t>
  </si>
  <si>
    <t>49</t>
  </si>
  <si>
    <t>89933111R</t>
  </si>
  <si>
    <t>Výšková úprava uličního vstupu nebo vpusti do 200 mm zvýšením poklopu</t>
  </si>
  <si>
    <t>-996996974</t>
  </si>
  <si>
    <t>"položka výkazu výměr 20</t>
  </si>
  <si>
    <t>50</t>
  </si>
  <si>
    <t>998274101</t>
  </si>
  <si>
    <t>Přesun hmot pro trubní vedení z trub betonových otevřený výkop</t>
  </si>
  <si>
    <t>-1214453745</t>
  </si>
  <si>
    <t>Přesun hmot pro trubní vedení hloubené z trub betonových nebo železobetonových pro vodovody nebo kanalizace v otevřeném výkopu dopravní vzdálenost do 15 m</t>
  </si>
  <si>
    <t>https://podminky.urs.cz/item/CS_URS_2025_01/998274101</t>
  </si>
  <si>
    <t>87</t>
  </si>
  <si>
    <t xml:space="preserve"> Potrubí z trub plastických a skleněných</t>
  </si>
  <si>
    <t>51</t>
  </si>
  <si>
    <t>451572111</t>
  </si>
  <si>
    <t>Lože pod potrubí otevřený výkop z kameniva drobného těženého</t>
  </si>
  <si>
    <t>766743278</t>
  </si>
  <si>
    <t>Lože pod potrubí, stoky a drobné objekty v otevřeném výkopu z kameniva drobného těženého 0 až 4 mm</t>
  </si>
  <si>
    <t>https://podminky.urs.cz/item/CS_URS_2025_01/451572111</t>
  </si>
  <si>
    <t xml:space="preserve">položka výkazu výměr  25</t>
  </si>
  <si>
    <t>2*0,15*1,1*12</t>
  </si>
  <si>
    <t>52</t>
  </si>
  <si>
    <t>871313123</t>
  </si>
  <si>
    <t>Montáž kanalizačního potrubí hladkého plnostěnného SN 12 z PVC-U DN 160</t>
  </si>
  <si>
    <t>-581948404</t>
  </si>
  <si>
    <t>Montáž kanalizačního potrubí z tvrdého PVC-U hladkého plnostěnného tuhost SN 12 DN 160</t>
  </si>
  <si>
    <t>https://podminky.urs.cz/item/CS_URS_2025_01/871313123</t>
  </si>
  <si>
    <t>2*12</t>
  </si>
  <si>
    <t>53</t>
  </si>
  <si>
    <t>28612005</t>
  </si>
  <si>
    <t>trubka kanalizační PVC plnostěnná třívrstvá DN 160x6000mm SN12</t>
  </si>
  <si>
    <t>-1187074082</t>
  </si>
  <si>
    <t>12*2*1,05</t>
  </si>
  <si>
    <t>54</t>
  </si>
  <si>
    <t>877315211</t>
  </si>
  <si>
    <t>Montáž kolen na kanalizačním potrubí z PP nebo tvrdého PVC-U trub hladkých plnostěnných DN 150</t>
  </si>
  <si>
    <t>774014742</t>
  </si>
  <si>
    <t>Montáž tvarovek na kanalizačním plastovém potrubí z PP nebo PVC-U hladkého plnostěnného kolen, víček nebo hrdlových uzávěrů DN 150</t>
  </si>
  <si>
    <t>https://podminky.urs.cz/item/CS_URS_2025_01/877315211</t>
  </si>
  <si>
    <t>55</t>
  </si>
  <si>
    <t>28611363</t>
  </si>
  <si>
    <t>koleno kanalizační PVC KG 160x87°</t>
  </si>
  <si>
    <t>2128529771</t>
  </si>
  <si>
    <t>56</t>
  </si>
  <si>
    <t>892312121</t>
  </si>
  <si>
    <t>Tlaková zkouška vzduchem potrubí DN 150 těsnícím vakem ucpávkovým</t>
  </si>
  <si>
    <t>úsek</t>
  </si>
  <si>
    <t>-648590518</t>
  </si>
  <si>
    <t>Tlakové zkoušky vzduchem těsnícími vaky ucpávkovými DN 150</t>
  </si>
  <si>
    <t>https://podminky.urs.cz/item/CS_URS_2025_01/892312121</t>
  </si>
  <si>
    <t>998276101</t>
  </si>
  <si>
    <t>Přesun hmot pro trubní vedení z trub z plastických hmot otevřený výkop</t>
  </si>
  <si>
    <t>-1926940817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</si>
  <si>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</si>
  <si>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</si>
  <si>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Ostatní konstrukce a práce, bourání</t>
  </si>
  <si>
    <t>91</t>
  </si>
  <si>
    <t>Doplňující konstrukce a práce pozemních komunikací, letišť a ploch</t>
  </si>
  <si>
    <t>916782111</t>
  </si>
  <si>
    <t>Montáž zpomalovacího polštáře kulatého</t>
  </si>
  <si>
    <t>1547841334</t>
  </si>
  <si>
    <t>https://podminky.urs.cz/item/CS_URS_2025_01/916782111</t>
  </si>
  <si>
    <t>59</t>
  </si>
  <si>
    <t>935113211</t>
  </si>
  <si>
    <t>Osazení odvodňovacího betonového žlabu s krycím roštem šířky do 200 mm</t>
  </si>
  <si>
    <t>-1689706922</t>
  </si>
  <si>
    <t>Osazení odvodňovacího žlabu s krycím roštem betonového šířky do 200 mm</t>
  </si>
  <si>
    <t>https://podminky.urs.cz/item/CS_URS_2025_01/935113211</t>
  </si>
  <si>
    <t>položka výkazu výměr 13</t>
  </si>
  <si>
    <t>60</t>
  </si>
  <si>
    <t>592271R2</t>
  </si>
  <si>
    <t>žlab odvodňovací z betonu bez spádu včetně roštu š 150mm</t>
  </si>
  <si>
    <t>2081092468</t>
  </si>
  <si>
    <t>96</t>
  </si>
  <si>
    <t>Bourání konstrukcí</t>
  </si>
  <si>
    <t>61</t>
  </si>
  <si>
    <t>919112213</t>
  </si>
  <si>
    <t>Řezání spár pro vytvoření komůrky š 10 mm hl 25 mm pro těsnící zálivku v živičném krytu</t>
  </si>
  <si>
    <t>674244192</t>
  </si>
  <si>
    <t>Řezání dilatačních spár v živičném krytu vytvoření komůrky pro těsnící zálivku šířky 10 mm, hloubky 25 mm</t>
  </si>
  <si>
    <t>https://podminky.urs.cz/item/CS_URS_2025_01/919112213</t>
  </si>
  <si>
    <t>položka výkazu výměr 11</t>
  </si>
  <si>
    <t>919735111</t>
  </si>
  <si>
    <t>Řezání stávajícího živičného krytu hl do 50 mm</t>
  </si>
  <si>
    <t>-1765030723</t>
  </si>
  <si>
    <t>Řezání stávajícího živičného krytu nebo podkladu hloubky do 50 mm</t>
  </si>
  <si>
    <t>https://podminky.urs.cz/item/CS_URS_2025_01/919735111</t>
  </si>
  <si>
    <t>položka výkazu výměr 1</t>
  </si>
  <si>
    <t>63</t>
  </si>
  <si>
    <t>113154553</t>
  </si>
  <si>
    <t>Frézování živičného krytu tl 50 mm pl přes 2000 do 10000 m2</t>
  </si>
  <si>
    <t>1021816139</t>
  </si>
  <si>
    <t>Frézování živičného podkladu nebo krytu s naložením hmot na dopravní prostředek plochy přes 2 000 do 10 000 m2 tloušťky vrstvy 50 mm</t>
  </si>
  <si>
    <t>https://podminky.urs.cz/item/CS_URS_2025_01/113154553</t>
  </si>
  <si>
    <t>64</t>
  </si>
  <si>
    <t>113154533</t>
  </si>
  <si>
    <t>Frézování živičného krytu tl 50 mm pruh š do 1 m pl přes 500 do 2000 m2</t>
  </si>
  <si>
    <t>1328401215</t>
  </si>
  <si>
    <t>Frézování živičného podkladu nebo krytu s naložením hmot na dopravní prostředek plochy přes 500 do 2 000 m2 pruhu šířky do 1 m, tloušťky vrstvy 50 mm</t>
  </si>
  <si>
    <t>https://podminky.urs.cz/item/CS_URS_2025_01/113154533</t>
  </si>
  <si>
    <t>P</t>
  </si>
  <si>
    <t>Poznámka k položce:_x000d_
Frézování asfaltových vrstev v ø tl. 5 cm 934,4 m2_x000d_
lokální vysprávky, předpoklad 40% plochy_x000d_
po prohlídce a odsouhlasení stavebníka</t>
  </si>
  <si>
    <t>položka výkazu výměr 3</t>
  </si>
  <si>
    <t>1960</t>
  </si>
  <si>
    <t>65</t>
  </si>
  <si>
    <t>997221551</t>
  </si>
  <si>
    <t>Vodorovná doprava suti ze sypkých materiálů do 1 km</t>
  </si>
  <si>
    <t>-1291655102</t>
  </si>
  <si>
    <t>Vodorovná doprava suti bez naložení, ale se složením a s hrubým urovnáním ze sypkých materiálů, na vzdálenost do 1 km</t>
  </si>
  <si>
    <t>https://podminky.urs.cz/item/CS_URS_2025_01/997221551</t>
  </si>
  <si>
    <t>2940*0,115</t>
  </si>
  <si>
    <t>1960*0,115</t>
  </si>
  <si>
    <t>66</t>
  </si>
  <si>
    <t>997221559</t>
  </si>
  <si>
    <t>Příplatek ZKD 1 km u vodorovné dopravy suti ze sypkých materiálů</t>
  </si>
  <si>
    <t>-955398538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</si>
  <si>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</si>
  <si>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</si>
  <si>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20 km</t>
  </si>
  <si>
    <t>563,5*19</t>
  </si>
  <si>
    <t>67</t>
  </si>
  <si>
    <t>890411811</t>
  </si>
  <si>
    <t>Bourání šachet z prefabrikovaných skruží ručně obestavěného prostoru do 1,5 m3</t>
  </si>
  <si>
    <t>-702699967</t>
  </si>
  <si>
    <t>Bourání šachet a jímek ručně velikosti obestavěného prostoru do 1,5 m3 z prefabrikovaných skruží</t>
  </si>
  <si>
    <t>https://podminky.urs.cz/item/CS_URS_2025_01/890411811</t>
  </si>
  <si>
    <t>68</t>
  </si>
  <si>
    <t>113106122</t>
  </si>
  <si>
    <t>Rozebrání dlažeb z kamenných dlaždic komunikací pro pěší ručně</t>
  </si>
  <si>
    <t>-817525490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</si>
  <si>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</si>
  <si>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https://podminky.urs.cz/item/CS_URS_2025_01/113106122</t>
  </si>
  <si>
    <t xml:space="preserve">položka výkazu výměr  9</t>
  </si>
  <si>
    <t>69</t>
  </si>
  <si>
    <t>113106126</t>
  </si>
  <si>
    <t>Rozebrání dlažeb z vegetačních dlaždic plastových komunikací pro pěší ručně</t>
  </si>
  <si>
    <t>842102828</t>
  </si>
  <si>
    <t>Rozebrání dlažeb komunikací pro pěší s přemístěním hmot na skládku na vzdálenost do 3 m nebo s naložením na dopravní prostředek s ložem z kameniva nebo živice a s jakoukoliv výplní spár ručně z vegetační dlažby plastové</t>
  </si>
  <si>
    <t>https://podminky.urs.cz/item/CS_URS_2025_01/113106126</t>
  </si>
  <si>
    <t>70</t>
  </si>
  <si>
    <t>979054441</t>
  </si>
  <si>
    <t>Očištění vybouraných z desek nebo dlaždic s původním spárováním z kameniva těženého</t>
  </si>
  <si>
    <t>1931856116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</si>
  <si>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</si>
  <si>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https://podminky.urs.cz/item/CS_URS_2025_01/979054441</t>
  </si>
  <si>
    <t>71</t>
  </si>
  <si>
    <t>1535342017</t>
  </si>
  <si>
    <t>72</t>
  </si>
  <si>
    <t>113107330</t>
  </si>
  <si>
    <t>Odstranění podkladu z betonu prostého tl do 100 mm strojně pl do 50 m2</t>
  </si>
  <si>
    <t>-1575355823</t>
  </si>
  <si>
    <t>Odstranění podkladů nebo krytů strojně plochy jednotlivě do 50 m2 s přemístěním hmot na skládku na vzdálenost do 3 m nebo s naložením na dopravní prostředek z betonu prostého, o tl. vrstvy do 100 mm</t>
  </si>
  <si>
    <t>https://podminky.urs.cz/item/CS_URS_2025_01/113107330</t>
  </si>
  <si>
    <t xml:space="preserve">položka výkazu výměr  8</t>
  </si>
  <si>
    <t>102*0,7</t>
  </si>
  <si>
    <t xml:space="preserve">položka výkazu výměr  10</t>
  </si>
  <si>
    <t>73</t>
  </si>
  <si>
    <t>966008221</t>
  </si>
  <si>
    <t>Bourání betonového nebo polymerbetonového odvodňovacího žlabu š do 200 mm</t>
  </si>
  <si>
    <t>2070348827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</si>
  <si>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</si>
  <si>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https://podminky.urs.cz/item/CS_URS_2025_01/966008221</t>
  </si>
  <si>
    <t xml:space="preserve">položka výkazu výměr  7</t>
  </si>
  <si>
    <t>74</t>
  </si>
  <si>
    <t>966008211</t>
  </si>
  <si>
    <t>Bourání odvodňovacího žlabu z betonových příkopových tvárnic š do 500 mm</t>
  </si>
  <si>
    <t>2070961640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</si>
  <si>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</si>
  <si>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https://podminky.urs.cz/item/CS_URS_2025_01/966008211</t>
  </si>
  <si>
    <t>102</t>
  </si>
  <si>
    <t>75</t>
  </si>
  <si>
    <t>113106171</t>
  </si>
  <si>
    <t>Rozebrání dlažeb vozovek ze zámkové dlažby s ložem z kameniva ručně</t>
  </si>
  <si>
    <t>-1092835111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</si>
  <si>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</si>
  <si>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https://podminky.urs.cz/item/CS_URS_2025_01/113106171</t>
  </si>
  <si>
    <t>76</t>
  </si>
  <si>
    <t>979054451</t>
  </si>
  <si>
    <t>Očištění vybouraných zámkových dlaždic s původním spárováním z kameniva těženého</t>
  </si>
  <si>
    <t>-1294528628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</si>
  <si>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</si>
  <si>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</si>
  <si>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77</t>
  </si>
  <si>
    <t>113107341</t>
  </si>
  <si>
    <t>Odstranění podkladu živičného tl 50 mm strojně pl do 50 m2</t>
  </si>
  <si>
    <t>-549764889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</si>
  <si>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</si>
  <si>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https://podminky.urs.cz/item/CS_URS_2025_01/113107341</t>
  </si>
  <si>
    <t xml:space="preserve">položka výkazu výměr  6</t>
  </si>
  <si>
    <t>78</t>
  </si>
  <si>
    <t>966006281</t>
  </si>
  <si>
    <t>Odstranění zpomalovacího polštáře kulatého</t>
  </si>
  <si>
    <t>811005797</t>
  </si>
  <si>
    <t>Odstranění zpomalovacího polštáře s odklizením materiálu na vzdálenost do 20 m nebo s naložením na dopravní prostředek kulatého</t>
  </si>
  <si>
    <t>https://podminky.urs.cz/item/CS_URS_2025_01/966006281</t>
  </si>
  <si>
    <t xml:space="preserve">položka výkazu výměr  5</t>
  </si>
  <si>
    <t>997221611</t>
  </si>
  <si>
    <t>Nakládání suti na dopravní prostředky pro vodorovnou dopravu</t>
  </si>
  <si>
    <t>-1408610406</t>
  </si>
  <si>
    <t>Nakládání na dopravní prostředky pro vodorovnou dopravu suti</t>
  </si>
  <si>
    <t>https://podminky.urs.cz/item/CS_URS_2025_01/997221611</t>
  </si>
  <si>
    <t>35*0,0056</t>
  </si>
  <si>
    <t>45*0,098</t>
  </si>
  <si>
    <t>5*0,9</t>
  </si>
  <si>
    <t>102*0,7*0,24</t>
  </si>
  <si>
    <t>102*0,25</t>
  </si>
  <si>
    <t>18*0,235</t>
  </si>
  <si>
    <t>30*0,24</t>
  </si>
  <si>
    <t>(0,25)^2*3,14 *1,2*4*1,92</t>
  </si>
  <si>
    <t>80</t>
  </si>
  <si>
    <t>997221151</t>
  </si>
  <si>
    <t>Vodorovná doprava suti z kusových materiálů stavebním kolečkem do 50 m</t>
  </si>
  <si>
    <t>882504075</t>
  </si>
  <si>
    <t>Vodorovná doprava suti stavebním kolečkem s naložením a se složením z kusových materiálů, na vzdálenost do 50 m</t>
  </si>
  <si>
    <t>https://podminky.urs.cz/item/CS_URS_2025_01/997221151</t>
  </si>
  <si>
    <t>997221561</t>
  </si>
  <si>
    <t>Vodorovná doprava suti z kusových materiálů do 1 km</t>
  </si>
  <si>
    <t>-384221355</t>
  </si>
  <si>
    <t>Vodorovná doprava suti bez naložení, ale se složením a s hrubým urovnáním z kusových materiálů, na vzdálenost do 1 km</t>
  </si>
  <si>
    <t>https://podminky.urs.cz/item/CS_URS_2025_01/997221561</t>
  </si>
  <si>
    <t>82</t>
  </si>
  <si>
    <t>997221569</t>
  </si>
  <si>
    <t>Příplatek ZKD 1 km u vodorovné dopravy suti z kusových materiálů</t>
  </si>
  <si>
    <t>-1364265754</t>
  </si>
  <si>
    <t>https://podminky.urs.cz/item/CS_URS_2025_01/997221569</t>
  </si>
  <si>
    <t>64,981*19</t>
  </si>
  <si>
    <t>83</t>
  </si>
  <si>
    <t>997221861</t>
  </si>
  <si>
    <t>Poplatek za uložení na recyklační skládce (skládkovné) stavebního odpadu z prostého betonu pod kódem 17 01 01</t>
  </si>
  <si>
    <t>-1625340589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</si>
  <si>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</si>
  <si>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</si>
  <si>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84</t>
  </si>
  <si>
    <t>997221665</t>
  </si>
  <si>
    <t>Poplatek za uložení na skládce (skládkovné) odpadu asfaltového s dehtem kód odpadu 17 03 01</t>
  </si>
  <si>
    <t>-1877065104</t>
  </si>
  <si>
    <t>Poplatek za uložení stavebního odpadu na skládce (skládkovné) asfaltového s dehtem zatříděného do Katalogu odpadů pod kódem 17 03 01</t>
  </si>
  <si>
    <t>https://podminky.urs.cz/item/CS_URS_2025_01/997221665</t>
  </si>
  <si>
    <t>položka výkazu výměr 6</t>
  </si>
  <si>
    <t>85</t>
  </si>
  <si>
    <t>997221875</t>
  </si>
  <si>
    <t>Poplatek za uložení na recyklační skládce (skládkovné) stavebního odpadu asfaltového bez obsahu dehtu zatříděného do Katalogu odpadů pod kódem 17 03 02</t>
  </si>
  <si>
    <t>-1530390641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</si>
  <si>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</si>
  <si>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</si>
  <si>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86</t>
  </si>
  <si>
    <t>899203211</t>
  </si>
  <si>
    <t>Demontáž mříží litinových včetně rámů hmotnosti přes 100 do 150 kg</t>
  </si>
  <si>
    <t>-350225755</t>
  </si>
  <si>
    <t>Demontáž mříží litinových včetně rámů, hmotnosti jednotlivě přes 100 do 150 Kg</t>
  </si>
  <si>
    <t>https://podminky.urs.cz/item/CS_URS_2025_01/899203211</t>
  </si>
  <si>
    <t>"položka výkazu výměr 29</t>
  </si>
  <si>
    <t>997221612</t>
  </si>
  <si>
    <t>Nakládání vybouraných hmot na dopravní prostředky pro vodorovnou dopravu</t>
  </si>
  <si>
    <t>1565532064</t>
  </si>
  <si>
    <t>Nakládání na dopravní prostředky pro vodorovnou dopravu vybouraných hmot</t>
  </si>
  <si>
    <t>https://podminky.urs.cz/item/CS_URS_2025_01/997221612</t>
  </si>
  <si>
    <t>4*0,1</t>
  </si>
  <si>
    <t>88</t>
  </si>
  <si>
    <t>997221571</t>
  </si>
  <si>
    <t>Vodorovná doprava vybouraných hmot do 1 km</t>
  </si>
  <si>
    <t>1478353586</t>
  </si>
  <si>
    <t>Vodorovná doprava vybouraných hmot bez naložení, ale se složením a s hrubým urovnáním na vzdálenost do 1 km</t>
  </si>
  <si>
    <t>https://podminky.urs.cz/item/CS_URS_2025_01/997221571</t>
  </si>
  <si>
    <t>89</t>
  </si>
  <si>
    <t>997221579</t>
  </si>
  <si>
    <t>Příplatek ZKD 1 km u vodorovné dopravy vybouraných hmot</t>
  </si>
  <si>
    <t>887916397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</si>
  <si>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</si>
  <si>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</si>
  <si>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10 km</t>
  </si>
  <si>
    <t>4*0,1*9</t>
  </si>
  <si>
    <t>1-2 - Vedlejší rozpočtové náklady - soupis prací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</si>
  <si>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</si>
  <si>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</si>
  <si>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</si>
  <si>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</si>
  <si>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</si>
  <si>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</si>
  <si>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</si>
  <si>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</si>
  <si>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</si>
  <si>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</si>
  <si>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</si>
  <si>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Kč</t>
  </si>
  <si>
    <t>1024</t>
  </si>
  <si>
    <t>1000934421</t>
  </si>
  <si>
    <t>https://podminky.urs.cz/item/CS_URS_2025_01/012203000</t>
  </si>
  <si>
    <t>Poznámka k položce:_x000d_
Dále také:_x000d_
- dokumentace zakrývaných konstrukcí a liniových staveb, _x000d_
- vytýčení jednotlivých stavebních objektů,_x000d_
- zaměření objemů výkopových prací,_x000d_
- apod.</t>
  </si>
  <si>
    <t>012303000</t>
  </si>
  <si>
    <t>Zeměměřičské práce při provádění stavby</t>
  </si>
  <si>
    <t>700379873</t>
  </si>
  <si>
    <t>https://podminky.urs.cz/item/CS_URS_2025_01/012303000</t>
  </si>
  <si>
    <t>012444000</t>
  </si>
  <si>
    <t>Geodetické měření skutečného provedení stavby</t>
  </si>
  <si>
    <t>-1837548483</t>
  </si>
  <si>
    <t>https://podminky.urs.cz/item/CS_URS_2025_01/012444000</t>
  </si>
  <si>
    <t>VRN3</t>
  </si>
  <si>
    <t>Zařízení staveniště</t>
  </si>
  <si>
    <t>032403000</t>
  </si>
  <si>
    <t>Provizorní komunikace</t>
  </si>
  <si>
    <t>-850386066</t>
  </si>
  <si>
    <t>https://podminky.urs.cz/item/CS_URS_2025_01/032403000</t>
  </si>
  <si>
    <t>032903000</t>
  </si>
  <si>
    <t>Náklady na provoz a údržbu vybavení staveniště</t>
  </si>
  <si>
    <t>217058256</t>
  </si>
  <si>
    <t>https://podminky.urs.cz/item/CS_URS_2025_01/032903000</t>
  </si>
  <si>
    <t>034303000</t>
  </si>
  <si>
    <t>Dopravní značení na staveništi</t>
  </si>
  <si>
    <t>-723062839</t>
  </si>
  <si>
    <t>https://podminky.urs.cz/item/CS_URS_2025_01/034303000</t>
  </si>
  <si>
    <t>Osazení podle schématu B/15 na dobu 1 měsíce (SO 01-1)+na 2 měsíce (SO 02-1)</t>
  </si>
  <si>
    <t xml:space="preserve"> Přechodné dopravní značení a zařízení – dodávka, montáž, demontáž</t>
  </si>
  <si>
    <t>039103000</t>
  </si>
  <si>
    <t>Rozebrání, bourání a odvoz zařízení staveniště</t>
  </si>
  <si>
    <t>1519424312</t>
  </si>
  <si>
    <t>https://podminky.urs.cz/item/CS_URS_2025_01/039103000</t>
  </si>
  <si>
    <t>VRN4</t>
  </si>
  <si>
    <t>Inženýrská činnost</t>
  </si>
  <si>
    <t>043103000</t>
  </si>
  <si>
    <t>Zkoušky</t>
  </si>
  <si>
    <t>824196523</t>
  </si>
  <si>
    <t>https://podminky.urs.cz/item/CS_URS_2025_01/043103000</t>
  </si>
  <si>
    <t>Poznámka k položce:_x000d_
Náklad na zpracování dokumentu KZP a evidenci provedených zkoušek, revizí a měření._x000d_
Podrobněji viz SOD.</t>
  </si>
  <si>
    <t>VRN7</t>
  </si>
  <si>
    <t>Provozní vlivy</t>
  </si>
  <si>
    <t>071203000</t>
  </si>
  <si>
    <t>Provoz dalšího subjektu</t>
  </si>
  <si>
    <t>1503936161</t>
  </si>
  <si>
    <t>https://podminky.urs.cz/item/CS_URS_2025_01/071203000</t>
  </si>
  <si>
    <t>072002000</t>
  </si>
  <si>
    <t>Silniční provoz</t>
  </si>
  <si>
    <t>-2007090735</t>
  </si>
  <si>
    <t>https://podminky.urs.cz/item/CS_URS_2025_01/072002000</t>
  </si>
  <si>
    <t>SEZNAM FIGUR</t>
  </si>
  <si>
    <t>Výměra</t>
  </si>
  <si>
    <t>PlochaMulče</t>
  </si>
  <si>
    <t>Stromy_1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</si>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</sst>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7991912" TargetMode="External" /><Relationship Id="rId2" Type="http://schemas.openxmlformats.org/officeDocument/2006/relationships/hyperlink" Target="https://podminky.urs.cz/item/CS_URS_2025_01/938902111" TargetMode="External" /><Relationship Id="rId3" Type="http://schemas.openxmlformats.org/officeDocument/2006/relationships/hyperlink" Target="https://podminky.urs.cz/item/CS_URS_2025_01/952904121" TargetMode="External" /><Relationship Id="rId4" Type="http://schemas.openxmlformats.org/officeDocument/2006/relationships/hyperlink" Target="https://podminky.urs.cz/item/CS_URS_2025_01/952904131" TargetMode="External" /><Relationship Id="rId5" Type="http://schemas.openxmlformats.org/officeDocument/2006/relationships/hyperlink" Target="https://podminky.urs.cz/item/CS_URS_2025_01/938902321" TargetMode="External" /><Relationship Id="rId6" Type="http://schemas.openxmlformats.org/officeDocument/2006/relationships/hyperlink" Target="https://podminky.urs.cz/item/CS_URS_2025_01/122252203" TargetMode="External" /><Relationship Id="rId7" Type="http://schemas.openxmlformats.org/officeDocument/2006/relationships/hyperlink" Target="https://podminky.urs.cz/item/CS_URS_2025_01/132251253" TargetMode="External" /><Relationship Id="rId8" Type="http://schemas.openxmlformats.org/officeDocument/2006/relationships/hyperlink" Target="https://podminky.urs.cz/item/CS_URS_2025_01/13315110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4101101" TargetMode="External" /><Relationship Id="rId13" Type="http://schemas.openxmlformats.org/officeDocument/2006/relationships/hyperlink" Target="https://podminky.urs.cz/item/CS_URS_2025_01/175101201" TargetMode="External" /><Relationship Id="rId14" Type="http://schemas.openxmlformats.org/officeDocument/2006/relationships/hyperlink" Target="https://podminky.urs.cz/item/CS_URS_2025_01/171151103" TargetMode="External" /><Relationship Id="rId15" Type="http://schemas.openxmlformats.org/officeDocument/2006/relationships/hyperlink" Target="https://podminky.urs.cz/item/CS_URS_2025_01/181102302" TargetMode="External" /><Relationship Id="rId16" Type="http://schemas.openxmlformats.org/officeDocument/2006/relationships/hyperlink" Target="https://podminky.urs.cz/item/CS_URS_2025_01/564831011" TargetMode="External" /><Relationship Id="rId17" Type="http://schemas.openxmlformats.org/officeDocument/2006/relationships/hyperlink" Target="https://podminky.urs.cz/item/CS_URS_2025_01/564851111" TargetMode="External" /><Relationship Id="rId18" Type="http://schemas.openxmlformats.org/officeDocument/2006/relationships/hyperlink" Target="https://podminky.urs.cz/item/CS_URS_2025_01/564871116" TargetMode="External" /><Relationship Id="rId19" Type="http://schemas.openxmlformats.org/officeDocument/2006/relationships/hyperlink" Target="https://podminky.urs.cz/item/CS_URS_2025_01/573211111" TargetMode="External" /><Relationship Id="rId20" Type="http://schemas.openxmlformats.org/officeDocument/2006/relationships/hyperlink" Target="https://podminky.urs.cz/item/CS_URS_2025_01/577144111" TargetMode="External" /><Relationship Id="rId21" Type="http://schemas.openxmlformats.org/officeDocument/2006/relationships/hyperlink" Target="https://podminky.urs.cz/item/CS_URS_2025_01/577144121" TargetMode="External" /><Relationship Id="rId22" Type="http://schemas.openxmlformats.org/officeDocument/2006/relationships/hyperlink" Target="https://podminky.urs.cz/item/CS_URS_2025_01/577145122" TargetMode="External" /><Relationship Id="rId23" Type="http://schemas.openxmlformats.org/officeDocument/2006/relationships/hyperlink" Target="https://podminky.urs.cz/item/CS_URS_2025_01/581114113" TargetMode="External" /><Relationship Id="rId24" Type="http://schemas.openxmlformats.org/officeDocument/2006/relationships/hyperlink" Target="https://podminky.urs.cz/item/CS_URS_2025_01/919121213" TargetMode="External" /><Relationship Id="rId25" Type="http://schemas.openxmlformats.org/officeDocument/2006/relationships/hyperlink" Target="https://podminky.urs.cz/item/CS_URS_2025_01/938908411" TargetMode="External" /><Relationship Id="rId26" Type="http://schemas.openxmlformats.org/officeDocument/2006/relationships/hyperlink" Target="https://podminky.urs.cz/item/CS_URS_2025_01/938909311" TargetMode="External" /><Relationship Id="rId27" Type="http://schemas.openxmlformats.org/officeDocument/2006/relationships/hyperlink" Target="https://podminky.urs.cz/item/CS_URS_2025_01/998225111" TargetMode="External" /><Relationship Id="rId28" Type="http://schemas.openxmlformats.org/officeDocument/2006/relationships/hyperlink" Target="https://podminky.urs.cz/item/CS_URS_2025_01/593532111" TargetMode="External" /><Relationship Id="rId29" Type="http://schemas.openxmlformats.org/officeDocument/2006/relationships/hyperlink" Target="https://podminky.urs.cz/item/CS_URS_2025_01/594111112" TargetMode="External" /><Relationship Id="rId30" Type="http://schemas.openxmlformats.org/officeDocument/2006/relationships/hyperlink" Target="https://podminky.urs.cz/item/CS_URS_2025_01/935112111" TargetMode="External" /><Relationship Id="rId31" Type="http://schemas.openxmlformats.org/officeDocument/2006/relationships/hyperlink" Target="https://podminky.urs.cz/item/CS_URS_2025_01/596211120" TargetMode="External" /><Relationship Id="rId32" Type="http://schemas.openxmlformats.org/officeDocument/2006/relationships/hyperlink" Target="https://podminky.urs.cz/item/CS_URS_2025_01/916991121" TargetMode="External" /><Relationship Id="rId33" Type="http://schemas.openxmlformats.org/officeDocument/2006/relationships/hyperlink" Target="https://podminky.urs.cz/item/CS_URS_2025_01/998223011" TargetMode="External" /><Relationship Id="rId34" Type="http://schemas.openxmlformats.org/officeDocument/2006/relationships/hyperlink" Target="https://podminky.urs.cz/item/CS_URS_2025_01/452112112" TargetMode="External" /><Relationship Id="rId35" Type="http://schemas.openxmlformats.org/officeDocument/2006/relationships/hyperlink" Target="https://podminky.urs.cz/item/CS_URS_2025_01/895941301" TargetMode="External" /><Relationship Id="rId36" Type="http://schemas.openxmlformats.org/officeDocument/2006/relationships/hyperlink" Target="https://podminky.urs.cz/item/CS_URS_2025_01/895941302" TargetMode="External" /><Relationship Id="rId37" Type="http://schemas.openxmlformats.org/officeDocument/2006/relationships/hyperlink" Target="https://podminky.urs.cz/item/CS_URS_2025_01/895941323" TargetMode="External" /><Relationship Id="rId38" Type="http://schemas.openxmlformats.org/officeDocument/2006/relationships/hyperlink" Target="https://podminky.urs.cz/item/CS_URS_2025_01/899204112" TargetMode="External" /><Relationship Id="rId39" Type="http://schemas.openxmlformats.org/officeDocument/2006/relationships/hyperlink" Target="https://podminky.urs.cz/item/CS_URS_2025_01/998274101" TargetMode="External" /><Relationship Id="rId40" Type="http://schemas.openxmlformats.org/officeDocument/2006/relationships/hyperlink" Target="https://podminky.urs.cz/item/CS_URS_2025_01/451572111" TargetMode="External" /><Relationship Id="rId41" Type="http://schemas.openxmlformats.org/officeDocument/2006/relationships/hyperlink" Target="https://podminky.urs.cz/item/CS_URS_2025_01/871313123" TargetMode="External" /><Relationship Id="rId42" Type="http://schemas.openxmlformats.org/officeDocument/2006/relationships/hyperlink" Target="https://podminky.urs.cz/item/CS_URS_2025_01/877315211" TargetMode="External" /><Relationship Id="rId43" Type="http://schemas.openxmlformats.org/officeDocument/2006/relationships/hyperlink" Target="https://podminky.urs.cz/item/CS_URS_2025_01/892312121" TargetMode="External" /><Relationship Id="rId44" Type="http://schemas.openxmlformats.org/officeDocument/2006/relationships/hyperlink" Target="https://podminky.urs.cz/item/CS_URS_2025_01/998276101" TargetMode="External" /><Relationship Id="rId45" Type="http://schemas.openxmlformats.org/officeDocument/2006/relationships/hyperlink" Target="https://podminky.urs.cz/item/CS_URS_2025_01/916782111" TargetMode="External" /><Relationship Id="rId46" Type="http://schemas.openxmlformats.org/officeDocument/2006/relationships/hyperlink" Target="https://podminky.urs.cz/item/CS_URS_2025_01/935113211" TargetMode="External" /><Relationship Id="rId47" Type="http://schemas.openxmlformats.org/officeDocument/2006/relationships/hyperlink" Target="https://podminky.urs.cz/item/CS_URS_2025_01/919112213" TargetMode="External" /><Relationship Id="rId48" Type="http://schemas.openxmlformats.org/officeDocument/2006/relationships/hyperlink" Target="https://podminky.urs.cz/item/CS_URS_2025_01/919735111" TargetMode="External" /><Relationship Id="rId49" Type="http://schemas.openxmlformats.org/officeDocument/2006/relationships/hyperlink" Target="https://podminky.urs.cz/item/CS_URS_2025_01/113154553" TargetMode="External" /><Relationship Id="rId50" Type="http://schemas.openxmlformats.org/officeDocument/2006/relationships/hyperlink" Target="https://podminky.urs.cz/item/CS_URS_2025_01/113154533" TargetMode="External" /><Relationship Id="rId51" Type="http://schemas.openxmlformats.org/officeDocument/2006/relationships/hyperlink" Target="https://podminky.urs.cz/item/CS_URS_2025_01/997221551" TargetMode="External" /><Relationship Id="rId52" Type="http://schemas.openxmlformats.org/officeDocument/2006/relationships/hyperlink" Target="https://podminky.urs.cz/item/CS_URS_2025_01/997221559" TargetMode="External" /><Relationship Id="rId53" Type="http://schemas.openxmlformats.org/officeDocument/2006/relationships/hyperlink" Target="https://podminky.urs.cz/item/CS_URS_2025_01/890411811" TargetMode="External" /><Relationship Id="rId54" Type="http://schemas.openxmlformats.org/officeDocument/2006/relationships/hyperlink" Target="https://podminky.urs.cz/item/CS_URS_2025_01/113106122" TargetMode="External" /><Relationship Id="rId55" Type="http://schemas.openxmlformats.org/officeDocument/2006/relationships/hyperlink" Target="https://podminky.urs.cz/item/CS_URS_2025_01/113106126" TargetMode="External" /><Relationship Id="rId56" Type="http://schemas.openxmlformats.org/officeDocument/2006/relationships/hyperlink" Target="https://podminky.urs.cz/item/CS_URS_2025_01/979054441" TargetMode="External" /><Relationship Id="rId57" Type="http://schemas.openxmlformats.org/officeDocument/2006/relationships/hyperlink" Target="https://podminky.urs.cz/item/CS_URS_2025_01/979054441" TargetMode="External" /><Relationship Id="rId58" Type="http://schemas.openxmlformats.org/officeDocument/2006/relationships/hyperlink" Target="https://podminky.urs.cz/item/CS_URS_2025_01/113107330" TargetMode="External" /><Relationship Id="rId59" Type="http://schemas.openxmlformats.org/officeDocument/2006/relationships/hyperlink" Target="https://podminky.urs.cz/item/CS_URS_2025_01/966008221" TargetMode="External" /><Relationship Id="rId60" Type="http://schemas.openxmlformats.org/officeDocument/2006/relationships/hyperlink" Target="https://podminky.urs.cz/item/CS_URS_2025_01/966008211" TargetMode="External" /><Relationship Id="rId61" Type="http://schemas.openxmlformats.org/officeDocument/2006/relationships/hyperlink" Target="https://podminky.urs.cz/item/CS_URS_2025_01/113106171" TargetMode="External" /><Relationship Id="rId62" Type="http://schemas.openxmlformats.org/officeDocument/2006/relationships/hyperlink" Target="https://podminky.urs.cz/item/CS_URS_2025_01/979054451" TargetMode="External" /><Relationship Id="rId63" Type="http://schemas.openxmlformats.org/officeDocument/2006/relationships/hyperlink" Target="https://podminky.urs.cz/item/CS_URS_2025_01/113107341" TargetMode="External" /><Relationship Id="rId64" Type="http://schemas.openxmlformats.org/officeDocument/2006/relationships/hyperlink" Target="https://podminky.urs.cz/item/CS_URS_2025_01/966006281" TargetMode="External" /><Relationship Id="rId65" Type="http://schemas.openxmlformats.org/officeDocument/2006/relationships/hyperlink" Target="https://podminky.urs.cz/item/CS_URS_2025_01/997221611" TargetMode="External" /><Relationship Id="rId66" Type="http://schemas.openxmlformats.org/officeDocument/2006/relationships/hyperlink" Target="https://podminky.urs.cz/item/CS_URS_2025_01/997221151" TargetMode="External" /><Relationship Id="rId67" Type="http://schemas.openxmlformats.org/officeDocument/2006/relationships/hyperlink" Target="https://podminky.urs.cz/item/CS_URS_2025_01/997221561" TargetMode="External" /><Relationship Id="rId68" Type="http://schemas.openxmlformats.org/officeDocument/2006/relationships/hyperlink" Target="https://podminky.urs.cz/item/CS_URS_2025_01/997221569" TargetMode="External" /><Relationship Id="rId69" Type="http://schemas.openxmlformats.org/officeDocument/2006/relationships/hyperlink" Target="https://podminky.urs.cz/item/CS_URS_2025_01/997221861" TargetMode="External" /><Relationship Id="rId70" Type="http://schemas.openxmlformats.org/officeDocument/2006/relationships/hyperlink" Target="https://podminky.urs.cz/item/CS_URS_2025_01/997221665" TargetMode="External" /><Relationship Id="rId71" Type="http://schemas.openxmlformats.org/officeDocument/2006/relationships/hyperlink" Target="https://podminky.urs.cz/item/CS_URS_2025_01/997221875" TargetMode="External" /><Relationship Id="rId72" Type="http://schemas.openxmlformats.org/officeDocument/2006/relationships/hyperlink" Target="https://podminky.urs.cz/item/CS_URS_2025_01/899203211" TargetMode="External" /><Relationship Id="rId73" Type="http://schemas.openxmlformats.org/officeDocument/2006/relationships/hyperlink" Target="https://podminky.urs.cz/item/CS_URS_2025_01/997221612" TargetMode="External" /><Relationship Id="rId74" Type="http://schemas.openxmlformats.org/officeDocument/2006/relationships/hyperlink" Target="https://podminky.urs.cz/item/CS_URS_2025_01/997221571" TargetMode="External" /><Relationship Id="rId75" Type="http://schemas.openxmlformats.org/officeDocument/2006/relationships/hyperlink" Target="https://podminky.urs.cz/item/CS_URS_2025_01/997221579" TargetMode="External" /><Relationship Id="rId7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44000" TargetMode="External" /><Relationship Id="rId4" Type="http://schemas.openxmlformats.org/officeDocument/2006/relationships/hyperlink" Target="https://podminky.urs.cz/item/CS_URS_2025_01/032403000" TargetMode="External" /><Relationship Id="rId5" Type="http://schemas.openxmlformats.org/officeDocument/2006/relationships/hyperlink" Target="https://podminky.urs.cz/item/CS_URS_2025_01/032903000" TargetMode="External" /><Relationship Id="rId6" Type="http://schemas.openxmlformats.org/officeDocument/2006/relationships/hyperlink" Target="https://podminky.urs.cz/item/CS_URS_2025_01/034303000" TargetMode="External" /><Relationship Id="rId7" Type="http://schemas.openxmlformats.org/officeDocument/2006/relationships/hyperlink" Target="https://podminky.urs.cz/item/CS_URS_2025_01/039103000" TargetMode="External" /><Relationship Id="rId8" Type="http://schemas.openxmlformats.org/officeDocument/2006/relationships/hyperlink" Target="https://podminky.urs.cz/item/CS_URS_2025_01/043103000" TargetMode="External" /><Relationship Id="rId9" Type="http://schemas.openxmlformats.org/officeDocument/2006/relationships/hyperlink" Target="https://podminky.urs.cz/item/CS_URS_2025_01/071203000" TargetMode="External" /><Relationship Id="rId10" Type="http://schemas.openxmlformats.org/officeDocument/2006/relationships/hyperlink" Target="https://podminky.urs.cz/item/CS_URS_2025_01/072002000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35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37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37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37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39</v>
      </c>
      <c r="AO16" s="25"/>
      <c r="AP16" s="25"/>
      <c r="AQ16" s="25"/>
      <c r="AR16" s="23"/>
      <c r="BE16" s="34"/>
      <c r="BS16" s="20" t="s">
        <v>40</v>
      </c>
    </row>
    <row r="17" s="1" customFormat="1" ht="18.48" customHeight="1">
      <c r="B17" s="24"/>
      <c r="C17" s="25"/>
      <c r="D17" s="25"/>
      <c r="E17" s="30" t="s">
        <v>41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42</v>
      </c>
      <c r="AO17" s="25"/>
      <c r="AP17" s="25"/>
      <c r="AQ17" s="25"/>
      <c r="AR17" s="23"/>
      <c r="BE17" s="34"/>
      <c r="BS17" s="20" t="s">
        <v>40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44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44</v>
      </c>
      <c r="AO20" s="25"/>
      <c r="AP20" s="25"/>
      <c r="AQ20" s="25"/>
      <c r="AR20" s="23"/>
      <c r="BE20" s="34"/>
      <c r="BS20" s="20" t="s">
        <v>40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47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49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50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51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52</v>
      </c>
      <c r="E29" s="51"/>
      <c r="F29" s="35" t="s">
        <v>53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54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55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56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57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59</v>
      </c>
      <c r="U35" s="58"/>
      <c r="V35" s="58"/>
      <c r="W35" s="58"/>
      <c r="X35" s="60" t="s">
        <v>60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61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POSP899-2025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Komunikace Nový Jičín-Kojetín- SO 01-2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Nový Jičín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25. 6. 2025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Město Nový Jičín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38</v>
      </c>
      <c r="AJ49" s="44"/>
      <c r="AK49" s="44"/>
      <c r="AL49" s="44"/>
      <c r="AM49" s="77" t="str">
        <f>IF(E17="","",E17)</f>
        <v>Ing. Michal Doležel</v>
      </c>
      <c r="AN49" s="68"/>
      <c r="AO49" s="68"/>
      <c r="AP49" s="68"/>
      <c r="AQ49" s="44"/>
      <c r="AR49" s="48"/>
      <c r="AS49" s="78" t="s">
        <v>62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36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43</v>
      </c>
      <c r="AJ50" s="44"/>
      <c r="AK50" s="44"/>
      <c r="AL50" s="44"/>
      <c r="AM50" s="77" t="str">
        <f>IF(E20="","",E20)</f>
        <v xml:space="preserve">ing.Pospíšil Michal                  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63</v>
      </c>
      <c r="D52" s="91"/>
      <c r="E52" s="91"/>
      <c r="F52" s="91"/>
      <c r="G52" s="91"/>
      <c r="H52" s="92"/>
      <c r="I52" s="93" t="s">
        <v>64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65</v>
      </c>
      <c r="AH52" s="91"/>
      <c r="AI52" s="91"/>
      <c r="AJ52" s="91"/>
      <c r="AK52" s="91"/>
      <c r="AL52" s="91"/>
      <c r="AM52" s="91"/>
      <c r="AN52" s="93" t="s">
        <v>66</v>
      </c>
      <c r="AO52" s="91"/>
      <c r="AP52" s="91"/>
      <c r="AQ52" s="95" t="s">
        <v>67</v>
      </c>
      <c r="AR52" s="48"/>
      <c r="AS52" s="96" t="s">
        <v>68</v>
      </c>
      <c r="AT52" s="97" t="s">
        <v>69</v>
      </c>
      <c r="AU52" s="97" t="s">
        <v>70</v>
      </c>
      <c r="AV52" s="97" t="s">
        <v>71</v>
      </c>
      <c r="AW52" s="97" t="s">
        <v>72</v>
      </c>
      <c r="AX52" s="97" t="s">
        <v>73</v>
      </c>
      <c r="AY52" s="97" t="s">
        <v>74</v>
      </c>
      <c r="AZ52" s="97" t="s">
        <v>75</v>
      </c>
      <c r="BA52" s="97" t="s">
        <v>76</v>
      </c>
      <c r="BB52" s="97" t="s">
        <v>77</v>
      </c>
      <c r="BC52" s="97" t="s">
        <v>78</v>
      </c>
      <c r="BD52" s="98" t="s">
        <v>79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80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ROUND(AG55,2)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44</v>
      </c>
      <c r="AR54" s="108"/>
      <c r="AS54" s="109">
        <f>ROUND(AS55,2)</f>
        <v>0</v>
      </c>
      <c r="AT54" s="110">
        <f>ROUND(SUM(AV54:AW54),2)</f>
        <v>0</v>
      </c>
      <c r="AU54" s="111">
        <f>ROUND(AU55,5)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ROUND(AZ55,2)</f>
        <v>0</v>
      </c>
      <c r="BA54" s="110">
        <f>ROUND(BA55,2)</f>
        <v>0</v>
      </c>
      <c r="BB54" s="110">
        <f>ROUND(BB55,2)</f>
        <v>0</v>
      </c>
      <c r="BC54" s="110">
        <f>ROUND(BC55,2)</f>
        <v>0</v>
      </c>
      <c r="BD54" s="112">
        <f>ROUND(BD55,2)</f>
        <v>0</v>
      </c>
      <c r="BE54" s="6"/>
      <c r="BS54" s="113" t="s">
        <v>81</v>
      </c>
      <c r="BT54" s="113" t="s">
        <v>82</v>
      </c>
      <c r="BU54" s="114" t="s">
        <v>83</v>
      </c>
      <c r="BV54" s="113" t="s">
        <v>84</v>
      </c>
      <c r="BW54" s="113" t="s">
        <v>5</v>
      </c>
      <c r="BX54" s="113" t="s">
        <v>85</v>
      </c>
      <c r="CL54" s="113" t="s">
        <v>19</v>
      </c>
    </row>
    <row r="55" s="7" customFormat="1" ht="16.5" customHeight="1">
      <c r="A55" s="7"/>
      <c r="B55" s="115"/>
      <c r="C55" s="116"/>
      <c r="D55" s="117" t="s">
        <v>86</v>
      </c>
      <c r="E55" s="117"/>
      <c r="F55" s="117"/>
      <c r="G55" s="117"/>
      <c r="H55" s="117"/>
      <c r="I55" s="118"/>
      <c r="J55" s="117" t="s">
        <v>87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ROUND(SUM(AG56:AG57),2)</f>
        <v>0</v>
      </c>
      <c r="AH55" s="118"/>
      <c r="AI55" s="118"/>
      <c r="AJ55" s="118"/>
      <c r="AK55" s="118"/>
      <c r="AL55" s="118"/>
      <c r="AM55" s="118"/>
      <c r="AN55" s="120">
        <f>SUM(AG55,AT55)</f>
        <v>0</v>
      </c>
      <c r="AO55" s="118"/>
      <c r="AP55" s="118"/>
      <c r="AQ55" s="121" t="s">
        <v>88</v>
      </c>
      <c r="AR55" s="122"/>
      <c r="AS55" s="123">
        <f>ROUND(SUM(AS56:AS57),2)</f>
        <v>0</v>
      </c>
      <c r="AT55" s="124">
        <f>ROUND(SUM(AV55:AW55),2)</f>
        <v>0</v>
      </c>
      <c r="AU55" s="125">
        <f>ROUND(SUM(AU56:AU57),5)</f>
        <v>0</v>
      </c>
      <c r="AV55" s="124">
        <f>ROUND(AZ55*L29,2)</f>
        <v>0</v>
      </c>
      <c r="AW55" s="124">
        <f>ROUND(BA55*L30,2)</f>
        <v>0</v>
      </c>
      <c r="AX55" s="124">
        <f>ROUND(BB55*L29,2)</f>
        <v>0</v>
      </c>
      <c r="AY55" s="124">
        <f>ROUND(BC55*L30,2)</f>
        <v>0</v>
      </c>
      <c r="AZ55" s="124">
        <f>ROUND(SUM(AZ56:AZ57),2)</f>
        <v>0</v>
      </c>
      <c r="BA55" s="124">
        <f>ROUND(SUM(BA56:BA57),2)</f>
        <v>0</v>
      </c>
      <c r="BB55" s="124">
        <f>ROUND(SUM(BB56:BB57),2)</f>
        <v>0</v>
      </c>
      <c r="BC55" s="124">
        <f>ROUND(SUM(BC56:BC57),2)</f>
        <v>0</v>
      </c>
      <c r="BD55" s="126">
        <f>ROUND(SUM(BD56:BD57),2)</f>
        <v>0</v>
      </c>
      <c r="BE55" s="7"/>
      <c r="BS55" s="127" t="s">
        <v>81</v>
      </c>
      <c r="BT55" s="127" t="s">
        <v>86</v>
      </c>
      <c r="BU55" s="127" t="s">
        <v>83</v>
      </c>
      <c r="BV55" s="127" t="s">
        <v>84</v>
      </c>
      <c r="BW55" s="127" t="s">
        <v>89</v>
      </c>
      <c r="BX55" s="127" t="s">
        <v>5</v>
      </c>
      <c r="CL55" s="127" t="s">
        <v>90</v>
      </c>
      <c r="CM55" s="127" t="s">
        <v>91</v>
      </c>
    </row>
    <row r="56" s="4" customFormat="1" ht="16.5" customHeight="1">
      <c r="A56" s="128" t="s">
        <v>92</v>
      </c>
      <c r="B56" s="67"/>
      <c r="C56" s="129"/>
      <c r="D56" s="129"/>
      <c r="E56" s="130" t="s">
        <v>93</v>
      </c>
      <c r="F56" s="130"/>
      <c r="G56" s="130"/>
      <c r="H56" s="130"/>
      <c r="I56" s="130"/>
      <c r="J56" s="129"/>
      <c r="K56" s="130" t="s">
        <v>94</v>
      </c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1">
        <f>'1-1 - SO 01-2 - komunikac...'!J32</f>
        <v>0</v>
      </c>
      <c r="AH56" s="129"/>
      <c r="AI56" s="129"/>
      <c r="AJ56" s="129"/>
      <c r="AK56" s="129"/>
      <c r="AL56" s="129"/>
      <c r="AM56" s="129"/>
      <c r="AN56" s="131">
        <f>SUM(AG56,AT56)</f>
        <v>0</v>
      </c>
      <c r="AO56" s="129"/>
      <c r="AP56" s="129"/>
      <c r="AQ56" s="132" t="s">
        <v>95</v>
      </c>
      <c r="AR56" s="69"/>
      <c r="AS56" s="133">
        <v>0</v>
      </c>
      <c r="AT56" s="134">
        <f>ROUND(SUM(AV56:AW56),2)</f>
        <v>0</v>
      </c>
      <c r="AU56" s="135">
        <f>'1-1 - SO 01-2 - komunikac...'!P94</f>
        <v>0</v>
      </c>
      <c r="AV56" s="134">
        <f>'1-1 - SO 01-2 - komunikac...'!J35</f>
        <v>0</v>
      </c>
      <c r="AW56" s="134">
        <f>'1-1 - SO 01-2 - komunikac...'!J36</f>
        <v>0</v>
      </c>
      <c r="AX56" s="134">
        <f>'1-1 - SO 01-2 - komunikac...'!J37</f>
        <v>0</v>
      </c>
      <c r="AY56" s="134">
        <f>'1-1 - SO 01-2 - komunikac...'!J38</f>
        <v>0</v>
      </c>
      <c r="AZ56" s="134">
        <f>'1-1 - SO 01-2 - komunikac...'!F35</f>
        <v>0</v>
      </c>
      <c r="BA56" s="134">
        <f>'1-1 - SO 01-2 - komunikac...'!F36</f>
        <v>0</v>
      </c>
      <c r="BB56" s="134">
        <f>'1-1 - SO 01-2 - komunikac...'!F37</f>
        <v>0</v>
      </c>
      <c r="BC56" s="134">
        <f>'1-1 - SO 01-2 - komunikac...'!F38</f>
        <v>0</v>
      </c>
      <c r="BD56" s="136">
        <f>'1-1 - SO 01-2 - komunikac...'!F39</f>
        <v>0</v>
      </c>
      <c r="BE56" s="4"/>
      <c r="BT56" s="137" t="s">
        <v>91</v>
      </c>
      <c r="BV56" s="137" t="s">
        <v>84</v>
      </c>
      <c r="BW56" s="137" t="s">
        <v>96</v>
      </c>
      <c r="BX56" s="137" t="s">
        <v>89</v>
      </c>
      <c r="CL56" s="137" t="s">
        <v>90</v>
      </c>
    </row>
    <row r="57" s="4" customFormat="1" ht="23.25" customHeight="1">
      <c r="A57" s="128" t="s">
        <v>92</v>
      </c>
      <c r="B57" s="67"/>
      <c r="C57" s="129"/>
      <c r="D57" s="129"/>
      <c r="E57" s="130" t="s">
        <v>97</v>
      </c>
      <c r="F57" s="130"/>
      <c r="G57" s="130"/>
      <c r="H57" s="130"/>
      <c r="I57" s="130"/>
      <c r="J57" s="129"/>
      <c r="K57" s="130" t="s">
        <v>98</v>
      </c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1">
        <f>'1-2 - Vedlejší rozpočtové...'!J32</f>
        <v>0</v>
      </c>
      <c r="AH57" s="129"/>
      <c r="AI57" s="129"/>
      <c r="AJ57" s="129"/>
      <c r="AK57" s="129"/>
      <c r="AL57" s="129"/>
      <c r="AM57" s="129"/>
      <c r="AN57" s="131">
        <f>SUM(AG57,AT57)</f>
        <v>0</v>
      </c>
      <c r="AO57" s="129"/>
      <c r="AP57" s="129"/>
      <c r="AQ57" s="132" t="s">
        <v>95</v>
      </c>
      <c r="AR57" s="69"/>
      <c r="AS57" s="138">
        <v>0</v>
      </c>
      <c r="AT57" s="139">
        <f>ROUND(SUM(AV57:AW57),2)</f>
        <v>0</v>
      </c>
      <c r="AU57" s="140">
        <f>'1-2 - Vedlejší rozpočtové...'!P90</f>
        <v>0</v>
      </c>
      <c r="AV57" s="139">
        <f>'1-2 - Vedlejší rozpočtové...'!J35</f>
        <v>0</v>
      </c>
      <c r="AW57" s="139">
        <f>'1-2 - Vedlejší rozpočtové...'!J36</f>
        <v>0</v>
      </c>
      <c r="AX57" s="139">
        <f>'1-2 - Vedlejší rozpočtové...'!J37</f>
        <v>0</v>
      </c>
      <c r="AY57" s="139">
        <f>'1-2 - Vedlejší rozpočtové...'!J38</f>
        <v>0</v>
      </c>
      <c r="AZ57" s="139">
        <f>'1-2 - Vedlejší rozpočtové...'!F35</f>
        <v>0</v>
      </c>
      <c r="BA57" s="139">
        <f>'1-2 - Vedlejší rozpočtové...'!F36</f>
        <v>0</v>
      </c>
      <c r="BB57" s="139">
        <f>'1-2 - Vedlejší rozpočtové...'!F37</f>
        <v>0</v>
      </c>
      <c r="BC57" s="139">
        <f>'1-2 - Vedlejší rozpočtové...'!F38</f>
        <v>0</v>
      </c>
      <c r="BD57" s="141">
        <f>'1-2 - Vedlejší rozpočtové...'!F39</f>
        <v>0</v>
      </c>
      <c r="BE57" s="4"/>
      <c r="BT57" s="137" t="s">
        <v>91</v>
      </c>
      <c r="BV57" s="137" t="s">
        <v>84</v>
      </c>
      <c r="BW57" s="137" t="s">
        <v>99</v>
      </c>
      <c r="BX57" s="137" t="s">
        <v>89</v>
      </c>
      <c r="CL57" s="137" t="s">
        <v>44</v>
      </c>
    </row>
    <row r="58" s="2" customFormat="1" ht="30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8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="2" customFormat="1" ht="6.96" customHeight="1">
      <c r="A59" s="42"/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</sheetData>
  <sheetProtection sheet="1" formatColumns="0" formatRows="0" objects="1" scenarios="1" spinCount="100000" saltValue="Yh08ZcEPfnZgMAbVeEulth3aFylvnccDG7X6d2rahdGZbhPA0+BDJxNjpJGDK986f/iNZQcolYXdKr+/N8YaNg==" hashValue="lXaUfsnBV0IKAMrMm02iCG+A/PO7KC0TBDk9fY73reFuYBbIVPmWyWgYTWo0XXOcbjGhtLXx6G7QqAkCm48QN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4:AM54"/>
    <mergeCell ref="AN54:AP54"/>
    <mergeCell ref="AR2:BE2"/>
  </mergeCells>
  <hyperlinks>
    <hyperlink ref="A56" location="'1-1 - SO 01-2 - komunikac...'!C2" display="/"/>
    <hyperlink ref="A57" location="'1-2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91</v>
      </c>
    </row>
    <row r="4" s="1" customFormat="1" ht="24.96" customHeight="1">
      <c r="B4" s="23"/>
      <c r="D4" s="144" t="s">
        <v>100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Nový Jičín-Kojetín- SO 01-2</v>
      </c>
      <c r="F7" s="146"/>
      <c r="G7" s="146"/>
      <c r="H7" s="146"/>
      <c r="L7" s="23"/>
    </row>
    <row r="8" s="1" customFormat="1" ht="12" customHeight="1">
      <c r="B8" s="23"/>
      <c r="D8" s="146" t="s">
        <v>101</v>
      </c>
      <c r="L8" s="23"/>
    </row>
    <row r="9" s="2" customFormat="1" ht="16.5" customHeight="1">
      <c r="A9" s="42"/>
      <c r="B9" s="48"/>
      <c r="C9" s="42"/>
      <c r="D9" s="42"/>
      <c r="E9" s="147" t="s">
        <v>102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103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104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90</v>
      </c>
      <c r="G13" s="42"/>
      <c r="H13" s="42"/>
      <c r="I13" s="146" t="s">
        <v>20</v>
      </c>
      <c r="J13" s="137" t="s">
        <v>21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25. 6. 2025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21.84" customHeight="1">
      <c r="A15" s="42"/>
      <c r="B15" s="48"/>
      <c r="C15" s="42"/>
      <c r="D15" s="42"/>
      <c r="E15" s="42"/>
      <c r="F15" s="42"/>
      <c r="G15" s="42"/>
      <c r="H15" s="42"/>
      <c r="I15" s="151" t="s">
        <v>28</v>
      </c>
      <c r="J15" s="152" t="s">
        <v>105</v>
      </c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30</v>
      </c>
      <c r="E16" s="42"/>
      <c r="F16" s="42"/>
      <c r="G16" s="42"/>
      <c r="H16" s="42"/>
      <c r="I16" s="146" t="s">
        <v>31</v>
      </c>
      <c r="J16" s="137" t="s">
        <v>32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33</v>
      </c>
      <c r="F17" s="42"/>
      <c r="G17" s="42"/>
      <c r="H17" s="42"/>
      <c r="I17" s="146" t="s">
        <v>34</v>
      </c>
      <c r="J17" s="137" t="s">
        <v>35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36</v>
      </c>
      <c r="E19" s="42"/>
      <c r="F19" s="42"/>
      <c r="G19" s="42"/>
      <c r="H19" s="42"/>
      <c r="I19" s="146" t="s">
        <v>31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34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38</v>
      </c>
      <c r="E22" s="42"/>
      <c r="F22" s="42"/>
      <c r="G22" s="42"/>
      <c r="H22" s="42"/>
      <c r="I22" s="146" t="s">
        <v>31</v>
      </c>
      <c r="J22" s="137" t="s">
        <v>39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41</v>
      </c>
      <c r="F23" s="42"/>
      <c r="G23" s="42"/>
      <c r="H23" s="42"/>
      <c r="I23" s="146" t="s">
        <v>34</v>
      </c>
      <c r="J23" s="137" t="s">
        <v>42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43</v>
      </c>
      <c r="E25" s="42"/>
      <c r="F25" s="42"/>
      <c r="G25" s="42"/>
      <c r="H25" s="42"/>
      <c r="I25" s="146" t="s">
        <v>31</v>
      </c>
      <c r="J25" s="137" t="s">
        <v>44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45</v>
      </c>
      <c r="F26" s="42"/>
      <c r="G26" s="42"/>
      <c r="H26" s="42"/>
      <c r="I26" s="146" t="s">
        <v>34</v>
      </c>
      <c r="J26" s="137" t="s">
        <v>44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46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71.25" customHeight="1">
      <c r="A29" s="153"/>
      <c r="B29" s="154"/>
      <c r="C29" s="153"/>
      <c r="D29" s="153"/>
      <c r="E29" s="155" t="s">
        <v>47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7"/>
      <c r="E31" s="157"/>
      <c r="F31" s="157"/>
      <c r="G31" s="157"/>
      <c r="H31" s="157"/>
      <c r="I31" s="157"/>
      <c r="J31" s="157"/>
      <c r="K31" s="157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8" t="s">
        <v>48</v>
      </c>
      <c r="E32" s="42"/>
      <c r="F32" s="42"/>
      <c r="G32" s="42"/>
      <c r="H32" s="42"/>
      <c r="I32" s="42"/>
      <c r="J32" s="159">
        <f>ROUND(J94,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7"/>
      <c r="E33" s="157"/>
      <c r="F33" s="157"/>
      <c r="G33" s="157"/>
      <c r="H33" s="157"/>
      <c r="I33" s="157"/>
      <c r="J33" s="157"/>
      <c r="K33" s="157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60" t="s">
        <v>50</v>
      </c>
      <c r="G34" s="42"/>
      <c r="H34" s="42"/>
      <c r="I34" s="160" t="s">
        <v>49</v>
      </c>
      <c r="J34" s="160" t="s">
        <v>51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61" t="s">
        <v>52</v>
      </c>
      <c r="E35" s="146" t="s">
        <v>53</v>
      </c>
      <c r="F35" s="162">
        <f>ROUND((SUM(BE94:BE701)),  2)</f>
        <v>0</v>
      </c>
      <c r="G35" s="42"/>
      <c r="H35" s="42"/>
      <c r="I35" s="163">
        <v>0.20999999999999999</v>
      </c>
      <c r="J35" s="162">
        <f>ROUND(((SUM(BE94:BE701))*I35),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54</v>
      </c>
      <c r="F36" s="162">
        <f>ROUND((SUM(BF94:BF701)),  2)</f>
        <v>0</v>
      </c>
      <c r="G36" s="42"/>
      <c r="H36" s="42"/>
      <c r="I36" s="163">
        <v>0.12</v>
      </c>
      <c r="J36" s="162">
        <f>ROUND(((SUM(BF94:BF701))*I36),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55</v>
      </c>
      <c r="F37" s="162">
        <f>ROUND((SUM(BG94:BG701)),  2)</f>
        <v>0</v>
      </c>
      <c r="G37" s="42"/>
      <c r="H37" s="42"/>
      <c r="I37" s="163">
        <v>0.20999999999999999</v>
      </c>
      <c r="J37" s="162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56</v>
      </c>
      <c r="F38" s="162">
        <f>ROUND((SUM(BH94:BH701)),  2)</f>
        <v>0</v>
      </c>
      <c r="G38" s="42"/>
      <c r="H38" s="42"/>
      <c r="I38" s="163">
        <v>0.12</v>
      </c>
      <c r="J38" s="162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57</v>
      </c>
      <c r="F39" s="162">
        <f>ROUND((SUM(BI94:BI701)),  2)</f>
        <v>0</v>
      </c>
      <c r="G39" s="42"/>
      <c r="H39" s="42"/>
      <c r="I39" s="163">
        <v>0</v>
      </c>
      <c r="J39" s="162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4"/>
      <c r="D41" s="165" t="s">
        <v>58</v>
      </c>
      <c r="E41" s="166"/>
      <c r="F41" s="166"/>
      <c r="G41" s="167" t="s">
        <v>59</v>
      </c>
      <c r="H41" s="168" t="s">
        <v>60</v>
      </c>
      <c r="I41" s="166"/>
      <c r="J41" s="169">
        <f>SUM(J32:J39)</f>
        <v>0</v>
      </c>
      <c r="K41" s="170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106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175" t="str">
        <f>E7</f>
        <v>Komunikace Nový Jičín-Kojetín- SO 01-2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101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5" t="s">
        <v>102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103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 xml:space="preserve">1-1 - SO 01-2 - komunikace - soupis prací 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Nový Jičín</v>
      </c>
      <c r="G56" s="44"/>
      <c r="H56" s="44"/>
      <c r="I56" s="35" t="s">
        <v>24</v>
      </c>
      <c r="J56" s="76" t="str">
        <f>IF(J14="","",J14)</f>
        <v>25. 6. 2025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30</v>
      </c>
      <c r="D58" s="44"/>
      <c r="E58" s="44"/>
      <c r="F58" s="30" t="str">
        <f>E17</f>
        <v>Město Nový Jičín</v>
      </c>
      <c r="G58" s="44"/>
      <c r="H58" s="44"/>
      <c r="I58" s="35" t="s">
        <v>38</v>
      </c>
      <c r="J58" s="40" t="str">
        <f>E23</f>
        <v>Ing. Michal Doležel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15.15" customHeight="1">
      <c r="A59" s="42"/>
      <c r="B59" s="43"/>
      <c r="C59" s="35" t="s">
        <v>36</v>
      </c>
      <c r="D59" s="44"/>
      <c r="E59" s="44"/>
      <c r="F59" s="30" t="str">
        <f>IF(E20="","",E20)</f>
        <v>Vyplň údaj</v>
      </c>
      <c r="G59" s="44"/>
      <c r="H59" s="44"/>
      <c r="I59" s="35" t="s">
        <v>43</v>
      </c>
      <c r="J59" s="40" t="str">
        <f>E26</f>
        <v xml:space="preserve">ing.Pospíšil Michal                  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6" t="s">
        <v>107</v>
      </c>
      <c r="D61" s="177"/>
      <c r="E61" s="177"/>
      <c r="F61" s="177"/>
      <c r="G61" s="177"/>
      <c r="H61" s="177"/>
      <c r="I61" s="177"/>
      <c r="J61" s="178" t="s">
        <v>108</v>
      </c>
      <c r="K61" s="177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9" t="s">
        <v>80</v>
      </c>
      <c r="D63" s="44"/>
      <c r="E63" s="44"/>
      <c r="F63" s="44"/>
      <c r="G63" s="44"/>
      <c r="H63" s="44"/>
      <c r="I63" s="44"/>
      <c r="J63" s="106">
        <f>J94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109</v>
      </c>
    </row>
    <row r="64" s="9" customFormat="1" ht="24.96" customHeight="1">
      <c r="A64" s="9"/>
      <c r="B64" s="180"/>
      <c r="C64" s="181"/>
      <c r="D64" s="182" t="s">
        <v>110</v>
      </c>
      <c r="E64" s="183"/>
      <c r="F64" s="183"/>
      <c r="G64" s="183"/>
      <c r="H64" s="183"/>
      <c r="I64" s="183"/>
      <c r="J64" s="184">
        <f>J95</f>
        <v>0</v>
      </c>
      <c r="K64" s="181"/>
      <c r="L64" s="18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6"/>
      <c r="C65" s="129"/>
      <c r="D65" s="187" t="s">
        <v>111</v>
      </c>
      <c r="E65" s="188"/>
      <c r="F65" s="188"/>
      <c r="G65" s="188"/>
      <c r="H65" s="188"/>
      <c r="I65" s="188"/>
      <c r="J65" s="189">
        <f>J96</f>
        <v>0</v>
      </c>
      <c r="K65" s="129"/>
      <c r="L65" s="19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6"/>
      <c r="C66" s="129"/>
      <c r="D66" s="187" t="s">
        <v>112</v>
      </c>
      <c r="E66" s="188"/>
      <c r="F66" s="188"/>
      <c r="G66" s="188"/>
      <c r="H66" s="188"/>
      <c r="I66" s="188"/>
      <c r="J66" s="189">
        <f>J241</f>
        <v>0</v>
      </c>
      <c r="K66" s="129"/>
      <c r="L66" s="19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6"/>
      <c r="C67" s="129"/>
      <c r="D67" s="187" t="s">
        <v>113</v>
      </c>
      <c r="E67" s="188"/>
      <c r="F67" s="188"/>
      <c r="G67" s="188"/>
      <c r="H67" s="188"/>
      <c r="I67" s="188"/>
      <c r="J67" s="189">
        <f>J310</f>
        <v>0</v>
      </c>
      <c r="K67" s="129"/>
      <c r="L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9"/>
      <c r="D68" s="187" t="s">
        <v>114</v>
      </c>
      <c r="E68" s="188"/>
      <c r="F68" s="188"/>
      <c r="G68" s="188"/>
      <c r="H68" s="188"/>
      <c r="I68" s="188"/>
      <c r="J68" s="189">
        <f>J359</f>
        <v>0</v>
      </c>
      <c r="K68" s="129"/>
      <c r="L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6"/>
      <c r="C69" s="129"/>
      <c r="D69" s="187" t="s">
        <v>115</v>
      </c>
      <c r="E69" s="188"/>
      <c r="F69" s="188"/>
      <c r="G69" s="188"/>
      <c r="H69" s="188"/>
      <c r="I69" s="188"/>
      <c r="J69" s="189">
        <f>J423</f>
        <v>0</v>
      </c>
      <c r="K69" s="129"/>
      <c r="L69" s="19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6"/>
      <c r="C70" s="129"/>
      <c r="D70" s="187" t="s">
        <v>116</v>
      </c>
      <c r="E70" s="188"/>
      <c r="F70" s="188"/>
      <c r="G70" s="188"/>
      <c r="H70" s="188"/>
      <c r="I70" s="188"/>
      <c r="J70" s="189">
        <f>J459</f>
        <v>0</v>
      </c>
      <c r="K70" s="129"/>
      <c r="L70" s="19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6"/>
      <c r="C71" s="129"/>
      <c r="D71" s="187" t="s">
        <v>117</v>
      </c>
      <c r="E71" s="188"/>
      <c r="F71" s="188"/>
      <c r="G71" s="188"/>
      <c r="H71" s="188"/>
      <c r="I71" s="188"/>
      <c r="J71" s="189">
        <f>J460</f>
        <v>0</v>
      </c>
      <c r="K71" s="129"/>
      <c r="L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6"/>
      <c r="C72" s="129"/>
      <c r="D72" s="187" t="s">
        <v>118</v>
      </c>
      <c r="E72" s="188"/>
      <c r="F72" s="188"/>
      <c r="G72" s="188"/>
      <c r="H72" s="188"/>
      <c r="I72" s="188"/>
      <c r="J72" s="189">
        <f>J475</f>
        <v>0</v>
      </c>
      <c r="K72" s="129"/>
      <c r="L72" s="19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4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8" s="2" customFormat="1" ht="6.96" customHeight="1">
      <c r="A78" s="42"/>
      <c r="B78" s="65"/>
      <c r="C78" s="66"/>
      <c r="D78" s="66"/>
      <c r="E78" s="66"/>
      <c r="F78" s="66"/>
      <c r="G78" s="66"/>
      <c r="H78" s="66"/>
      <c r="I78" s="66"/>
      <c r="J78" s="66"/>
      <c r="K78" s="66"/>
      <c r="L78" s="14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24.96" customHeight="1">
      <c r="A79" s="42"/>
      <c r="B79" s="43"/>
      <c r="C79" s="26" t="s">
        <v>119</v>
      </c>
      <c r="D79" s="44"/>
      <c r="E79" s="44"/>
      <c r="F79" s="44"/>
      <c r="G79" s="44"/>
      <c r="H79" s="44"/>
      <c r="I79" s="44"/>
      <c r="J79" s="44"/>
      <c r="K79" s="44"/>
      <c r="L79" s="14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4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16</v>
      </c>
      <c r="D81" s="44"/>
      <c r="E81" s="44"/>
      <c r="F81" s="44"/>
      <c r="G81" s="44"/>
      <c r="H81" s="44"/>
      <c r="I81" s="44"/>
      <c r="J81" s="44"/>
      <c r="K81" s="44"/>
      <c r="L81" s="14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6.5" customHeight="1">
      <c r="A82" s="42"/>
      <c r="B82" s="43"/>
      <c r="C82" s="44"/>
      <c r="D82" s="44"/>
      <c r="E82" s="175" t="str">
        <f>E7</f>
        <v>Komunikace Nový Jičín-Kojetín- SO 01-2</v>
      </c>
      <c r="F82" s="35"/>
      <c r="G82" s="35"/>
      <c r="H82" s="35"/>
      <c r="I82" s="44"/>
      <c r="J82" s="44"/>
      <c r="K82" s="44"/>
      <c r="L82" s="14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" customFormat="1" ht="12" customHeight="1">
      <c r="B83" s="24"/>
      <c r="C83" s="35" t="s">
        <v>101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2"/>
      <c r="B84" s="43"/>
      <c r="C84" s="44"/>
      <c r="D84" s="44"/>
      <c r="E84" s="175" t="s">
        <v>102</v>
      </c>
      <c r="F84" s="44"/>
      <c r="G84" s="44"/>
      <c r="H84" s="44"/>
      <c r="I84" s="44"/>
      <c r="J84" s="44"/>
      <c r="K84" s="44"/>
      <c r="L84" s="14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2" customHeight="1">
      <c r="A85" s="42"/>
      <c r="B85" s="43"/>
      <c r="C85" s="35" t="s">
        <v>103</v>
      </c>
      <c r="D85" s="44"/>
      <c r="E85" s="44"/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6.5" customHeight="1">
      <c r="A86" s="42"/>
      <c r="B86" s="43"/>
      <c r="C86" s="44"/>
      <c r="D86" s="44"/>
      <c r="E86" s="73" t="str">
        <f>E11</f>
        <v xml:space="preserve">1-1 - SO 01-2 - komunikace - soupis prací </v>
      </c>
      <c r="F86" s="44"/>
      <c r="G86" s="44"/>
      <c r="H86" s="44"/>
      <c r="I86" s="44"/>
      <c r="J86" s="44"/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14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2" customHeight="1">
      <c r="A88" s="42"/>
      <c r="B88" s="43"/>
      <c r="C88" s="35" t="s">
        <v>22</v>
      </c>
      <c r="D88" s="44"/>
      <c r="E88" s="44"/>
      <c r="F88" s="30" t="str">
        <f>F14</f>
        <v>Nový Jičín</v>
      </c>
      <c r="G88" s="44"/>
      <c r="H88" s="44"/>
      <c r="I88" s="35" t="s">
        <v>24</v>
      </c>
      <c r="J88" s="76" t="str">
        <f>IF(J14="","",J14)</f>
        <v>25. 6. 2025</v>
      </c>
      <c r="K88" s="44"/>
      <c r="L88" s="14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6.96" customHeight="1">
      <c r="A89" s="42"/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14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5.15" customHeight="1">
      <c r="A90" s="42"/>
      <c r="B90" s="43"/>
      <c r="C90" s="35" t="s">
        <v>30</v>
      </c>
      <c r="D90" s="44"/>
      <c r="E90" s="44"/>
      <c r="F90" s="30" t="str">
        <f>E17</f>
        <v>Město Nový Jičín</v>
      </c>
      <c r="G90" s="44"/>
      <c r="H90" s="44"/>
      <c r="I90" s="35" t="s">
        <v>38</v>
      </c>
      <c r="J90" s="40" t="str">
        <f>E23</f>
        <v>Ing. Michal Doležel</v>
      </c>
      <c r="K90" s="44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5" t="s">
        <v>36</v>
      </c>
      <c r="D91" s="44"/>
      <c r="E91" s="44"/>
      <c r="F91" s="30" t="str">
        <f>IF(E20="","",E20)</f>
        <v>Vyplň údaj</v>
      </c>
      <c r="G91" s="44"/>
      <c r="H91" s="44"/>
      <c r="I91" s="35" t="s">
        <v>43</v>
      </c>
      <c r="J91" s="40" t="str">
        <f>E26</f>
        <v xml:space="preserve">ing.Pospíšil Michal                  </v>
      </c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0.32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11" customFormat="1" ht="29.28" customHeight="1">
      <c r="A93" s="191"/>
      <c r="B93" s="192"/>
      <c r="C93" s="193" t="s">
        <v>120</v>
      </c>
      <c r="D93" s="194" t="s">
        <v>67</v>
      </c>
      <c r="E93" s="194" t="s">
        <v>63</v>
      </c>
      <c r="F93" s="194" t="s">
        <v>64</v>
      </c>
      <c r="G93" s="194" t="s">
        <v>121</v>
      </c>
      <c r="H93" s="194" t="s">
        <v>122</v>
      </c>
      <c r="I93" s="194" t="s">
        <v>123</v>
      </c>
      <c r="J93" s="194" t="s">
        <v>108</v>
      </c>
      <c r="K93" s="195" t="s">
        <v>124</v>
      </c>
      <c r="L93" s="196"/>
      <c r="M93" s="96" t="s">
        <v>44</v>
      </c>
      <c r="N93" s="97" t="s">
        <v>52</v>
      </c>
      <c r="O93" s="97" t="s">
        <v>125</v>
      </c>
      <c r="P93" s="97" t="s">
        <v>126</v>
      </c>
      <c r="Q93" s="97" t="s">
        <v>127</v>
      </c>
      <c r="R93" s="97" t="s">
        <v>128</v>
      </c>
      <c r="S93" s="97" t="s">
        <v>129</v>
      </c>
      <c r="T93" s="98" t="s">
        <v>130</v>
      </c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</row>
    <row r="94" s="2" customFormat="1" ht="22.8" customHeight="1">
      <c r="A94" s="42"/>
      <c r="B94" s="43"/>
      <c r="C94" s="103" t="s">
        <v>131</v>
      </c>
      <c r="D94" s="44"/>
      <c r="E94" s="44"/>
      <c r="F94" s="44"/>
      <c r="G94" s="44"/>
      <c r="H94" s="44"/>
      <c r="I94" s="44"/>
      <c r="J94" s="197">
        <f>BK94</f>
        <v>0</v>
      </c>
      <c r="K94" s="44"/>
      <c r="L94" s="48"/>
      <c r="M94" s="99"/>
      <c r="N94" s="198"/>
      <c r="O94" s="100"/>
      <c r="P94" s="199">
        <f>P95</f>
        <v>0</v>
      </c>
      <c r="Q94" s="100"/>
      <c r="R94" s="199">
        <f>R95</f>
        <v>570.80901821999998</v>
      </c>
      <c r="S94" s="100"/>
      <c r="T94" s="200">
        <f>T95</f>
        <v>813.73117599999989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81</v>
      </c>
      <c r="AU94" s="20" t="s">
        <v>109</v>
      </c>
      <c r="BK94" s="201">
        <f>BK95</f>
        <v>0</v>
      </c>
    </row>
    <row r="95" s="12" customFormat="1" ht="25.92" customHeight="1">
      <c r="A95" s="12"/>
      <c r="B95" s="202"/>
      <c r="C95" s="203"/>
      <c r="D95" s="204" t="s">
        <v>81</v>
      </c>
      <c r="E95" s="205" t="s">
        <v>132</v>
      </c>
      <c r="F95" s="205" t="s">
        <v>133</v>
      </c>
      <c r="G95" s="203"/>
      <c r="H95" s="203"/>
      <c r="I95" s="206"/>
      <c r="J95" s="207">
        <f>BK95</f>
        <v>0</v>
      </c>
      <c r="K95" s="203"/>
      <c r="L95" s="208"/>
      <c r="M95" s="209"/>
      <c r="N95" s="210"/>
      <c r="O95" s="210"/>
      <c r="P95" s="211">
        <f>P96+P241+P310+P359+P423+P459+P475</f>
        <v>0</v>
      </c>
      <c r="Q95" s="210"/>
      <c r="R95" s="211">
        <f>R96+R241+R310+R359+R423+R459+R475</f>
        <v>570.80901821999998</v>
      </c>
      <c r="S95" s="210"/>
      <c r="T95" s="212">
        <f>T96+T241+T310+T359+T423+T459+T475</f>
        <v>813.73117599999989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3" t="s">
        <v>86</v>
      </c>
      <c r="AT95" s="214" t="s">
        <v>81</v>
      </c>
      <c r="AU95" s="214" t="s">
        <v>82</v>
      </c>
      <c r="AY95" s="213" t="s">
        <v>134</v>
      </c>
      <c r="BK95" s="215">
        <f>BK96+BK241+BK310+BK359+BK423+BK459+BK475</f>
        <v>0</v>
      </c>
    </row>
    <row r="96" s="12" customFormat="1" ht="22.8" customHeight="1">
      <c r="A96" s="12"/>
      <c r="B96" s="202"/>
      <c r="C96" s="203"/>
      <c r="D96" s="204" t="s">
        <v>81</v>
      </c>
      <c r="E96" s="216" t="s">
        <v>135</v>
      </c>
      <c r="F96" s="216" t="s">
        <v>136</v>
      </c>
      <c r="G96" s="203"/>
      <c r="H96" s="203"/>
      <c r="I96" s="206"/>
      <c r="J96" s="217">
        <f>BK96</f>
        <v>0</v>
      </c>
      <c r="K96" s="203"/>
      <c r="L96" s="208"/>
      <c r="M96" s="209"/>
      <c r="N96" s="210"/>
      <c r="O96" s="210"/>
      <c r="P96" s="211">
        <f>SUM(P97:P240)</f>
        <v>0</v>
      </c>
      <c r="Q96" s="210"/>
      <c r="R96" s="211">
        <f>SUM(R97:R240)</f>
        <v>102.762</v>
      </c>
      <c r="S96" s="210"/>
      <c r="T96" s="212">
        <f>SUM(T97:T240)</f>
        <v>72.335536000000005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3" t="s">
        <v>86</v>
      </c>
      <c r="AT96" s="214" t="s">
        <v>81</v>
      </c>
      <c r="AU96" s="214" t="s">
        <v>86</v>
      </c>
      <c r="AY96" s="213" t="s">
        <v>134</v>
      </c>
      <c r="BK96" s="215">
        <f>SUM(BK97:BK240)</f>
        <v>0</v>
      </c>
    </row>
    <row r="97" s="2" customFormat="1" ht="24.15" customHeight="1">
      <c r="A97" s="42"/>
      <c r="B97" s="43"/>
      <c r="C97" s="218" t="s">
        <v>137</v>
      </c>
      <c r="D97" s="218" t="s">
        <v>138</v>
      </c>
      <c r="E97" s="219" t="s">
        <v>139</v>
      </c>
      <c r="F97" s="220" t="s">
        <v>140</v>
      </c>
      <c r="G97" s="221" t="s">
        <v>141</v>
      </c>
      <c r="H97" s="222">
        <v>6.1020000000000003</v>
      </c>
      <c r="I97" s="223"/>
      <c r="J97" s="224">
        <f>ROUND(I97*H97,2)</f>
        <v>0</v>
      </c>
      <c r="K97" s="220" t="s">
        <v>142</v>
      </c>
      <c r="L97" s="48"/>
      <c r="M97" s="225" t="s">
        <v>44</v>
      </c>
      <c r="N97" s="226" t="s">
        <v>53</v>
      </c>
      <c r="O97" s="8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9" t="s">
        <v>143</v>
      </c>
      <c r="AT97" s="229" t="s">
        <v>138</v>
      </c>
      <c r="AU97" s="229" t="s">
        <v>91</v>
      </c>
      <c r="AY97" s="20" t="s">
        <v>134</v>
      </c>
      <c r="BE97" s="230">
        <f>IF(N97="základní",J97,0)</f>
        <v>0</v>
      </c>
      <c r="BF97" s="230">
        <f>IF(N97="snížená",J97,0)</f>
        <v>0</v>
      </c>
      <c r="BG97" s="230">
        <f>IF(N97="zákl. přenesená",J97,0)</f>
        <v>0</v>
      </c>
      <c r="BH97" s="230">
        <f>IF(N97="sníž. přenesená",J97,0)</f>
        <v>0</v>
      </c>
      <c r="BI97" s="230">
        <f>IF(N97="nulová",J97,0)</f>
        <v>0</v>
      </c>
      <c r="BJ97" s="20" t="s">
        <v>86</v>
      </c>
      <c r="BK97" s="230">
        <f>ROUND(I97*H97,2)</f>
        <v>0</v>
      </c>
      <c r="BL97" s="20" t="s">
        <v>143</v>
      </c>
      <c r="BM97" s="229" t="s">
        <v>144</v>
      </c>
    </row>
    <row r="98" s="2" customFormat="1">
      <c r="A98" s="42"/>
      <c r="B98" s="43"/>
      <c r="C98" s="44"/>
      <c r="D98" s="231" t="s">
        <v>145</v>
      </c>
      <c r="E98" s="44"/>
      <c r="F98" s="232" t="s">
        <v>146</v>
      </c>
      <c r="G98" s="44"/>
      <c r="H98" s="44"/>
      <c r="I98" s="233"/>
      <c r="J98" s="44"/>
      <c r="K98" s="44"/>
      <c r="L98" s="48"/>
      <c r="M98" s="234"/>
      <c r="N98" s="235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145</v>
      </c>
      <c r="AU98" s="20" t="s">
        <v>91</v>
      </c>
    </row>
    <row r="99" s="2" customFormat="1">
      <c r="A99" s="42"/>
      <c r="B99" s="43"/>
      <c r="C99" s="44"/>
      <c r="D99" s="236" t="s">
        <v>147</v>
      </c>
      <c r="E99" s="44"/>
      <c r="F99" s="237" t="s">
        <v>148</v>
      </c>
      <c r="G99" s="44"/>
      <c r="H99" s="44"/>
      <c r="I99" s="233"/>
      <c r="J99" s="44"/>
      <c r="K99" s="44"/>
      <c r="L99" s="48"/>
      <c r="M99" s="234"/>
      <c r="N99" s="235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147</v>
      </c>
      <c r="AU99" s="20" t="s">
        <v>91</v>
      </c>
    </row>
    <row r="100" s="13" customFormat="1">
      <c r="A100" s="13"/>
      <c r="B100" s="238"/>
      <c r="C100" s="239"/>
      <c r="D100" s="231" t="s">
        <v>149</v>
      </c>
      <c r="E100" s="240" t="s">
        <v>44</v>
      </c>
      <c r="F100" s="241" t="s">
        <v>150</v>
      </c>
      <c r="G100" s="239"/>
      <c r="H100" s="240" t="s">
        <v>44</v>
      </c>
      <c r="I100" s="242"/>
      <c r="J100" s="239"/>
      <c r="K100" s="239"/>
      <c r="L100" s="243"/>
      <c r="M100" s="244"/>
      <c r="N100" s="245"/>
      <c r="O100" s="245"/>
      <c r="P100" s="245"/>
      <c r="Q100" s="245"/>
      <c r="R100" s="245"/>
      <c r="S100" s="245"/>
      <c r="T100" s="24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7" t="s">
        <v>149</v>
      </c>
      <c r="AU100" s="247" t="s">
        <v>91</v>
      </c>
      <c r="AV100" s="13" t="s">
        <v>86</v>
      </c>
      <c r="AW100" s="13" t="s">
        <v>40</v>
      </c>
      <c r="AX100" s="13" t="s">
        <v>82</v>
      </c>
      <c r="AY100" s="247" t="s">
        <v>134</v>
      </c>
    </row>
    <row r="101" s="14" customFormat="1">
      <c r="A101" s="14"/>
      <c r="B101" s="248"/>
      <c r="C101" s="249"/>
      <c r="D101" s="231" t="s">
        <v>149</v>
      </c>
      <c r="E101" s="250" t="s">
        <v>44</v>
      </c>
      <c r="F101" s="251" t="s">
        <v>151</v>
      </c>
      <c r="G101" s="249"/>
      <c r="H101" s="252">
        <v>6.1020000000000003</v>
      </c>
      <c r="I101" s="253"/>
      <c r="J101" s="249"/>
      <c r="K101" s="249"/>
      <c r="L101" s="254"/>
      <c r="M101" s="255"/>
      <c r="N101" s="256"/>
      <c r="O101" s="256"/>
      <c r="P101" s="256"/>
      <c r="Q101" s="256"/>
      <c r="R101" s="256"/>
      <c r="S101" s="256"/>
      <c r="T101" s="25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8" t="s">
        <v>149</v>
      </c>
      <c r="AU101" s="258" t="s">
        <v>91</v>
      </c>
      <c r="AV101" s="14" t="s">
        <v>91</v>
      </c>
      <c r="AW101" s="14" t="s">
        <v>40</v>
      </c>
      <c r="AX101" s="14" t="s">
        <v>82</v>
      </c>
      <c r="AY101" s="258" t="s">
        <v>134</v>
      </c>
    </row>
    <row r="102" s="2" customFormat="1" ht="24.15" customHeight="1">
      <c r="A102" s="42"/>
      <c r="B102" s="43"/>
      <c r="C102" s="218" t="s">
        <v>86</v>
      </c>
      <c r="D102" s="218" t="s">
        <v>138</v>
      </c>
      <c r="E102" s="219" t="s">
        <v>152</v>
      </c>
      <c r="F102" s="220" t="s">
        <v>153</v>
      </c>
      <c r="G102" s="221" t="s">
        <v>141</v>
      </c>
      <c r="H102" s="222">
        <v>718</v>
      </c>
      <c r="I102" s="223"/>
      <c r="J102" s="224">
        <f>ROUND(I102*H102,2)</f>
        <v>0</v>
      </c>
      <c r="K102" s="220" t="s">
        <v>154</v>
      </c>
      <c r="L102" s="48"/>
      <c r="M102" s="225" t="s">
        <v>44</v>
      </c>
      <c r="N102" s="226" t="s">
        <v>53</v>
      </c>
      <c r="O102" s="88"/>
      <c r="P102" s="227">
        <f>O102*H102</f>
        <v>0</v>
      </c>
      <c r="Q102" s="227">
        <v>0</v>
      </c>
      <c r="R102" s="227">
        <f>Q102*H102</f>
        <v>0</v>
      </c>
      <c r="S102" s="227">
        <v>0.097000000000000003</v>
      </c>
      <c r="T102" s="228">
        <f>S102*H102</f>
        <v>69.646000000000001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9" t="s">
        <v>143</v>
      </c>
      <c r="AT102" s="229" t="s">
        <v>138</v>
      </c>
      <c r="AU102" s="229" t="s">
        <v>91</v>
      </c>
      <c r="AY102" s="20" t="s">
        <v>134</v>
      </c>
      <c r="BE102" s="230">
        <f>IF(N102="základní",J102,0)</f>
        <v>0</v>
      </c>
      <c r="BF102" s="230">
        <f>IF(N102="snížená",J102,0)</f>
        <v>0</v>
      </c>
      <c r="BG102" s="230">
        <f>IF(N102="zákl. přenesená",J102,0)</f>
        <v>0</v>
      </c>
      <c r="BH102" s="230">
        <f>IF(N102="sníž. přenesená",J102,0)</f>
        <v>0</v>
      </c>
      <c r="BI102" s="230">
        <f>IF(N102="nulová",J102,0)</f>
        <v>0</v>
      </c>
      <c r="BJ102" s="20" t="s">
        <v>86</v>
      </c>
      <c r="BK102" s="230">
        <f>ROUND(I102*H102,2)</f>
        <v>0</v>
      </c>
      <c r="BL102" s="20" t="s">
        <v>143</v>
      </c>
      <c r="BM102" s="229" t="s">
        <v>155</v>
      </c>
    </row>
    <row r="103" s="2" customFormat="1">
      <c r="A103" s="42"/>
      <c r="B103" s="43"/>
      <c r="C103" s="44"/>
      <c r="D103" s="231" t="s">
        <v>145</v>
      </c>
      <c r="E103" s="44"/>
      <c r="F103" s="232" t="s">
        <v>156</v>
      </c>
      <c r="G103" s="44"/>
      <c r="H103" s="44"/>
      <c r="I103" s="233"/>
      <c r="J103" s="44"/>
      <c r="K103" s="44"/>
      <c r="L103" s="48"/>
      <c r="M103" s="234"/>
      <c r="N103" s="235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145</v>
      </c>
      <c r="AU103" s="20" t="s">
        <v>91</v>
      </c>
    </row>
    <row r="104" s="2" customFormat="1">
      <c r="A104" s="42"/>
      <c r="B104" s="43"/>
      <c r="C104" s="44"/>
      <c r="D104" s="236" t="s">
        <v>147</v>
      </c>
      <c r="E104" s="44"/>
      <c r="F104" s="237" t="s">
        <v>157</v>
      </c>
      <c r="G104" s="44"/>
      <c r="H104" s="44"/>
      <c r="I104" s="233"/>
      <c r="J104" s="44"/>
      <c r="K104" s="44"/>
      <c r="L104" s="48"/>
      <c r="M104" s="234"/>
      <c r="N104" s="235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147</v>
      </c>
      <c r="AU104" s="20" t="s">
        <v>91</v>
      </c>
    </row>
    <row r="105" s="13" customFormat="1">
      <c r="A105" s="13"/>
      <c r="B105" s="238"/>
      <c r="C105" s="239"/>
      <c r="D105" s="231" t="s">
        <v>149</v>
      </c>
      <c r="E105" s="240" t="s">
        <v>44</v>
      </c>
      <c r="F105" s="241" t="s">
        <v>158</v>
      </c>
      <c r="G105" s="239"/>
      <c r="H105" s="240" t="s">
        <v>44</v>
      </c>
      <c r="I105" s="242"/>
      <c r="J105" s="239"/>
      <c r="K105" s="239"/>
      <c r="L105" s="243"/>
      <c r="M105" s="244"/>
      <c r="N105" s="245"/>
      <c r="O105" s="245"/>
      <c r="P105" s="245"/>
      <c r="Q105" s="245"/>
      <c r="R105" s="245"/>
      <c r="S105" s="245"/>
      <c r="T105" s="24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7" t="s">
        <v>149</v>
      </c>
      <c r="AU105" s="247" t="s">
        <v>91</v>
      </c>
      <c r="AV105" s="13" t="s">
        <v>86</v>
      </c>
      <c r="AW105" s="13" t="s">
        <v>40</v>
      </c>
      <c r="AX105" s="13" t="s">
        <v>82</v>
      </c>
      <c r="AY105" s="247" t="s">
        <v>134</v>
      </c>
    </row>
    <row r="106" s="14" customFormat="1">
      <c r="A106" s="14"/>
      <c r="B106" s="248"/>
      <c r="C106" s="249"/>
      <c r="D106" s="231" t="s">
        <v>149</v>
      </c>
      <c r="E106" s="250" t="s">
        <v>44</v>
      </c>
      <c r="F106" s="251" t="s">
        <v>159</v>
      </c>
      <c r="G106" s="249"/>
      <c r="H106" s="252">
        <v>718</v>
      </c>
      <c r="I106" s="253"/>
      <c r="J106" s="249"/>
      <c r="K106" s="249"/>
      <c r="L106" s="254"/>
      <c r="M106" s="255"/>
      <c r="N106" s="256"/>
      <c r="O106" s="256"/>
      <c r="P106" s="256"/>
      <c r="Q106" s="256"/>
      <c r="R106" s="256"/>
      <c r="S106" s="256"/>
      <c r="T106" s="25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8" t="s">
        <v>149</v>
      </c>
      <c r="AU106" s="258" t="s">
        <v>91</v>
      </c>
      <c r="AV106" s="14" t="s">
        <v>91</v>
      </c>
      <c r="AW106" s="14" t="s">
        <v>40</v>
      </c>
      <c r="AX106" s="14" t="s">
        <v>86</v>
      </c>
      <c r="AY106" s="258" t="s">
        <v>134</v>
      </c>
    </row>
    <row r="107" s="2" customFormat="1" ht="24.15" customHeight="1">
      <c r="A107" s="42"/>
      <c r="B107" s="43"/>
      <c r="C107" s="218" t="s">
        <v>91</v>
      </c>
      <c r="D107" s="218" t="s">
        <v>138</v>
      </c>
      <c r="E107" s="219" t="s">
        <v>160</v>
      </c>
      <c r="F107" s="220" t="s">
        <v>161</v>
      </c>
      <c r="G107" s="221" t="s">
        <v>162</v>
      </c>
      <c r="H107" s="222">
        <v>7.5359999999999996</v>
      </c>
      <c r="I107" s="223"/>
      <c r="J107" s="224">
        <f>ROUND(I107*H107,2)</f>
        <v>0</v>
      </c>
      <c r="K107" s="220" t="s">
        <v>154</v>
      </c>
      <c r="L107" s="48"/>
      <c r="M107" s="225" t="s">
        <v>44</v>
      </c>
      <c r="N107" s="226" t="s">
        <v>53</v>
      </c>
      <c r="O107" s="88"/>
      <c r="P107" s="227">
        <f>O107*H107</f>
        <v>0</v>
      </c>
      <c r="Q107" s="227">
        <v>0</v>
      </c>
      <c r="R107" s="227">
        <f>Q107*H107</f>
        <v>0</v>
      </c>
      <c r="S107" s="227">
        <v>0.001</v>
      </c>
      <c r="T107" s="228">
        <f>S107*H107</f>
        <v>0.0075360000000000002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9" t="s">
        <v>143</v>
      </c>
      <c r="AT107" s="229" t="s">
        <v>138</v>
      </c>
      <c r="AU107" s="229" t="s">
        <v>91</v>
      </c>
      <c r="AY107" s="20" t="s">
        <v>134</v>
      </c>
      <c r="BE107" s="230">
        <f>IF(N107="základní",J107,0)</f>
        <v>0</v>
      </c>
      <c r="BF107" s="230">
        <f>IF(N107="snížená",J107,0)</f>
        <v>0</v>
      </c>
      <c r="BG107" s="230">
        <f>IF(N107="zákl. přenesená",J107,0)</f>
        <v>0</v>
      </c>
      <c r="BH107" s="230">
        <f>IF(N107="sníž. přenesená",J107,0)</f>
        <v>0</v>
      </c>
      <c r="BI107" s="230">
        <f>IF(N107="nulová",J107,0)</f>
        <v>0</v>
      </c>
      <c r="BJ107" s="20" t="s">
        <v>86</v>
      </c>
      <c r="BK107" s="230">
        <f>ROUND(I107*H107,2)</f>
        <v>0</v>
      </c>
      <c r="BL107" s="20" t="s">
        <v>143</v>
      </c>
      <c r="BM107" s="229" t="s">
        <v>163</v>
      </c>
    </row>
    <row r="108" s="2" customFormat="1">
      <c r="A108" s="42"/>
      <c r="B108" s="43"/>
      <c r="C108" s="44"/>
      <c r="D108" s="231" t="s">
        <v>145</v>
      </c>
      <c r="E108" s="44"/>
      <c r="F108" s="232" t="s">
        <v>164</v>
      </c>
      <c r="G108" s="44"/>
      <c r="H108" s="44"/>
      <c r="I108" s="233"/>
      <c r="J108" s="44"/>
      <c r="K108" s="44"/>
      <c r="L108" s="48"/>
      <c r="M108" s="234"/>
      <c r="N108" s="235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145</v>
      </c>
      <c r="AU108" s="20" t="s">
        <v>91</v>
      </c>
    </row>
    <row r="109" s="2" customFormat="1">
      <c r="A109" s="42"/>
      <c r="B109" s="43"/>
      <c r="C109" s="44"/>
      <c r="D109" s="236" t="s">
        <v>147</v>
      </c>
      <c r="E109" s="44"/>
      <c r="F109" s="237" t="s">
        <v>165</v>
      </c>
      <c r="G109" s="44"/>
      <c r="H109" s="44"/>
      <c r="I109" s="233"/>
      <c r="J109" s="44"/>
      <c r="K109" s="44"/>
      <c r="L109" s="48"/>
      <c r="M109" s="234"/>
      <c r="N109" s="235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147</v>
      </c>
      <c r="AU109" s="20" t="s">
        <v>91</v>
      </c>
    </row>
    <row r="110" s="13" customFormat="1">
      <c r="A110" s="13"/>
      <c r="B110" s="238"/>
      <c r="C110" s="239"/>
      <c r="D110" s="231" t="s">
        <v>149</v>
      </c>
      <c r="E110" s="240" t="s">
        <v>44</v>
      </c>
      <c r="F110" s="241" t="s">
        <v>166</v>
      </c>
      <c r="G110" s="239"/>
      <c r="H110" s="240" t="s">
        <v>44</v>
      </c>
      <c r="I110" s="242"/>
      <c r="J110" s="239"/>
      <c r="K110" s="239"/>
      <c r="L110" s="243"/>
      <c r="M110" s="244"/>
      <c r="N110" s="245"/>
      <c r="O110" s="245"/>
      <c r="P110" s="245"/>
      <c r="Q110" s="245"/>
      <c r="R110" s="245"/>
      <c r="S110" s="245"/>
      <c r="T110" s="24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7" t="s">
        <v>149</v>
      </c>
      <c r="AU110" s="247" t="s">
        <v>91</v>
      </c>
      <c r="AV110" s="13" t="s">
        <v>86</v>
      </c>
      <c r="AW110" s="13" t="s">
        <v>40</v>
      </c>
      <c r="AX110" s="13" t="s">
        <v>82</v>
      </c>
      <c r="AY110" s="247" t="s">
        <v>134</v>
      </c>
    </row>
    <row r="111" s="13" customFormat="1">
      <c r="A111" s="13"/>
      <c r="B111" s="238"/>
      <c r="C111" s="239"/>
      <c r="D111" s="231" t="s">
        <v>149</v>
      </c>
      <c r="E111" s="240" t="s">
        <v>44</v>
      </c>
      <c r="F111" s="241" t="s">
        <v>167</v>
      </c>
      <c r="G111" s="239"/>
      <c r="H111" s="240" t="s">
        <v>44</v>
      </c>
      <c r="I111" s="242"/>
      <c r="J111" s="239"/>
      <c r="K111" s="239"/>
      <c r="L111" s="243"/>
      <c r="M111" s="244"/>
      <c r="N111" s="245"/>
      <c r="O111" s="245"/>
      <c r="P111" s="245"/>
      <c r="Q111" s="245"/>
      <c r="R111" s="245"/>
      <c r="S111" s="245"/>
      <c r="T111" s="24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7" t="s">
        <v>149</v>
      </c>
      <c r="AU111" s="247" t="s">
        <v>91</v>
      </c>
      <c r="AV111" s="13" t="s">
        <v>86</v>
      </c>
      <c r="AW111" s="13" t="s">
        <v>40</v>
      </c>
      <c r="AX111" s="13" t="s">
        <v>82</v>
      </c>
      <c r="AY111" s="247" t="s">
        <v>134</v>
      </c>
    </row>
    <row r="112" s="14" customFormat="1">
      <c r="A112" s="14"/>
      <c r="B112" s="248"/>
      <c r="C112" s="249"/>
      <c r="D112" s="231" t="s">
        <v>149</v>
      </c>
      <c r="E112" s="250" t="s">
        <v>44</v>
      </c>
      <c r="F112" s="251" t="s">
        <v>168</v>
      </c>
      <c r="G112" s="249"/>
      <c r="H112" s="252">
        <v>7.5359999999999996</v>
      </c>
      <c r="I112" s="253"/>
      <c r="J112" s="249"/>
      <c r="K112" s="249"/>
      <c r="L112" s="254"/>
      <c r="M112" s="255"/>
      <c r="N112" s="256"/>
      <c r="O112" s="256"/>
      <c r="P112" s="256"/>
      <c r="Q112" s="256"/>
      <c r="R112" s="256"/>
      <c r="S112" s="256"/>
      <c r="T112" s="25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8" t="s">
        <v>149</v>
      </c>
      <c r="AU112" s="258" t="s">
        <v>91</v>
      </c>
      <c r="AV112" s="14" t="s">
        <v>91</v>
      </c>
      <c r="AW112" s="14" t="s">
        <v>40</v>
      </c>
      <c r="AX112" s="14" t="s">
        <v>86</v>
      </c>
      <c r="AY112" s="258" t="s">
        <v>134</v>
      </c>
    </row>
    <row r="113" s="2" customFormat="1" ht="21.75" customHeight="1">
      <c r="A113" s="42"/>
      <c r="B113" s="43"/>
      <c r="C113" s="218" t="s">
        <v>169</v>
      </c>
      <c r="D113" s="218" t="s">
        <v>138</v>
      </c>
      <c r="E113" s="219" t="s">
        <v>170</v>
      </c>
      <c r="F113" s="220" t="s">
        <v>171</v>
      </c>
      <c r="G113" s="221" t="s">
        <v>141</v>
      </c>
      <c r="H113" s="222">
        <v>32</v>
      </c>
      <c r="I113" s="223"/>
      <c r="J113" s="224">
        <f>ROUND(I113*H113,2)</f>
        <v>0</v>
      </c>
      <c r="K113" s="220" t="s">
        <v>154</v>
      </c>
      <c r="L113" s="48"/>
      <c r="M113" s="225" t="s">
        <v>44</v>
      </c>
      <c r="N113" s="226" t="s">
        <v>53</v>
      </c>
      <c r="O113" s="88"/>
      <c r="P113" s="227">
        <f>O113*H113</f>
        <v>0</v>
      </c>
      <c r="Q113" s="227">
        <v>0</v>
      </c>
      <c r="R113" s="227">
        <f>Q113*H113</f>
        <v>0</v>
      </c>
      <c r="S113" s="227">
        <v>0.00050000000000000001</v>
      </c>
      <c r="T113" s="228">
        <f>S113*H113</f>
        <v>0.016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9" t="s">
        <v>143</v>
      </c>
      <c r="AT113" s="229" t="s">
        <v>138</v>
      </c>
      <c r="AU113" s="229" t="s">
        <v>91</v>
      </c>
      <c r="AY113" s="20" t="s">
        <v>134</v>
      </c>
      <c r="BE113" s="230">
        <f>IF(N113="základní",J113,0)</f>
        <v>0</v>
      </c>
      <c r="BF113" s="230">
        <f>IF(N113="snížená",J113,0)</f>
        <v>0</v>
      </c>
      <c r="BG113" s="230">
        <f>IF(N113="zákl. přenesená",J113,0)</f>
        <v>0</v>
      </c>
      <c r="BH113" s="230">
        <f>IF(N113="sníž. přenesená",J113,0)</f>
        <v>0</v>
      </c>
      <c r="BI113" s="230">
        <f>IF(N113="nulová",J113,0)</f>
        <v>0</v>
      </c>
      <c r="BJ113" s="20" t="s">
        <v>86</v>
      </c>
      <c r="BK113" s="230">
        <f>ROUND(I113*H113,2)</f>
        <v>0</v>
      </c>
      <c r="BL113" s="20" t="s">
        <v>143</v>
      </c>
      <c r="BM113" s="229" t="s">
        <v>172</v>
      </c>
    </row>
    <row r="114" s="2" customFormat="1">
      <c r="A114" s="42"/>
      <c r="B114" s="43"/>
      <c r="C114" s="44"/>
      <c r="D114" s="231" t="s">
        <v>145</v>
      </c>
      <c r="E114" s="44"/>
      <c r="F114" s="232" t="s">
        <v>173</v>
      </c>
      <c r="G114" s="44"/>
      <c r="H114" s="44"/>
      <c r="I114" s="233"/>
      <c r="J114" s="44"/>
      <c r="K114" s="44"/>
      <c r="L114" s="48"/>
      <c r="M114" s="234"/>
      <c r="N114" s="235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145</v>
      </c>
      <c r="AU114" s="20" t="s">
        <v>91</v>
      </c>
    </row>
    <row r="115" s="2" customFormat="1">
      <c r="A115" s="42"/>
      <c r="B115" s="43"/>
      <c r="C115" s="44"/>
      <c r="D115" s="236" t="s">
        <v>147</v>
      </c>
      <c r="E115" s="44"/>
      <c r="F115" s="237" t="s">
        <v>174</v>
      </c>
      <c r="G115" s="44"/>
      <c r="H115" s="44"/>
      <c r="I115" s="233"/>
      <c r="J115" s="44"/>
      <c r="K115" s="44"/>
      <c r="L115" s="48"/>
      <c r="M115" s="234"/>
      <c r="N115" s="235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147</v>
      </c>
      <c r="AU115" s="20" t="s">
        <v>91</v>
      </c>
    </row>
    <row r="116" s="13" customFormat="1">
      <c r="A116" s="13"/>
      <c r="B116" s="238"/>
      <c r="C116" s="239"/>
      <c r="D116" s="231" t="s">
        <v>149</v>
      </c>
      <c r="E116" s="240" t="s">
        <v>44</v>
      </c>
      <c r="F116" s="241" t="s">
        <v>166</v>
      </c>
      <c r="G116" s="239"/>
      <c r="H116" s="240" t="s">
        <v>44</v>
      </c>
      <c r="I116" s="242"/>
      <c r="J116" s="239"/>
      <c r="K116" s="239"/>
      <c r="L116" s="243"/>
      <c r="M116" s="244"/>
      <c r="N116" s="245"/>
      <c r="O116" s="245"/>
      <c r="P116" s="245"/>
      <c r="Q116" s="245"/>
      <c r="R116" s="245"/>
      <c r="S116" s="245"/>
      <c r="T116" s="24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7" t="s">
        <v>149</v>
      </c>
      <c r="AU116" s="247" t="s">
        <v>91</v>
      </c>
      <c r="AV116" s="13" t="s">
        <v>86</v>
      </c>
      <c r="AW116" s="13" t="s">
        <v>40</v>
      </c>
      <c r="AX116" s="13" t="s">
        <v>82</v>
      </c>
      <c r="AY116" s="247" t="s">
        <v>134</v>
      </c>
    </row>
    <row r="117" s="14" customFormat="1">
      <c r="A117" s="14"/>
      <c r="B117" s="248"/>
      <c r="C117" s="249"/>
      <c r="D117" s="231" t="s">
        <v>149</v>
      </c>
      <c r="E117" s="250" t="s">
        <v>44</v>
      </c>
      <c r="F117" s="251" t="s">
        <v>175</v>
      </c>
      <c r="G117" s="249"/>
      <c r="H117" s="252">
        <v>32</v>
      </c>
      <c r="I117" s="253"/>
      <c r="J117" s="249"/>
      <c r="K117" s="249"/>
      <c r="L117" s="254"/>
      <c r="M117" s="255"/>
      <c r="N117" s="256"/>
      <c r="O117" s="256"/>
      <c r="P117" s="256"/>
      <c r="Q117" s="256"/>
      <c r="R117" s="256"/>
      <c r="S117" s="256"/>
      <c r="T117" s="25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8" t="s">
        <v>149</v>
      </c>
      <c r="AU117" s="258" t="s">
        <v>91</v>
      </c>
      <c r="AV117" s="14" t="s">
        <v>91</v>
      </c>
      <c r="AW117" s="14" t="s">
        <v>40</v>
      </c>
      <c r="AX117" s="14" t="s">
        <v>86</v>
      </c>
      <c r="AY117" s="258" t="s">
        <v>134</v>
      </c>
    </row>
    <row r="118" s="2" customFormat="1" ht="16.5" customHeight="1">
      <c r="A118" s="42"/>
      <c r="B118" s="43"/>
      <c r="C118" s="218" t="s">
        <v>143</v>
      </c>
      <c r="D118" s="218" t="s">
        <v>138</v>
      </c>
      <c r="E118" s="219" t="s">
        <v>176</v>
      </c>
      <c r="F118" s="220" t="s">
        <v>177</v>
      </c>
      <c r="G118" s="221" t="s">
        <v>141</v>
      </c>
      <c r="H118" s="222">
        <v>62</v>
      </c>
      <c r="I118" s="223"/>
      <c r="J118" s="224">
        <f>ROUND(I118*H118,2)</f>
        <v>0</v>
      </c>
      <c r="K118" s="220" t="s">
        <v>154</v>
      </c>
      <c r="L118" s="48"/>
      <c r="M118" s="225" t="s">
        <v>44</v>
      </c>
      <c r="N118" s="226" t="s">
        <v>53</v>
      </c>
      <c r="O118" s="88"/>
      <c r="P118" s="227">
        <f>O118*H118</f>
        <v>0</v>
      </c>
      <c r="Q118" s="227">
        <v>0</v>
      </c>
      <c r="R118" s="227">
        <f>Q118*H118</f>
        <v>0</v>
      </c>
      <c r="S118" s="227">
        <v>0.042999999999999997</v>
      </c>
      <c r="T118" s="228">
        <f>S118*H118</f>
        <v>2.6659999999999999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9" t="s">
        <v>143</v>
      </c>
      <c r="AT118" s="229" t="s">
        <v>138</v>
      </c>
      <c r="AU118" s="229" t="s">
        <v>91</v>
      </c>
      <c r="AY118" s="20" t="s">
        <v>134</v>
      </c>
      <c r="BE118" s="230">
        <f>IF(N118="základní",J118,0)</f>
        <v>0</v>
      </c>
      <c r="BF118" s="230">
        <f>IF(N118="snížená",J118,0)</f>
        <v>0</v>
      </c>
      <c r="BG118" s="230">
        <f>IF(N118="zákl. přenesená",J118,0)</f>
        <v>0</v>
      </c>
      <c r="BH118" s="230">
        <f>IF(N118="sníž. přenesená",J118,0)</f>
        <v>0</v>
      </c>
      <c r="BI118" s="230">
        <f>IF(N118="nulová",J118,0)</f>
        <v>0</v>
      </c>
      <c r="BJ118" s="20" t="s">
        <v>86</v>
      </c>
      <c r="BK118" s="230">
        <f>ROUND(I118*H118,2)</f>
        <v>0</v>
      </c>
      <c r="BL118" s="20" t="s">
        <v>143</v>
      </c>
      <c r="BM118" s="229" t="s">
        <v>178</v>
      </c>
    </row>
    <row r="119" s="2" customFormat="1">
      <c r="A119" s="42"/>
      <c r="B119" s="43"/>
      <c r="C119" s="44"/>
      <c r="D119" s="231" t="s">
        <v>145</v>
      </c>
      <c r="E119" s="44"/>
      <c r="F119" s="232" t="s">
        <v>179</v>
      </c>
      <c r="G119" s="44"/>
      <c r="H119" s="44"/>
      <c r="I119" s="233"/>
      <c r="J119" s="44"/>
      <c r="K119" s="44"/>
      <c r="L119" s="48"/>
      <c r="M119" s="234"/>
      <c r="N119" s="235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145</v>
      </c>
      <c r="AU119" s="20" t="s">
        <v>91</v>
      </c>
    </row>
    <row r="120" s="2" customFormat="1">
      <c r="A120" s="42"/>
      <c r="B120" s="43"/>
      <c r="C120" s="44"/>
      <c r="D120" s="236" t="s">
        <v>147</v>
      </c>
      <c r="E120" s="44"/>
      <c r="F120" s="237" t="s">
        <v>180</v>
      </c>
      <c r="G120" s="44"/>
      <c r="H120" s="44"/>
      <c r="I120" s="233"/>
      <c r="J120" s="44"/>
      <c r="K120" s="44"/>
      <c r="L120" s="48"/>
      <c r="M120" s="234"/>
      <c r="N120" s="235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T120" s="20" t="s">
        <v>147</v>
      </c>
      <c r="AU120" s="20" t="s">
        <v>91</v>
      </c>
    </row>
    <row r="121" s="13" customFormat="1">
      <c r="A121" s="13"/>
      <c r="B121" s="238"/>
      <c r="C121" s="239"/>
      <c r="D121" s="231" t="s">
        <v>149</v>
      </c>
      <c r="E121" s="240" t="s">
        <v>44</v>
      </c>
      <c r="F121" s="241" t="s">
        <v>181</v>
      </c>
      <c r="G121" s="239"/>
      <c r="H121" s="240" t="s">
        <v>44</v>
      </c>
      <c r="I121" s="242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7" t="s">
        <v>149</v>
      </c>
      <c r="AU121" s="247" t="s">
        <v>91</v>
      </c>
      <c r="AV121" s="13" t="s">
        <v>86</v>
      </c>
      <c r="AW121" s="13" t="s">
        <v>40</v>
      </c>
      <c r="AX121" s="13" t="s">
        <v>82</v>
      </c>
      <c r="AY121" s="247" t="s">
        <v>134</v>
      </c>
    </row>
    <row r="122" s="14" customFormat="1">
      <c r="A122" s="14"/>
      <c r="B122" s="248"/>
      <c r="C122" s="249"/>
      <c r="D122" s="231" t="s">
        <v>149</v>
      </c>
      <c r="E122" s="250" t="s">
        <v>44</v>
      </c>
      <c r="F122" s="251" t="s">
        <v>182</v>
      </c>
      <c r="G122" s="249"/>
      <c r="H122" s="252">
        <v>62</v>
      </c>
      <c r="I122" s="253"/>
      <c r="J122" s="249"/>
      <c r="K122" s="249"/>
      <c r="L122" s="254"/>
      <c r="M122" s="255"/>
      <c r="N122" s="256"/>
      <c r="O122" s="256"/>
      <c r="P122" s="256"/>
      <c r="Q122" s="256"/>
      <c r="R122" s="256"/>
      <c r="S122" s="256"/>
      <c r="T122" s="25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8" t="s">
        <v>149</v>
      </c>
      <c r="AU122" s="258" t="s">
        <v>91</v>
      </c>
      <c r="AV122" s="14" t="s">
        <v>91</v>
      </c>
      <c r="AW122" s="14" t="s">
        <v>40</v>
      </c>
      <c r="AX122" s="14" t="s">
        <v>82</v>
      </c>
      <c r="AY122" s="258" t="s">
        <v>134</v>
      </c>
    </row>
    <row r="123" s="2" customFormat="1" ht="37.8" customHeight="1">
      <c r="A123" s="42"/>
      <c r="B123" s="43"/>
      <c r="C123" s="218" t="s">
        <v>183</v>
      </c>
      <c r="D123" s="218" t="s">
        <v>138</v>
      </c>
      <c r="E123" s="219" t="s">
        <v>184</v>
      </c>
      <c r="F123" s="220" t="s">
        <v>185</v>
      </c>
      <c r="G123" s="221" t="s">
        <v>162</v>
      </c>
      <c r="H123" s="222">
        <v>137.55000000000001</v>
      </c>
      <c r="I123" s="223"/>
      <c r="J123" s="224">
        <f>ROUND(I123*H123,2)</f>
        <v>0</v>
      </c>
      <c r="K123" s="220" t="s">
        <v>154</v>
      </c>
      <c r="L123" s="48"/>
      <c r="M123" s="225" t="s">
        <v>44</v>
      </c>
      <c r="N123" s="226" t="s">
        <v>53</v>
      </c>
      <c r="O123" s="88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9" t="s">
        <v>143</v>
      </c>
      <c r="AT123" s="229" t="s">
        <v>138</v>
      </c>
      <c r="AU123" s="229" t="s">
        <v>91</v>
      </c>
      <c r="AY123" s="20" t="s">
        <v>134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20" t="s">
        <v>86</v>
      </c>
      <c r="BK123" s="230">
        <f>ROUND(I123*H123,2)</f>
        <v>0</v>
      </c>
      <c r="BL123" s="20" t="s">
        <v>143</v>
      </c>
      <c r="BM123" s="229" t="s">
        <v>186</v>
      </c>
    </row>
    <row r="124" s="2" customFormat="1">
      <c r="A124" s="42"/>
      <c r="B124" s="43"/>
      <c r="C124" s="44"/>
      <c r="D124" s="231" t="s">
        <v>145</v>
      </c>
      <c r="E124" s="44"/>
      <c r="F124" s="232" t="s">
        <v>187</v>
      </c>
      <c r="G124" s="44"/>
      <c r="H124" s="44"/>
      <c r="I124" s="233"/>
      <c r="J124" s="44"/>
      <c r="K124" s="44"/>
      <c r="L124" s="48"/>
      <c r="M124" s="234"/>
      <c r="N124" s="235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145</v>
      </c>
      <c r="AU124" s="20" t="s">
        <v>91</v>
      </c>
    </row>
    <row r="125" s="2" customFormat="1">
      <c r="A125" s="42"/>
      <c r="B125" s="43"/>
      <c r="C125" s="44"/>
      <c r="D125" s="236" t="s">
        <v>147</v>
      </c>
      <c r="E125" s="44"/>
      <c r="F125" s="237" t="s">
        <v>188</v>
      </c>
      <c r="G125" s="44"/>
      <c r="H125" s="44"/>
      <c r="I125" s="233"/>
      <c r="J125" s="44"/>
      <c r="K125" s="44"/>
      <c r="L125" s="48"/>
      <c r="M125" s="234"/>
      <c r="N125" s="235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147</v>
      </c>
      <c r="AU125" s="20" t="s">
        <v>91</v>
      </c>
    </row>
    <row r="126" s="13" customFormat="1">
      <c r="A126" s="13"/>
      <c r="B126" s="238"/>
      <c r="C126" s="239"/>
      <c r="D126" s="231" t="s">
        <v>149</v>
      </c>
      <c r="E126" s="240" t="s">
        <v>44</v>
      </c>
      <c r="F126" s="241" t="s">
        <v>189</v>
      </c>
      <c r="G126" s="239"/>
      <c r="H126" s="240" t="s">
        <v>44</v>
      </c>
      <c r="I126" s="242"/>
      <c r="J126" s="239"/>
      <c r="K126" s="239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149</v>
      </c>
      <c r="AU126" s="247" t="s">
        <v>91</v>
      </c>
      <c r="AV126" s="13" t="s">
        <v>86</v>
      </c>
      <c r="AW126" s="13" t="s">
        <v>40</v>
      </c>
      <c r="AX126" s="13" t="s">
        <v>82</v>
      </c>
      <c r="AY126" s="247" t="s">
        <v>134</v>
      </c>
    </row>
    <row r="127" s="14" customFormat="1">
      <c r="A127" s="14"/>
      <c r="B127" s="248"/>
      <c r="C127" s="249"/>
      <c r="D127" s="231" t="s">
        <v>149</v>
      </c>
      <c r="E127" s="250" t="s">
        <v>44</v>
      </c>
      <c r="F127" s="251" t="s">
        <v>190</v>
      </c>
      <c r="G127" s="249"/>
      <c r="H127" s="252">
        <v>137.55000000000001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149</v>
      </c>
      <c r="AU127" s="258" t="s">
        <v>91</v>
      </c>
      <c r="AV127" s="14" t="s">
        <v>91</v>
      </c>
      <c r="AW127" s="14" t="s">
        <v>40</v>
      </c>
      <c r="AX127" s="14" t="s">
        <v>86</v>
      </c>
      <c r="AY127" s="258" t="s">
        <v>134</v>
      </c>
    </row>
    <row r="128" s="2" customFormat="1" ht="33" customHeight="1">
      <c r="A128" s="42"/>
      <c r="B128" s="43"/>
      <c r="C128" s="218" t="s">
        <v>191</v>
      </c>
      <c r="D128" s="218" t="s">
        <v>138</v>
      </c>
      <c r="E128" s="219" t="s">
        <v>192</v>
      </c>
      <c r="F128" s="220" t="s">
        <v>193</v>
      </c>
      <c r="G128" s="221" t="s">
        <v>162</v>
      </c>
      <c r="H128" s="222">
        <v>31.68</v>
      </c>
      <c r="I128" s="223"/>
      <c r="J128" s="224">
        <f>ROUND(I128*H128,2)</f>
        <v>0</v>
      </c>
      <c r="K128" s="220" t="s">
        <v>154</v>
      </c>
      <c r="L128" s="48"/>
      <c r="M128" s="225" t="s">
        <v>44</v>
      </c>
      <c r="N128" s="226" t="s">
        <v>53</v>
      </c>
      <c r="O128" s="88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9" t="s">
        <v>143</v>
      </c>
      <c r="AT128" s="229" t="s">
        <v>138</v>
      </c>
      <c r="AU128" s="229" t="s">
        <v>91</v>
      </c>
      <c r="AY128" s="20" t="s">
        <v>134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20" t="s">
        <v>86</v>
      </c>
      <c r="BK128" s="230">
        <f>ROUND(I128*H128,2)</f>
        <v>0</v>
      </c>
      <c r="BL128" s="20" t="s">
        <v>143</v>
      </c>
      <c r="BM128" s="229" t="s">
        <v>194</v>
      </c>
    </row>
    <row r="129" s="2" customFormat="1">
      <c r="A129" s="42"/>
      <c r="B129" s="43"/>
      <c r="C129" s="44"/>
      <c r="D129" s="231" t="s">
        <v>145</v>
      </c>
      <c r="E129" s="44"/>
      <c r="F129" s="232" t="s">
        <v>195</v>
      </c>
      <c r="G129" s="44"/>
      <c r="H129" s="44"/>
      <c r="I129" s="233"/>
      <c r="J129" s="44"/>
      <c r="K129" s="44"/>
      <c r="L129" s="48"/>
      <c r="M129" s="234"/>
      <c r="N129" s="235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145</v>
      </c>
      <c r="AU129" s="20" t="s">
        <v>91</v>
      </c>
    </row>
    <row r="130" s="2" customFormat="1">
      <c r="A130" s="42"/>
      <c r="B130" s="43"/>
      <c r="C130" s="44"/>
      <c r="D130" s="236" t="s">
        <v>147</v>
      </c>
      <c r="E130" s="44"/>
      <c r="F130" s="237" t="s">
        <v>196</v>
      </c>
      <c r="G130" s="44"/>
      <c r="H130" s="44"/>
      <c r="I130" s="233"/>
      <c r="J130" s="44"/>
      <c r="K130" s="44"/>
      <c r="L130" s="48"/>
      <c r="M130" s="234"/>
      <c r="N130" s="235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147</v>
      </c>
      <c r="AU130" s="20" t="s">
        <v>91</v>
      </c>
    </row>
    <row r="131" s="13" customFormat="1">
      <c r="A131" s="13"/>
      <c r="B131" s="238"/>
      <c r="C131" s="239"/>
      <c r="D131" s="231" t="s">
        <v>149</v>
      </c>
      <c r="E131" s="240" t="s">
        <v>44</v>
      </c>
      <c r="F131" s="241" t="s">
        <v>197</v>
      </c>
      <c r="G131" s="239"/>
      <c r="H131" s="240" t="s">
        <v>44</v>
      </c>
      <c r="I131" s="242"/>
      <c r="J131" s="239"/>
      <c r="K131" s="239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149</v>
      </c>
      <c r="AU131" s="247" t="s">
        <v>91</v>
      </c>
      <c r="AV131" s="13" t="s">
        <v>86</v>
      </c>
      <c r="AW131" s="13" t="s">
        <v>40</v>
      </c>
      <c r="AX131" s="13" t="s">
        <v>82</v>
      </c>
      <c r="AY131" s="247" t="s">
        <v>134</v>
      </c>
    </row>
    <row r="132" s="14" customFormat="1">
      <c r="A132" s="14"/>
      <c r="B132" s="248"/>
      <c r="C132" s="249"/>
      <c r="D132" s="231" t="s">
        <v>149</v>
      </c>
      <c r="E132" s="250" t="s">
        <v>44</v>
      </c>
      <c r="F132" s="251" t="s">
        <v>198</v>
      </c>
      <c r="G132" s="249"/>
      <c r="H132" s="252">
        <v>31.68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149</v>
      </c>
      <c r="AU132" s="258" t="s">
        <v>91</v>
      </c>
      <c r="AV132" s="14" t="s">
        <v>91</v>
      </c>
      <c r="AW132" s="14" t="s">
        <v>40</v>
      </c>
      <c r="AX132" s="14" t="s">
        <v>86</v>
      </c>
      <c r="AY132" s="258" t="s">
        <v>134</v>
      </c>
    </row>
    <row r="133" s="2" customFormat="1" ht="24.15" customHeight="1">
      <c r="A133" s="42"/>
      <c r="B133" s="43"/>
      <c r="C133" s="218" t="s">
        <v>199</v>
      </c>
      <c r="D133" s="218" t="s">
        <v>138</v>
      </c>
      <c r="E133" s="219" t="s">
        <v>200</v>
      </c>
      <c r="F133" s="220" t="s">
        <v>201</v>
      </c>
      <c r="G133" s="221" t="s">
        <v>162</v>
      </c>
      <c r="H133" s="222">
        <v>11.304</v>
      </c>
      <c r="I133" s="223"/>
      <c r="J133" s="224">
        <f>ROUND(I133*H133,2)</f>
        <v>0</v>
      </c>
      <c r="K133" s="220" t="s">
        <v>154</v>
      </c>
      <c r="L133" s="48"/>
      <c r="M133" s="225" t="s">
        <v>44</v>
      </c>
      <c r="N133" s="226" t="s">
        <v>53</v>
      </c>
      <c r="O133" s="88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9" t="s">
        <v>143</v>
      </c>
      <c r="AT133" s="229" t="s">
        <v>138</v>
      </c>
      <c r="AU133" s="229" t="s">
        <v>91</v>
      </c>
      <c r="AY133" s="20" t="s">
        <v>134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20" t="s">
        <v>86</v>
      </c>
      <c r="BK133" s="230">
        <f>ROUND(I133*H133,2)</f>
        <v>0</v>
      </c>
      <c r="BL133" s="20" t="s">
        <v>143</v>
      </c>
      <c r="BM133" s="229" t="s">
        <v>202</v>
      </c>
    </row>
    <row r="134" s="2" customFormat="1">
      <c r="A134" s="42"/>
      <c r="B134" s="43"/>
      <c r="C134" s="44"/>
      <c r="D134" s="231" t="s">
        <v>145</v>
      </c>
      <c r="E134" s="44"/>
      <c r="F134" s="232" t="s">
        <v>203</v>
      </c>
      <c r="G134" s="44"/>
      <c r="H134" s="44"/>
      <c r="I134" s="233"/>
      <c r="J134" s="44"/>
      <c r="K134" s="44"/>
      <c r="L134" s="48"/>
      <c r="M134" s="234"/>
      <c r="N134" s="235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145</v>
      </c>
      <c r="AU134" s="20" t="s">
        <v>91</v>
      </c>
    </row>
    <row r="135" s="2" customFormat="1">
      <c r="A135" s="42"/>
      <c r="B135" s="43"/>
      <c r="C135" s="44"/>
      <c r="D135" s="236" t="s">
        <v>147</v>
      </c>
      <c r="E135" s="44"/>
      <c r="F135" s="237" t="s">
        <v>204</v>
      </c>
      <c r="G135" s="44"/>
      <c r="H135" s="44"/>
      <c r="I135" s="233"/>
      <c r="J135" s="44"/>
      <c r="K135" s="44"/>
      <c r="L135" s="48"/>
      <c r="M135" s="234"/>
      <c r="N135" s="235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147</v>
      </c>
      <c r="AU135" s="20" t="s">
        <v>91</v>
      </c>
    </row>
    <row r="136" s="13" customFormat="1">
      <c r="A136" s="13"/>
      <c r="B136" s="238"/>
      <c r="C136" s="239"/>
      <c r="D136" s="231" t="s">
        <v>149</v>
      </c>
      <c r="E136" s="240" t="s">
        <v>44</v>
      </c>
      <c r="F136" s="241" t="s">
        <v>205</v>
      </c>
      <c r="G136" s="239"/>
      <c r="H136" s="240" t="s">
        <v>44</v>
      </c>
      <c r="I136" s="242"/>
      <c r="J136" s="239"/>
      <c r="K136" s="239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149</v>
      </c>
      <c r="AU136" s="247" t="s">
        <v>91</v>
      </c>
      <c r="AV136" s="13" t="s">
        <v>86</v>
      </c>
      <c r="AW136" s="13" t="s">
        <v>40</v>
      </c>
      <c r="AX136" s="13" t="s">
        <v>82</v>
      </c>
      <c r="AY136" s="247" t="s">
        <v>134</v>
      </c>
    </row>
    <row r="137" s="14" customFormat="1">
      <c r="A137" s="14"/>
      <c r="B137" s="248"/>
      <c r="C137" s="249"/>
      <c r="D137" s="231" t="s">
        <v>149</v>
      </c>
      <c r="E137" s="250" t="s">
        <v>44</v>
      </c>
      <c r="F137" s="251" t="s">
        <v>206</v>
      </c>
      <c r="G137" s="249"/>
      <c r="H137" s="252">
        <v>11.304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149</v>
      </c>
      <c r="AU137" s="258" t="s">
        <v>91</v>
      </c>
      <c r="AV137" s="14" t="s">
        <v>91</v>
      </c>
      <c r="AW137" s="14" t="s">
        <v>40</v>
      </c>
      <c r="AX137" s="14" t="s">
        <v>86</v>
      </c>
      <c r="AY137" s="258" t="s">
        <v>134</v>
      </c>
    </row>
    <row r="138" s="2" customFormat="1" ht="37.8" customHeight="1">
      <c r="A138" s="42"/>
      <c r="B138" s="43"/>
      <c r="C138" s="218" t="s">
        <v>207</v>
      </c>
      <c r="D138" s="218" t="s">
        <v>138</v>
      </c>
      <c r="E138" s="219" t="s">
        <v>208</v>
      </c>
      <c r="F138" s="220" t="s">
        <v>209</v>
      </c>
      <c r="G138" s="221" t="s">
        <v>162</v>
      </c>
      <c r="H138" s="222">
        <v>297.19600000000003</v>
      </c>
      <c r="I138" s="223"/>
      <c r="J138" s="224">
        <f>ROUND(I138*H138,2)</f>
        <v>0</v>
      </c>
      <c r="K138" s="220" t="s">
        <v>154</v>
      </c>
      <c r="L138" s="48"/>
      <c r="M138" s="225" t="s">
        <v>44</v>
      </c>
      <c r="N138" s="226" t="s">
        <v>53</v>
      </c>
      <c r="O138" s="88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9" t="s">
        <v>143</v>
      </c>
      <c r="AT138" s="229" t="s">
        <v>138</v>
      </c>
      <c r="AU138" s="229" t="s">
        <v>91</v>
      </c>
      <c r="AY138" s="20" t="s">
        <v>134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20" t="s">
        <v>86</v>
      </c>
      <c r="BK138" s="230">
        <f>ROUND(I138*H138,2)</f>
        <v>0</v>
      </c>
      <c r="BL138" s="20" t="s">
        <v>143</v>
      </c>
      <c r="BM138" s="229" t="s">
        <v>210</v>
      </c>
    </row>
    <row r="139" s="2" customFormat="1">
      <c r="A139" s="42"/>
      <c r="B139" s="43"/>
      <c r="C139" s="44"/>
      <c r="D139" s="231" t="s">
        <v>145</v>
      </c>
      <c r="E139" s="44"/>
      <c r="F139" s="232" t="s">
        <v>211</v>
      </c>
      <c r="G139" s="44"/>
      <c r="H139" s="44"/>
      <c r="I139" s="233"/>
      <c r="J139" s="44"/>
      <c r="K139" s="44"/>
      <c r="L139" s="48"/>
      <c r="M139" s="234"/>
      <c r="N139" s="23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145</v>
      </c>
      <c r="AU139" s="20" t="s">
        <v>91</v>
      </c>
    </row>
    <row r="140" s="2" customFormat="1">
      <c r="A140" s="42"/>
      <c r="B140" s="43"/>
      <c r="C140" s="44"/>
      <c r="D140" s="236" t="s">
        <v>147</v>
      </c>
      <c r="E140" s="44"/>
      <c r="F140" s="237" t="s">
        <v>212</v>
      </c>
      <c r="G140" s="44"/>
      <c r="H140" s="44"/>
      <c r="I140" s="233"/>
      <c r="J140" s="44"/>
      <c r="K140" s="44"/>
      <c r="L140" s="48"/>
      <c r="M140" s="234"/>
      <c r="N140" s="235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147</v>
      </c>
      <c r="AU140" s="20" t="s">
        <v>91</v>
      </c>
    </row>
    <row r="141" s="13" customFormat="1">
      <c r="A141" s="13"/>
      <c r="B141" s="238"/>
      <c r="C141" s="239"/>
      <c r="D141" s="231" t="s">
        <v>149</v>
      </c>
      <c r="E141" s="240" t="s">
        <v>44</v>
      </c>
      <c r="F141" s="241" t="s">
        <v>189</v>
      </c>
      <c r="G141" s="239"/>
      <c r="H141" s="240" t="s">
        <v>44</v>
      </c>
      <c r="I141" s="242"/>
      <c r="J141" s="239"/>
      <c r="K141" s="239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149</v>
      </c>
      <c r="AU141" s="247" t="s">
        <v>91</v>
      </c>
      <c r="AV141" s="13" t="s">
        <v>86</v>
      </c>
      <c r="AW141" s="13" t="s">
        <v>40</v>
      </c>
      <c r="AX141" s="13" t="s">
        <v>82</v>
      </c>
      <c r="AY141" s="247" t="s">
        <v>134</v>
      </c>
    </row>
    <row r="142" s="14" customFormat="1">
      <c r="A142" s="14"/>
      <c r="B142" s="248"/>
      <c r="C142" s="249"/>
      <c r="D142" s="231" t="s">
        <v>149</v>
      </c>
      <c r="E142" s="250" t="s">
        <v>44</v>
      </c>
      <c r="F142" s="251" t="s">
        <v>190</v>
      </c>
      <c r="G142" s="249"/>
      <c r="H142" s="252">
        <v>137.55000000000001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149</v>
      </c>
      <c r="AU142" s="258" t="s">
        <v>91</v>
      </c>
      <c r="AV142" s="14" t="s">
        <v>91</v>
      </c>
      <c r="AW142" s="14" t="s">
        <v>40</v>
      </c>
      <c r="AX142" s="14" t="s">
        <v>82</v>
      </c>
      <c r="AY142" s="258" t="s">
        <v>134</v>
      </c>
    </row>
    <row r="143" s="13" customFormat="1">
      <c r="A143" s="13"/>
      <c r="B143" s="238"/>
      <c r="C143" s="239"/>
      <c r="D143" s="231" t="s">
        <v>149</v>
      </c>
      <c r="E143" s="240" t="s">
        <v>44</v>
      </c>
      <c r="F143" s="241" t="s">
        <v>197</v>
      </c>
      <c r="G143" s="239"/>
      <c r="H143" s="240" t="s">
        <v>44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149</v>
      </c>
      <c r="AU143" s="247" t="s">
        <v>91</v>
      </c>
      <c r="AV143" s="13" t="s">
        <v>86</v>
      </c>
      <c r="AW143" s="13" t="s">
        <v>40</v>
      </c>
      <c r="AX143" s="13" t="s">
        <v>82</v>
      </c>
      <c r="AY143" s="247" t="s">
        <v>134</v>
      </c>
    </row>
    <row r="144" s="14" customFormat="1">
      <c r="A144" s="14"/>
      <c r="B144" s="248"/>
      <c r="C144" s="249"/>
      <c r="D144" s="231" t="s">
        <v>149</v>
      </c>
      <c r="E144" s="250" t="s">
        <v>44</v>
      </c>
      <c r="F144" s="251" t="s">
        <v>198</v>
      </c>
      <c r="G144" s="249"/>
      <c r="H144" s="252">
        <v>31.68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149</v>
      </c>
      <c r="AU144" s="258" t="s">
        <v>91</v>
      </c>
      <c r="AV144" s="14" t="s">
        <v>91</v>
      </c>
      <c r="AW144" s="14" t="s">
        <v>40</v>
      </c>
      <c r="AX144" s="14" t="s">
        <v>82</v>
      </c>
      <c r="AY144" s="258" t="s">
        <v>134</v>
      </c>
    </row>
    <row r="145" s="14" customFormat="1">
      <c r="A145" s="14"/>
      <c r="B145" s="248"/>
      <c r="C145" s="249"/>
      <c r="D145" s="231" t="s">
        <v>149</v>
      </c>
      <c r="E145" s="250" t="s">
        <v>44</v>
      </c>
      <c r="F145" s="251" t="s">
        <v>206</v>
      </c>
      <c r="G145" s="249"/>
      <c r="H145" s="252">
        <v>11.304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149</v>
      </c>
      <c r="AU145" s="258" t="s">
        <v>91</v>
      </c>
      <c r="AV145" s="14" t="s">
        <v>91</v>
      </c>
      <c r="AW145" s="14" t="s">
        <v>40</v>
      </c>
      <c r="AX145" s="14" t="s">
        <v>82</v>
      </c>
      <c r="AY145" s="258" t="s">
        <v>134</v>
      </c>
    </row>
    <row r="146" s="13" customFormat="1">
      <c r="A146" s="13"/>
      <c r="B146" s="238"/>
      <c r="C146" s="239"/>
      <c r="D146" s="231" t="s">
        <v>149</v>
      </c>
      <c r="E146" s="240" t="s">
        <v>44</v>
      </c>
      <c r="F146" s="241" t="s">
        <v>166</v>
      </c>
      <c r="G146" s="239"/>
      <c r="H146" s="240" t="s">
        <v>44</v>
      </c>
      <c r="I146" s="242"/>
      <c r="J146" s="239"/>
      <c r="K146" s="239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149</v>
      </c>
      <c r="AU146" s="247" t="s">
        <v>91</v>
      </c>
      <c r="AV146" s="13" t="s">
        <v>86</v>
      </c>
      <c r="AW146" s="13" t="s">
        <v>40</v>
      </c>
      <c r="AX146" s="13" t="s">
        <v>82</v>
      </c>
      <c r="AY146" s="247" t="s">
        <v>134</v>
      </c>
    </row>
    <row r="147" s="13" customFormat="1">
      <c r="A147" s="13"/>
      <c r="B147" s="238"/>
      <c r="C147" s="239"/>
      <c r="D147" s="231" t="s">
        <v>149</v>
      </c>
      <c r="E147" s="240" t="s">
        <v>44</v>
      </c>
      <c r="F147" s="241" t="s">
        <v>167</v>
      </c>
      <c r="G147" s="239"/>
      <c r="H147" s="240" t="s">
        <v>44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149</v>
      </c>
      <c r="AU147" s="247" t="s">
        <v>91</v>
      </c>
      <c r="AV147" s="13" t="s">
        <v>86</v>
      </c>
      <c r="AW147" s="13" t="s">
        <v>40</v>
      </c>
      <c r="AX147" s="13" t="s">
        <v>82</v>
      </c>
      <c r="AY147" s="247" t="s">
        <v>134</v>
      </c>
    </row>
    <row r="148" s="14" customFormat="1">
      <c r="A148" s="14"/>
      <c r="B148" s="248"/>
      <c r="C148" s="249"/>
      <c r="D148" s="231" t="s">
        <v>149</v>
      </c>
      <c r="E148" s="250" t="s">
        <v>44</v>
      </c>
      <c r="F148" s="251" t="s">
        <v>168</v>
      </c>
      <c r="G148" s="249"/>
      <c r="H148" s="252">
        <v>7.5359999999999996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149</v>
      </c>
      <c r="AU148" s="258" t="s">
        <v>91</v>
      </c>
      <c r="AV148" s="14" t="s">
        <v>91</v>
      </c>
      <c r="AW148" s="14" t="s">
        <v>40</v>
      </c>
      <c r="AX148" s="14" t="s">
        <v>82</v>
      </c>
      <c r="AY148" s="258" t="s">
        <v>134</v>
      </c>
    </row>
    <row r="149" s="13" customFormat="1">
      <c r="A149" s="13"/>
      <c r="B149" s="238"/>
      <c r="C149" s="239"/>
      <c r="D149" s="231" t="s">
        <v>149</v>
      </c>
      <c r="E149" s="240" t="s">
        <v>44</v>
      </c>
      <c r="F149" s="241" t="s">
        <v>181</v>
      </c>
      <c r="G149" s="239"/>
      <c r="H149" s="240" t="s">
        <v>44</v>
      </c>
      <c r="I149" s="242"/>
      <c r="J149" s="239"/>
      <c r="K149" s="239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149</v>
      </c>
      <c r="AU149" s="247" t="s">
        <v>91</v>
      </c>
      <c r="AV149" s="13" t="s">
        <v>86</v>
      </c>
      <c r="AW149" s="13" t="s">
        <v>40</v>
      </c>
      <c r="AX149" s="13" t="s">
        <v>82</v>
      </c>
      <c r="AY149" s="247" t="s">
        <v>134</v>
      </c>
    </row>
    <row r="150" s="14" customFormat="1">
      <c r="A150" s="14"/>
      <c r="B150" s="248"/>
      <c r="C150" s="249"/>
      <c r="D150" s="231" t="s">
        <v>149</v>
      </c>
      <c r="E150" s="250" t="s">
        <v>44</v>
      </c>
      <c r="F150" s="251" t="s">
        <v>213</v>
      </c>
      <c r="G150" s="249"/>
      <c r="H150" s="252">
        <v>1.4259999999999999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8" t="s">
        <v>149</v>
      </c>
      <c r="AU150" s="258" t="s">
        <v>91</v>
      </c>
      <c r="AV150" s="14" t="s">
        <v>91</v>
      </c>
      <c r="AW150" s="14" t="s">
        <v>40</v>
      </c>
      <c r="AX150" s="14" t="s">
        <v>82</v>
      </c>
      <c r="AY150" s="258" t="s">
        <v>134</v>
      </c>
    </row>
    <row r="151" s="13" customFormat="1">
      <c r="A151" s="13"/>
      <c r="B151" s="238"/>
      <c r="C151" s="239"/>
      <c r="D151" s="231" t="s">
        <v>149</v>
      </c>
      <c r="E151" s="240" t="s">
        <v>44</v>
      </c>
      <c r="F151" s="241" t="s">
        <v>158</v>
      </c>
      <c r="G151" s="239"/>
      <c r="H151" s="240" t="s">
        <v>44</v>
      </c>
      <c r="I151" s="242"/>
      <c r="J151" s="239"/>
      <c r="K151" s="239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149</v>
      </c>
      <c r="AU151" s="247" t="s">
        <v>91</v>
      </c>
      <c r="AV151" s="13" t="s">
        <v>86</v>
      </c>
      <c r="AW151" s="13" t="s">
        <v>40</v>
      </c>
      <c r="AX151" s="13" t="s">
        <v>82</v>
      </c>
      <c r="AY151" s="247" t="s">
        <v>134</v>
      </c>
    </row>
    <row r="152" s="14" customFormat="1">
      <c r="A152" s="14"/>
      <c r="B152" s="248"/>
      <c r="C152" s="249"/>
      <c r="D152" s="231" t="s">
        <v>149</v>
      </c>
      <c r="E152" s="250" t="s">
        <v>44</v>
      </c>
      <c r="F152" s="251" t="s">
        <v>214</v>
      </c>
      <c r="G152" s="249"/>
      <c r="H152" s="252">
        <v>107.7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8" t="s">
        <v>149</v>
      </c>
      <c r="AU152" s="258" t="s">
        <v>91</v>
      </c>
      <c r="AV152" s="14" t="s">
        <v>91</v>
      </c>
      <c r="AW152" s="14" t="s">
        <v>40</v>
      </c>
      <c r="AX152" s="14" t="s">
        <v>82</v>
      </c>
      <c r="AY152" s="258" t="s">
        <v>134</v>
      </c>
    </row>
    <row r="153" s="15" customFormat="1">
      <c r="A153" s="15"/>
      <c r="B153" s="259"/>
      <c r="C153" s="260"/>
      <c r="D153" s="231" t="s">
        <v>149</v>
      </c>
      <c r="E153" s="261" t="s">
        <v>44</v>
      </c>
      <c r="F153" s="262" t="s">
        <v>215</v>
      </c>
      <c r="G153" s="260"/>
      <c r="H153" s="263">
        <v>297.19600000000003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9" t="s">
        <v>149</v>
      </c>
      <c r="AU153" s="269" t="s">
        <v>91</v>
      </c>
      <c r="AV153" s="15" t="s">
        <v>143</v>
      </c>
      <c r="AW153" s="15" t="s">
        <v>40</v>
      </c>
      <c r="AX153" s="15" t="s">
        <v>86</v>
      </c>
      <c r="AY153" s="269" t="s">
        <v>134</v>
      </c>
    </row>
    <row r="154" s="2" customFormat="1" ht="37.8" customHeight="1">
      <c r="A154" s="42"/>
      <c r="B154" s="43"/>
      <c r="C154" s="218" t="s">
        <v>216</v>
      </c>
      <c r="D154" s="218" t="s">
        <v>138</v>
      </c>
      <c r="E154" s="219" t="s">
        <v>217</v>
      </c>
      <c r="F154" s="220" t="s">
        <v>218</v>
      </c>
      <c r="G154" s="221" t="s">
        <v>162</v>
      </c>
      <c r="H154" s="222">
        <v>2971.96</v>
      </c>
      <c r="I154" s="223"/>
      <c r="J154" s="224">
        <f>ROUND(I154*H154,2)</f>
        <v>0</v>
      </c>
      <c r="K154" s="220" t="s">
        <v>154</v>
      </c>
      <c r="L154" s="48"/>
      <c r="M154" s="225" t="s">
        <v>44</v>
      </c>
      <c r="N154" s="226" t="s">
        <v>53</v>
      </c>
      <c r="O154" s="88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9" t="s">
        <v>143</v>
      </c>
      <c r="AT154" s="229" t="s">
        <v>138</v>
      </c>
      <c r="AU154" s="229" t="s">
        <v>91</v>
      </c>
      <c r="AY154" s="20" t="s">
        <v>134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20" t="s">
        <v>86</v>
      </c>
      <c r="BK154" s="230">
        <f>ROUND(I154*H154,2)</f>
        <v>0</v>
      </c>
      <c r="BL154" s="20" t="s">
        <v>143</v>
      </c>
      <c r="BM154" s="229" t="s">
        <v>219</v>
      </c>
    </row>
    <row r="155" s="2" customFormat="1">
      <c r="A155" s="42"/>
      <c r="B155" s="43"/>
      <c r="C155" s="44"/>
      <c r="D155" s="231" t="s">
        <v>145</v>
      </c>
      <c r="E155" s="44"/>
      <c r="F155" s="232" t="s">
        <v>220</v>
      </c>
      <c r="G155" s="44"/>
      <c r="H155" s="44"/>
      <c r="I155" s="233"/>
      <c r="J155" s="44"/>
      <c r="K155" s="44"/>
      <c r="L155" s="48"/>
      <c r="M155" s="234"/>
      <c r="N155" s="235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0" t="s">
        <v>145</v>
      </c>
      <c r="AU155" s="20" t="s">
        <v>91</v>
      </c>
    </row>
    <row r="156" s="2" customFormat="1">
      <c r="A156" s="42"/>
      <c r="B156" s="43"/>
      <c r="C156" s="44"/>
      <c r="D156" s="236" t="s">
        <v>147</v>
      </c>
      <c r="E156" s="44"/>
      <c r="F156" s="237" t="s">
        <v>221</v>
      </c>
      <c r="G156" s="44"/>
      <c r="H156" s="44"/>
      <c r="I156" s="233"/>
      <c r="J156" s="44"/>
      <c r="K156" s="44"/>
      <c r="L156" s="48"/>
      <c r="M156" s="234"/>
      <c r="N156" s="235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147</v>
      </c>
      <c r="AU156" s="20" t="s">
        <v>91</v>
      </c>
    </row>
    <row r="157" s="13" customFormat="1">
      <c r="A157" s="13"/>
      <c r="B157" s="238"/>
      <c r="C157" s="239"/>
      <c r="D157" s="231" t="s">
        <v>149</v>
      </c>
      <c r="E157" s="240" t="s">
        <v>44</v>
      </c>
      <c r="F157" s="241" t="s">
        <v>222</v>
      </c>
      <c r="G157" s="239"/>
      <c r="H157" s="240" t="s">
        <v>44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149</v>
      </c>
      <c r="AU157" s="247" t="s">
        <v>91</v>
      </c>
      <c r="AV157" s="13" t="s">
        <v>86</v>
      </c>
      <c r="AW157" s="13" t="s">
        <v>40</v>
      </c>
      <c r="AX157" s="13" t="s">
        <v>82</v>
      </c>
      <c r="AY157" s="247" t="s">
        <v>134</v>
      </c>
    </row>
    <row r="158" s="13" customFormat="1">
      <c r="A158" s="13"/>
      <c r="B158" s="238"/>
      <c r="C158" s="239"/>
      <c r="D158" s="231" t="s">
        <v>149</v>
      </c>
      <c r="E158" s="240" t="s">
        <v>44</v>
      </c>
      <c r="F158" s="241" t="s">
        <v>189</v>
      </c>
      <c r="G158" s="239"/>
      <c r="H158" s="240" t="s">
        <v>44</v>
      </c>
      <c r="I158" s="242"/>
      <c r="J158" s="239"/>
      <c r="K158" s="239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149</v>
      </c>
      <c r="AU158" s="247" t="s">
        <v>91</v>
      </c>
      <c r="AV158" s="13" t="s">
        <v>86</v>
      </c>
      <c r="AW158" s="13" t="s">
        <v>40</v>
      </c>
      <c r="AX158" s="13" t="s">
        <v>82</v>
      </c>
      <c r="AY158" s="247" t="s">
        <v>134</v>
      </c>
    </row>
    <row r="159" s="14" customFormat="1">
      <c r="A159" s="14"/>
      <c r="B159" s="248"/>
      <c r="C159" s="249"/>
      <c r="D159" s="231" t="s">
        <v>149</v>
      </c>
      <c r="E159" s="250" t="s">
        <v>44</v>
      </c>
      <c r="F159" s="251" t="s">
        <v>190</v>
      </c>
      <c r="G159" s="249"/>
      <c r="H159" s="252">
        <v>137.55000000000001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149</v>
      </c>
      <c r="AU159" s="258" t="s">
        <v>91</v>
      </c>
      <c r="AV159" s="14" t="s">
        <v>91</v>
      </c>
      <c r="AW159" s="14" t="s">
        <v>40</v>
      </c>
      <c r="AX159" s="14" t="s">
        <v>82</v>
      </c>
      <c r="AY159" s="258" t="s">
        <v>134</v>
      </c>
    </row>
    <row r="160" s="13" customFormat="1">
      <c r="A160" s="13"/>
      <c r="B160" s="238"/>
      <c r="C160" s="239"/>
      <c r="D160" s="231" t="s">
        <v>149</v>
      </c>
      <c r="E160" s="240" t="s">
        <v>44</v>
      </c>
      <c r="F160" s="241" t="s">
        <v>197</v>
      </c>
      <c r="G160" s="239"/>
      <c r="H160" s="240" t="s">
        <v>44</v>
      </c>
      <c r="I160" s="242"/>
      <c r="J160" s="239"/>
      <c r="K160" s="239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149</v>
      </c>
      <c r="AU160" s="247" t="s">
        <v>91</v>
      </c>
      <c r="AV160" s="13" t="s">
        <v>86</v>
      </c>
      <c r="AW160" s="13" t="s">
        <v>40</v>
      </c>
      <c r="AX160" s="13" t="s">
        <v>82</v>
      </c>
      <c r="AY160" s="247" t="s">
        <v>134</v>
      </c>
    </row>
    <row r="161" s="14" customFormat="1">
      <c r="A161" s="14"/>
      <c r="B161" s="248"/>
      <c r="C161" s="249"/>
      <c r="D161" s="231" t="s">
        <v>149</v>
      </c>
      <c r="E161" s="250" t="s">
        <v>44</v>
      </c>
      <c r="F161" s="251" t="s">
        <v>198</v>
      </c>
      <c r="G161" s="249"/>
      <c r="H161" s="252">
        <v>31.68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8" t="s">
        <v>149</v>
      </c>
      <c r="AU161" s="258" t="s">
        <v>91</v>
      </c>
      <c r="AV161" s="14" t="s">
        <v>91</v>
      </c>
      <c r="AW161" s="14" t="s">
        <v>40</v>
      </c>
      <c r="AX161" s="14" t="s">
        <v>82</v>
      </c>
      <c r="AY161" s="258" t="s">
        <v>134</v>
      </c>
    </row>
    <row r="162" s="14" customFormat="1">
      <c r="A162" s="14"/>
      <c r="B162" s="248"/>
      <c r="C162" s="249"/>
      <c r="D162" s="231" t="s">
        <v>149</v>
      </c>
      <c r="E162" s="250" t="s">
        <v>44</v>
      </c>
      <c r="F162" s="251" t="s">
        <v>206</v>
      </c>
      <c r="G162" s="249"/>
      <c r="H162" s="252">
        <v>11.304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8" t="s">
        <v>149</v>
      </c>
      <c r="AU162" s="258" t="s">
        <v>91</v>
      </c>
      <c r="AV162" s="14" t="s">
        <v>91</v>
      </c>
      <c r="AW162" s="14" t="s">
        <v>40</v>
      </c>
      <c r="AX162" s="14" t="s">
        <v>82</v>
      </c>
      <c r="AY162" s="258" t="s">
        <v>134</v>
      </c>
    </row>
    <row r="163" s="13" customFormat="1">
      <c r="A163" s="13"/>
      <c r="B163" s="238"/>
      <c r="C163" s="239"/>
      <c r="D163" s="231" t="s">
        <v>149</v>
      </c>
      <c r="E163" s="240" t="s">
        <v>44</v>
      </c>
      <c r="F163" s="241" t="s">
        <v>166</v>
      </c>
      <c r="G163" s="239"/>
      <c r="H163" s="240" t="s">
        <v>44</v>
      </c>
      <c r="I163" s="242"/>
      <c r="J163" s="239"/>
      <c r="K163" s="239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149</v>
      </c>
      <c r="AU163" s="247" t="s">
        <v>91</v>
      </c>
      <c r="AV163" s="13" t="s">
        <v>86</v>
      </c>
      <c r="AW163" s="13" t="s">
        <v>40</v>
      </c>
      <c r="AX163" s="13" t="s">
        <v>82</v>
      </c>
      <c r="AY163" s="247" t="s">
        <v>134</v>
      </c>
    </row>
    <row r="164" s="13" customFormat="1">
      <c r="A164" s="13"/>
      <c r="B164" s="238"/>
      <c r="C164" s="239"/>
      <c r="D164" s="231" t="s">
        <v>149</v>
      </c>
      <c r="E164" s="240" t="s">
        <v>44</v>
      </c>
      <c r="F164" s="241" t="s">
        <v>167</v>
      </c>
      <c r="G164" s="239"/>
      <c r="H164" s="240" t="s">
        <v>44</v>
      </c>
      <c r="I164" s="242"/>
      <c r="J164" s="239"/>
      <c r="K164" s="239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149</v>
      </c>
      <c r="AU164" s="247" t="s">
        <v>91</v>
      </c>
      <c r="AV164" s="13" t="s">
        <v>86</v>
      </c>
      <c r="AW164" s="13" t="s">
        <v>40</v>
      </c>
      <c r="AX164" s="13" t="s">
        <v>82</v>
      </c>
      <c r="AY164" s="247" t="s">
        <v>134</v>
      </c>
    </row>
    <row r="165" s="14" customFormat="1">
      <c r="A165" s="14"/>
      <c r="B165" s="248"/>
      <c r="C165" s="249"/>
      <c r="D165" s="231" t="s">
        <v>149</v>
      </c>
      <c r="E165" s="250" t="s">
        <v>44</v>
      </c>
      <c r="F165" s="251" t="s">
        <v>168</v>
      </c>
      <c r="G165" s="249"/>
      <c r="H165" s="252">
        <v>7.5359999999999996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8" t="s">
        <v>149</v>
      </c>
      <c r="AU165" s="258" t="s">
        <v>91</v>
      </c>
      <c r="AV165" s="14" t="s">
        <v>91</v>
      </c>
      <c r="AW165" s="14" t="s">
        <v>40</v>
      </c>
      <c r="AX165" s="14" t="s">
        <v>82</v>
      </c>
      <c r="AY165" s="258" t="s">
        <v>134</v>
      </c>
    </row>
    <row r="166" s="13" customFormat="1">
      <c r="A166" s="13"/>
      <c r="B166" s="238"/>
      <c r="C166" s="239"/>
      <c r="D166" s="231" t="s">
        <v>149</v>
      </c>
      <c r="E166" s="240" t="s">
        <v>44</v>
      </c>
      <c r="F166" s="241" t="s">
        <v>181</v>
      </c>
      <c r="G166" s="239"/>
      <c r="H166" s="240" t="s">
        <v>44</v>
      </c>
      <c r="I166" s="242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149</v>
      </c>
      <c r="AU166" s="247" t="s">
        <v>91</v>
      </c>
      <c r="AV166" s="13" t="s">
        <v>86</v>
      </c>
      <c r="AW166" s="13" t="s">
        <v>40</v>
      </c>
      <c r="AX166" s="13" t="s">
        <v>82</v>
      </c>
      <c r="AY166" s="247" t="s">
        <v>134</v>
      </c>
    </row>
    <row r="167" s="14" customFormat="1">
      <c r="A167" s="14"/>
      <c r="B167" s="248"/>
      <c r="C167" s="249"/>
      <c r="D167" s="231" t="s">
        <v>149</v>
      </c>
      <c r="E167" s="250" t="s">
        <v>44</v>
      </c>
      <c r="F167" s="251" t="s">
        <v>213</v>
      </c>
      <c r="G167" s="249"/>
      <c r="H167" s="252">
        <v>1.4259999999999999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8" t="s">
        <v>149</v>
      </c>
      <c r="AU167" s="258" t="s">
        <v>91</v>
      </c>
      <c r="AV167" s="14" t="s">
        <v>91</v>
      </c>
      <c r="AW167" s="14" t="s">
        <v>40</v>
      </c>
      <c r="AX167" s="14" t="s">
        <v>82</v>
      </c>
      <c r="AY167" s="258" t="s">
        <v>134</v>
      </c>
    </row>
    <row r="168" s="13" customFormat="1">
      <c r="A168" s="13"/>
      <c r="B168" s="238"/>
      <c r="C168" s="239"/>
      <c r="D168" s="231" t="s">
        <v>149</v>
      </c>
      <c r="E168" s="240" t="s">
        <v>44</v>
      </c>
      <c r="F168" s="241" t="s">
        <v>158</v>
      </c>
      <c r="G168" s="239"/>
      <c r="H168" s="240" t="s">
        <v>44</v>
      </c>
      <c r="I168" s="242"/>
      <c r="J168" s="239"/>
      <c r="K168" s="239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149</v>
      </c>
      <c r="AU168" s="247" t="s">
        <v>91</v>
      </c>
      <c r="AV168" s="13" t="s">
        <v>86</v>
      </c>
      <c r="AW168" s="13" t="s">
        <v>40</v>
      </c>
      <c r="AX168" s="13" t="s">
        <v>82</v>
      </c>
      <c r="AY168" s="247" t="s">
        <v>134</v>
      </c>
    </row>
    <row r="169" s="14" customFormat="1">
      <c r="A169" s="14"/>
      <c r="B169" s="248"/>
      <c r="C169" s="249"/>
      <c r="D169" s="231" t="s">
        <v>149</v>
      </c>
      <c r="E169" s="250" t="s">
        <v>44</v>
      </c>
      <c r="F169" s="251" t="s">
        <v>214</v>
      </c>
      <c r="G169" s="249"/>
      <c r="H169" s="252">
        <v>107.7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8" t="s">
        <v>149</v>
      </c>
      <c r="AU169" s="258" t="s">
        <v>91</v>
      </c>
      <c r="AV169" s="14" t="s">
        <v>91</v>
      </c>
      <c r="AW169" s="14" t="s">
        <v>40</v>
      </c>
      <c r="AX169" s="14" t="s">
        <v>82</v>
      </c>
      <c r="AY169" s="258" t="s">
        <v>134</v>
      </c>
    </row>
    <row r="170" s="16" customFormat="1">
      <c r="A170" s="16"/>
      <c r="B170" s="270"/>
      <c r="C170" s="271"/>
      <c r="D170" s="231" t="s">
        <v>149</v>
      </c>
      <c r="E170" s="272" t="s">
        <v>44</v>
      </c>
      <c r="F170" s="273" t="s">
        <v>223</v>
      </c>
      <c r="G170" s="271"/>
      <c r="H170" s="274">
        <v>297.19600000000003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80" t="s">
        <v>149</v>
      </c>
      <c r="AU170" s="280" t="s">
        <v>91</v>
      </c>
      <c r="AV170" s="16" t="s">
        <v>169</v>
      </c>
      <c r="AW170" s="16" t="s">
        <v>40</v>
      </c>
      <c r="AX170" s="16" t="s">
        <v>82</v>
      </c>
      <c r="AY170" s="280" t="s">
        <v>134</v>
      </c>
    </row>
    <row r="171" s="14" customFormat="1">
      <c r="A171" s="14"/>
      <c r="B171" s="248"/>
      <c r="C171" s="249"/>
      <c r="D171" s="231" t="s">
        <v>149</v>
      </c>
      <c r="E171" s="250" t="s">
        <v>44</v>
      </c>
      <c r="F171" s="251" t="s">
        <v>224</v>
      </c>
      <c r="G171" s="249"/>
      <c r="H171" s="252">
        <v>2971.96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8" t="s">
        <v>149</v>
      </c>
      <c r="AU171" s="258" t="s">
        <v>91</v>
      </c>
      <c r="AV171" s="14" t="s">
        <v>91</v>
      </c>
      <c r="AW171" s="14" t="s">
        <v>40</v>
      </c>
      <c r="AX171" s="14" t="s">
        <v>86</v>
      </c>
      <c r="AY171" s="258" t="s">
        <v>134</v>
      </c>
    </row>
    <row r="172" s="2" customFormat="1" ht="33" customHeight="1">
      <c r="A172" s="42"/>
      <c r="B172" s="43"/>
      <c r="C172" s="218" t="s">
        <v>225</v>
      </c>
      <c r="D172" s="218" t="s">
        <v>138</v>
      </c>
      <c r="E172" s="219" t="s">
        <v>226</v>
      </c>
      <c r="F172" s="220" t="s">
        <v>227</v>
      </c>
      <c r="G172" s="221" t="s">
        <v>228</v>
      </c>
      <c r="H172" s="222">
        <v>534.95299999999997</v>
      </c>
      <c r="I172" s="223"/>
      <c r="J172" s="224">
        <f>ROUND(I172*H172,2)</f>
        <v>0</v>
      </c>
      <c r="K172" s="220" t="s">
        <v>154</v>
      </c>
      <c r="L172" s="48"/>
      <c r="M172" s="225" t="s">
        <v>44</v>
      </c>
      <c r="N172" s="226" t="s">
        <v>53</v>
      </c>
      <c r="O172" s="88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9" t="s">
        <v>143</v>
      </c>
      <c r="AT172" s="229" t="s">
        <v>138</v>
      </c>
      <c r="AU172" s="229" t="s">
        <v>91</v>
      </c>
      <c r="AY172" s="20" t="s">
        <v>134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20" t="s">
        <v>86</v>
      </c>
      <c r="BK172" s="230">
        <f>ROUND(I172*H172,2)</f>
        <v>0</v>
      </c>
      <c r="BL172" s="20" t="s">
        <v>143</v>
      </c>
      <c r="BM172" s="229" t="s">
        <v>229</v>
      </c>
    </row>
    <row r="173" s="2" customFormat="1">
      <c r="A173" s="42"/>
      <c r="B173" s="43"/>
      <c r="C173" s="44"/>
      <c r="D173" s="231" t="s">
        <v>145</v>
      </c>
      <c r="E173" s="44"/>
      <c r="F173" s="232" t="s">
        <v>230</v>
      </c>
      <c r="G173" s="44"/>
      <c r="H173" s="44"/>
      <c r="I173" s="233"/>
      <c r="J173" s="44"/>
      <c r="K173" s="44"/>
      <c r="L173" s="48"/>
      <c r="M173" s="234"/>
      <c r="N173" s="235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145</v>
      </c>
      <c r="AU173" s="20" t="s">
        <v>91</v>
      </c>
    </row>
    <row r="174" s="2" customFormat="1">
      <c r="A174" s="42"/>
      <c r="B174" s="43"/>
      <c r="C174" s="44"/>
      <c r="D174" s="236" t="s">
        <v>147</v>
      </c>
      <c r="E174" s="44"/>
      <c r="F174" s="237" t="s">
        <v>231</v>
      </c>
      <c r="G174" s="44"/>
      <c r="H174" s="44"/>
      <c r="I174" s="233"/>
      <c r="J174" s="44"/>
      <c r="K174" s="44"/>
      <c r="L174" s="48"/>
      <c r="M174" s="234"/>
      <c r="N174" s="235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147</v>
      </c>
      <c r="AU174" s="20" t="s">
        <v>91</v>
      </c>
    </row>
    <row r="175" s="13" customFormat="1">
      <c r="A175" s="13"/>
      <c r="B175" s="238"/>
      <c r="C175" s="239"/>
      <c r="D175" s="231" t="s">
        <v>149</v>
      </c>
      <c r="E175" s="240" t="s">
        <v>44</v>
      </c>
      <c r="F175" s="241" t="s">
        <v>189</v>
      </c>
      <c r="G175" s="239"/>
      <c r="H175" s="240" t="s">
        <v>44</v>
      </c>
      <c r="I175" s="242"/>
      <c r="J175" s="239"/>
      <c r="K175" s="239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149</v>
      </c>
      <c r="AU175" s="247" t="s">
        <v>91</v>
      </c>
      <c r="AV175" s="13" t="s">
        <v>86</v>
      </c>
      <c r="AW175" s="13" t="s">
        <v>40</v>
      </c>
      <c r="AX175" s="13" t="s">
        <v>82</v>
      </c>
      <c r="AY175" s="247" t="s">
        <v>134</v>
      </c>
    </row>
    <row r="176" s="14" customFormat="1">
      <c r="A176" s="14"/>
      <c r="B176" s="248"/>
      <c r="C176" s="249"/>
      <c r="D176" s="231" t="s">
        <v>149</v>
      </c>
      <c r="E176" s="250" t="s">
        <v>44</v>
      </c>
      <c r="F176" s="251" t="s">
        <v>190</v>
      </c>
      <c r="G176" s="249"/>
      <c r="H176" s="252">
        <v>137.55000000000001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8" t="s">
        <v>149</v>
      </c>
      <c r="AU176" s="258" t="s">
        <v>91</v>
      </c>
      <c r="AV176" s="14" t="s">
        <v>91</v>
      </c>
      <c r="AW176" s="14" t="s">
        <v>40</v>
      </c>
      <c r="AX176" s="14" t="s">
        <v>82</v>
      </c>
      <c r="AY176" s="258" t="s">
        <v>134</v>
      </c>
    </row>
    <row r="177" s="13" customFormat="1">
      <c r="A177" s="13"/>
      <c r="B177" s="238"/>
      <c r="C177" s="239"/>
      <c r="D177" s="231" t="s">
        <v>149</v>
      </c>
      <c r="E177" s="240" t="s">
        <v>44</v>
      </c>
      <c r="F177" s="241" t="s">
        <v>197</v>
      </c>
      <c r="G177" s="239"/>
      <c r="H177" s="240" t="s">
        <v>44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149</v>
      </c>
      <c r="AU177" s="247" t="s">
        <v>91</v>
      </c>
      <c r="AV177" s="13" t="s">
        <v>86</v>
      </c>
      <c r="AW177" s="13" t="s">
        <v>40</v>
      </c>
      <c r="AX177" s="13" t="s">
        <v>82</v>
      </c>
      <c r="AY177" s="247" t="s">
        <v>134</v>
      </c>
    </row>
    <row r="178" s="14" customFormat="1">
      <c r="A178" s="14"/>
      <c r="B178" s="248"/>
      <c r="C178" s="249"/>
      <c r="D178" s="231" t="s">
        <v>149</v>
      </c>
      <c r="E178" s="250" t="s">
        <v>44</v>
      </c>
      <c r="F178" s="251" t="s">
        <v>198</v>
      </c>
      <c r="G178" s="249"/>
      <c r="H178" s="252">
        <v>31.68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149</v>
      </c>
      <c r="AU178" s="258" t="s">
        <v>91</v>
      </c>
      <c r="AV178" s="14" t="s">
        <v>91</v>
      </c>
      <c r="AW178" s="14" t="s">
        <v>40</v>
      </c>
      <c r="AX178" s="14" t="s">
        <v>82</v>
      </c>
      <c r="AY178" s="258" t="s">
        <v>134</v>
      </c>
    </row>
    <row r="179" s="14" customFormat="1">
      <c r="A179" s="14"/>
      <c r="B179" s="248"/>
      <c r="C179" s="249"/>
      <c r="D179" s="231" t="s">
        <v>149</v>
      </c>
      <c r="E179" s="250" t="s">
        <v>44</v>
      </c>
      <c r="F179" s="251" t="s">
        <v>206</v>
      </c>
      <c r="G179" s="249"/>
      <c r="H179" s="252">
        <v>11.304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149</v>
      </c>
      <c r="AU179" s="258" t="s">
        <v>91</v>
      </c>
      <c r="AV179" s="14" t="s">
        <v>91</v>
      </c>
      <c r="AW179" s="14" t="s">
        <v>40</v>
      </c>
      <c r="AX179" s="14" t="s">
        <v>82</v>
      </c>
      <c r="AY179" s="258" t="s">
        <v>134</v>
      </c>
    </row>
    <row r="180" s="13" customFormat="1">
      <c r="A180" s="13"/>
      <c r="B180" s="238"/>
      <c r="C180" s="239"/>
      <c r="D180" s="231" t="s">
        <v>149</v>
      </c>
      <c r="E180" s="240" t="s">
        <v>44</v>
      </c>
      <c r="F180" s="241" t="s">
        <v>166</v>
      </c>
      <c r="G180" s="239"/>
      <c r="H180" s="240" t="s">
        <v>44</v>
      </c>
      <c r="I180" s="242"/>
      <c r="J180" s="239"/>
      <c r="K180" s="239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149</v>
      </c>
      <c r="AU180" s="247" t="s">
        <v>91</v>
      </c>
      <c r="AV180" s="13" t="s">
        <v>86</v>
      </c>
      <c r="AW180" s="13" t="s">
        <v>40</v>
      </c>
      <c r="AX180" s="13" t="s">
        <v>82</v>
      </c>
      <c r="AY180" s="247" t="s">
        <v>134</v>
      </c>
    </row>
    <row r="181" s="13" customFormat="1">
      <c r="A181" s="13"/>
      <c r="B181" s="238"/>
      <c r="C181" s="239"/>
      <c r="D181" s="231" t="s">
        <v>149</v>
      </c>
      <c r="E181" s="240" t="s">
        <v>44</v>
      </c>
      <c r="F181" s="241" t="s">
        <v>167</v>
      </c>
      <c r="G181" s="239"/>
      <c r="H181" s="240" t="s">
        <v>44</v>
      </c>
      <c r="I181" s="242"/>
      <c r="J181" s="239"/>
      <c r="K181" s="239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149</v>
      </c>
      <c r="AU181" s="247" t="s">
        <v>91</v>
      </c>
      <c r="AV181" s="13" t="s">
        <v>86</v>
      </c>
      <c r="AW181" s="13" t="s">
        <v>40</v>
      </c>
      <c r="AX181" s="13" t="s">
        <v>82</v>
      </c>
      <c r="AY181" s="247" t="s">
        <v>134</v>
      </c>
    </row>
    <row r="182" s="14" customFormat="1">
      <c r="A182" s="14"/>
      <c r="B182" s="248"/>
      <c r="C182" s="249"/>
      <c r="D182" s="231" t="s">
        <v>149</v>
      </c>
      <c r="E182" s="250" t="s">
        <v>44</v>
      </c>
      <c r="F182" s="251" t="s">
        <v>168</v>
      </c>
      <c r="G182" s="249"/>
      <c r="H182" s="252">
        <v>7.5359999999999996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149</v>
      </c>
      <c r="AU182" s="258" t="s">
        <v>91</v>
      </c>
      <c r="AV182" s="14" t="s">
        <v>91</v>
      </c>
      <c r="AW182" s="14" t="s">
        <v>40</v>
      </c>
      <c r="AX182" s="14" t="s">
        <v>82</v>
      </c>
      <c r="AY182" s="258" t="s">
        <v>134</v>
      </c>
    </row>
    <row r="183" s="13" customFormat="1">
      <c r="A183" s="13"/>
      <c r="B183" s="238"/>
      <c r="C183" s="239"/>
      <c r="D183" s="231" t="s">
        <v>149</v>
      </c>
      <c r="E183" s="240" t="s">
        <v>44</v>
      </c>
      <c r="F183" s="241" t="s">
        <v>181</v>
      </c>
      <c r="G183" s="239"/>
      <c r="H183" s="240" t="s">
        <v>44</v>
      </c>
      <c r="I183" s="242"/>
      <c r="J183" s="239"/>
      <c r="K183" s="239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149</v>
      </c>
      <c r="AU183" s="247" t="s">
        <v>91</v>
      </c>
      <c r="AV183" s="13" t="s">
        <v>86</v>
      </c>
      <c r="AW183" s="13" t="s">
        <v>40</v>
      </c>
      <c r="AX183" s="13" t="s">
        <v>82</v>
      </c>
      <c r="AY183" s="247" t="s">
        <v>134</v>
      </c>
    </row>
    <row r="184" s="14" customFormat="1">
      <c r="A184" s="14"/>
      <c r="B184" s="248"/>
      <c r="C184" s="249"/>
      <c r="D184" s="231" t="s">
        <v>149</v>
      </c>
      <c r="E184" s="250" t="s">
        <v>44</v>
      </c>
      <c r="F184" s="251" t="s">
        <v>213</v>
      </c>
      <c r="G184" s="249"/>
      <c r="H184" s="252">
        <v>1.4259999999999999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8" t="s">
        <v>149</v>
      </c>
      <c r="AU184" s="258" t="s">
        <v>91</v>
      </c>
      <c r="AV184" s="14" t="s">
        <v>91</v>
      </c>
      <c r="AW184" s="14" t="s">
        <v>40</v>
      </c>
      <c r="AX184" s="14" t="s">
        <v>82</v>
      </c>
      <c r="AY184" s="258" t="s">
        <v>134</v>
      </c>
    </row>
    <row r="185" s="13" customFormat="1">
      <c r="A185" s="13"/>
      <c r="B185" s="238"/>
      <c r="C185" s="239"/>
      <c r="D185" s="231" t="s">
        <v>149</v>
      </c>
      <c r="E185" s="240" t="s">
        <v>44</v>
      </c>
      <c r="F185" s="241" t="s">
        <v>158</v>
      </c>
      <c r="G185" s="239"/>
      <c r="H185" s="240" t="s">
        <v>44</v>
      </c>
      <c r="I185" s="242"/>
      <c r="J185" s="239"/>
      <c r="K185" s="239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149</v>
      </c>
      <c r="AU185" s="247" t="s">
        <v>91</v>
      </c>
      <c r="AV185" s="13" t="s">
        <v>86</v>
      </c>
      <c r="AW185" s="13" t="s">
        <v>40</v>
      </c>
      <c r="AX185" s="13" t="s">
        <v>82</v>
      </c>
      <c r="AY185" s="247" t="s">
        <v>134</v>
      </c>
    </row>
    <row r="186" s="14" customFormat="1">
      <c r="A186" s="14"/>
      <c r="B186" s="248"/>
      <c r="C186" s="249"/>
      <c r="D186" s="231" t="s">
        <v>149</v>
      </c>
      <c r="E186" s="250" t="s">
        <v>44</v>
      </c>
      <c r="F186" s="251" t="s">
        <v>214</v>
      </c>
      <c r="G186" s="249"/>
      <c r="H186" s="252">
        <v>107.7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8" t="s">
        <v>149</v>
      </c>
      <c r="AU186" s="258" t="s">
        <v>91</v>
      </c>
      <c r="AV186" s="14" t="s">
        <v>91</v>
      </c>
      <c r="AW186" s="14" t="s">
        <v>40</v>
      </c>
      <c r="AX186" s="14" t="s">
        <v>82</v>
      </c>
      <c r="AY186" s="258" t="s">
        <v>134</v>
      </c>
    </row>
    <row r="187" s="16" customFormat="1">
      <c r="A187" s="16"/>
      <c r="B187" s="270"/>
      <c r="C187" s="271"/>
      <c r="D187" s="231" t="s">
        <v>149</v>
      </c>
      <c r="E187" s="272" t="s">
        <v>44</v>
      </c>
      <c r="F187" s="273" t="s">
        <v>223</v>
      </c>
      <c r="G187" s="271"/>
      <c r="H187" s="274">
        <v>297.19600000000003</v>
      </c>
      <c r="I187" s="275"/>
      <c r="J187" s="271"/>
      <c r="K187" s="271"/>
      <c r="L187" s="276"/>
      <c r="M187" s="277"/>
      <c r="N187" s="278"/>
      <c r="O187" s="278"/>
      <c r="P187" s="278"/>
      <c r="Q187" s="278"/>
      <c r="R187" s="278"/>
      <c r="S187" s="278"/>
      <c r="T187" s="279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80" t="s">
        <v>149</v>
      </c>
      <c r="AU187" s="280" t="s">
        <v>91</v>
      </c>
      <c r="AV187" s="16" t="s">
        <v>169</v>
      </c>
      <c r="AW187" s="16" t="s">
        <v>40</v>
      </c>
      <c r="AX187" s="16" t="s">
        <v>82</v>
      </c>
      <c r="AY187" s="280" t="s">
        <v>134</v>
      </c>
    </row>
    <row r="188" s="14" customFormat="1">
      <c r="A188" s="14"/>
      <c r="B188" s="248"/>
      <c r="C188" s="249"/>
      <c r="D188" s="231" t="s">
        <v>149</v>
      </c>
      <c r="E188" s="250" t="s">
        <v>44</v>
      </c>
      <c r="F188" s="251" t="s">
        <v>232</v>
      </c>
      <c r="G188" s="249"/>
      <c r="H188" s="252">
        <v>534.95299999999997</v>
      </c>
      <c r="I188" s="253"/>
      <c r="J188" s="249"/>
      <c r="K188" s="249"/>
      <c r="L188" s="254"/>
      <c r="M188" s="255"/>
      <c r="N188" s="256"/>
      <c r="O188" s="256"/>
      <c r="P188" s="256"/>
      <c r="Q188" s="256"/>
      <c r="R188" s="256"/>
      <c r="S188" s="256"/>
      <c r="T188" s="25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8" t="s">
        <v>149</v>
      </c>
      <c r="AU188" s="258" t="s">
        <v>91</v>
      </c>
      <c r="AV188" s="14" t="s">
        <v>91</v>
      </c>
      <c r="AW188" s="14" t="s">
        <v>40</v>
      </c>
      <c r="AX188" s="14" t="s">
        <v>86</v>
      </c>
      <c r="AY188" s="258" t="s">
        <v>134</v>
      </c>
    </row>
    <row r="189" s="2" customFormat="1" ht="24.15" customHeight="1">
      <c r="A189" s="42"/>
      <c r="B189" s="43"/>
      <c r="C189" s="218" t="s">
        <v>233</v>
      </c>
      <c r="D189" s="218" t="s">
        <v>138</v>
      </c>
      <c r="E189" s="219" t="s">
        <v>234</v>
      </c>
      <c r="F189" s="220" t="s">
        <v>235</v>
      </c>
      <c r="G189" s="221" t="s">
        <v>162</v>
      </c>
      <c r="H189" s="222">
        <v>27.899999999999999</v>
      </c>
      <c r="I189" s="223"/>
      <c r="J189" s="224">
        <f>ROUND(I189*H189,2)</f>
        <v>0</v>
      </c>
      <c r="K189" s="220" t="s">
        <v>154</v>
      </c>
      <c r="L189" s="48"/>
      <c r="M189" s="225" t="s">
        <v>44</v>
      </c>
      <c r="N189" s="226" t="s">
        <v>53</v>
      </c>
      <c r="O189" s="88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9" t="s">
        <v>143</v>
      </c>
      <c r="AT189" s="229" t="s">
        <v>138</v>
      </c>
      <c r="AU189" s="229" t="s">
        <v>91</v>
      </c>
      <c r="AY189" s="20" t="s">
        <v>134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20" t="s">
        <v>86</v>
      </c>
      <c r="BK189" s="230">
        <f>ROUND(I189*H189,2)</f>
        <v>0</v>
      </c>
      <c r="BL189" s="20" t="s">
        <v>143</v>
      </c>
      <c r="BM189" s="229" t="s">
        <v>236</v>
      </c>
    </row>
    <row r="190" s="2" customFormat="1">
      <c r="A190" s="42"/>
      <c r="B190" s="43"/>
      <c r="C190" s="44"/>
      <c r="D190" s="231" t="s">
        <v>145</v>
      </c>
      <c r="E190" s="44"/>
      <c r="F190" s="232" t="s">
        <v>237</v>
      </c>
      <c r="G190" s="44"/>
      <c r="H190" s="44"/>
      <c r="I190" s="233"/>
      <c r="J190" s="44"/>
      <c r="K190" s="44"/>
      <c r="L190" s="48"/>
      <c r="M190" s="234"/>
      <c r="N190" s="235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145</v>
      </c>
      <c r="AU190" s="20" t="s">
        <v>91</v>
      </c>
    </row>
    <row r="191" s="2" customFormat="1">
      <c r="A191" s="42"/>
      <c r="B191" s="43"/>
      <c r="C191" s="44"/>
      <c r="D191" s="236" t="s">
        <v>147</v>
      </c>
      <c r="E191" s="44"/>
      <c r="F191" s="237" t="s">
        <v>238</v>
      </c>
      <c r="G191" s="44"/>
      <c r="H191" s="44"/>
      <c r="I191" s="233"/>
      <c r="J191" s="44"/>
      <c r="K191" s="44"/>
      <c r="L191" s="48"/>
      <c r="M191" s="234"/>
      <c r="N191" s="235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147</v>
      </c>
      <c r="AU191" s="20" t="s">
        <v>91</v>
      </c>
    </row>
    <row r="192" s="13" customFormat="1">
      <c r="A192" s="13"/>
      <c r="B192" s="238"/>
      <c r="C192" s="239"/>
      <c r="D192" s="231" t="s">
        <v>149</v>
      </c>
      <c r="E192" s="240" t="s">
        <v>44</v>
      </c>
      <c r="F192" s="241" t="s">
        <v>239</v>
      </c>
      <c r="G192" s="239"/>
      <c r="H192" s="240" t="s">
        <v>44</v>
      </c>
      <c r="I192" s="242"/>
      <c r="J192" s="239"/>
      <c r="K192" s="239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149</v>
      </c>
      <c r="AU192" s="247" t="s">
        <v>91</v>
      </c>
      <c r="AV192" s="13" t="s">
        <v>86</v>
      </c>
      <c r="AW192" s="13" t="s">
        <v>40</v>
      </c>
      <c r="AX192" s="13" t="s">
        <v>82</v>
      </c>
      <c r="AY192" s="247" t="s">
        <v>134</v>
      </c>
    </row>
    <row r="193" s="14" customFormat="1">
      <c r="A193" s="14"/>
      <c r="B193" s="248"/>
      <c r="C193" s="249"/>
      <c r="D193" s="231" t="s">
        <v>149</v>
      </c>
      <c r="E193" s="250" t="s">
        <v>44</v>
      </c>
      <c r="F193" s="251" t="s">
        <v>240</v>
      </c>
      <c r="G193" s="249"/>
      <c r="H193" s="252">
        <v>11.304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149</v>
      </c>
      <c r="AU193" s="258" t="s">
        <v>91</v>
      </c>
      <c r="AV193" s="14" t="s">
        <v>91</v>
      </c>
      <c r="AW193" s="14" t="s">
        <v>40</v>
      </c>
      <c r="AX193" s="14" t="s">
        <v>82</v>
      </c>
      <c r="AY193" s="258" t="s">
        <v>134</v>
      </c>
    </row>
    <row r="194" s="14" customFormat="1">
      <c r="A194" s="14"/>
      <c r="B194" s="248"/>
      <c r="C194" s="249"/>
      <c r="D194" s="231" t="s">
        <v>149</v>
      </c>
      <c r="E194" s="250" t="s">
        <v>44</v>
      </c>
      <c r="F194" s="251" t="s">
        <v>241</v>
      </c>
      <c r="G194" s="249"/>
      <c r="H194" s="252">
        <v>-2.8260000000000001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149</v>
      </c>
      <c r="AU194" s="258" t="s">
        <v>91</v>
      </c>
      <c r="AV194" s="14" t="s">
        <v>91</v>
      </c>
      <c r="AW194" s="14" t="s">
        <v>40</v>
      </c>
      <c r="AX194" s="14" t="s">
        <v>82</v>
      </c>
      <c r="AY194" s="258" t="s">
        <v>134</v>
      </c>
    </row>
    <row r="195" s="14" customFormat="1">
      <c r="A195" s="14"/>
      <c r="B195" s="248"/>
      <c r="C195" s="249"/>
      <c r="D195" s="231" t="s">
        <v>149</v>
      </c>
      <c r="E195" s="250" t="s">
        <v>44</v>
      </c>
      <c r="F195" s="251" t="s">
        <v>198</v>
      </c>
      <c r="G195" s="249"/>
      <c r="H195" s="252">
        <v>31.68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149</v>
      </c>
      <c r="AU195" s="258" t="s">
        <v>91</v>
      </c>
      <c r="AV195" s="14" t="s">
        <v>91</v>
      </c>
      <c r="AW195" s="14" t="s">
        <v>40</v>
      </c>
      <c r="AX195" s="14" t="s">
        <v>82</v>
      </c>
      <c r="AY195" s="258" t="s">
        <v>134</v>
      </c>
    </row>
    <row r="196" s="14" customFormat="1">
      <c r="A196" s="14"/>
      <c r="B196" s="248"/>
      <c r="C196" s="249"/>
      <c r="D196" s="231" t="s">
        <v>149</v>
      </c>
      <c r="E196" s="250" t="s">
        <v>44</v>
      </c>
      <c r="F196" s="251" t="s">
        <v>242</v>
      </c>
      <c r="G196" s="249"/>
      <c r="H196" s="252">
        <v>-3.96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149</v>
      </c>
      <c r="AU196" s="258" t="s">
        <v>91</v>
      </c>
      <c r="AV196" s="14" t="s">
        <v>91</v>
      </c>
      <c r="AW196" s="14" t="s">
        <v>40</v>
      </c>
      <c r="AX196" s="14" t="s">
        <v>82</v>
      </c>
      <c r="AY196" s="258" t="s">
        <v>134</v>
      </c>
    </row>
    <row r="197" s="14" customFormat="1">
      <c r="A197" s="14"/>
      <c r="B197" s="248"/>
      <c r="C197" s="249"/>
      <c r="D197" s="231" t="s">
        <v>149</v>
      </c>
      <c r="E197" s="250" t="s">
        <v>44</v>
      </c>
      <c r="F197" s="251" t="s">
        <v>243</v>
      </c>
      <c r="G197" s="249"/>
      <c r="H197" s="252">
        <v>-9.2400000000000002</v>
      </c>
      <c r="I197" s="253"/>
      <c r="J197" s="249"/>
      <c r="K197" s="249"/>
      <c r="L197" s="254"/>
      <c r="M197" s="255"/>
      <c r="N197" s="256"/>
      <c r="O197" s="256"/>
      <c r="P197" s="256"/>
      <c r="Q197" s="256"/>
      <c r="R197" s="256"/>
      <c r="S197" s="256"/>
      <c r="T197" s="25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149</v>
      </c>
      <c r="AU197" s="258" t="s">
        <v>91</v>
      </c>
      <c r="AV197" s="14" t="s">
        <v>91</v>
      </c>
      <c r="AW197" s="14" t="s">
        <v>40</v>
      </c>
      <c r="AX197" s="14" t="s">
        <v>82</v>
      </c>
      <c r="AY197" s="258" t="s">
        <v>134</v>
      </c>
    </row>
    <row r="198" s="13" customFormat="1">
      <c r="A198" s="13"/>
      <c r="B198" s="238"/>
      <c r="C198" s="239"/>
      <c r="D198" s="231" t="s">
        <v>149</v>
      </c>
      <c r="E198" s="240" t="s">
        <v>44</v>
      </c>
      <c r="F198" s="241" t="s">
        <v>244</v>
      </c>
      <c r="G198" s="239"/>
      <c r="H198" s="240" t="s">
        <v>44</v>
      </c>
      <c r="I198" s="242"/>
      <c r="J198" s="239"/>
      <c r="K198" s="239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149</v>
      </c>
      <c r="AU198" s="247" t="s">
        <v>91</v>
      </c>
      <c r="AV198" s="13" t="s">
        <v>86</v>
      </c>
      <c r="AW198" s="13" t="s">
        <v>40</v>
      </c>
      <c r="AX198" s="13" t="s">
        <v>82</v>
      </c>
      <c r="AY198" s="247" t="s">
        <v>134</v>
      </c>
    </row>
    <row r="199" s="14" customFormat="1">
      <c r="A199" s="14"/>
      <c r="B199" s="248"/>
      <c r="C199" s="249"/>
      <c r="D199" s="231" t="s">
        <v>149</v>
      </c>
      <c r="E199" s="250" t="s">
        <v>44</v>
      </c>
      <c r="F199" s="251" t="s">
        <v>245</v>
      </c>
      <c r="G199" s="249"/>
      <c r="H199" s="252">
        <v>0.94199999999999995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149</v>
      </c>
      <c r="AU199" s="258" t="s">
        <v>91</v>
      </c>
      <c r="AV199" s="14" t="s">
        <v>91</v>
      </c>
      <c r="AW199" s="14" t="s">
        <v>40</v>
      </c>
      <c r="AX199" s="14" t="s">
        <v>82</v>
      </c>
      <c r="AY199" s="258" t="s">
        <v>134</v>
      </c>
    </row>
    <row r="200" s="15" customFormat="1">
      <c r="A200" s="15"/>
      <c r="B200" s="259"/>
      <c r="C200" s="260"/>
      <c r="D200" s="231" t="s">
        <v>149</v>
      </c>
      <c r="E200" s="261" t="s">
        <v>44</v>
      </c>
      <c r="F200" s="262" t="s">
        <v>215</v>
      </c>
      <c r="G200" s="260"/>
      <c r="H200" s="263">
        <v>27.899999999999999</v>
      </c>
      <c r="I200" s="264"/>
      <c r="J200" s="260"/>
      <c r="K200" s="260"/>
      <c r="L200" s="265"/>
      <c r="M200" s="266"/>
      <c r="N200" s="267"/>
      <c r="O200" s="267"/>
      <c r="P200" s="267"/>
      <c r="Q200" s="267"/>
      <c r="R200" s="267"/>
      <c r="S200" s="267"/>
      <c r="T200" s="268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9" t="s">
        <v>149</v>
      </c>
      <c r="AU200" s="269" t="s">
        <v>91</v>
      </c>
      <c r="AV200" s="15" t="s">
        <v>143</v>
      </c>
      <c r="AW200" s="15" t="s">
        <v>40</v>
      </c>
      <c r="AX200" s="15" t="s">
        <v>86</v>
      </c>
      <c r="AY200" s="269" t="s">
        <v>134</v>
      </c>
    </row>
    <row r="201" s="2" customFormat="1" ht="16.5" customHeight="1">
      <c r="A201" s="42"/>
      <c r="B201" s="43"/>
      <c r="C201" s="281" t="s">
        <v>8</v>
      </c>
      <c r="D201" s="281" t="s">
        <v>246</v>
      </c>
      <c r="E201" s="282" t="s">
        <v>247</v>
      </c>
      <c r="F201" s="283" t="s">
        <v>248</v>
      </c>
      <c r="G201" s="284" t="s">
        <v>228</v>
      </c>
      <c r="H201" s="285">
        <v>58.590000000000003</v>
      </c>
      <c r="I201" s="286"/>
      <c r="J201" s="287">
        <f>ROUND(I201*H201,2)</f>
        <v>0</v>
      </c>
      <c r="K201" s="283" t="s">
        <v>154</v>
      </c>
      <c r="L201" s="288"/>
      <c r="M201" s="289" t="s">
        <v>44</v>
      </c>
      <c r="N201" s="290" t="s">
        <v>53</v>
      </c>
      <c r="O201" s="88"/>
      <c r="P201" s="227">
        <f>O201*H201</f>
        <v>0</v>
      </c>
      <c r="Q201" s="227">
        <v>1</v>
      </c>
      <c r="R201" s="227">
        <f>Q201*H201</f>
        <v>58.590000000000003</v>
      </c>
      <c r="S201" s="227">
        <v>0</v>
      </c>
      <c r="T201" s="228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29" t="s">
        <v>207</v>
      </c>
      <c r="AT201" s="229" t="s">
        <v>246</v>
      </c>
      <c r="AU201" s="229" t="s">
        <v>91</v>
      </c>
      <c r="AY201" s="20" t="s">
        <v>134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20" t="s">
        <v>86</v>
      </c>
      <c r="BK201" s="230">
        <f>ROUND(I201*H201,2)</f>
        <v>0</v>
      </c>
      <c r="BL201" s="20" t="s">
        <v>143</v>
      </c>
      <c r="BM201" s="229" t="s">
        <v>249</v>
      </c>
    </row>
    <row r="202" s="2" customFormat="1">
      <c r="A202" s="42"/>
      <c r="B202" s="43"/>
      <c r="C202" s="44"/>
      <c r="D202" s="231" t="s">
        <v>145</v>
      </c>
      <c r="E202" s="44"/>
      <c r="F202" s="232" t="s">
        <v>248</v>
      </c>
      <c r="G202" s="44"/>
      <c r="H202" s="44"/>
      <c r="I202" s="233"/>
      <c r="J202" s="44"/>
      <c r="K202" s="44"/>
      <c r="L202" s="48"/>
      <c r="M202" s="234"/>
      <c r="N202" s="235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T202" s="20" t="s">
        <v>145</v>
      </c>
      <c r="AU202" s="20" t="s">
        <v>91</v>
      </c>
    </row>
    <row r="203" s="13" customFormat="1">
      <c r="A203" s="13"/>
      <c r="B203" s="238"/>
      <c r="C203" s="239"/>
      <c r="D203" s="231" t="s">
        <v>149</v>
      </c>
      <c r="E203" s="240" t="s">
        <v>44</v>
      </c>
      <c r="F203" s="241" t="s">
        <v>239</v>
      </c>
      <c r="G203" s="239"/>
      <c r="H203" s="240" t="s">
        <v>44</v>
      </c>
      <c r="I203" s="242"/>
      <c r="J203" s="239"/>
      <c r="K203" s="239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149</v>
      </c>
      <c r="AU203" s="247" t="s">
        <v>91</v>
      </c>
      <c r="AV203" s="13" t="s">
        <v>86</v>
      </c>
      <c r="AW203" s="13" t="s">
        <v>40</v>
      </c>
      <c r="AX203" s="13" t="s">
        <v>82</v>
      </c>
      <c r="AY203" s="247" t="s">
        <v>134</v>
      </c>
    </row>
    <row r="204" s="14" customFormat="1">
      <c r="A204" s="14"/>
      <c r="B204" s="248"/>
      <c r="C204" s="249"/>
      <c r="D204" s="231" t="s">
        <v>149</v>
      </c>
      <c r="E204" s="250" t="s">
        <v>44</v>
      </c>
      <c r="F204" s="251" t="s">
        <v>240</v>
      </c>
      <c r="G204" s="249"/>
      <c r="H204" s="252">
        <v>11.304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8" t="s">
        <v>149</v>
      </c>
      <c r="AU204" s="258" t="s">
        <v>91</v>
      </c>
      <c r="AV204" s="14" t="s">
        <v>91</v>
      </c>
      <c r="AW204" s="14" t="s">
        <v>40</v>
      </c>
      <c r="AX204" s="14" t="s">
        <v>82</v>
      </c>
      <c r="AY204" s="258" t="s">
        <v>134</v>
      </c>
    </row>
    <row r="205" s="14" customFormat="1">
      <c r="A205" s="14"/>
      <c r="B205" s="248"/>
      <c r="C205" s="249"/>
      <c r="D205" s="231" t="s">
        <v>149</v>
      </c>
      <c r="E205" s="250" t="s">
        <v>44</v>
      </c>
      <c r="F205" s="251" t="s">
        <v>241</v>
      </c>
      <c r="G205" s="249"/>
      <c r="H205" s="252">
        <v>-2.8260000000000001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8" t="s">
        <v>149</v>
      </c>
      <c r="AU205" s="258" t="s">
        <v>91</v>
      </c>
      <c r="AV205" s="14" t="s">
        <v>91</v>
      </c>
      <c r="AW205" s="14" t="s">
        <v>40</v>
      </c>
      <c r="AX205" s="14" t="s">
        <v>82</v>
      </c>
      <c r="AY205" s="258" t="s">
        <v>134</v>
      </c>
    </row>
    <row r="206" s="14" customFormat="1">
      <c r="A206" s="14"/>
      <c r="B206" s="248"/>
      <c r="C206" s="249"/>
      <c r="D206" s="231" t="s">
        <v>149</v>
      </c>
      <c r="E206" s="250" t="s">
        <v>44</v>
      </c>
      <c r="F206" s="251" t="s">
        <v>198</v>
      </c>
      <c r="G206" s="249"/>
      <c r="H206" s="252">
        <v>31.68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8" t="s">
        <v>149</v>
      </c>
      <c r="AU206" s="258" t="s">
        <v>91</v>
      </c>
      <c r="AV206" s="14" t="s">
        <v>91</v>
      </c>
      <c r="AW206" s="14" t="s">
        <v>40</v>
      </c>
      <c r="AX206" s="14" t="s">
        <v>82</v>
      </c>
      <c r="AY206" s="258" t="s">
        <v>134</v>
      </c>
    </row>
    <row r="207" s="14" customFormat="1">
      <c r="A207" s="14"/>
      <c r="B207" s="248"/>
      <c r="C207" s="249"/>
      <c r="D207" s="231" t="s">
        <v>149</v>
      </c>
      <c r="E207" s="250" t="s">
        <v>44</v>
      </c>
      <c r="F207" s="251" t="s">
        <v>242</v>
      </c>
      <c r="G207" s="249"/>
      <c r="H207" s="252">
        <v>-3.96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8" t="s">
        <v>149</v>
      </c>
      <c r="AU207" s="258" t="s">
        <v>91</v>
      </c>
      <c r="AV207" s="14" t="s">
        <v>91</v>
      </c>
      <c r="AW207" s="14" t="s">
        <v>40</v>
      </c>
      <c r="AX207" s="14" t="s">
        <v>82</v>
      </c>
      <c r="AY207" s="258" t="s">
        <v>134</v>
      </c>
    </row>
    <row r="208" s="14" customFormat="1">
      <c r="A208" s="14"/>
      <c r="B208" s="248"/>
      <c r="C208" s="249"/>
      <c r="D208" s="231" t="s">
        <v>149</v>
      </c>
      <c r="E208" s="250" t="s">
        <v>44</v>
      </c>
      <c r="F208" s="251" t="s">
        <v>243</v>
      </c>
      <c r="G208" s="249"/>
      <c r="H208" s="252">
        <v>-9.2400000000000002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8" t="s">
        <v>149</v>
      </c>
      <c r="AU208" s="258" t="s">
        <v>91</v>
      </c>
      <c r="AV208" s="14" t="s">
        <v>91</v>
      </c>
      <c r="AW208" s="14" t="s">
        <v>40</v>
      </c>
      <c r="AX208" s="14" t="s">
        <v>82</v>
      </c>
      <c r="AY208" s="258" t="s">
        <v>134</v>
      </c>
    </row>
    <row r="209" s="13" customFormat="1">
      <c r="A209" s="13"/>
      <c r="B209" s="238"/>
      <c r="C209" s="239"/>
      <c r="D209" s="231" t="s">
        <v>149</v>
      </c>
      <c r="E209" s="240" t="s">
        <v>44</v>
      </c>
      <c r="F209" s="241" t="s">
        <v>244</v>
      </c>
      <c r="G209" s="239"/>
      <c r="H209" s="240" t="s">
        <v>44</v>
      </c>
      <c r="I209" s="242"/>
      <c r="J209" s="239"/>
      <c r="K209" s="239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149</v>
      </c>
      <c r="AU209" s="247" t="s">
        <v>91</v>
      </c>
      <c r="AV209" s="13" t="s">
        <v>86</v>
      </c>
      <c r="AW209" s="13" t="s">
        <v>40</v>
      </c>
      <c r="AX209" s="13" t="s">
        <v>82</v>
      </c>
      <c r="AY209" s="247" t="s">
        <v>134</v>
      </c>
    </row>
    <row r="210" s="14" customFormat="1">
      <c r="A210" s="14"/>
      <c r="B210" s="248"/>
      <c r="C210" s="249"/>
      <c r="D210" s="231" t="s">
        <v>149</v>
      </c>
      <c r="E210" s="250" t="s">
        <v>44</v>
      </c>
      <c r="F210" s="251" t="s">
        <v>245</v>
      </c>
      <c r="G210" s="249"/>
      <c r="H210" s="252">
        <v>0.94199999999999995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149</v>
      </c>
      <c r="AU210" s="258" t="s">
        <v>91</v>
      </c>
      <c r="AV210" s="14" t="s">
        <v>91</v>
      </c>
      <c r="AW210" s="14" t="s">
        <v>40</v>
      </c>
      <c r="AX210" s="14" t="s">
        <v>82</v>
      </c>
      <c r="AY210" s="258" t="s">
        <v>134</v>
      </c>
    </row>
    <row r="211" s="16" customFormat="1">
      <c r="A211" s="16"/>
      <c r="B211" s="270"/>
      <c r="C211" s="271"/>
      <c r="D211" s="231" t="s">
        <v>149</v>
      </c>
      <c r="E211" s="272" t="s">
        <v>44</v>
      </c>
      <c r="F211" s="273" t="s">
        <v>223</v>
      </c>
      <c r="G211" s="271"/>
      <c r="H211" s="274">
        <v>27.899999999999999</v>
      </c>
      <c r="I211" s="275"/>
      <c r="J211" s="271"/>
      <c r="K211" s="271"/>
      <c r="L211" s="276"/>
      <c r="M211" s="277"/>
      <c r="N211" s="278"/>
      <c r="O211" s="278"/>
      <c r="P211" s="278"/>
      <c r="Q211" s="278"/>
      <c r="R211" s="278"/>
      <c r="S211" s="278"/>
      <c r="T211" s="279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80" t="s">
        <v>149</v>
      </c>
      <c r="AU211" s="280" t="s">
        <v>91</v>
      </c>
      <c r="AV211" s="16" t="s">
        <v>169</v>
      </c>
      <c r="AW211" s="16" t="s">
        <v>40</v>
      </c>
      <c r="AX211" s="16" t="s">
        <v>82</v>
      </c>
      <c r="AY211" s="280" t="s">
        <v>134</v>
      </c>
    </row>
    <row r="212" s="14" customFormat="1">
      <c r="A212" s="14"/>
      <c r="B212" s="248"/>
      <c r="C212" s="249"/>
      <c r="D212" s="231" t="s">
        <v>149</v>
      </c>
      <c r="E212" s="250" t="s">
        <v>44</v>
      </c>
      <c r="F212" s="251" t="s">
        <v>250</v>
      </c>
      <c r="G212" s="249"/>
      <c r="H212" s="252">
        <v>58.590000000000003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149</v>
      </c>
      <c r="AU212" s="258" t="s">
        <v>91</v>
      </c>
      <c r="AV212" s="14" t="s">
        <v>91</v>
      </c>
      <c r="AW212" s="14" t="s">
        <v>40</v>
      </c>
      <c r="AX212" s="14" t="s">
        <v>86</v>
      </c>
      <c r="AY212" s="258" t="s">
        <v>134</v>
      </c>
    </row>
    <row r="213" s="2" customFormat="1" ht="33" customHeight="1">
      <c r="A213" s="42"/>
      <c r="B213" s="43"/>
      <c r="C213" s="218" t="s">
        <v>251</v>
      </c>
      <c r="D213" s="218" t="s">
        <v>138</v>
      </c>
      <c r="E213" s="219" t="s">
        <v>252</v>
      </c>
      <c r="F213" s="220" t="s">
        <v>253</v>
      </c>
      <c r="G213" s="221" t="s">
        <v>162</v>
      </c>
      <c r="H213" s="222">
        <v>9.2400000000000002</v>
      </c>
      <c r="I213" s="223"/>
      <c r="J213" s="224">
        <f>ROUND(I213*H213,2)</f>
        <v>0</v>
      </c>
      <c r="K213" s="220" t="s">
        <v>154</v>
      </c>
      <c r="L213" s="48"/>
      <c r="M213" s="225" t="s">
        <v>44</v>
      </c>
      <c r="N213" s="226" t="s">
        <v>53</v>
      </c>
      <c r="O213" s="88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9" t="s">
        <v>143</v>
      </c>
      <c r="AT213" s="229" t="s">
        <v>138</v>
      </c>
      <c r="AU213" s="229" t="s">
        <v>91</v>
      </c>
      <c r="AY213" s="20" t="s">
        <v>134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20" t="s">
        <v>86</v>
      </c>
      <c r="BK213" s="230">
        <f>ROUND(I213*H213,2)</f>
        <v>0</v>
      </c>
      <c r="BL213" s="20" t="s">
        <v>143</v>
      </c>
      <c r="BM213" s="229" t="s">
        <v>254</v>
      </c>
    </row>
    <row r="214" s="2" customFormat="1">
      <c r="A214" s="42"/>
      <c r="B214" s="43"/>
      <c r="C214" s="44"/>
      <c r="D214" s="231" t="s">
        <v>145</v>
      </c>
      <c r="E214" s="44"/>
      <c r="F214" s="232" t="s">
        <v>255</v>
      </c>
      <c r="G214" s="44"/>
      <c r="H214" s="44"/>
      <c r="I214" s="233"/>
      <c r="J214" s="44"/>
      <c r="K214" s="44"/>
      <c r="L214" s="48"/>
      <c r="M214" s="234"/>
      <c r="N214" s="235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145</v>
      </c>
      <c r="AU214" s="20" t="s">
        <v>91</v>
      </c>
    </row>
    <row r="215" s="2" customFormat="1">
      <c r="A215" s="42"/>
      <c r="B215" s="43"/>
      <c r="C215" s="44"/>
      <c r="D215" s="236" t="s">
        <v>147</v>
      </c>
      <c r="E215" s="44"/>
      <c r="F215" s="237" t="s">
        <v>256</v>
      </c>
      <c r="G215" s="44"/>
      <c r="H215" s="44"/>
      <c r="I215" s="233"/>
      <c r="J215" s="44"/>
      <c r="K215" s="44"/>
      <c r="L215" s="48"/>
      <c r="M215" s="234"/>
      <c r="N215" s="235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147</v>
      </c>
      <c r="AU215" s="20" t="s">
        <v>91</v>
      </c>
    </row>
    <row r="216" s="13" customFormat="1">
      <c r="A216" s="13"/>
      <c r="B216" s="238"/>
      <c r="C216" s="239"/>
      <c r="D216" s="231" t="s">
        <v>149</v>
      </c>
      <c r="E216" s="240" t="s">
        <v>44</v>
      </c>
      <c r="F216" s="241" t="s">
        <v>197</v>
      </c>
      <c r="G216" s="239"/>
      <c r="H216" s="240" t="s">
        <v>44</v>
      </c>
      <c r="I216" s="242"/>
      <c r="J216" s="239"/>
      <c r="K216" s="239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149</v>
      </c>
      <c r="AU216" s="247" t="s">
        <v>91</v>
      </c>
      <c r="AV216" s="13" t="s">
        <v>86</v>
      </c>
      <c r="AW216" s="13" t="s">
        <v>40</v>
      </c>
      <c r="AX216" s="13" t="s">
        <v>82</v>
      </c>
      <c r="AY216" s="247" t="s">
        <v>134</v>
      </c>
    </row>
    <row r="217" s="14" customFormat="1">
      <c r="A217" s="14"/>
      <c r="B217" s="248"/>
      <c r="C217" s="249"/>
      <c r="D217" s="231" t="s">
        <v>149</v>
      </c>
      <c r="E217" s="250" t="s">
        <v>44</v>
      </c>
      <c r="F217" s="251" t="s">
        <v>257</v>
      </c>
      <c r="G217" s="249"/>
      <c r="H217" s="252">
        <v>9.2400000000000002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8" t="s">
        <v>149</v>
      </c>
      <c r="AU217" s="258" t="s">
        <v>91</v>
      </c>
      <c r="AV217" s="14" t="s">
        <v>91</v>
      </c>
      <c r="AW217" s="14" t="s">
        <v>40</v>
      </c>
      <c r="AX217" s="14" t="s">
        <v>82</v>
      </c>
      <c r="AY217" s="258" t="s">
        <v>134</v>
      </c>
    </row>
    <row r="218" s="15" customFormat="1">
      <c r="A218" s="15"/>
      <c r="B218" s="259"/>
      <c r="C218" s="260"/>
      <c r="D218" s="231" t="s">
        <v>149</v>
      </c>
      <c r="E218" s="261" t="s">
        <v>44</v>
      </c>
      <c r="F218" s="262" t="s">
        <v>215</v>
      </c>
      <c r="G218" s="260"/>
      <c r="H218" s="263">
        <v>9.2400000000000002</v>
      </c>
      <c r="I218" s="264"/>
      <c r="J218" s="260"/>
      <c r="K218" s="260"/>
      <c r="L218" s="265"/>
      <c r="M218" s="266"/>
      <c r="N218" s="267"/>
      <c r="O218" s="267"/>
      <c r="P218" s="267"/>
      <c r="Q218" s="267"/>
      <c r="R218" s="267"/>
      <c r="S218" s="267"/>
      <c r="T218" s="26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9" t="s">
        <v>149</v>
      </c>
      <c r="AU218" s="269" t="s">
        <v>91</v>
      </c>
      <c r="AV218" s="15" t="s">
        <v>143</v>
      </c>
      <c r="AW218" s="15" t="s">
        <v>40</v>
      </c>
      <c r="AX218" s="15" t="s">
        <v>86</v>
      </c>
      <c r="AY218" s="269" t="s">
        <v>134</v>
      </c>
    </row>
    <row r="219" s="2" customFormat="1" ht="16.5" customHeight="1">
      <c r="A219" s="42"/>
      <c r="B219" s="43"/>
      <c r="C219" s="281" t="s">
        <v>258</v>
      </c>
      <c r="D219" s="281" t="s">
        <v>246</v>
      </c>
      <c r="E219" s="282" t="s">
        <v>259</v>
      </c>
      <c r="F219" s="283" t="s">
        <v>260</v>
      </c>
      <c r="G219" s="284" t="s">
        <v>228</v>
      </c>
      <c r="H219" s="285">
        <v>16.632000000000001</v>
      </c>
      <c r="I219" s="286"/>
      <c r="J219" s="287">
        <f>ROUND(I219*H219,2)</f>
        <v>0</v>
      </c>
      <c r="K219" s="283" t="s">
        <v>154</v>
      </c>
      <c r="L219" s="288"/>
      <c r="M219" s="289" t="s">
        <v>44</v>
      </c>
      <c r="N219" s="290" t="s">
        <v>53</v>
      </c>
      <c r="O219" s="88"/>
      <c r="P219" s="227">
        <f>O219*H219</f>
        <v>0</v>
      </c>
      <c r="Q219" s="227">
        <v>1</v>
      </c>
      <c r="R219" s="227">
        <f>Q219*H219</f>
        <v>16.632000000000001</v>
      </c>
      <c r="S219" s="227">
        <v>0</v>
      </c>
      <c r="T219" s="228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9" t="s">
        <v>207</v>
      </c>
      <c r="AT219" s="229" t="s">
        <v>246</v>
      </c>
      <c r="AU219" s="229" t="s">
        <v>91</v>
      </c>
      <c r="AY219" s="20" t="s">
        <v>134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20" t="s">
        <v>86</v>
      </c>
      <c r="BK219" s="230">
        <f>ROUND(I219*H219,2)</f>
        <v>0</v>
      </c>
      <c r="BL219" s="20" t="s">
        <v>143</v>
      </c>
      <c r="BM219" s="229" t="s">
        <v>261</v>
      </c>
    </row>
    <row r="220" s="2" customFormat="1">
      <c r="A220" s="42"/>
      <c r="B220" s="43"/>
      <c r="C220" s="44"/>
      <c r="D220" s="231" t="s">
        <v>145</v>
      </c>
      <c r="E220" s="44"/>
      <c r="F220" s="232" t="s">
        <v>260</v>
      </c>
      <c r="G220" s="44"/>
      <c r="H220" s="44"/>
      <c r="I220" s="233"/>
      <c r="J220" s="44"/>
      <c r="K220" s="44"/>
      <c r="L220" s="48"/>
      <c r="M220" s="234"/>
      <c r="N220" s="235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145</v>
      </c>
      <c r="AU220" s="20" t="s">
        <v>91</v>
      </c>
    </row>
    <row r="221" s="13" customFormat="1">
      <c r="A221" s="13"/>
      <c r="B221" s="238"/>
      <c r="C221" s="239"/>
      <c r="D221" s="231" t="s">
        <v>149</v>
      </c>
      <c r="E221" s="240" t="s">
        <v>44</v>
      </c>
      <c r="F221" s="241" t="s">
        <v>197</v>
      </c>
      <c r="G221" s="239"/>
      <c r="H221" s="240" t="s">
        <v>44</v>
      </c>
      <c r="I221" s="242"/>
      <c r="J221" s="239"/>
      <c r="K221" s="239"/>
      <c r="L221" s="243"/>
      <c r="M221" s="244"/>
      <c r="N221" s="245"/>
      <c r="O221" s="245"/>
      <c r="P221" s="245"/>
      <c r="Q221" s="245"/>
      <c r="R221" s="245"/>
      <c r="S221" s="245"/>
      <c r="T221" s="24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7" t="s">
        <v>149</v>
      </c>
      <c r="AU221" s="247" t="s">
        <v>91</v>
      </c>
      <c r="AV221" s="13" t="s">
        <v>86</v>
      </c>
      <c r="AW221" s="13" t="s">
        <v>40</v>
      </c>
      <c r="AX221" s="13" t="s">
        <v>82</v>
      </c>
      <c r="AY221" s="247" t="s">
        <v>134</v>
      </c>
    </row>
    <row r="222" s="14" customFormat="1">
      <c r="A222" s="14"/>
      <c r="B222" s="248"/>
      <c r="C222" s="249"/>
      <c r="D222" s="231" t="s">
        <v>149</v>
      </c>
      <c r="E222" s="250" t="s">
        <v>44</v>
      </c>
      <c r="F222" s="251" t="s">
        <v>257</v>
      </c>
      <c r="G222" s="249"/>
      <c r="H222" s="252">
        <v>9.2400000000000002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8" t="s">
        <v>149</v>
      </c>
      <c r="AU222" s="258" t="s">
        <v>91</v>
      </c>
      <c r="AV222" s="14" t="s">
        <v>91</v>
      </c>
      <c r="AW222" s="14" t="s">
        <v>40</v>
      </c>
      <c r="AX222" s="14" t="s">
        <v>82</v>
      </c>
      <c r="AY222" s="258" t="s">
        <v>134</v>
      </c>
    </row>
    <row r="223" s="16" customFormat="1">
      <c r="A223" s="16"/>
      <c r="B223" s="270"/>
      <c r="C223" s="271"/>
      <c r="D223" s="231" t="s">
        <v>149</v>
      </c>
      <c r="E223" s="272" t="s">
        <v>44</v>
      </c>
      <c r="F223" s="273" t="s">
        <v>223</v>
      </c>
      <c r="G223" s="271"/>
      <c r="H223" s="274">
        <v>9.2400000000000002</v>
      </c>
      <c r="I223" s="275"/>
      <c r="J223" s="271"/>
      <c r="K223" s="271"/>
      <c r="L223" s="276"/>
      <c r="M223" s="277"/>
      <c r="N223" s="278"/>
      <c r="O223" s="278"/>
      <c r="P223" s="278"/>
      <c r="Q223" s="278"/>
      <c r="R223" s="278"/>
      <c r="S223" s="278"/>
      <c r="T223" s="279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0" t="s">
        <v>149</v>
      </c>
      <c r="AU223" s="280" t="s">
        <v>91</v>
      </c>
      <c r="AV223" s="16" t="s">
        <v>169</v>
      </c>
      <c r="AW223" s="16" t="s">
        <v>40</v>
      </c>
      <c r="AX223" s="16" t="s">
        <v>82</v>
      </c>
      <c r="AY223" s="280" t="s">
        <v>134</v>
      </c>
    </row>
    <row r="224" s="14" customFormat="1">
      <c r="A224" s="14"/>
      <c r="B224" s="248"/>
      <c r="C224" s="249"/>
      <c r="D224" s="231" t="s">
        <v>149</v>
      </c>
      <c r="E224" s="250" t="s">
        <v>44</v>
      </c>
      <c r="F224" s="251" t="s">
        <v>262</v>
      </c>
      <c r="G224" s="249"/>
      <c r="H224" s="252">
        <v>16.632000000000001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149</v>
      </c>
      <c r="AU224" s="258" t="s">
        <v>91</v>
      </c>
      <c r="AV224" s="14" t="s">
        <v>91</v>
      </c>
      <c r="AW224" s="14" t="s">
        <v>40</v>
      </c>
      <c r="AX224" s="14" t="s">
        <v>86</v>
      </c>
      <c r="AY224" s="258" t="s">
        <v>134</v>
      </c>
    </row>
    <row r="225" s="2" customFormat="1" ht="24.15" customHeight="1">
      <c r="A225" s="42"/>
      <c r="B225" s="43"/>
      <c r="C225" s="218" t="s">
        <v>263</v>
      </c>
      <c r="D225" s="218" t="s">
        <v>138</v>
      </c>
      <c r="E225" s="219" t="s">
        <v>264</v>
      </c>
      <c r="F225" s="220" t="s">
        <v>265</v>
      </c>
      <c r="G225" s="221" t="s">
        <v>162</v>
      </c>
      <c r="H225" s="222">
        <v>15.300000000000001</v>
      </c>
      <c r="I225" s="223"/>
      <c r="J225" s="224">
        <f>ROUND(I225*H225,2)</f>
        <v>0</v>
      </c>
      <c r="K225" s="220" t="s">
        <v>154</v>
      </c>
      <c r="L225" s="48"/>
      <c r="M225" s="225" t="s">
        <v>44</v>
      </c>
      <c r="N225" s="226" t="s">
        <v>53</v>
      </c>
      <c r="O225" s="88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29" t="s">
        <v>143</v>
      </c>
      <c r="AT225" s="229" t="s">
        <v>138</v>
      </c>
      <c r="AU225" s="229" t="s">
        <v>91</v>
      </c>
      <c r="AY225" s="20" t="s">
        <v>134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20" t="s">
        <v>86</v>
      </c>
      <c r="BK225" s="230">
        <f>ROUND(I225*H225,2)</f>
        <v>0</v>
      </c>
      <c r="BL225" s="20" t="s">
        <v>143</v>
      </c>
      <c r="BM225" s="229" t="s">
        <v>266</v>
      </c>
    </row>
    <row r="226" s="2" customFormat="1">
      <c r="A226" s="42"/>
      <c r="B226" s="43"/>
      <c r="C226" s="44"/>
      <c r="D226" s="231" t="s">
        <v>145</v>
      </c>
      <c r="E226" s="44"/>
      <c r="F226" s="232" t="s">
        <v>267</v>
      </c>
      <c r="G226" s="44"/>
      <c r="H226" s="44"/>
      <c r="I226" s="233"/>
      <c r="J226" s="44"/>
      <c r="K226" s="44"/>
      <c r="L226" s="48"/>
      <c r="M226" s="234"/>
      <c r="N226" s="235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T226" s="20" t="s">
        <v>145</v>
      </c>
      <c r="AU226" s="20" t="s">
        <v>91</v>
      </c>
    </row>
    <row r="227" s="2" customFormat="1">
      <c r="A227" s="42"/>
      <c r="B227" s="43"/>
      <c r="C227" s="44"/>
      <c r="D227" s="236" t="s">
        <v>147</v>
      </c>
      <c r="E227" s="44"/>
      <c r="F227" s="237" t="s">
        <v>268</v>
      </c>
      <c r="G227" s="44"/>
      <c r="H227" s="44"/>
      <c r="I227" s="233"/>
      <c r="J227" s="44"/>
      <c r="K227" s="44"/>
      <c r="L227" s="48"/>
      <c r="M227" s="234"/>
      <c r="N227" s="235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147</v>
      </c>
      <c r="AU227" s="20" t="s">
        <v>91</v>
      </c>
    </row>
    <row r="228" s="13" customFormat="1">
      <c r="A228" s="13"/>
      <c r="B228" s="238"/>
      <c r="C228" s="239"/>
      <c r="D228" s="231" t="s">
        <v>149</v>
      </c>
      <c r="E228" s="240" t="s">
        <v>44</v>
      </c>
      <c r="F228" s="241" t="s">
        <v>269</v>
      </c>
      <c r="G228" s="239"/>
      <c r="H228" s="240" t="s">
        <v>44</v>
      </c>
      <c r="I228" s="242"/>
      <c r="J228" s="239"/>
      <c r="K228" s="239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149</v>
      </c>
      <c r="AU228" s="247" t="s">
        <v>91</v>
      </c>
      <c r="AV228" s="13" t="s">
        <v>86</v>
      </c>
      <c r="AW228" s="13" t="s">
        <v>40</v>
      </c>
      <c r="AX228" s="13" t="s">
        <v>82</v>
      </c>
      <c r="AY228" s="247" t="s">
        <v>134</v>
      </c>
    </row>
    <row r="229" s="14" customFormat="1">
      <c r="A229" s="14"/>
      <c r="B229" s="248"/>
      <c r="C229" s="249"/>
      <c r="D229" s="231" t="s">
        <v>149</v>
      </c>
      <c r="E229" s="250" t="s">
        <v>44</v>
      </c>
      <c r="F229" s="251" t="s">
        <v>270</v>
      </c>
      <c r="G229" s="249"/>
      <c r="H229" s="252">
        <v>15.300000000000001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8" t="s">
        <v>149</v>
      </c>
      <c r="AU229" s="258" t="s">
        <v>91</v>
      </c>
      <c r="AV229" s="14" t="s">
        <v>91</v>
      </c>
      <c r="AW229" s="14" t="s">
        <v>40</v>
      </c>
      <c r="AX229" s="14" t="s">
        <v>82</v>
      </c>
      <c r="AY229" s="258" t="s">
        <v>134</v>
      </c>
    </row>
    <row r="230" s="2" customFormat="1" ht="16.5" customHeight="1">
      <c r="A230" s="42"/>
      <c r="B230" s="43"/>
      <c r="C230" s="281" t="s">
        <v>271</v>
      </c>
      <c r="D230" s="281" t="s">
        <v>246</v>
      </c>
      <c r="E230" s="282" t="s">
        <v>272</v>
      </c>
      <c r="F230" s="283" t="s">
        <v>273</v>
      </c>
      <c r="G230" s="284" t="s">
        <v>228</v>
      </c>
      <c r="H230" s="285">
        <v>27.539999999999999</v>
      </c>
      <c r="I230" s="286"/>
      <c r="J230" s="287">
        <f>ROUND(I230*H230,2)</f>
        <v>0</v>
      </c>
      <c r="K230" s="283" t="s">
        <v>154</v>
      </c>
      <c r="L230" s="288"/>
      <c r="M230" s="289" t="s">
        <v>44</v>
      </c>
      <c r="N230" s="290" t="s">
        <v>53</v>
      </c>
      <c r="O230" s="88"/>
      <c r="P230" s="227">
        <f>O230*H230</f>
        <v>0</v>
      </c>
      <c r="Q230" s="227">
        <v>1</v>
      </c>
      <c r="R230" s="227">
        <f>Q230*H230</f>
        <v>27.539999999999999</v>
      </c>
      <c r="S230" s="227">
        <v>0</v>
      </c>
      <c r="T230" s="228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9" t="s">
        <v>207</v>
      </c>
      <c r="AT230" s="229" t="s">
        <v>246</v>
      </c>
      <c r="AU230" s="229" t="s">
        <v>91</v>
      </c>
      <c r="AY230" s="20" t="s">
        <v>134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20" t="s">
        <v>86</v>
      </c>
      <c r="BK230" s="230">
        <f>ROUND(I230*H230,2)</f>
        <v>0</v>
      </c>
      <c r="BL230" s="20" t="s">
        <v>143</v>
      </c>
      <c r="BM230" s="229" t="s">
        <v>274</v>
      </c>
    </row>
    <row r="231" s="2" customFormat="1">
      <c r="A231" s="42"/>
      <c r="B231" s="43"/>
      <c r="C231" s="44"/>
      <c r="D231" s="231" t="s">
        <v>145</v>
      </c>
      <c r="E231" s="44"/>
      <c r="F231" s="232" t="s">
        <v>273</v>
      </c>
      <c r="G231" s="44"/>
      <c r="H231" s="44"/>
      <c r="I231" s="233"/>
      <c r="J231" s="44"/>
      <c r="K231" s="44"/>
      <c r="L231" s="48"/>
      <c r="M231" s="234"/>
      <c r="N231" s="235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145</v>
      </c>
      <c r="AU231" s="20" t="s">
        <v>91</v>
      </c>
    </row>
    <row r="232" s="13" customFormat="1">
      <c r="A232" s="13"/>
      <c r="B232" s="238"/>
      <c r="C232" s="239"/>
      <c r="D232" s="231" t="s">
        <v>149</v>
      </c>
      <c r="E232" s="240" t="s">
        <v>44</v>
      </c>
      <c r="F232" s="241" t="s">
        <v>269</v>
      </c>
      <c r="G232" s="239"/>
      <c r="H232" s="240" t="s">
        <v>44</v>
      </c>
      <c r="I232" s="242"/>
      <c r="J232" s="239"/>
      <c r="K232" s="239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149</v>
      </c>
      <c r="AU232" s="247" t="s">
        <v>91</v>
      </c>
      <c r="AV232" s="13" t="s">
        <v>86</v>
      </c>
      <c r="AW232" s="13" t="s">
        <v>40</v>
      </c>
      <c r="AX232" s="13" t="s">
        <v>82</v>
      </c>
      <c r="AY232" s="247" t="s">
        <v>134</v>
      </c>
    </row>
    <row r="233" s="14" customFormat="1">
      <c r="A233" s="14"/>
      <c r="B233" s="248"/>
      <c r="C233" s="249"/>
      <c r="D233" s="231" t="s">
        <v>149</v>
      </c>
      <c r="E233" s="250" t="s">
        <v>44</v>
      </c>
      <c r="F233" s="251" t="s">
        <v>275</v>
      </c>
      <c r="G233" s="249"/>
      <c r="H233" s="252">
        <v>27.539999999999999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8" t="s">
        <v>149</v>
      </c>
      <c r="AU233" s="258" t="s">
        <v>91</v>
      </c>
      <c r="AV233" s="14" t="s">
        <v>91</v>
      </c>
      <c r="AW233" s="14" t="s">
        <v>40</v>
      </c>
      <c r="AX233" s="14" t="s">
        <v>86</v>
      </c>
      <c r="AY233" s="258" t="s">
        <v>134</v>
      </c>
    </row>
    <row r="234" s="2" customFormat="1" ht="24.15" customHeight="1">
      <c r="A234" s="42"/>
      <c r="B234" s="43"/>
      <c r="C234" s="218" t="s">
        <v>276</v>
      </c>
      <c r="D234" s="218" t="s">
        <v>138</v>
      </c>
      <c r="E234" s="219" t="s">
        <v>277</v>
      </c>
      <c r="F234" s="220" t="s">
        <v>278</v>
      </c>
      <c r="G234" s="221" t="s">
        <v>279</v>
      </c>
      <c r="H234" s="222">
        <v>442.19999999999999</v>
      </c>
      <c r="I234" s="223"/>
      <c r="J234" s="224">
        <f>ROUND(I234*H234,2)</f>
        <v>0</v>
      </c>
      <c r="K234" s="220" t="s">
        <v>154</v>
      </c>
      <c r="L234" s="48"/>
      <c r="M234" s="225" t="s">
        <v>44</v>
      </c>
      <c r="N234" s="226" t="s">
        <v>53</v>
      </c>
      <c r="O234" s="88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9" t="s">
        <v>143</v>
      </c>
      <c r="AT234" s="229" t="s">
        <v>138</v>
      </c>
      <c r="AU234" s="229" t="s">
        <v>91</v>
      </c>
      <c r="AY234" s="20" t="s">
        <v>134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20" t="s">
        <v>86</v>
      </c>
      <c r="BK234" s="230">
        <f>ROUND(I234*H234,2)</f>
        <v>0</v>
      </c>
      <c r="BL234" s="20" t="s">
        <v>143</v>
      </c>
      <c r="BM234" s="229" t="s">
        <v>280</v>
      </c>
    </row>
    <row r="235" s="2" customFormat="1">
      <c r="A235" s="42"/>
      <c r="B235" s="43"/>
      <c r="C235" s="44"/>
      <c r="D235" s="231" t="s">
        <v>145</v>
      </c>
      <c r="E235" s="44"/>
      <c r="F235" s="232" t="s">
        <v>281</v>
      </c>
      <c r="G235" s="44"/>
      <c r="H235" s="44"/>
      <c r="I235" s="233"/>
      <c r="J235" s="44"/>
      <c r="K235" s="44"/>
      <c r="L235" s="48"/>
      <c r="M235" s="234"/>
      <c r="N235" s="235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145</v>
      </c>
      <c r="AU235" s="20" t="s">
        <v>91</v>
      </c>
    </row>
    <row r="236" s="2" customFormat="1">
      <c r="A236" s="42"/>
      <c r="B236" s="43"/>
      <c r="C236" s="44"/>
      <c r="D236" s="236" t="s">
        <v>147</v>
      </c>
      <c r="E236" s="44"/>
      <c r="F236" s="237" t="s">
        <v>282</v>
      </c>
      <c r="G236" s="44"/>
      <c r="H236" s="44"/>
      <c r="I236" s="233"/>
      <c r="J236" s="44"/>
      <c r="K236" s="44"/>
      <c r="L236" s="48"/>
      <c r="M236" s="234"/>
      <c r="N236" s="235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147</v>
      </c>
      <c r="AU236" s="20" t="s">
        <v>91</v>
      </c>
    </row>
    <row r="237" s="13" customFormat="1">
      <c r="A237" s="13"/>
      <c r="B237" s="238"/>
      <c r="C237" s="239"/>
      <c r="D237" s="231" t="s">
        <v>149</v>
      </c>
      <c r="E237" s="240" t="s">
        <v>44</v>
      </c>
      <c r="F237" s="241" t="s">
        <v>283</v>
      </c>
      <c r="G237" s="239"/>
      <c r="H237" s="240" t="s">
        <v>44</v>
      </c>
      <c r="I237" s="242"/>
      <c r="J237" s="239"/>
      <c r="K237" s="239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149</v>
      </c>
      <c r="AU237" s="247" t="s">
        <v>91</v>
      </c>
      <c r="AV237" s="13" t="s">
        <v>86</v>
      </c>
      <c r="AW237" s="13" t="s">
        <v>40</v>
      </c>
      <c r="AX237" s="13" t="s">
        <v>82</v>
      </c>
      <c r="AY237" s="247" t="s">
        <v>134</v>
      </c>
    </row>
    <row r="238" s="14" customFormat="1">
      <c r="A238" s="14"/>
      <c r="B238" s="248"/>
      <c r="C238" s="249"/>
      <c r="D238" s="231" t="s">
        <v>149</v>
      </c>
      <c r="E238" s="250" t="s">
        <v>44</v>
      </c>
      <c r="F238" s="251" t="s">
        <v>284</v>
      </c>
      <c r="G238" s="249"/>
      <c r="H238" s="252">
        <v>135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8" t="s">
        <v>149</v>
      </c>
      <c r="AU238" s="258" t="s">
        <v>91</v>
      </c>
      <c r="AV238" s="14" t="s">
        <v>91</v>
      </c>
      <c r="AW238" s="14" t="s">
        <v>40</v>
      </c>
      <c r="AX238" s="14" t="s">
        <v>82</v>
      </c>
      <c r="AY238" s="258" t="s">
        <v>134</v>
      </c>
    </row>
    <row r="239" s="13" customFormat="1">
      <c r="A239" s="13"/>
      <c r="B239" s="238"/>
      <c r="C239" s="239"/>
      <c r="D239" s="231" t="s">
        <v>149</v>
      </c>
      <c r="E239" s="240" t="s">
        <v>44</v>
      </c>
      <c r="F239" s="241" t="s">
        <v>285</v>
      </c>
      <c r="G239" s="239"/>
      <c r="H239" s="240" t="s">
        <v>44</v>
      </c>
      <c r="I239" s="242"/>
      <c r="J239" s="239"/>
      <c r="K239" s="239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149</v>
      </c>
      <c r="AU239" s="247" t="s">
        <v>91</v>
      </c>
      <c r="AV239" s="13" t="s">
        <v>86</v>
      </c>
      <c r="AW239" s="13" t="s">
        <v>40</v>
      </c>
      <c r="AX239" s="13" t="s">
        <v>82</v>
      </c>
      <c r="AY239" s="247" t="s">
        <v>134</v>
      </c>
    </row>
    <row r="240" s="14" customFormat="1">
      <c r="A240" s="14"/>
      <c r="B240" s="248"/>
      <c r="C240" s="249"/>
      <c r="D240" s="231" t="s">
        <v>149</v>
      </c>
      <c r="E240" s="250" t="s">
        <v>44</v>
      </c>
      <c r="F240" s="251" t="s">
        <v>286</v>
      </c>
      <c r="G240" s="249"/>
      <c r="H240" s="252">
        <v>307.19999999999999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8" t="s">
        <v>149</v>
      </c>
      <c r="AU240" s="258" t="s">
        <v>91</v>
      </c>
      <c r="AV240" s="14" t="s">
        <v>91</v>
      </c>
      <c r="AW240" s="14" t="s">
        <v>40</v>
      </c>
      <c r="AX240" s="14" t="s">
        <v>82</v>
      </c>
      <c r="AY240" s="258" t="s">
        <v>134</v>
      </c>
    </row>
    <row r="241" s="12" customFormat="1" ht="22.8" customHeight="1">
      <c r="A241" s="12"/>
      <c r="B241" s="202"/>
      <c r="C241" s="203"/>
      <c r="D241" s="204" t="s">
        <v>81</v>
      </c>
      <c r="E241" s="216" t="s">
        <v>287</v>
      </c>
      <c r="F241" s="216" t="s">
        <v>288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SUM(P242:P309)</f>
        <v>0</v>
      </c>
      <c r="Q241" s="210"/>
      <c r="R241" s="211">
        <f>SUM(R242:R309)</f>
        <v>270.56047999999998</v>
      </c>
      <c r="S241" s="210"/>
      <c r="T241" s="212">
        <f>SUM(T242:T309)</f>
        <v>88.200000000000003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86</v>
      </c>
      <c r="AT241" s="214" t="s">
        <v>81</v>
      </c>
      <c r="AU241" s="214" t="s">
        <v>86</v>
      </c>
      <c r="AY241" s="213" t="s">
        <v>134</v>
      </c>
      <c r="BK241" s="215">
        <f>SUM(BK242:BK309)</f>
        <v>0</v>
      </c>
    </row>
    <row r="242" s="2" customFormat="1" ht="21.75" customHeight="1">
      <c r="A242" s="42"/>
      <c r="B242" s="43"/>
      <c r="C242" s="218" t="s">
        <v>289</v>
      </c>
      <c r="D242" s="218" t="s">
        <v>138</v>
      </c>
      <c r="E242" s="219" t="s">
        <v>290</v>
      </c>
      <c r="F242" s="220" t="s">
        <v>291</v>
      </c>
      <c r="G242" s="221" t="s">
        <v>279</v>
      </c>
      <c r="H242" s="222">
        <v>108</v>
      </c>
      <c r="I242" s="223"/>
      <c r="J242" s="224">
        <f>ROUND(I242*H242,2)</f>
        <v>0</v>
      </c>
      <c r="K242" s="220" t="s">
        <v>154</v>
      </c>
      <c r="L242" s="48"/>
      <c r="M242" s="225" t="s">
        <v>44</v>
      </c>
      <c r="N242" s="226" t="s">
        <v>53</v>
      </c>
      <c r="O242" s="88"/>
      <c r="P242" s="227">
        <f>O242*H242</f>
        <v>0</v>
      </c>
      <c r="Q242" s="227">
        <v>0.23000000000000001</v>
      </c>
      <c r="R242" s="227">
        <f>Q242*H242</f>
        <v>24.84</v>
      </c>
      <c r="S242" s="227">
        <v>0</v>
      </c>
      <c r="T242" s="228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9" t="s">
        <v>143</v>
      </c>
      <c r="AT242" s="229" t="s">
        <v>138</v>
      </c>
      <c r="AU242" s="229" t="s">
        <v>91</v>
      </c>
      <c r="AY242" s="20" t="s">
        <v>134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20" t="s">
        <v>86</v>
      </c>
      <c r="BK242" s="230">
        <f>ROUND(I242*H242,2)</f>
        <v>0</v>
      </c>
      <c r="BL242" s="20" t="s">
        <v>143</v>
      </c>
      <c r="BM242" s="229" t="s">
        <v>292</v>
      </c>
    </row>
    <row r="243" s="2" customFormat="1">
      <c r="A243" s="42"/>
      <c r="B243" s="43"/>
      <c r="C243" s="44"/>
      <c r="D243" s="231" t="s">
        <v>145</v>
      </c>
      <c r="E243" s="44"/>
      <c r="F243" s="232" t="s">
        <v>293</v>
      </c>
      <c r="G243" s="44"/>
      <c r="H243" s="44"/>
      <c r="I243" s="233"/>
      <c r="J243" s="44"/>
      <c r="K243" s="44"/>
      <c r="L243" s="48"/>
      <c r="M243" s="234"/>
      <c r="N243" s="235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145</v>
      </c>
      <c r="AU243" s="20" t="s">
        <v>91</v>
      </c>
    </row>
    <row r="244" s="2" customFormat="1">
      <c r="A244" s="42"/>
      <c r="B244" s="43"/>
      <c r="C244" s="44"/>
      <c r="D244" s="236" t="s">
        <v>147</v>
      </c>
      <c r="E244" s="44"/>
      <c r="F244" s="237" t="s">
        <v>294</v>
      </c>
      <c r="G244" s="44"/>
      <c r="H244" s="44"/>
      <c r="I244" s="233"/>
      <c r="J244" s="44"/>
      <c r="K244" s="44"/>
      <c r="L244" s="48"/>
      <c r="M244" s="234"/>
      <c r="N244" s="235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147</v>
      </c>
      <c r="AU244" s="20" t="s">
        <v>91</v>
      </c>
    </row>
    <row r="245" s="13" customFormat="1">
      <c r="A245" s="13"/>
      <c r="B245" s="238"/>
      <c r="C245" s="239"/>
      <c r="D245" s="231" t="s">
        <v>149</v>
      </c>
      <c r="E245" s="240" t="s">
        <v>44</v>
      </c>
      <c r="F245" s="241" t="s">
        <v>295</v>
      </c>
      <c r="G245" s="239"/>
      <c r="H245" s="240" t="s">
        <v>44</v>
      </c>
      <c r="I245" s="242"/>
      <c r="J245" s="239"/>
      <c r="K245" s="239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149</v>
      </c>
      <c r="AU245" s="247" t="s">
        <v>91</v>
      </c>
      <c r="AV245" s="13" t="s">
        <v>86</v>
      </c>
      <c r="AW245" s="13" t="s">
        <v>40</v>
      </c>
      <c r="AX245" s="13" t="s">
        <v>82</v>
      </c>
      <c r="AY245" s="247" t="s">
        <v>134</v>
      </c>
    </row>
    <row r="246" s="14" customFormat="1">
      <c r="A246" s="14"/>
      <c r="B246" s="248"/>
      <c r="C246" s="249"/>
      <c r="D246" s="231" t="s">
        <v>149</v>
      </c>
      <c r="E246" s="250" t="s">
        <v>44</v>
      </c>
      <c r="F246" s="251" t="s">
        <v>296</v>
      </c>
      <c r="G246" s="249"/>
      <c r="H246" s="252">
        <v>108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8" t="s">
        <v>149</v>
      </c>
      <c r="AU246" s="258" t="s">
        <v>91</v>
      </c>
      <c r="AV246" s="14" t="s">
        <v>91</v>
      </c>
      <c r="AW246" s="14" t="s">
        <v>40</v>
      </c>
      <c r="AX246" s="14" t="s">
        <v>86</v>
      </c>
      <c r="AY246" s="258" t="s">
        <v>134</v>
      </c>
    </row>
    <row r="247" s="2" customFormat="1" ht="24.15" customHeight="1">
      <c r="A247" s="42"/>
      <c r="B247" s="43"/>
      <c r="C247" s="218" t="s">
        <v>297</v>
      </c>
      <c r="D247" s="218" t="s">
        <v>138</v>
      </c>
      <c r="E247" s="219" t="s">
        <v>298</v>
      </c>
      <c r="F247" s="220" t="s">
        <v>299</v>
      </c>
      <c r="G247" s="221" t="s">
        <v>279</v>
      </c>
      <c r="H247" s="222">
        <v>442.19999999999999</v>
      </c>
      <c r="I247" s="223"/>
      <c r="J247" s="224">
        <f>ROUND(I247*H247,2)</f>
        <v>0</v>
      </c>
      <c r="K247" s="220" t="s">
        <v>154</v>
      </c>
      <c r="L247" s="48"/>
      <c r="M247" s="225" t="s">
        <v>44</v>
      </c>
      <c r="N247" s="226" t="s">
        <v>53</v>
      </c>
      <c r="O247" s="88"/>
      <c r="P247" s="227">
        <f>O247*H247</f>
        <v>0</v>
      </c>
      <c r="Q247" s="227">
        <v>0.34499999999999997</v>
      </c>
      <c r="R247" s="227">
        <f>Q247*H247</f>
        <v>152.559</v>
      </c>
      <c r="S247" s="227">
        <v>0</v>
      </c>
      <c r="T247" s="228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9" t="s">
        <v>143</v>
      </c>
      <c r="AT247" s="229" t="s">
        <v>138</v>
      </c>
      <c r="AU247" s="229" t="s">
        <v>91</v>
      </c>
      <c r="AY247" s="20" t="s">
        <v>134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20" t="s">
        <v>86</v>
      </c>
      <c r="BK247" s="230">
        <f>ROUND(I247*H247,2)</f>
        <v>0</v>
      </c>
      <c r="BL247" s="20" t="s">
        <v>143</v>
      </c>
      <c r="BM247" s="229" t="s">
        <v>300</v>
      </c>
    </row>
    <row r="248" s="2" customFormat="1">
      <c r="A248" s="42"/>
      <c r="B248" s="43"/>
      <c r="C248" s="44"/>
      <c r="D248" s="231" t="s">
        <v>145</v>
      </c>
      <c r="E248" s="44"/>
      <c r="F248" s="232" t="s">
        <v>301</v>
      </c>
      <c r="G248" s="44"/>
      <c r="H248" s="44"/>
      <c r="I248" s="233"/>
      <c r="J248" s="44"/>
      <c r="K248" s="44"/>
      <c r="L248" s="48"/>
      <c r="M248" s="234"/>
      <c r="N248" s="235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0" t="s">
        <v>145</v>
      </c>
      <c r="AU248" s="20" t="s">
        <v>91</v>
      </c>
    </row>
    <row r="249" s="2" customFormat="1">
      <c r="A249" s="42"/>
      <c r="B249" s="43"/>
      <c r="C249" s="44"/>
      <c r="D249" s="236" t="s">
        <v>147</v>
      </c>
      <c r="E249" s="44"/>
      <c r="F249" s="237" t="s">
        <v>302</v>
      </c>
      <c r="G249" s="44"/>
      <c r="H249" s="44"/>
      <c r="I249" s="233"/>
      <c r="J249" s="44"/>
      <c r="K249" s="44"/>
      <c r="L249" s="48"/>
      <c r="M249" s="234"/>
      <c r="N249" s="235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147</v>
      </c>
      <c r="AU249" s="20" t="s">
        <v>91</v>
      </c>
    </row>
    <row r="250" s="13" customFormat="1">
      <c r="A250" s="13"/>
      <c r="B250" s="238"/>
      <c r="C250" s="239"/>
      <c r="D250" s="231" t="s">
        <v>149</v>
      </c>
      <c r="E250" s="240" t="s">
        <v>44</v>
      </c>
      <c r="F250" s="241" t="s">
        <v>283</v>
      </c>
      <c r="G250" s="239"/>
      <c r="H250" s="240" t="s">
        <v>44</v>
      </c>
      <c r="I250" s="242"/>
      <c r="J250" s="239"/>
      <c r="K250" s="239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149</v>
      </c>
      <c r="AU250" s="247" t="s">
        <v>91</v>
      </c>
      <c r="AV250" s="13" t="s">
        <v>86</v>
      </c>
      <c r="AW250" s="13" t="s">
        <v>40</v>
      </c>
      <c r="AX250" s="13" t="s">
        <v>82</v>
      </c>
      <c r="AY250" s="247" t="s">
        <v>134</v>
      </c>
    </row>
    <row r="251" s="14" customFormat="1">
      <c r="A251" s="14"/>
      <c r="B251" s="248"/>
      <c r="C251" s="249"/>
      <c r="D251" s="231" t="s">
        <v>149</v>
      </c>
      <c r="E251" s="250" t="s">
        <v>44</v>
      </c>
      <c r="F251" s="251" t="s">
        <v>284</v>
      </c>
      <c r="G251" s="249"/>
      <c r="H251" s="252">
        <v>135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149</v>
      </c>
      <c r="AU251" s="258" t="s">
        <v>91</v>
      </c>
      <c r="AV251" s="14" t="s">
        <v>91</v>
      </c>
      <c r="AW251" s="14" t="s">
        <v>40</v>
      </c>
      <c r="AX251" s="14" t="s">
        <v>82</v>
      </c>
      <c r="AY251" s="258" t="s">
        <v>134</v>
      </c>
    </row>
    <row r="252" s="13" customFormat="1">
      <c r="A252" s="13"/>
      <c r="B252" s="238"/>
      <c r="C252" s="239"/>
      <c r="D252" s="231" t="s">
        <v>149</v>
      </c>
      <c r="E252" s="240" t="s">
        <v>44</v>
      </c>
      <c r="F252" s="241" t="s">
        <v>303</v>
      </c>
      <c r="G252" s="239"/>
      <c r="H252" s="240" t="s">
        <v>44</v>
      </c>
      <c r="I252" s="242"/>
      <c r="J252" s="239"/>
      <c r="K252" s="239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149</v>
      </c>
      <c r="AU252" s="247" t="s">
        <v>91</v>
      </c>
      <c r="AV252" s="13" t="s">
        <v>86</v>
      </c>
      <c r="AW252" s="13" t="s">
        <v>40</v>
      </c>
      <c r="AX252" s="13" t="s">
        <v>82</v>
      </c>
      <c r="AY252" s="247" t="s">
        <v>134</v>
      </c>
    </row>
    <row r="253" s="14" customFormat="1">
      <c r="A253" s="14"/>
      <c r="B253" s="248"/>
      <c r="C253" s="249"/>
      <c r="D253" s="231" t="s">
        <v>149</v>
      </c>
      <c r="E253" s="250" t="s">
        <v>44</v>
      </c>
      <c r="F253" s="251" t="s">
        <v>286</v>
      </c>
      <c r="G253" s="249"/>
      <c r="H253" s="252">
        <v>307.19999999999999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8" t="s">
        <v>149</v>
      </c>
      <c r="AU253" s="258" t="s">
        <v>91</v>
      </c>
      <c r="AV253" s="14" t="s">
        <v>91</v>
      </c>
      <c r="AW253" s="14" t="s">
        <v>40</v>
      </c>
      <c r="AX253" s="14" t="s">
        <v>82</v>
      </c>
      <c r="AY253" s="258" t="s">
        <v>134</v>
      </c>
    </row>
    <row r="254" s="2" customFormat="1" ht="24.15" customHeight="1">
      <c r="A254" s="42"/>
      <c r="B254" s="43"/>
      <c r="C254" s="218" t="s">
        <v>304</v>
      </c>
      <c r="D254" s="218" t="s">
        <v>138</v>
      </c>
      <c r="E254" s="219" t="s">
        <v>305</v>
      </c>
      <c r="F254" s="220" t="s">
        <v>306</v>
      </c>
      <c r="G254" s="221" t="s">
        <v>279</v>
      </c>
      <c r="H254" s="222">
        <v>135</v>
      </c>
      <c r="I254" s="223"/>
      <c r="J254" s="224">
        <f>ROUND(I254*H254,2)</f>
        <v>0</v>
      </c>
      <c r="K254" s="220" t="s">
        <v>154</v>
      </c>
      <c r="L254" s="48"/>
      <c r="M254" s="225" t="s">
        <v>44</v>
      </c>
      <c r="N254" s="226" t="s">
        <v>53</v>
      </c>
      <c r="O254" s="88"/>
      <c r="P254" s="227">
        <f>O254*H254</f>
        <v>0</v>
      </c>
      <c r="Q254" s="227">
        <v>0.68999999999999995</v>
      </c>
      <c r="R254" s="227">
        <f>Q254*H254</f>
        <v>93.149999999999991</v>
      </c>
      <c r="S254" s="227">
        <v>0</v>
      </c>
      <c r="T254" s="228">
        <f>S254*H254</f>
        <v>0</v>
      </c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R254" s="229" t="s">
        <v>143</v>
      </c>
      <c r="AT254" s="229" t="s">
        <v>138</v>
      </c>
      <c r="AU254" s="229" t="s">
        <v>91</v>
      </c>
      <c r="AY254" s="20" t="s">
        <v>134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20" t="s">
        <v>86</v>
      </c>
      <c r="BK254" s="230">
        <f>ROUND(I254*H254,2)</f>
        <v>0</v>
      </c>
      <c r="BL254" s="20" t="s">
        <v>143</v>
      </c>
      <c r="BM254" s="229" t="s">
        <v>307</v>
      </c>
    </row>
    <row r="255" s="2" customFormat="1">
      <c r="A255" s="42"/>
      <c r="B255" s="43"/>
      <c r="C255" s="44"/>
      <c r="D255" s="231" t="s">
        <v>145</v>
      </c>
      <c r="E255" s="44"/>
      <c r="F255" s="232" t="s">
        <v>308</v>
      </c>
      <c r="G255" s="44"/>
      <c r="H255" s="44"/>
      <c r="I255" s="233"/>
      <c r="J255" s="44"/>
      <c r="K255" s="44"/>
      <c r="L255" s="48"/>
      <c r="M255" s="234"/>
      <c r="N255" s="235"/>
      <c r="O255" s="88"/>
      <c r="P255" s="88"/>
      <c r="Q255" s="88"/>
      <c r="R255" s="88"/>
      <c r="S255" s="88"/>
      <c r="T255" s="89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T255" s="20" t="s">
        <v>145</v>
      </c>
      <c r="AU255" s="20" t="s">
        <v>91</v>
      </c>
    </row>
    <row r="256" s="2" customFormat="1">
      <c r="A256" s="42"/>
      <c r="B256" s="43"/>
      <c r="C256" s="44"/>
      <c r="D256" s="236" t="s">
        <v>147</v>
      </c>
      <c r="E256" s="44"/>
      <c r="F256" s="237" t="s">
        <v>309</v>
      </c>
      <c r="G256" s="44"/>
      <c r="H256" s="44"/>
      <c r="I256" s="233"/>
      <c r="J256" s="44"/>
      <c r="K256" s="44"/>
      <c r="L256" s="48"/>
      <c r="M256" s="234"/>
      <c r="N256" s="235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147</v>
      </c>
      <c r="AU256" s="20" t="s">
        <v>91</v>
      </c>
    </row>
    <row r="257" s="13" customFormat="1">
      <c r="A257" s="13"/>
      <c r="B257" s="238"/>
      <c r="C257" s="239"/>
      <c r="D257" s="231" t="s">
        <v>149</v>
      </c>
      <c r="E257" s="240" t="s">
        <v>44</v>
      </c>
      <c r="F257" s="241" t="s">
        <v>283</v>
      </c>
      <c r="G257" s="239"/>
      <c r="H257" s="240" t="s">
        <v>44</v>
      </c>
      <c r="I257" s="242"/>
      <c r="J257" s="239"/>
      <c r="K257" s="239"/>
      <c r="L257" s="243"/>
      <c r="M257" s="244"/>
      <c r="N257" s="245"/>
      <c r="O257" s="245"/>
      <c r="P257" s="245"/>
      <c r="Q257" s="245"/>
      <c r="R257" s="245"/>
      <c r="S257" s="245"/>
      <c r="T257" s="24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7" t="s">
        <v>149</v>
      </c>
      <c r="AU257" s="247" t="s">
        <v>91</v>
      </c>
      <c r="AV257" s="13" t="s">
        <v>86</v>
      </c>
      <c r="AW257" s="13" t="s">
        <v>40</v>
      </c>
      <c r="AX257" s="13" t="s">
        <v>82</v>
      </c>
      <c r="AY257" s="247" t="s">
        <v>134</v>
      </c>
    </row>
    <row r="258" s="14" customFormat="1">
      <c r="A258" s="14"/>
      <c r="B258" s="248"/>
      <c r="C258" s="249"/>
      <c r="D258" s="231" t="s">
        <v>149</v>
      </c>
      <c r="E258" s="250" t="s">
        <v>44</v>
      </c>
      <c r="F258" s="251" t="s">
        <v>284</v>
      </c>
      <c r="G258" s="249"/>
      <c r="H258" s="252">
        <v>135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149</v>
      </c>
      <c r="AU258" s="258" t="s">
        <v>91</v>
      </c>
      <c r="AV258" s="14" t="s">
        <v>91</v>
      </c>
      <c r="AW258" s="14" t="s">
        <v>40</v>
      </c>
      <c r="AX258" s="14" t="s">
        <v>86</v>
      </c>
      <c r="AY258" s="258" t="s">
        <v>134</v>
      </c>
    </row>
    <row r="259" s="2" customFormat="1" ht="21.75" customHeight="1">
      <c r="A259" s="42"/>
      <c r="B259" s="43"/>
      <c r="C259" s="218" t="s">
        <v>7</v>
      </c>
      <c r="D259" s="218" t="s">
        <v>138</v>
      </c>
      <c r="E259" s="219" t="s">
        <v>310</v>
      </c>
      <c r="F259" s="220" t="s">
        <v>311</v>
      </c>
      <c r="G259" s="221" t="s">
        <v>279</v>
      </c>
      <c r="H259" s="222">
        <v>9736</v>
      </c>
      <c r="I259" s="223"/>
      <c r="J259" s="224">
        <f>ROUND(I259*H259,2)</f>
        <v>0</v>
      </c>
      <c r="K259" s="220" t="s">
        <v>154</v>
      </c>
      <c r="L259" s="48"/>
      <c r="M259" s="225" t="s">
        <v>44</v>
      </c>
      <c r="N259" s="226" t="s">
        <v>53</v>
      </c>
      <c r="O259" s="88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9" t="s">
        <v>143</v>
      </c>
      <c r="AT259" s="229" t="s">
        <v>138</v>
      </c>
      <c r="AU259" s="229" t="s">
        <v>91</v>
      </c>
      <c r="AY259" s="20" t="s">
        <v>134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20" t="s">
        <v>86</v>
      </c>
      <c r="BK259" s="230">
        <f>ROUND(I259*H259,2)</f>
        <v>0</v>
      </c>
      <c r="BL259" s="20" t="s">
        <v>143</v>
      </c>
      <c r="BM259" s="229" t="s">
        <v>312</v>
      </c>
    </row>
    <row r="260" s="2" customFormat="1">
      <c r="A260" s="42"/>
      <c r="B260" s="43"/>
      <c r="C260" s="44"/>
      <c r="D260" s="231" t="s">
        <v>145</v>
      </c>
      <c r="E260" s="44"/>
      <c r="F260" s="232" t="s">
        <v>313</v>
      </c>
      <c r="G260" s="44"/>
      <c r="H260" s="44"/>
      <c r="I260" s="233"/>
      <c r="J260" s="44"/>
      <c r="K260" s="44"/>
      <c r="L260" s="48"/>
      <c r="M260" s="234"/>
      <c r="N260" s="235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145</v>
      </c>
      <c r="AU260" s="20" t="s">
        <v>91</v>
      </c>
    </row>
    <row r="261" s="2" customFormat="1">
      <c r="A261" s="42"/>
      <c r="B261" s="43"/>
      <c r="C261" s="44"/>
      <c r="D261" s="236" t="s">
        <v>147</v>
      </c>
      <c r="E261" s="44"/>
      <c r="F261" s="237" t="s">
        <v>314</v>
      </c>
      <c r="G261" s="44"/>
      <c r="H261" s="44"/>
      <c r="I261" s="233"/>
      <c r="J261" s="44"/>
      <c r="K261" s="44"/>
      <c r="L261" s="48"/>
      <c r="M261" s="234"/>
      <c r="N261" s="235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T261" s="20" t="s">
        <v>147</v>
      </c>
      <c r="AU261" s="20" t="s">
        <v>91</v>
      </c>
    </row>
    <row r="262" s="13" customFormat="1">
      <c r="A262" s="13"/>
      <c r="B262" s="238"/>
      <c r="C262" s="239"/>
      <c r="D262" s="231" t="s">
        <v>149</v>
      </c>
      <c r="E262" s="240" t="s">
        <v>44</v>
      </c>
      <c r="F262" s="241" t="s">
        <v>315</v>
      </c>
      <c r="G262" s="239"/>
      <c r="H262" s="240" t="s">
        <v>44</v>
      </c>
      <c r="I262" s="242"/>
      <c r="J262" s="239"/>
      <c r="K262" s="239"/>
      <c r="L262" s="243"/>
      <c r="M262" s="244"/>
      <c r="N262" s="245"/>
      <c r="O262" s="245"/>
      <c r="P262" s="245"/>
      <c r="Q262" s="245"/>
      <c r="R262" s="245"/>
      <c r="S262" s="245"/>
      <c r="T262" s="24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7" t="s">
        <v>149</v>
      </c>
      <c r="AU262" s="247" t="s">
        <v>91</v>
      </c>
      <c r="AV262" s="13" t="s">
        <v>86</v>
      </c>
      <c r="AW262" s="13" t="s">
        <v>40</v>
      </c>
      <c r="AX262" s="13" t="s">
        <v>82</v>
      </c>
      <c r="AY262" s="247" t="s">
        <v>134</v>
      </c>
    </row>
    <row r="263" s="14" customFormat="1">
      <c r="A263" s="14"/>
      <c r="B263" s="248"/>
      <c r="C263" s="249"/>
      <c r="D263" s="231" t="s">
        <v>149</v>
      </c>
      <c r="E263" s="250" t="s">
        <v>44</v>
      </c>
      <c r="F263" s="251" t="s">
        <v>316</v>
      </c>
      <c r="G263" s="249"/>
      <c r="H263" s="252">
        <v>4868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8" t="s">
        <v>149</v>
      </c>
      <c r="AU263" s="258" t="s">
        <v>91</v>
      </c>
      <c r="AV263" s="14" t="s">
        <v>91</v>
      </c>
      <c r="AW263" s="14" t="s">
        <v>40</v>
      </c>
      <c r="AX263" s="14" t="s">
        <v>82</v>
      </c>
      <c r="AY263" s="258" t="s">
        <v>134</v>
      </c>
    </row>
    <row r="264" s="13" customFormat="1">
      <c r="A264" s="13"/>
      <c r="B264" s="238"/>
      <c r="C264" s="239"/>
      <c r="D264" s="231" t="s">
        <v>149</v>
      </c>
      <c r="E264" s="240" t="s">
        <v>44</v>
      </c>
      <c r="F264" s="241" t="s">
        <v>317</v>
      </c>
      <c r="G264" s="239"/>
      <c r="H264" s="240" t="s">
        <v>44</v>
      </c>
      <c r="I264" s="242"/>
      <c r="J264" s="239"/>
      <c r="K264" s="239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149</v>
      </c>
      <c r="AU264" s="247" t="s">
        <v>91</v>
      </c>
      <c r="AV264" s="13" t="s">
        <v>86</v>
      </c>
      <c r="AW264" s="13" t="s">
        <v>40</v>
      </c>
      <c r="AX264" s="13" t="s">
        <v>82</v>
      </c>
      <c r="AY264" s="247" t="s">
        <v>134</v>
      </c>
    </row>
    <row r="265" s="14" customFormat="1">
      <c r="A265" s="14"/>
      <c r="B265" s="248"/>
      <c r="C265" s="249"/>
      <c r="D265" s="231" t="s">
        <v>149</v>
      </c>
      <c r="E265" s="250" t="s">
        <v>44</v>
      </c>
      <c r="F265" s="251" t="s">
        <v>316</v>
      </c>
      <c r="G265" s="249"/>
      <c r="H265" s="252">
        <v>4868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8" t="s">
        <v>149</v>
      </c>
      <c r="AU265" s="258" t="s">
        <v>91</v>
      </c>
      <c r="AV265" s="14" t="s">
        <v>91</v>
      </c>
      <c r="AW265" s="14" t="s">
        <v>40</v>
      </c>
      <c r="AX265" s="14" t="s">
        <v>82</v>
      </c>
      <c r="AY265" s="258" t="s">
        <v>134</v>
      </c>
    </row>
    <row r="266" s="15" customFormat="1">
      <c r="A266" s="15"/>
      <c r="B266" s="259"/>
      <c r="C266" s="260"/>
      <c r="D266" s="231" t="s">
        <v>149</v>
      </c>
      <c r="E266" s="261" t="s">
        <v>44</v>
      </c>
      <c r="F266" s="262" t="s">
        <v>215</v>
      </c>
      <c r="G266" s="260"/>
      <c r="H266" s="263">
        <v>9736</v>
      </c>
      <c r="I266" s="264"/>
      <c r="J266" s="260"/>
      <c r="K266" s="260"/>
      <c r="L266" s="265"/>
      <c r="M266" s="266"/>
      <c r="N266" s="267"/>
      <c r="O266" s="267"/>
      <c r="P266" s="267"/>
      <c r="Q266" s="267"/>
      <c r="R266" s="267"/>
      <c r="S266" s="267"/>
      <c r="T266" s="268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9" t="s">
        <v>149</v>
      </c>
      <c r="AU266" s="269" t="s">
        <v>91</v>
      </c>
      <c r="AV266" s="15" t="s">
        <v>143</v>
      </c>
      <c r="AW266" s="15" t="s">
        <v>40</v>
      </c>
      <c r="AX266" s="15" t="s">
        <v>86</v>
      </c>
      <c r="AY266" s="269" t="s">
        <v>134</v>
      </c>
    </row>
    <row r="267" s="2" customFormat="1" ht="33" customHeight="1">
      <c r="A267" s="42"/>
      <c r="B267" s="43"/>
      <c r="C267" s="218" t="s">
        <v>318</v>
      </c>
      <c r="D267" s="218" t="s">
        <v>138</v>
      </c>
      <c r="E267" s="219" t="s">
        <v>319</v>
      </c>
      <c r="F267" s="220" t="s">
        <v>320</v>
      </c>
      <c r="G267" s="221" t="s">
        <v>279</v>
      </c>
      <c r="H267" s="222">
        <v>58</v>
      </c>
      <c r="I267" s="223"/>
      <c r="J267" s="224">
        <f>ROUND(I267*H267,2)</f>
        <v>0</v>
      </c>
      <c r="K267" s="220" t="s">
        <v>154</v>
      </c>
      <c r="L267" s="48"/>
      <c r="M267" s="225" t="s">
        <v>44</v>
      </c>
      <c r="N267" s="226" t="s">
        <v>53</v>
      </c>
      <c r="O267" s="88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9" t="s">
        <v>143</v>
      </c>
      <c r="AT267" s="229" t="s">
        <v>138</v>
      </c>
      <c r="AU267" s="229" t="s">
        <v>91</v>
      </c>
      <c r="AY267" s="20" t="s">
        <v>134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20" t="s">
        <v>86</v>
      </c>
      <c r="BK267" s="230">
        <f>ROUND(I267*H267,2)</f>
        <v>0</v>
      </c>
      <c r="BL267" s="20" t="s">
        <v>143</v>
      </c>
      <c r="BM267" s="229" t="s">
        <v>321</v>
      </c>
    </row>
    <row r="268" s="2" customFormat="1">
      <c r="A268" s="42"/>
      <c r="B268" s="43"/>
      <c r="C268" s="44"/>
      <c r="D268" s="231" t="s">
        <v>145</v>
      </c>
      <c r="E268" s="44"/>
      <c r="F268" s="232" t="s">
        <v>322</v>
      </c>
      <c r="G268" s="44"/>
      <c r="H268" s="44"/>
      <c r="I268" s="233"/>
      <c r="J268" s="44"/>
      <c r="K268" s="44"/>
      <c r="L268" s="48"/>
      <c r="M268" s="234"/>
      <c r="N268" s="235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145</v>
      </c>
      <c r="AU268" s="20" t="s">
        <v>91</v>
      </c>
    </row>
    <row r="269" s="2" customFormat="1">
      <c r="A269" s="42"/>
      <c r="B269" s="43"/>
      <c r="C269" s="44"/>
      <c r="D269" s="236" t="s">
        <v>147</v>
      </c>
      <c r="E269" s="44"/>
      <c r="F269" s="237" t="s">
        <v>323</v>
      </c>
      <c r="G269" s="44"/>
      <c r="H269" s="44"/>
      <c r="I269" s="233"/>
      <c r="J269" s="44"/>
      <c r="K269" s="44"/>
      <c r="L269" s="48"/>
      <c r="M269" s="234"/>
      <c r="N269" s="235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147</v>
      </c>
      <c r="AU269" s="20" t="s">
        <v>91</v>
      </c>
    </row>
    <row r="270" s="13" customFormat="1">
      <c r="A270" s="13"/>
      <c r="B270" s="238"/>
      <c r="C270" s="239"/>
      <c r="D270" s="231" t="s">
        <v>149</v>
      </c>
      <c r="E270" s="240" t="s">
        <v>44</v>
      </c>
      <c r="F270" s="241" t="s">
        <v>324</v>
      </c>
      <c r="G270" s="239"/>
      <c r="H270" s="240" t="s">
        <v>44</v>
      </c>
      <c r="I270" s="242"/>
      <c r="J270" s="239"/>
      <c r="K270" s="239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149</v>
      </c>
      <c r="AU270" s="247" t="s">
        <v>91</v>
      </c>
      <c r="AV270" s="13" t="s">
        <v>86</v>
      </c>
      <c r="AW270" s="13" t="s">
        <v>40</v>
      </c>
      <c r="AX270" s="13" t="s">
        <v>82</v>
      </c>
      <c r="AY270" s="247" t="s">
        <v>134</v>
      </c>
    </row>
    <row r="271" s="14" customFormat="1">
      <c r="A271" s="14"/>
      <c r="B271" s="248"/>
      <c r="C271" s="249"/>
      <c r="D271" s="231" t="s">
        <v>149</v>
      </c>
      <c r="E271" s="250" t="s">
        <v>44</v>
      </c>
      <c r="F271" s="251" t="s">
        <v>325</v>
      </c>
      <c r="G271" s="249"/>
      <c r="H271" s="252">
        <v>58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8" t="s">
        <v>149</v>
      </c>
      <c r="AU271" s="258" t="s">
        <v>91</v>
      </c>
      <c r="AV271" s="14" t="s">
        <v>91</v>
      </c>
      <c r="AW271" s="14" t="s">
        <v>40</v>
      </c>
      <c r="AX271" s="14" t="s">
        <v>82</v>
      </c>
      <c r="AY271" s="258" t="s">
        <v>134</v>
      </c>
    </row>
    <row r="272" s="15" customFormat="1">
      <c r="A272" s="15"/>
      <c r="B272" s="259"/>
      <c r="C272" s="260"/>
      <c r="D272" s="231" t="s">
        <v>149</v>
      </c>
      <c r="E272" s="261" t="s">
        <v>44</v>
      </c>
      <c r="F272" s="262" t="s">
        <v>215</v>
      </c>
      <c r="G272" s="260"/>
      <c r="H272" s="263">
        <v>58</v>
      </c>
      <c r="I272" s="264"/>
      <c r="J272" s="260"/>
      <c r="K272" s="260"/>
      <c r="L272" s="265"/>
      <c r="M272" s="266"/>
      <c r="N272" s="267"/>
      <c r="O272" s="267"/>
      <c r="P272" s="267"/>
      <c r="Q272" s="267"/>
      <c r="R272" s="267"/>
      <c r="S272" s="267"/>
      <c r="T272" s="268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9" t="s">
        <v>149</v>
      </c>
      <c r="AU272" s="269" t="s">
        <v>91</v>
      </c>
      <c r="AV272" s="15" t="s">
        <v>143</v>
      </c>
      <c r="AW272" s="15" t="s">
        <v>40</v>
      </c>
      <c r="AX272" s="15" t="s">
        <v>86</v>
      </c>
      <c r="AY272" s="269" t="s">
        <v>134</v>
      </c>
    </row>
    <row r="273" s="2" customFormat="1" ht="33" customHeight="1">
      <c r="A273" s="42"/>
      <c r="B273" s="43"/>
      <c r="C273" s="218" t="s">
        <v>326</v>
      </c>
      <c r="D273" s="218" t="s">
        <v>138</v>
      </c>
      <c r="E273" s="219" t="s">
        <v>327</v>
      </c>
      <c r="F273" s="220" t="s">
        <v>328</v>
      </c>
      <c r="G273" s="221" t="s">
        <v>279</v>
      </c>
      <c r="H273" s="222">
        <v>4868</v>
      </c>
      <c r="I273" s="223"/>
      <c r="J273" s="224">
        <f>ROUND(I273*H273,2)</f>
        <v>0</v>
      </c>
      <c r="K273" s="220" t="s">
        <v>154</v>
      </c>
      <c r="L273" s="48"/>
      <c r="M273" s="225" t="s">
        <v>44</v>
      </c>
      <c r="N273" s="226" t="s">
        <v>53</v>
      </c>
      <c r="O273" s="88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R273" s="229" t="s">
        <v>143</v>
      </c>
      <c r="AT273" s="229" t="s">
        <v>138</v>
      </c>
      <c r="AU273" s="229" t="s">
        <v>91</v>
      </c>
      <c r="AY273" s="20" t="s">
        <v>134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20" t="s">
        <v>86</v>
      </c>
      <c r="BK273" s="230">
        <f>ROUND(I273*H273,2)</f>
        <v>0</v>
      </c>
      <c r="BL273" s="20" t="s">
        <v>143</v>
      </c>
      <c r="BM273" s="229" t="s">
        <v>329</v>
      </c>
    </row>
    <row r="274" s="2" customFormat="1">
      <c r="A274" s="42"/>
      <c r="B274" s="43"/>
      <c r="C274" s="44"/>
      <c r="D274" s="231" t="s">
        <v>145</v>
      </c>
      <c r="E274" s="44"/>
      <c r="F274" s="232" t="s">
        <v>330</v>
      </c>
      <c r="G274" s="44"/>
      <c r="H274" s="44"/>
      <c r="I274" s="233"/>
      <c r="J274" s="44"/>
      <c r="K274" s="44"/>
      <c r="L274" s="48"/>
      <c r="M274" s="234"/>
      <c r="N274" s="235"/>
      <c r="O274" s="88"/>
      <c r="P274" s="88"/>
      <c r="Q274" s="88"/>
      <c r="R274" s="88"/>
      <c r="S274" s="88"/>
      <c r="T274" s="89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T274" s="20" t="s">
        <v>145</v>
      </c>
      <c r="AU274" s="20" t="s">
        <v>91</v>
      </c>
    </row>
    <row r="275" s="2" customFormat="1">
      <c r="A275" s="42"/>
      <c r="B275" s="43"/>
      <c r="C275" s="44"/>
      <c r="D275" s="236" t="s">
        <v>147</v>
      </c>
      <c r="E275" s="44"/>
      <c r="F275" s="237" t="s">
        <v>331</v>
      </c>
      <c r="G275" s="44"/>
      <c r="H275" s="44"/>
      <c r="I275" s="233"/>
      <c r="J275" s="44"/>
      <c r="K275" s="44"/>
      <c r="L275" s="48"/>
      <c r="M275" s="234"/>
      <c r="N275" s="235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147</v>
      </c>
      <c r="AU275" s="20" t="s">
        <v>91</v>
      </c>
    </row>
    <row r="276" s="13" customFormat="1">
      <c r="A276" s="13"/>
      <c r="B276" s="238"/>
      <c r="C276" s="239"/>
      <c r="D276" s="231" t="s">
        <v>149</v>
      </c>
      <c r="E276" s="240" t="s">
        <v>44</v>
      </c>
      <c r="F276" s="241" t="s">
        <v>315</v>
      </c>
      <c r="G276" s="239"/>
      <c r="H276" s="240" t="s">
        <v>44</v>
      </c>
      <c r="I276" s="242"/>
      <c r="J276" s="239"/>
      <c r="K276" s="239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149</v>
      </c>
      <c r="AU276" s="247" t="s">
        <v>91</v>
      </c>
      <c r="AV276" s="13" t="s">
        <v>86</v>
      </c>
      <c r="AW276" s="13" t="s">
        <v>40</v>
      </c>
      <c r="AX276" s="13" t="s">
        <v>82</v>
      </c>
      <c r="AY276" s="247" t="s">
        <v>134</v>
      </c>
    </row>
    <row r="277" s="14" customFormat="1">
      <c r="A277" s="14"/>
      <c r="B277" s="248"/>
      <c r="C277" s="249"/>
      <c r="D277" s="231" t="s">
        <v>149</v>
      </c>
      <c r="E277" s="250" t="s">
        <v>44</v>
      </c>
      <c r="F277" s="251" t="s">
        <v>316</v>
      </c>
      <c r="G277" s="249"/>
      <c r="H277" s="252">
        <v>4868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149</v>
      </c>
      <c r="AU277" s="258" t="s">
        <v>91</v>
      </c>
      <c r="AV277" s="14" t="s">
        <v>91</v>
      </c>
      <c r="AW277" s="14" t="s">
        <v>40</v>
      </c>
      <c r="AX277" s="14" t="s">
        <v>82</v>
      </c>
      <c r="AY277" s="258" t="s">
        <v>134</v>
      </c>
    </row>
    <row r="278" s="15" customFormat="1">
      <c r="A278" s="15"/>
      <c r="B278" s="259"/>
      <c r="C278" s="260"/>
      <c r="D278" s="231" t="s">
        <v>149</v>
      </c>
      <c r="E278" s="261" t="s">
        <v>44</v>
      </c>
      <c r="F278" s="262" t="s">
        <v>215</v>
      </c>
      <c r="G278" s="260"/>
      <c r="H278" s="263">
        <v>4868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9" t="s">
        <v>149</v>
      </c>
      <c r="AU278" s="269" t="s">
        <v>91</v>
      </c>
      <c r="AV278" s="15" t="s">
        <v>143</v>
      </c>
      <c r="AW278" s="15" t="s">
        <v>40</v>
      </c>
      <c r="AX278" s="15" t="s">
        <v>86</v>
      </c>
      <c r="AY278" s="269" t="s">
        <v>134</v>
      </c>
    </row>
    <row r="279" s="2" customFormat="1" ht="24.15" customHeight="1">
      <c r="A279" s="42"/>
      <c r="B279" s="43"/>
      <c r="C279" s="218" t="s">
        <v>332</v>
      </c>
      <c r="D279" s="218" t="s">
        <v>138</v>
      </c>
      <c r="E279" s="219" t="s">
        <v>333</v>
      </c>
      <c r="F279" s="220" t="s">
        <v>334</v>
      </c>
      <c r="G279" s="221" t="s">
        <v>279</v>
      </c>
      <c r="H279" s="222">
        <v>4868</v>
      </c>
      <c r="I279" s="223"/>
      <c r="J279" s="224">
        <f>ROUND(I279*H279,2)</f>
        <v>0</v>
      </c>
      <c r="K279" s="220" t="s">
        <v>154</v>
      </c>
      <c r="L279" s="48"/>
      <c r="M279" s="225" t="s">
        <v>44</v>
      </c>
      <c r="N279" s="226" t="s">
        <v>53</v>
      </c>
      <c r="O279" s="88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9" t="s">
        <v>143</v>
      </c>
      <c r="AT279" s="229" t="s">
        <v>138</v>
      </c>
      <c r="AU279" s="229" t="s">
        <v>91</v>
      </c>
      <c r="AY279" s="20" t="s">
        <v>134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20" t="s">
        <v>86</v>
      </c>
      <c r="BK279" s="230">
        <f>ROUND(I279*H279,2)</f>
        <v>0</v>
      </c>
      <c r="BL279" s="20" t="s">
        <v>143</v>
      </c>
      <c r="BM279" s="229" t="s">
        <v>335</v>
      </c>
    </row>
    <row r="280" s="2" customFormat="1">
      <c r="A280" s="42"/>
      <c r="B280" s="43"/>
      <c r="C280" s="44"/>
      <c r="D280" s="231" t="s">
        <v>145</v>
      </c>
      <c r="E280" s="44"/>
      <c r="F280" s="232" t="s">
        <v>336</v>
      </c>
      <c r="G280" s="44"/>
      <c r="H280" s="44"/>
      <c r="I280" s="233"/>
      <c r="J280" s="44"/>
      <c r="K280" s="44"/>
      <c r="L280" s="48"/>
      <c r="M280" s="234"/>
      <c r="N280" s="235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145</v>
      </c>
      <c r="AU280" s="20" t="s">
        <v>91</v>
      </c>
    </row>
    <row r="281" s="2" customFormat="1">
      <c r="A281" s="42"/>
      <c r="B281" s="43"/>
      <c r="C281" s="44"/>
      <c r="D281" s="236" t="s">
        <v>147</v>
      </c>
      <c r="E281" s="44"/>
      <c r="F281" s="237" t="s">
        <v>337</v>
      </c>
      <c r="G281" s="44"/>
      <c r="H281" s="44"/>
      <c r="I281" s="233"/>
      <c r="J281" s="44"/>
      <c r="K281" s="44"/>
      <c r="L281" s="48"/>
      <c r="M281" s="234"/>
      <c r="N281" s="235"/>
      <c r="O281" s="88"/>
      <c r="P281" s="88"/>
      <c r="Q281" s="88"/>
      <c r="R281" s="88"/>
      <c r="S281" s="88"/>
      <c r="T281" s="89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T281" s="20" t="s">
        <v>147</v>
      </c>
      <c r="AU281" s="20" t="s">
        <v>91</v>
      </c>
    </row>
    <row r="282" s="13" customFormat="1">
      <c r="A282" s="13"/>
      <c r="B282" s="238"/>
      <c r="C282" s="239"/>
      <c r="D282" s="231" t="s">
        <v>149</v>
      </c>
      <c r="E282" s="240" t="s">
        <v>44</v>
      </c>
      <c r="F282" s="241" t="s">
        <v>317</v>
      </c>
      <c r="G282" s="239"/>
      <c r="H282" s="240" t="s">
        <v>44</v>
      </c>
      <c r="I282" s="242"/>
      <c r="J282" s="239"/>
      <c r="K282" s="239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149</v>
      </c>
      <c r="AU282" s="247" t="s">
        <v>91</v>
      </c>
      <c r="AV282" s="13" t="s">
        <v>86</v>
      </c>
      <c r="AW282" s="13" t="s">
        <v>40</v>
      </c>
      <c r="AX282" s="13" t="s">
        <v>82</v>
      </c>
      <c r="AY282" s="247" t="s">
        <v>134</v>
      </c>
    </row>
    <row r="283" s="14" customFormat="1">
      <c r="A283" s="14"/>
      <c r="B283" s="248"/>
      <c r="C283" s="249"/>
      <c r="D283" s="231" t="s">
        <v>149</v>
      </c>
      <c r="E283" s="250" t="s">
        <v>44</v>
      </c>
      <c r="F283" s="251" t="s">
        <v>316</v>
      </c>
      <c r="G283" s="249"/>
      <c r="H283" s="252">
        <v>4868</v>
      </c>
      <c r="I283" s="253"/>
      <c r="J283" s="249"/>
      <c r="K283" s="249"/>
      <c r="L283" s="254"/>
      <c r="M283" s="255"/>
      <c r="N283" s="256"/>
      <c r="O283" s="256"/>
      <c r="P283" s="256"/>
      <c r="Q283" s="256"/>
      <c r="R283" s="256"/>
      <c r="S283" s="256"/>
      <c r="T283" s="25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8" t="s">
        <v>149</v>
      </c>
      <c r="AU283" s="258" t="s">
        <v>91</v>
      </c>
      <c r="AV283" s="14" t="s">
        <v>91</v>
      </c>
      <c r="AW283" s="14" t="s">
        <v>40</v>
      </c>
      <c r="AX283" s="14" t="s">
        <v>82</v>
      </c>
      <c r="AY283" s="258" t="s">
        <v>134</v>
      </c>
    </row>
    <row r="284" s="15" customFormat="1">
      <c r="A284" s="15"/>
      <c r="B284" s="259"/>
      <c r="C284" s="260"/>
      <c r="D284" s="231" t="s">
        <v>149</v>
      </c>
      <c r="E284" s="261" t="s">
        <v>44</v>
      </c>
      <c r="F284" s="262" t="s">
        <v>215</v>
      </c>
      <c r="G284" s="260"/>
      <c r="H284" s="263">
        <v>4868</v>
      </c>
      <c r="I284" s="264"/>
      <c r="J284" s="260"/>
      <c r="K284" s="260"/>
      <c r="L284" s="265"/>
      <c r="M284" s="266"/>
      <c r="N284" s="267"/>
      <c r="O284" s="267"/>
      <c r="P284" s="267"/>
      <c r="Q284" s="267"/>
      <c r="R284" s="267"/>
      <c r="S284" s="267"/>
      <c r="T284" s="26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9" t="s">
        <v>149</v>
      </c>
      <c r="AU284" s="269" t="s">
        <v>91</v>
      </c>
      <c r="AV284" s="15" t="s">
        <v>143</v>
      </c>
      <c r="AW284" s="15" t="s">
        <v>40</v>
      </c>
      <c r="AX284" s="15" t="s">
        <v>86</v>
      </c>
      <c r="AY284" s="269" t="s">
        <v>134</v>
      </c>
    </row>
    <row r="285" s="2" customFormat="1" ht="16.5" customHeight="1">
      <c r="A285" s="42"/>
      <c r="B285" s="43"/>
      <c r="C285" s="218" t="s">
        <v>338</v>
      </c>
      <c r="D285" s="218" t="s">
        <v>138</v>
      </c>
      <c r="E285" s="219" t="s">
        <v>339</v>
      </c>
      <c r="F285" s="220" t="s">
        <v>340</v>
      </c>
      <c r="G285" s="221" t="s">
        <v>279</v>
      </c>
      <c r="H285" s="222">
        <v>30</v>
      </c>
      <c r="I285" s="223"/>
      <c r="J285" s="224">
        <f>ROUND(I285*H285,2)</f>
        <v>0</v>
      </c>
      <c r="K285" s="220" t="s">
        <v>154</v>
      </c>
      <c r="L285" s="48"/>
      <c r="M285" s="225" t="s">
        <v>44</v>
      </c>
      <c r="N285" s="226" t="s">
        <v>53</v>
      </c>
      <c r="O285" s="88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9" t="s">
        <v>143</v>
      </c>
      <c r="AT285" s="229" t="s">
        <v>138</v>
      </c>
      <c r="AU285" s="229" t="s">
        <v>91</v>
      </c>
      <c r="AY285" s="20" t="s">
        <v>134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20" t="s">
        <v>86</v>
      </c>
      <c r="BK285" s="230">
        <f>ROUND(I285*H285,2)</f>
        <v>0</v>
      </c>
      <c r="BL285" s="20" t="s">
        <v>143</v>
      </c>
      <c r="BM285" s="229" t="s">
        <v>341</v>
      </c>
    </row>
    <row r="286" s="2" customFormat="1">
      <c r="A286" s="42"/>
      <c r="B286" s="43"/>
      <c r="C286" s="44"/>
      <c r="D286" s="231" t="s">
        <v>145</v>
      </c>
      <c r="E286" s="44"/>
      <c r="F286" s="232" t="s">
        <v>342</v>
      </c>
      <c r="G286" s="44"/>
      <c r="H286" s="44"/>
      <c r="I286" s="233"/>
      <c r="J286" s="44"/>
      <c r="K286" s="44"/>
      <c r="L286" s="48"/>
      <c r="M286" s="234"/>
      <c r="N286" s="235"/>
      <c r="O286" s="88"/>
      <c r="P286" s="88"/>
      <c r="Q286" s="88"/>
      <c r="R286" s="88"/>
      <c r="S286" s="88"/>
      <c r="T286" s="89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T286" s="20" t="s">
        <v>145</v>
      </c>
      <c r="AU286" s="20" t="s">
        <v>91</v>
      </c>
    </row>
    <row r="287" s="2" customFormat="1">
      <c r="A287" s="42"/>
      <c r="B287" s="43"/>
      <c r="C287" s="44"/>
      <c r="D287" s="236" t="s">
        <v>147</v>
      </c>
      <c r="E287" s="44"/>
      <c r="F287" s="237" t="s">
        <v>343</v>
      </c>
      <c r="G287" s="44"/>
      <c r="H287" s="44"/>
      <c r="I287" s="233"/>
      <c r="J287" s="44"/>
      <c r="K287" s="44"/>
      <c r="L287" s="48"/>
      <c r="M287" s="234"/>
      <c r="N287" s="235"/>
      <c r="O287" s="88"/>
      <c r="P287" s="88"/>
      <c r="Q287" s="88"/>
      <c r="R287" s="88"/>
      <c r="S287" s="88"/>
      <c r="T287" s="89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T287" s="20" t="s">
        <v>147</v>
      </c>
      <c r="AU287" s="20" t="s">
        <v>91</v>
      </c>
    </row>
    <row r="288" s="13" customFormat="1">
      <c r="A288" s="13"/>
      <c r="B288" s="238"/>
      <c r="C288" s="239"/>
      <c r="D288" s="231" t="s">
        <v>149</v>
      </c>
      <c r="E288" s="240" t="s">
        <v>44</v>
      </c>
      <c r="F288" s="241" t="s">
        <v>344</v>
      </c>
      <c r="G288" s="239"/>
      <c r="H288" s="240" t="s">
        <v>44</v>
      </c>
      <c r="I288" s="242"/>
      <c r="J288" s="239"/>
      <c r="K288" s="239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149</v>
      </c>
      <c r="AU288" s="247" t="s">
        <v>91</v>
      </c>
      <c r="AV288" s="13" t="s">
        <v>86</v>
      </c>
      <c r="AW288" s="13" t="s">
        <v>40</v>
      </c>
      <c r="AX288" s="13" t="s">
        <v>82</v>
      </c>
      <c r="AY288" s="247" t="s">
        <v>134</v>
      </c>
    </row>
    <row r="289" s="14" customFormat="1">
      <c r="A289" s="14"/>
      <c r="B289" s="248"/>
      <c r="C289" s="249"/>
      <c r="D289" s="231" t="s">
        <v>149</v>
      </c>
      <c r="E289" s="250" t="s">
        <v>44</v>
      </c>
      <c r="F289" s="251" t="s">
        <v>345</v>
      </c>
      <c r="G289" s="249"/>
      <c r="H289" s="252">
        <v>30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149</v>
      </c>
      <c r="AU289" s="258" t="s">
        <v>91</v>
      </c>
      <c r="AV289" s="14" t="s">
        <v>91</v>
      </c>
      <c r="AW289" s="14" t="s">
        <v>40</v>
      </c>
      <c r="AX289" s="14" t="s">
        <v>86</v>
      </c>
      <c r="AY289" s="258" t="s">
        <v>134</v>
      </c>
    </row>
    <row r="290" s="2" customFormat="1" ht="24.15" customHeight="1">
      <c r="A290" s="42"/>
      <c r="B290" s="43"/>
      <c r="C290" s="218" t="s">
        <v>346</v>
      </c>
      <c r="D290" s="218" t="s">
        <v>138</v>
      </c>
      <c r="E290" s="219" t="s">
        <v>347</v>
      </c>
      <c r="F290" s="220" t="s">
        <v>348</v>
      </c>
      <c r="G290" s="221" t="s">
        <v>141</v>
      </c>
      <c r="H290" s="222">
        <v>41</v>
      </c>
      <c r="I290" s="223"/>
      <c r="J290" s="224">
        <f>ROUND(I290*H290,2)</f>
        <v>0</v>
      </c>
      <c r="K290" s="220" t="s">
        <v>154</v>
      </c>
      <c r="L290" s="48"/>
      <c r="M290" s="225" t="s">
        <v>44</v>
      </c>
      <c r="N290" s="226" t="s">
        <v>53</v>
      </c>
      <c r="O290" s="88"/>
      <c r="P290" s="227">
        <f>O290*H290</f>
        <v>0</v>
      </c>
      <c r="Q290" s="227">
        <v>0.00027999999999999998</v>
      </c>
      <c r="R290" s="227">
        <f>Q290*H290</f>
        <v>0.011479999999999999</v>
      </c>
      <c r="S290" s="227">
        <v>0</v>
      </c>
      <c r="T290" s="228">
        <f>S290*H290</f>
        <v>0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29" t="s">
        <v>143</v>
      </c>
      <c r="AT290" s="229" t="s">
        <v>138</v>
      </c>
      <c r="AU290" s="229" t="s">
        <v>91</v>
      </c>
      <c r="AY290" s="20" t="s">
        <v>134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20" t="s">
        <v>86</v>
      </c>
      <c r="BK290" s="230">
        <f>ROUND(I290*H290,2)</f>
        <v>0</v>
      </c>
      <c r="BL290" s="20" t="s">
        <v>143</v>
      </c>
      <c r="BM290" s="229" t="s">
        <v>349</v>
      </c>
    </row>
    <row r="291" s="2" customFormat="1">
      <c r="A291" s="42"/>
      <c r="B291" s="43"/>
      <c r="C291" s="44"/>
      <c r="D291" s="231" t="s">
        <v>145</v>
      </c>
      <c r="E291" s="44"/>
      <c r="F291" s="232" t="s">
        <v>350</v>
      </c>
      <c r="G291" s="44"/>
      <c r="H291" s="44"/>
      <c r="I291" s="233"/>
      <c r="J291" s="44"/>
      <c r="K291" s="44"/>
      <c r="L291" s="48"/>
      <c r="M291" s="234"/>
      <c r="N291" s="235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0" t="s">
        <v>145</v>
      </c>
      <c r="AU291" s="20" t="s">
        <v>91</v>
      </c>
    </row>
    <row r="292" s="2" customFormat="1">
      <c r="A292" s="42"/>
      <c r="B292" s="43"/>
      <c r="C292" s="44"/>
      <c r="D292" s="236" t="s">
        <v>147</v>
      </c>
      <c r="E292" s="44"/>
      <c r="F292" s="237" t="s">
        <v>351</v>
      </c>
      <c r="G292" s="44"/>
      <c r="H292" s="44"/>
      <c r="I292" s="233"/>
      <c r="J292" s="44"/>
      <c r="K292" s="44"/>
      <c r="L292" s="48"/>
      <c r="M292" s="234"/>
      <c r="N292" s="235"/>
      <c r="O292" s="88"/>
      <c r="P292" s="88"/>
      <c r="Q292" s="88"/>
      <c r="R292" s="88"/>
      <c r="S292" s="88"/>
      <c r="T292" s="89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T292" s="20" t="s">
        <v>147</v>
      </c>
      <c r="AU292" s="20" t="s">
        <v>91</v>
      </c>
    </row>
    <row r="293" s="13" customFormat="1">
      <c r="A293" s="13"/>
      <c r="B293" s="238"/>
      <c r="C293" s="239"/>
      <c r="D293" s="231" t="s">
        <v>149</v>
      </c>
      <c r="E293" s="240" t="s">
        <v>44</v>
      </c>
      <c r="F293" s="241" t="s">
        <v>352</v>
      </c>
      <c r="G293" s="239"/>
      <c r="H293" s="240" t="s">
        <v>44</v>
      </c>
      <c r="I293" s="242"/>
      <c r="J293" s="239"/>
      <c r="K293" s="239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149</v>
      </c>
      <c r="AU293" s="247" t="s">
        <v>91</v>
      </c>
      <c r="AV293" s="13" t="s">
        <v>86</v>
      </c>
      <c r="AW293" s="13" t="s">
        <v>40</v>
      </c>
      <c r="AX293" s="13" t="s">
        <v>82</v>
      </c>
      <c r="AY293" s="247" t="s">
        <v>134</v>
      </c>
    </row>
    <row r="294" s="14" customFormat="1">
      <c r="A294" s="14"/>
      <c r="B294" s="248"/>
      <c r="C294" s="249"/>
      <c r="D294" s="231" t="s">
        <v>149</v>
      </c>
      <c r="E294" s="250" t="s">
        <v>44</v>
      </c>
      <c r="F294" s="251" t="s">
        <v>353</v>
      </c>
      <c r="G294" s="249"/>
      <c r="H294" s="252">
        <v>41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8" t="s">
        <v>149</v>
      </c>
      <c r="AU294" s="258" t="s">
        <v>91</v>
      </c>
      <c r="AV294" s="14" t="s">
        <v>91</v>
      </c>
      <c r="AW294" s="14" t="s">
        <v>40</v>
      </c>
      <c r="AX294" s="14" t="s">
        <v>82</v>
      </c>
      <c r="AY294" s="258" t="s">
        <v>134</v>
      </c>
    </row>
    <row r="295" s="15" customFormat="1">
      <c r="A295" s="15"/>
      <c r="B295" s="259"/>
      <c r="C295" s="260"/>
      <c r="D295" s="231" t="s">
        <v>149</v>
      </c>
      <c r="E295" s="261" t="s">
        <v>44</v>
      </c>
      <c r="F295" s="262" t="s">
        <v>215</v>
      </c>
      <c r="G295" s="260"/>
      <c r="H295" s="263">
        <v>41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9" t="s">
        <v>149</v>
      </c>
      <c r="AU295" s="269" t="s">
        <v>91</v>
      </c>
      <c r="AV295" s="15" t="s">
        <v>143</v>
      </c>
      <c r="AW295" s="15" t="s">
        <v>4</v>
      </c>
      <c r="AX295" s="15" t="s">
        <v>86</v>
      </c>
      <c r="AY295" s="269" t="s">
        <v>134</v>
      </c>
    </row>
    <row r="296" s="2" customFormat="1" ht="16.5" customHeight="1">
      <c r="A296" s="42"/>
      <c r="B296" s="43"/>
      <c r="C296" s="218" t="s">
        <v>354</v>
      </c>
      <c r="D296" s="218" t="s">
        <v>138</v>
      </c>
      <c r="E296" s="219" t="s">
        <v>355</v>
      </c>
      <c r="F296" s="220" t="s">
        <v>356</v>
      </c>
      <c r="G296" s="221" t="s">
        <v>279</v>
      </c>
      <c r="H296" s="222">
        <v>2940</v>
      </c>
      <c r="I296" s="223"/>
      <c r="J296" s="224">
        <f>ROUND(I296*H296,2)</f>
        <v>0</v>
      </c>
      <c r="K296" s="220" t="s">
        <v>154</v>
      </c>
      <c r="L296" s="48"/>
      <c r="M296" s="225" t="s">
        <v>44</v>
      </c>
      <c r="N296" s="226" t="s">
        <v>53</v>
      </c>
      <c r="O296" s="88"/>
      <c r="P296" s="227">
        <f>O296*H296</f>
        <v>0</v>
      </c>
      <c r="Q296" s="227">
        <v>0</v>
      </c>
      <c r="R296" s="227">
        <f>Q296*H296</f>
        <v>0</v>
      </c>
      <c r="S296" s="227">
        <v>0.01</v>
      </c>
      <c r="T296" s="228">
        <f>S296*H296</f>
        <v>29.400000000000002</v>
      </c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R296" s="229" t="s">
        <v>143</v>
      </c>
      <c r="AT296" s="229" t="s">
        <v>138</v>
      </c>
      <c r="AU296" s="229" t="s">
        <v>91</v>
      </c>
      <c r="AY296" s="20" t="s">
        <v>134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20" t="s">
        <v>86</v>
      </c>
      <c r="BK296" s="230">
        <f>ROUND(I296*H296,2)</f>
        <v>0</v>
      </c>
      <c r="BL296" s="20" t="s">
        <v>143</v>
      </c>
      <c r="BM296" s="229" t="s">
        <v>357</v>
      </c>
    </row>
    <row r="297" s="2" customFormat="1">
      <c r="A297" s="42"/>
      <c r="B297" s="43"/>
      <c r="C297" s="44"/>
      <c r="D297" s="231" t="s">
        <v>145</v>
      </c>
      <c r="E297" s="44"/>
      <c r="F297" s="232" t="s">
        <v>358</v>
      </c>
      <c r="G297" s="44"/>
      <c r="H297" s="44"/>
      <c r="I297" s="233"/>
      <c r="J297" s="44"/>
      <c r="K297" s="44"/>
      <c r="L297" s="48"/>
      <c r="M297" s="234"/>
      <c r="N297" s="235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T297" s="20" t="s">
        <v>145</v>
      </c>
      <c r="AU297" s="20" t="s">
        <v>91</v>
      </c>
    </row>
    <row r="298" s="2" customFormat="1">
      <c r="A298" s="42"/>
      <c r="B298" s="43"/>
      <c r="C298" s="44"/>
      <c r="D298" s="236" t="s">
        <v>147</v>
      </c>
      <c r="E298" s="44"/>
      <c r="F298" s="237" t="s">
        <v>359</v>
      </c>
      <c r="G298" s="44"/>
      <c r="H298" s="44"/>
      <c r="I298" s="233"/>
      <c r="J298" s="44"/>
      <c r="K298" s="44"/>
      <c r="L298" s="48"/>
      <c r="M298" s="234"/>
      <c r="N298" s="235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T298" s="20" t="s">
        <v>147</v>
      </c>
      <c r="AU298" s="20" t="s">
        <v>91</v>
      </c>
    </row>
    <row r="299" s="13" customFormat="1">
      <c r="A299" s="13"/>
      <c r="B299" s="238"/>
      <c r="C299" s="239"/>
      <c r="D299" s="231" t="s">
        <v>149</v>
      </c>
      <c r="E299" s="240" t="s">
        <v>44</v>
      </c>
      <c r="F299" s="241" t="s">
        <v>360</v>
      </c>
      <c r="G299" s="239"/>
      <c r="H299" s="240" t="s">
        <v>44</v>
      </c>
      <c r="I299" s="242"/>
      <c r="J299" s="239"/>
      <c r="K299" s="239"/>
      <c r="L299" s="243"/>
      <c r="M299" s="244"/>
      <c r="N299" s="245"/>
      <c r="O299" s="245"/>
      <c r="P299" s="245"/>
      <c r="Q299" s="245"/>
      <c r="R299" s="245"/>
      <c r="S299" s="245"/>
      <c r="T299" s="24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7" t="s">
        <v>149</v>
      </c>
      <c r="AU299" s="247" t="s">
        <v>91</v>
      </c>
      <c r="AV299" s="13" t="s">
        <v>86</v>
      </c>
      <c r="AW299" s="13" t="s">
        <v>40</v>
      </c>
      <c r="AX299" s="13" t="s">
        <v>82</v>
      </c>
      <c r="AY299" s="247" t="s">
        <v>134</v>
      </c>
    </row>
    <row r="300" s="14" customFormat="1">
      <c r="A300" s="14"/>
      <c r="B300" s="248"/>
      <c r="C300" s="249"/>
      <c r="D300" s="231" t="s">
        <v>149</v>
      </c>
      <c r="E300" s="250" t="s">
        <v>44</v>
      </c>
      <c r="F300" s="251" t="s">
        <v>361</v>
      </c>
      <c r="G300" s="249"/>
      <c r="H300" s="252">
        <v>2940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8" t="s">
        <v>149</v>
      </c>
      <c r="AU300" s="258" t="s">
        <v>91</v>
      </c>
      <c r="AV300" s="14" t="s">
        <v>91</v>
      </c>
      <c r="AW300" s="14" t="s">
        <v>40</v>
      </c>
      <c r="AX300" s="14" t="s">
        <v>86</v>
      </c>
      <c r="AY300" s="258" t="s">
        <v>134</v>
      </c>
    </row>
    <row r="301" s="2" customFormat="1" ht="24.15" customHeight="1">
      <c r="A301" s="42"/>
      <c r="B301" s="43"/>
      <c r="C301" s="218" t="s">
        <v>362</v>
      </c>
      <c r="D301" s="218" t="s">
        <v>138</v>
      </c>
      <c r="E301" s="219" t="s">
        <v>363</v>
      </c>
      <c r="F301" s="220" t="s">
        <v>364</v>
      </c>
      <c r="G301" s="221" t="s">
        <v>279</v>
      </c>
      <c r="H301" s="222">
        <v>2940</v>
      </c>
      <c r="I301" s="223"/>
      <c r="J301" s="224">
        <f>ROUND(I301*H301,2)</f>
        <v>0</v>
      </c>
      <c r="K301" s="220" t="s">
        <v>154</v>
      </c>
      <c r="L301" s="48"/>
      <c r="M301" s="225" t="s">
        <v>44</v>
      </c>
      <c r="N301" s="226" t="s">
        <v>53</v>
      </c>
      <c r="O301" s="88"/>
      <c r="P301" s="227">
        <f>O301*H301</f>
        <v>0</v>
      </c>
      <c r="Q301" s="227">
        <v>0</v>
      </c>
      <c r="R301" s="227">
        <f>Q301*H301</f>
        <v>0</v>
      </c>
      <c r="S301" s="227">
        <v>0.02</v>
      </c>
      <c r="T301" s="228">
        <f>S301*H301</f>
        <v>58.800000000000004</v>
      </c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R301" s="229" t="s">
        <v>143</v>
      </c>
      <c r="AT301" s="229" t="s">
        <v>138</v>
      </c>
      <c r="AU301" s="229" t="s">
        <v>91</v>
      </c>
      <c r="AY301" s="20" t="s">
        <v>134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20" t="s">
        <v>86</v>
      </c>
      <c r="BK301" s="230">
        <f>ROUND(I301*H301,2)</f>
        <v>0</v>
      </c>
      <c r="BL301" s="20" t="s">
        <v>143</v>
      </c>
      <c r="BM301" s="229" t="s">
        <v>365</v>
      </c>
    </row>
    <row r="302" s="2" customFormat="1">
      <c r="A302" s="42"/>
      <c r="B302" s="43"/>
      <c r="C302" s="44"/>
      <c r="D302" s="231" t="s">
        <v>145</v>
      </c>
      <c r="E302" s="44"/>
      <c r="F302" s="232" t="s">
        <v>366</v>
      </c>
      <c r="G302" s="44"/>
      <c r="H302" s="44"/>
      <c r="I302" s="233"/>
      <c r="J302" s="44"/>
      <c r="K302" s="44"/>
      <c r="L302" s="48"/>
      <c r="M302" s="234"/>
      <c r="N302" s="235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T302" s="20" t="s">
        <v>145</v>
      </c>
      <c r="AU302" s="20" t="s">
        <v>91</v>
      </c>
    </row>
    <row r="303" s="2" customFormat="1">
      <c r="A303" s="42"/>
      <c r="B303" s="43"/>
      <c r="C303" s="44"/>
      <c r="D303" s="236" t="s">
        <v>147</v>
      </c>
      <c r="E303" s="44"/>
      <c r="F303" s="237" t="s">
        <v>367</v>
      </c>
      <c r="G303" s="44"/>
      <c r="H303" s="44"/>
      <c r="I303" s="233"/>
      <c r="J303" s="44"/>
      <c r="K303" s="44"/>
      <c r="L303" s="48"/>
      <c r="M303" s="234"/>
      <c r="N303" s="235"/>
      <c r="O303" s="88"/>
      <c r="P303" s="88"/>
      <c r="Q303" s="88"/>
      <c r="R303" s="88"/>
      <c r="S303" s="88"/>
      <c r="T303" s="89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T303" s="20" t="s">
        <v>147</v>
      </c>
      <c r="AU303" s="20" t="s">
        <v>91</v>
      </c>
    </row>
    <row r="304" s="13" customFormat="1">
      <c r="A304" s="13"/>
      <c r="B304" s="238"/>
      <c r="C304" s="239"/>
      <c r="D304" s="231" t="s">
        <v>149</v>
      </c>
      <c r="E304" s="240" t="s">
        <v>44</v>
      </c>
      <c r="F304" s="241" t="s">
        <v>360</v>
      </c>
      <c r="G304" s="239"/>
      <c r="H304" s="240" t="s">
        <v>44</v>
      </c>
      <c r="I304" s="242"/>
      <c r="J304" s="239"/>
      <c r="K304" s="239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149</v>
      </c>
      <c r="AU304" s="247" t="s">
        <v>91</v>
      </c>
      <c r="AV304" s="13" t="s">
        <v>86</v>
      </c>
      <c r="AW304" s="13" t="s">
        <v>40</v>
      </c>
      <c r="AX304" s="13" t="s">
        <v>82</v>
      </c>
      <c r="AY304" s="247" t="s">
        <v>134</v>
      </c>
    </row>
    <row r="305" s="14" customFormat="1">
      <c r="A305" s="14"/>
      <c r="B305" s="248"/>
      <c r="C305" s="249"/>
      <c r="D305" s="231" t="s">
        <v>149</v>
      </c>
      <c r="E305" s="250" t="s">
        <v>44</v>
      </c>
      <c r="F305" s="251" t="s">
        <v>361</v>
      </c>
      <c r="G305" s="249"/>
      <c r="H305" s="252">
        <v>2940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8" t="s">
        <v>149</v>
      </c>
      <c r="AU305" s="258" t="s">
        <v>91</v>
      </c>
      <c r="AV305" s="14" t="s">
        <v>91</v>
      </c>
      <c r="AW305" s="14" t="s">
        <v>40</v>
      </c>
      <c r="AX305" s="14" t="s">
        <v>82</v>
      </c>
      <c r="AY305" s="258" t="s">
        <v>134</v>
      </c>
    </row>
    <row r="306" s="15" customFormat="1">
      <c r="A306" s="15"/>
      <c r="B306" s="259"/>
      <c r="C306" s="260"/>
      <c r="D306" s="231" t="s">
        <v>149</v>
      </c>
      <c r="E306" s="261" t="s">
        <v>44</v>
      </c>
      <c r="F306" s="262" t="s">
        <v>215</v>
      </c>
      <c r="G306" s="260"/>
      <c r="H306" s="263">
        <v>2940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149</v>
      </c>
      <c r="AU306" s="269" t="s">
        <v>91</v>
      </c>
      <c r="AV306" s="15" t="s">
        <v>143</v>
      </c>
      <c r="AW306" s="15" t="s">
        <v>40</v>
      </c>
      <c r="AX306" s="15" t="s">
        <v>86</v>
      </c>
      <c r="AY306" s="269" t="s">
        <v>134</v>
      </c>
    </row>
    <row r="307" s="2" customFormat="1" ht="33" customHeight="1">
      <c r="A307" s="42"/>
      <c r="B307" s="43"/>
      <c r="C307" s="218" t="s">
        <v>368</v>
      </c>
      <c r="D307" s="218" t="s">
        <v>138</v>
      </c>
      <c r="E307" s="219" t="s">
        <v>369</v>
      </c>
      <c r="F307" s="220" t="s">
        <v>370</v>
      </c>
      <c r="G307" s="221" t="s">
        <v>228</v>
      </c>
      <c r="H307" s="222">
        <v>270.56</v>
      </c>
      <c r="I307" s="223"/>
      <c r="J307" s="224">
        <f>ROUND(I307*H307,2)</f>
        <v>0</v>
      </c>
      <c r="K307" s="220" t="s">
        <v>154</v>
      </c>
      <c r="L307" s="48"/>
      <c r="M307" s="225" t="s">
        <v>44</v>
      </c>
      <c r="N307" s="226" t="s">
        <v>53</v>
      </c>
      <c r="O307" s="88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R307" s="229" t="s">
        <v>143</v>
      </c>
      <c r="AT307" s="229" t="s">
        <v>138</v>
      </c>
      <c r="AU307" s="229" t="s">
        <v>91</v>
      </c>
      <c r="AY307" s="20" t="s">
        <v>134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20" t="s">
        <v>86</v>
      </c>
      <c r="BK307" s="230">
        <f>ROUND(I307*H307,2)</f>
        <v>0</v>
      </c>
      <c r="BL307" s="20" t="s">
        <v>143</v>
      </c>
      <c r="BM307" s="229" t="s">
        <v>371</v>
      </c>
    </row>
    <row r="308" s="2" customFormat="1">
      <c r="A308" s="42"/>
      <c r="B308" s="43"/>
      <c r="C308" s="44"/>
      <c r="D308" s="231" t="s">
        <v>145</v>
      </c>
      <c r="E308" s="44"/>
      <c r="F308" s="232" t="s">
        <v>372</v>
      </c>
      <c r="G308" s="44"/>
      <c r="H308" s="44"/>
      <c r="I308" s="233"/>
      <c r="J308" s="44"/>
      <c r="K308" s="44"/>
      <c r="L308" s="48"/>
      <c r="M308" s="234"/>
      <c r="N308" s="235"/>
      <c r="O308" s="88"/>
      <c r="P308" s="88"/>
      <c r="Q308" s="88"/>
      <c r="R308" s="88"/>
      <c r="S308" s="88"/>
      <c r="T308" s="89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T308" s="20" t="s">
        <v>145</v>
      </c>
      <c r="AU308" s="20" t="s">
        <v>91</v>
      </c>
    </row>
    <row r="309" s="2" customFormat="1">
      <c r="A309" s="42"/>
      <c r="B309" s="43"/>
      <c r="C309" s="44"/>
      <c r="D309" s="236" t="s">
        <v>147</v>
      </c>
      <c r="E309" s="44"/>
      <c r="F309" s="237" t="s">
        <v>373</v>
      </c>
      <c r="G309" s="44"/>
      <c r="H309" s="44"/>
      <c r="I309" s="233"/>
      <c r="J309" s="44"/>
      <c r="K309" s="44"/>
      <c r="L309" s="48"/>
      <c r="M309" s="234"/>
      <c r="N309" s="235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147</v>
      </c>
      <c r="AU309" s="20" t="s">
        <v>91</v>
      </c>
    </row>
    <row r="310" s="12" customFormat="1" ht="22.8" customHeight="1">
      <c r="A310" s="12"/>
      <c r="B310" s="202"/>
      <c r="C310" s="203"/>
      <c r="D310" s="204" t="s">
        <v>81</v>
      </c>
      <c r="E310" s="216" t="s">
        <v>374</v>
      </c>
      <c r="F310" s="216" t="s">
        <v>375</v>
      </c>
      <c r="G310" s="203"/>
      <c r="H310" s="203"/>
      <c r="I310" s="206"/>
      <c r="J310" s="217">
        <f>BK310</f>
        <v>0</v>
      </c>
      <c r="K310" s="203"/>
      <c r="L310" s="208"/>
      <c r="M310" s="209"/>
      <c r="N310" s="210"/>
      <c r="O310" s="210"/>
      <c r="P310" s="211">
        <f>SUM(P311:P358)</f>
        <v>0</v>
      </c>
      <c r="Q310" s="210"/>
      <c r="R310" s="211">
        <f>SUM(R311:R358)</f>
        <v>176.44599701999999</v>
      </c>
      <c r="S310" s="210"/>
      <c r="T310" s="212">
        <f>SUM(T311:T358)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3" t="s">
        <v>86</v>
      </c>
      <c r="AT310" s="214" t="s">
        <v>81</v>
      </c>
      <c r="AU310" s="214" t="s">
        <v>86</v>
      </c>
      <c r="AY310" s="213" t="s">
        <v>134</v>
      </c>
      <c r="BK310" s="215">
        <f>SUM(BK311:BK358)</f>
        <v>0</v>
      </c>
    </row>
    <row r="311" s="2" customFormat="1" ht="37.8" customHeight="1">
      <c r="A311" s="42"/>
      <c r="B311" s="43"/>
      <c r="C311" s="218" t="s">
        <v>345</v>
      </c>
      <c r="D311" s="218" t="s">
        <v>138</v>
      </c>
      <c r="E311" s="219" t="s">
        <v>376</v>
      </c>
      <c r="F311" s="220" t="s">
        <v>377</v>
      </c>
      <c r="G311" s="221" t="s">
        <v>279</v>
      </c>
      <c r="H311" s="222">
        <v>9</v>
      </c>
      <c r="I311" s="223"/>
      <c r="J311" s="224">
        <f>ROUND(I311*H311,2)</f>
        <v>0</v>
      </c>
      <c r="K311" s="220" t="s">
        <v>154</v>
      </c>
      <c r="L311" s="48"/>
      <c r="M311" s="225" t="s">
        <v>44</v>
      </c>
      <c r="N311" s="226" t="s">
        <v>53</v>
      </c>
      <c r="O311" s="88"/>
      <c r="P311" s="227">
        <f>O311*H311</f>
        <v>0</v>
      </c>
      <c r="Q311" s="227">
        <v>0.040000000000000001</v>
      </c>
      <c r="R311" s="227">
        <f>Q311*H311</f>
        <v>0.35999999999999999</v>
      </c>
      <c r="S311" s="227">
        <v>0</v>
      </c>
      <c r="T311" s="228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9" t="s">
        <v>143</v>
      </c>
      <c r="AT311" s="229" t="s">
        <v>138</v>
      </c>
      <c r="AU311" s="229" t="s">
        <v>91</v>
      </c>
      <c r="AY311" s="20" t="s">
        <v>134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20" t="s">
        <v>86</v>
      </c>
      <c r="BK311" s="230">
        <f>ROUND(I311*H311,2)</f>
        <v>0</v>
      </c>
      <c r="BL311" s="20" t="s">
        <v>143</v>
      </c>
      <c r="BM311" s="229" t="s">
        <v>378</v>
      </c>
    </row>
    <row r="312" s="2" customFormat="1">
      <c r="A312" s="42"/>
      <c r="B312" s="43"/>
      <c r="C312" s="44"/>
      <c r="D312" s="231" t="s">
        <v>145</v>
      </c>
      <c r="E312" s="44"/>
      <c r="F312" s="232" t="s">
        <v>379</v>
      </c>
      <c r="G312" s="44"/>
      <c r="H312" s="44"/>
      <c r="I312" s="233"/>
      <c r="J312" s="44"/>
      <c r="K312" s="44"/>
      <c r="L312" s="48"/>
      <c r="M312" s="234"/>
      <c r="N312" s="235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145</v>
      </c>
      <c r="AU312" s="20" t="s">
        <v>91</v>
      </c>
    </row>
    <row r="313" s="2" customFormat="1">
      <c r="A313" s="42"/>
      <c r="B313" s="43"/>
      <c r="C313" s="44"/>
      <c r="D313" s="236" t="s">
        <v>147</v>
      </c>
      <c r="E313" s="44"/>
      <c r="F313" s="237" t="s">
        <v>380</v>
      </c>
      <c r="G313" s="44"/>
      <c r="H313" s="44"/>
      <c r="I313" s="233"/>
      <c r="J313" s="44"/>
      <c r="K313" s="44"/>
      <c r="L313" s="48"/>
      <c r="M313" s="234"/>
      <c r="N313" s="235"/>
      <c r="O313" s="88"/>
      <c r="P313" s="88"/>
      <c r="Q313" s="88"/>
      <c r="R313" s="88"/>
      <c r="S313" s="88"/>
      <c r="T313" s="89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T313" s="20" t="s">
        <v>147</v>
      </c>
      <c r="AU313" s="20" t="s">
        <v>91</v>
      </c>
    </row>
    <row r="314" s="13" customFormat="1">
      <c r="A314" s="13"/>
      <c r="B314" s="238"/>
      <c r="C314" s="239"/>
      <c r="D314" s="231" t="s">
        <v>149</v>
      </c>
      <c r="E314" s="240" t="s">
        <v>44</v>
      </c>
      <c r="F314" s="241" t="s">
        <v>381</v>
      </c>
      <c r="G314" s="239"/>
      <c r="H314" s="240" t="s">
        <v>44</v>
      </c>
      <c r="I314" s="242"/>
      <c r="J314" s="239"/>
      <c r="K314" s="239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149</v>
      </c>
      <c r="AU314" s="247" t="s">
        <v>91</v>
      </c>
      <c r="AV314" s="13" t="s">
        <v>86</v>
      </c>
      <c r="AW314" s="13" t="s">
        <v>40</v>
      </c>
      <c r="AX314" s="13" t="s">
        <v>82</v>
      </c>
      <c r="AY314" s="247" t="s">
        <v>134</v>
      </c>
    </row>
    <row r="315" s="14" customFormat="1">
      <c r="A315" s="14"/>
      <c r="B315" s="248"/>
      <c r="C315" s="249"/>
      <c r="D315" s="231" t="s">
        <v>149</v>
      </c>
      <c r="E315" s="250" t="s">
        <v>44</v>
      </c>
      <c r="F315" s="251" t="s">
        <v>216</v>
      </c>
      <c r="G315" s="249"/>
      <c r="H315" s="252">
        <v>9</v>
      </c>
      <c r="I315" s="253"/>
      <c r="J315" s="249"/>
      <c r="K315" s="249"/>
      <c r="L315" s="254"/>
      <c r="M315" s="255"/>
      <c r="N315" s="256"/>
      <c r="O315" s="256"/>
      <c r="P315" s="256"/>
      <c r="Q315" s="256"/>
      <c r="R315" s="256"/>
      <c r="S315" s="256"/>
      <c r="T315" s="25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8" t="s">
        <v>149</v>
      </c>
      <c r="AU315" s="258" t="s">
        <v>91</v>
      </c>
      <c r="AV315" s="14" t="s">
        <v>91</v>
      </c>
      <c r="AW315" s="14" t="s">
        <v>40</v>
      </c>
      <c r="AX315" s="14" t="s">
        <v>86</v>
      </c>
      <c r="AY315" s="258" t="s">
        <v>134</v>
      </c>
    </row>
    <row r="316" s="2" customFormat="1" ht="24.15" customHeight="1">
      <c r="A316" s="42"/>
      <c r="B316" s="43"/>
      <c r="C316" s="218" t="s">
        <v>382</v>
      </c>
      <c r="D316" s="218" t="s">
        <v>138</v>
      </c>
      <c r="E316" s="219" t="s">
        <v>383</v>
      </c>
      <c r="F316" s="220" t="s">
        <v>384</v>
      </c>
      <c r="G316" s="221" t="s">
        <v>279</v>
      </c>
      <c r="H316" s="222">
        <v>18</v>
      </c>
      <c r="I316" s="223"/>
      <c r="J316" s="224">
        <f>ROUND(I316*H316,2)</f>
        <v>0</v>
      </c>
      <c r="K316" s="220" t="s">
        <v>154</v>
      </c>
      <c r="L316" s="48"/>
      <c r="M316" s="225" t="s">
        <v>44</v>
      </c>
      <c r="N316" s="226" t="s">
        <v>53</v>
      </c>
      <c r="O316" s="88"/>
      <c r="P316" s="227">
        <f>O316*H316</f>
        <v>0</v>
      </c>
      <c r="Q316" s="227">
        <v>0.1002</v>
      </c>
      <c r="R316" s="227">
        <f>Q316*H316</f>
        <v>1.8035999999999999</v>
      </c>
      <c r="S316" s="227">
        <v>0</v>
      </c>
      <c r="T316" s="228">
        <f>S316*H316</f>
        <v>0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29" t="s">
        <v>143</v>
      </c>
      <c r="AT316" s="229" t="s">
        <v>138</v>
      </c>
      <c r="AU316" s="229" t="s">
        <v>91</v>
      </c>
      <c r="AY316" s="20" t="s">
        <v>134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20" t="s">
        <v>86</v>
      </c>
      <c r="BK316" s="230">
        <f>ROUND(I316*H316,2)</f>
        <v>0</v>
      </c>
      <c r="BL316" s="20" t="s">
        <v>143</v>
      </c>
      <c r="BM316" s="229" t="s">
        <v>385</v>
      </c>
    </row>
    <row r="317" s="2" customFormat="1">
      <c r="A317" s="42"/>
      <c r="B317" s="43"/>
      <c r="C317" s="44"/>
      <c r="D317" s="231" t="s">
        <v>145</v>
      </c>
      <c r="E317" s="44"/>
      <c r="F317" s="232" t="s">
        <v>386</v>
      </c>
      <c r="G317" s="44"/>
      <c r="H317" s="44"/>
      <c r="I317" s="233"/>
      <c r="J317" s="44"/>
      <c r="K317" s="44"/>
      <c r="L317" s="48"/>
      <c r="M317" s="234"/>
      <c r="N317" s="235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T317" s="20" t="s">
        <v>145</v>
      </c>
      <c r="AU317" s="20" t="s">
        <v>91</v>
      </c>
    </row>
    <row r="318" s="2" customFormat="1">
      <c r="A318" s="42"/>
      <c r="B318" s="43"/>
      <c r="C318" s="44"/>
      <c r="D318" s="236" t="s">
        <v>147</v>
      </c>
      <c r="E318" s="44"/>
      <c r="F318" s="237" t="s">
        <v>387</v>
      </c>
      <c r="G318" s="44"/>
      <c r="H318" s="44"/>
      <c r="I318" s="233"/>
      <c r="J318" s="44"/>
      <c r="K318" s="44"/>
      <c r="L318" s="48"/>
      <c r="M318" s="234"/>
      <c r="N318" s="235"/>
      <c r="O318" s="88"/>
      <c r="P318" s="88"/>
      <c r="Q318" s="88"/>
      <c r="R318" s="88"/>
      <c r="S318" s="88"/>
      <c r="T318" s="89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T318" s="20" t="s">
        <v>147</v>
      </c>
      <c r="AU318" s="20" t="s">
        <v>91</v>
      </c>
    </row>
    <row r="319" s="13" customFormat="1">
      <c r="A319" s="13"/>
      <c r="B319" s="238"/>
      <c r="C319" s="239"/>
      <c r="D319" s="231" t="s">
        <v>149</v>
      </c>
      <c r="E319" s="240" t="s">
        <v>44</v>
      </c>
      <c r="F319" s="241" t="s">
        <v>388</v>
      </c>
      <c r="G319" s="239"/>
      <c r="H319" s="240" t="s">
        <v>44</v>
      </c>
      <c r="I319" s="242"/>
      <c r="J319" s="239"/>
      <c r="K319" s="239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149</v>
      </c>
      <c r="AU319" s="247" t="s">
        <v>91</v>
      </c>
      <c r="AV319" s="13" t="s">
        <v>86</v>
      </c>
      <c r="AW319" s="13" t="s">
        <v>40</v>
      </c>
      <c r="AX319" s="13" t="s">
        <v>82</v>
      </c>
      <c r="AY319" s="247" t="s">
        <v>134</v>
      </c>
    </row>
    <row r="320" s="14" customFormat="1">
      <c r="A320" s="14"/>
      <c r="B320" s="248"/>
      <c r="C320" s="249"/>
      <c r="D320" s="231" t="s">
        <v>149</v>
      </c>
      <c r="E320" s="250" t="s">
        <v>44</v>
      </c>
      <c r="F320" s="251" t="s">
        <v>289</v>
      </c>
      <c r="G320" s="249"/>
      <c r="H320" s="252">
        <v>18</v>
      </c>
      <c r="I320" s="253"/>
      <c r="J320" s="249"/>
      <c r="K320" s="249"/>
      <c r="L320" s="254"/>
      <c r="M320" s="255"/>
      <c r="N320" s="256"/>
      <c r="O320" s="256"/>
      <c r="P320" s="256"/>
      <c r="Q320" s="256"/>
      <c r="R320" s="256"/>
      <c r="S320" s="256"/>
      <c r="T320" s="25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8" t="s">
        <v>149</v>
      </c>
      <c r="AU320" s="258" t="s">
        <v>91</v>
      </c>
      <c r="AV320" s="14" t="s">
        <v>91</v>
      </c>
      <c r="AW320" s="14" t="s">
        <v>40</v>
      </c>
      <c r="AX320" s="14" t="s">
        <v>86</v>
      </c>
      <c r="AY320" s="258" t="s">
        <v>134</v>
      </c>
    </row>
    <row r="321" s="2" customFormat="1" ht="24.15" customHeight="1">
      <c r="A321" s="42"/>
      <c r="B321" s="43"/>
      <c r="C321" s="218" t="s">
        <v>389</v>
      </c>
      <c r="D321" s="218" t="s">
        <v>138</v>
      </c>
      <c r="E321" s="219" t="s">
        <v>390</v>
      </c>
      <c r="F321" s="220" t="s">
        <v>391</v>
      </c>
      <c r="G321" s="221" t="s">
        <v>141</v>
      </c>
      <c r="H321" s="222">
        <v>384</v>
      </c>
      <c r="I321" s="223"/>
      <c r="J321" s="224">
        <f>ROUND(I321*H321,2)</f>
        <v>0</v>
      </c>
      <c r="K321" s="220" t="s">
        <v>154</v>
      </c>
      <c r="L321" s="48"/>
      <c r="M321" s="225" t="s">
        <v>44</v>
      </c>
      <c r="N321" s="226" t="s">
        <v>53</v>
      </c>
      <c r="O321" s="88"/>
      <c r="P321" s="227">
        <f>O321*H321</f>
        <v>0</v>
      </c>
      <c r="Q321" s="227">
        <v>0.13095999999999999</v>
      </c>
      <c r="R321" s="227">
        <f>Q321*H321</f>
        <v>50.288640000000001</v>
      </c>
      <c r="S321" s="227">
        <v>0</v>
      </c>
      <c r="T321" s="228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9" t="s">
        <v>143</v>
      </c>
      <c r="AT321" s="229" t="s">
        <v>138</v>
      </c>
      <c r="AU321" s="229" t="s">
        <v>91</v>
      </c>
      <c r="AY321" s="20" t="s">
        <v>134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20" t="s">
        <v>86</v>
      </c>
      <c r="BK321" s="230">
        <f>ROUND(I321*H321,2)</f>
        <v>0</v>
      </c>
      <c r="BL321" s="20" t="s">
        <v>143</v>
      </c>
      <c r="BM321" s="229" t="s">
        <v>392</v>
      </c>
    </row>
    <row r="322" s="2" customFormat="1">
      <c r="A322" s="42"/>
      <c r="B322" s="43"/>
      <c r="C322" s="44"/>
      <c r="D322" s="231" t="s">
        <v>145</v>
      </c>
      <c r="E322" s="44"/>
      <c r="F322" s="232" t="s">
        <v>393</v>
      </c>
      <c r="G322" s="44"/>
      <c r="H322" s="44"/>
      <c r="I322" s="233"/>
      <c r="J322" s="44"/>
      <c r="K322" s="44"/>
      <c r="L322" s="48"/>
      <c r="M322" s="234"/>
      <c r="N322" s="235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0" t="s">
        <v>145</v>
      </c>
      <c r="AU322" s="20" t="s">
        <v>91</v>
      </c>
    </row>
    <row r="323" s="2" customFormat="1">
      <c r="A323" s="42"/>
      <c r="B323" s="43"/>
      <c r="C323" s="44"/>
      <c r="D323" s="236" t="s">
        <v>147</v>
      </c>
      <c r="E323" s="44"/>
      <c r="F323" s="237" t="s">
        <v>394</v>
      </c>
      <c r="G323" s="44"/>
      <c r="H323" s="44"/>
      <c r="I323" s="233"/>
      <c r="J323" s="44"/>
      <c r="K323" s="44"/>
      <c r="L323" s="48"/>
      <c r="M323" s="234"/>
      <c r="N323" s="235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147</v>
      </c>
      <c r="AU323" s="20" t="s">
        <v>91</v>
      </c>
    </row>
    <row r="324" s="13" customFormat="1">
      <c r="A324" s="13"/>
      <c r="B324" s="238"/>
      <c r="C324" s="239"/>
      <c r="D324" s="231" t="s">
        <v>149</v>
      </c>
      <c r="E324" s="240" t="s">
        <v>44</v>
      </c>
      <c r="F324" s="241" t="s">
        <v>395</v>
      </c>
      <c r="G324" s="239"/>
      <c r="H324" s="240" t="s">
        <v>44</v>
      </c>
      <c r="I324" s="242"/>
      <c r="J324" s="239"/>
      <c r="K324" s="239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149</v>
      </c>
      <c r="AU324" s="247" t="s">
        <v>91</v>
      </c>
      <c r="AV324" s="13" t="s">
        <v>86</v>
      </c>
      <c r="AW324" s="13" t="s">
        <v>40</v>
      </c>
      <c r="AX324" s="13" t="s">
        <v>82</v>
      </c>
      <c r="AY324" s="247" t="s">
        <v>134</v>
      </c>
    </row>
    <row r="325" s="14" customFormat="1">
      <c r="A325" s="14"/>
      <c r="B325" s="248"/>
      <c r="C325" s="249"/>
      <c r="D325" s="231" t="s">
        <v>149</v>
      </c>
      <c r="E325" s="250" t="s">
        <v>44</v>
      </c>
      <c r="F325" s="251" t="s">
        <v>396</v>
      </c>
      <c r="G325" s="249"/>
      <c r="H325" s="252">
        <v>384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8" t="s">
        <v>149</v>
      </c>
      <c r="AU325" s="258" t="s">
        <v>91</v>
      </c>
      <c r="AV325" s="14" t="s">
        <v>91</v>
      </c>
      <c r="AW325" s="14" t="s">
        <v>40</v>
      </c>
      <c r="AX325" s="14" t="s">
        <v>86</v>
      </c>
      <c r="AY325" s="258" t="s">
        <v>134</v>
      </c>
    </row>
    <row r="326" s="2" customFormat="1" ht="16.5" customHeight="1">
      <c r="A326" s="42"/>
      <c r="B326" s="43"/>
      <c r="C326" s="281" t="s">
        <v>397</v>
      </c>
      <c r="D326" s="281" t="s">
        <v>246</v>
      </c>
      <c r="E326" s="282" t="s">
        <v>398</v>
      </c>
      <c r="F326" s="283" t="s">
        <v>399</v>
      </c>
      <c r="G326" s="284" t="s">
        <v>141</v>
      </c>
      <c r="H326" s="285">
        <v>387.83999999999998</v>
      </c>
      <c r="I326" s="286"/>
      <c r="J326" s="287">
        <f>ROUND(I326*H326,2)</f>
        <v>0</v>
      </c>
      <c r="K326" s="283" t="s">
        <v>154</v>
      </c>
      <c r="L326" s="288"/>
      <c r="M326" s="289" t="s">
        <v>44</v>
      </c>
      <c r="N326" s="290" t="s">
        <v>53</v>
      </c>
      <c r="O326" s="88"/>
      <c r="P326" s="227">
        <f>O326*H326</f>
        <v>0</v>
      </c>
      <c r="Q326" s="227">
        <v>0.12</v>
      </c>
      <c r="R326" s="227">
        <f>Q326*H326</f>
        <v>46.540799999999997</v>
      </c>
      <c r="S326" s="227">
        <v>0</v>
      </c>
      <c r="T326" s="228">
        <f>S326*H326</f>
        <v>0</v>
      </c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R326" s="229" t="s">
        <v>207</v>
      </c>
      <c r="AT326" s="229" t="s">
        <v>246</v>
      </c>
      <c r="AU326" s="229" t="s">
        <v>91</v>
      </c>
      <c r="AY326" s="20" t="s">
        <v>134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20" t="s">
        <v>86</v>
      </c>
      <c r="BK326" s="230">
        <f>ROUND(I326*H326,2)</f>
        <v>0</v>
      </c>
      <c r="BL326" s="20" t="s">
        <v>143</v>
      </c>
      <c r="BM326" s="229" t="s">
        <v>400</v>
      </c>
    </row>
    <row r="327" s="2" customFormat="1">
      <c r="A327" s="42"/>
      <c r="B327" s="43"/>
      <c r="C327" s="44"/>
      <c r="D327" s="231" t="s">
        <v>145</v>
      </c>
      <c r="E327" s="44"/>
      <c r="F327" s="232" t="s">
        <v>399</v>
      </c>
      <c r="G327" s="44"/>
      <c r="H327" s="44"/>
      <c r="I327" s="233"/>
      <c r="J327" s="44"/>
      <c r="K327" s="44"/>
      <c r="L327" s="48"/>
      <c r="M327" s="234"/>
      <c r="N327" s="235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T327" s="20" t="s">
        <v>145</v>
      </c>
      <c r="AU327" s="20" t="s">
        <v>91</v>
      </c>
    </row>
    <row r="328" s="13" customFormat="1">
      <c r="A328" s="13"/>
      <c r="B328" s="238"/>
      <c r="C328" s="239"/>
      <c r="D328" s="231" t="s">
        <v>149</v>
      </c>
      <c r="E328" s="240" t="s">
        <v>44</v>
      </c>
      <c r="F328" s="241" t="s">
        <v>395</v>
      </c>
      <c r="G328" s="239"/>
      <c r="H328" s="240" t="s">
        <v>44</v>
      </c>
      <c r="I328" s="242"/>
      <c r="J328" s="239"/>
      <c r="K328" s="239"/>
      <c r="L328" s="243"/>
      <c r="M328" s="244"/>
      <c r="N328" s="245"/>
      <c r="O328" s="245"/>
      <c r="P328" s="245"/>
      <c r="Q328" s="245"/>
      <c r="R328" s="245"/>
      <c r="S328" s="245"/>
      <c r="T328" s="24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7" t="s">
        <v>149</v>
      </c>
      <c r="AU328" s="247" t="s">
        <v>91</v>
      </c>
      <c r="AV328" s="13" t="s">
        <v>86</v>
      </c>
      <c r="AW328" s="13" t="s">
        <v>40</v>
      </c>
      <c r="AX328" s="13" t="s">
        <v>82</v>
      </c>
      <c r="AY328" s="247" t="s">
        <v>134</v>
      </c>
    </row>
    <row r="329" s="14" customFormat="1">
      <c r="A329" s="14"/>
      <c r="B329" s="248"/>
      <c r="C329" s="249"/>
      <c r="D329" s="231" t="s">
        <v>149</v>
      </c>
      <c r="E329" s="250" t="s">
        <v>44</v>
      </c>
      <c r="F329" s="251" t="s">
        <v>401</v>
      </c>
      <c r="G329" s="249"/>
      <c r="H329" s="252">
        <v>387.83999999999998</v>
      </c>
      <c r="I329" s="253"/>
      <c r="J329" s="249"/>
      <c r="K329" s="249"/>
      <c r="L329" s="254"/>
      <c r="M329" s="255"/>
      <c r="N329" s="256"/>
      <c r="O329" s="256"/>
      <c r="P329" s="256"/>
      <c r="Q329" s="256"/>
      <c r="R329" s="256"/>
      <c r="S329" s="256"/>
      <c r="T329" s="25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8" t="s">
        <v>149</v>
      </c>
      <c r="AU329" s="258" t="s">
        <v>91</v>
      </c>
      <c r="AV329" s="14" t="s">
        <v>91</v>
      </c>
      <c r="AW329" s="14" t="s">
        <v>40</v>
      </c>
      <c r="AX329" s="14" t="s">
        <v>86</v>
      </c>
      <c r="AY329" s="258" t="s">
        <v>134</v>
      </c>
    </row>
    <row r="330" s="2" customFormat="1" ht="24.15" customHeight="1">
      <c r="A330" s="42"/>
      <c r="B330" s="43"/>
      <c r="C330" s="218" t="s">
        <v>402</v>
      </c>
      <c r="D330" s="218" t="s">
        <v>138</v>
      </c>
      <c r="E330" s="219" t="s">
        <v>403</v>
      </c>
      <c r="F330" s="220" t="s">
        <v>404</v>
      </c>
      <c r="G330" s="221" t="s">
        <v>279</v>
      </c>
      <c r="H330" s="222">
        <v>79</v>
      </c>
      <c r="I330" s="223"/>
      <c r="J330" s="224">
        <f>ROUND(I330*H330,2)</f>
        <v>0</v>
      </c>
      <c r="K330" s="220" t="s">
        <v>154</v>
      </c>
      <c r="L330" s="48"/>
      <c r="M330" s="225" t="s">
        <v>44</v>
      </c>
      <c r="N330" s="226" t="s">
        <v>53</v>
      </c>
      <c r="O330" s="88"/>
      <c r="P330" s="227">
        <f>O330*H330</f>
        <v>0</v>
      </c>
      <c r="Q330" s="227">
        <v>0.089219999999999994</v>
      </c>
      <c r="R330" s="227">
        <f>Q330*H330</f>
        <v>7.0483799999999999</v>
      </c>
      <c r="S330" s="227">
        <v>0</v>
      </c>
      <c r="T330" s="228">
        <f>S330*H330</f>
        <v>0</v>
      </c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R330" s="229" t="s">
        <v>143</v>
      </c>
      <c r="AT330" s="229" t="s">
        <v>138</v>
      </c>
      <c r="AU330" s="229" t="s">
        <v>91</v>
      </c>
      <c r="AY330" s="20" t="s">
        <v>134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20" t="s">
        <v>86</v>
      </c>
      <c r="BK330" s="230">
        <f>ROUND(I330*H330,2)</f>
        <v>0</v>
      </c>
      <c r="BL330" s="20" t="s">
        <v>143</v>
      </c>
      <c r="BM330" s="229" t="s">
        <v>405</v>
      </c>
    </row>
    <row r="331" s="2" customFormat="1">
      <c r="A331" s="42"/>
      <c r="B331" s="43"/>
      <c r="C331" s="44"/>
      <c r="D331" s="231" t="s">
        <v>145</v>
      </c>
      <c r="E331" s="44"/>
      <c r="F331" s="232" t="s">
        <v>406</v>
      </c>
      <c r="G331" s="44"/>
      <c r="H331" s="44"/>
      <c r="I331" s="233"/>
      <c r="J331" s="44"/>
      <c r="K331" s="44"/>
      <c r="L331" s="48"/>
      <c r="M331" s="234"/>
      <c r="N331" s="235"/>
      <c r="O331" s="88"/>
      <c r="P331" s="88"/>
      <c r="Q331" s="88"/>
      <c r="R331" s="88"/>
      <c r="S331" s="88"/>
      <c r="T331" s="89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T331" s="20" t="s">
        <v>145</v>
      </c>
      <c r="AU331" s="20" t="s">
        <v>91</v>
      </c>
    </row>
    <row r="332" s="2" customFormat="1">
      <c r="A332" s="42"/>
      <c r="B332" s="43"/>
      <c r="C332" s="44"/>
      <c r="D332" s="236" t="s">
        <v>147</v>
      </c>
      <c r="E332" s="44"/>
      <c r="F332" s="237" t="s">
        <v>407</v>
      </c>
      <c r="G332" s="44"/>
      <c r="H332" s="44"/>
      <c r="I332" s="233"/>
      <c r="J332" s="44"/>
      <c r="K332" s="44"/>
      <c r="L332" s="48"/>
      <c r="M332" s="234"/>
      <c r="N332" s="235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0" t="s">
        <v>147</v>
      </c>
      <c r="AU332" s="20" t="s">
        <v>91</v>
      </c>
    </row>
    <row r="333" s="13" customFormat="1">
      <c r="A333" s="13"/>
      <c r="B333" s="238"/>
      <c r="C333" s="239"/>
      <c r="D333" s="231" t="s">
        <v>149</v>
      </c>
      <c r="E333" s="240" t="s">
        <v>44</v>
      </c>
      <c r="F333" s="241" t="s">
        <v>408</v>
      </c>
      <c r="G333" s="239"/>
      <c r="H333" s="240" t="s">
        <v>44</v>
      </c>
      <c r="I333" s="242"/>
      <c r="J333" s="239"/>
      <c r="K333" s="239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149</v>
      </c>
      <c r="AU333" s="247" t="s">
        <v>91</v>
      </c>
      <c r="AV333" s="13" t="s">
        <v>86</v>
      </c>
      <c r="AW333" s="13" t="s">
        <v>40</v>
      </c>
      <c r="AX333" s="13" t="s">
        <v>82</v>
      </c>
      <c r="AY333" s="247" t="s">
        <v>134</v>
      </c>
    </row>
    <row r="334" s="14" customFormat="1">
      <c r="A334" s="14"/>
      <c r="B334" s="248"/>
      <c r="C334" s="249"/>
      <c r="D334" s="231" t="s">
        <v>149</v>
      </c>
      <c r="E334" s="250" t="s">
        <v>44</v>
      </c>
      <c r="F334" s="251" t="s">
        <v>409</v>
      </c>
      <c r="G334" s="249"/>
      <c r="H334" s="252">
        <v>79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149</v>
      </c>
      <c r="AU334" s="258" t="s">
        <v>91</v>
      </c>
      <c r="AV334" s="14" t="s">
        <v>91</v>
      </c>
      <c r="AW334" s="14" t="s">
        <v>40</v>
      </c>
      <c r="AX334" s="14" t="s">
        <v>82</v>
      </c>
      <c r="AY334" s="258" t="s">
        <v>134</v>
      </c>
    </row>
    <row r="335" s="15" customFormat="1">
      <c r="A335" s="15"/>
      <c r="B335" s="259"/>
      <c r="C335" s="260"/>
      <c r="D335" s="231" t="s">
        <v>149</v>
      </c>
      <c r="E335" s="261" t="s">
        <v>44</v>
      </c>
      <c r="F335" s="262" t="s">
        <v>215</v>
      </c>
      <c r="G335" s="260"/>
      <c r="H335" s="263">
        <v>79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149</v>
      </c>
      <c r="AU335" s="269" t="s">
        <v>91</v>
      </c>
      <c r="AV335" s="15" t="s">
        <v>143</v>
      </c>
      <c r="AW335" s="15" t="s">
        <v>40</v>
      </c>
      <c r="AX335" s="15" t="s">
        <v>86</v>
      </c>
      <c r="AY335" s="269" t="s">
        <v>134</v>
      </c>
    </row>
    <row r="336" s="2" customFormat="1" ht="24.15" customHeight="1">
      <c r="A336" s="42"/>
      <c r="B336" s="43"/>
      <c r="C336" s="218" t="s">
        <v>410</v>
      </c>
      <c r="D336" s="218" t="s">
        <v>138</v>
      </c>
      <c r="E336" s="219" t="s">
        <v>411</v>
      </c>
      <c r="F336" s="220" t="s">
        <v>412</v>
      </c>
      <c r="G336" s="221" t="s">
        <v>162</v>
      </c>
      <c r="H336" s="222">
        <v>31.202999999999999</v>
      </c>
      <c r="I336" s="223"/>
      <c r="J336" s="224">
        <f>ROUND(I336*H336,2)</f>
        <v>0</v>
      </c>
      <c r="K336" s="220" t="s">
        <v>154</v>
      </c>
      <c r="L336" s="48"/>
      <c r="M336" s="225" t="s">
        <v>44</v>
      </c>
      <c r="N336" s="226" t="s">
        <v>53</v>
      </c>
      <c r="O336" s="88"/>
      <c r="P336" s="227">
        <f>O336*H336</f>
        <v>0</v>
      </c>
      <c r="Q336" s="227">
        <v>2.2563399999999998</v>
      </c>
      <c r="R336" s="227">
        <f>Q336*H336</f>
        <v>70.404577019999991</v>
      </c>
      <c r="S336" s="227">
        <v>0</v>
      </c>
      <c r="T336" s="228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29" t="s">
        <v>143</v>
      </c>
      <c r="AT336" s="229" t="s">
        <v>138</v>
      </c>
      <c r="AU336" s="229" t="s">
        <v>91</v>
      </c>
      <c r="AY336" s="20" t="s">
        <v>134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20" t="s">
        <v>86</v>
      </c>
      <c r="BK336" s="230">
        <f>ROUND(I336*H336,2)</f>
        <v>0</v>
      </c>
      <c r="BL336" s="20" t="s">
        <v>143</v>
      </c>
      <c r="BM336" s="229" t="s">
        <v>413</v>
      </c>
    </row>
    <row r="337" s="2" customFormat="1">
      <c r="A337" s="42"/>
      <c r="B337" s="43"/>
      <c r="C337" s="44"/>
      <c r="D337" s="231" t="s">
        <v>145</v>
      </c>
      <c r="E337" s="44"/>
      <c r="F337" s="232" t="s">
        <v>412</v>
      </c>
      <c r="G337" s="44"/>
      <c r="H337" s="44"/>
      <c r="I337" s="233"/>
      <c r="J337" s="44"/>
      <c r="K337" s="44"/>
      <c r="L337" s="48"/>
      <c r="M337" s="234"/>
      <c r="N337" s="235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T337" s="20" t="s">
        <v>145</v>
      </c>
      <c r="AU337" s="20" t="s">
        <v>91</v>
      </c>
    </row>
    <row r="338" s="2" customFormat="1">
      <c r="A338" s="42"/>
      <c r="B338" s="43"/>
      <c r="C338" s="44"/>
      <c r="D338" s="236" t="s">
        <v>147</v>
      </c>
      <c r="E338" s="44"/>
      <c r="F338" s="237" t="s">
        <v>414</v>
      </c>
      <c r="G338" s="44"/>
      <c r="H338" s="44"/>
      <c r="I338" s="233"/>
      <c r="J338" s="44"/>
      <c r="K338" s="44"/>
      <c r="L338" s="48"/>
      <c r="M338" s="234"/>
      <c r="N338" s="235"/>
      <c r="O338" s="88"/>
      <c r="P338" s="88"/>
      <c r="Q338" s="88"/>
      <c r="R338" s="88"/>
      <c r="S338" s="88"/>
      <c r="T338" s="89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T338" s="20" t="s">
        <v>147</v>
      </c>
      <c r="AU338" s="20" t="s">
        <v>91</v>
      </c>
    </row>
    <row r="339" s="13" customFormat="1">
      <c r="A339" s="13"/>
      <c r="B339" s="238"/>
      <c r="C339" s="239"/>
      <c r="D339" s="231" t="s">
        <v>149</v>
      </c>
      <c r="E339" s="240" t="s">
        <v>44</v>
      </c>
      <c r="F339" s="241" t="s">
        <v>395</v>
      </c>
      <c r="G339" s="239"/>
      <c r="H339" s="240" t="s">
        <v>44</v>
      </c>
      <c r="I339" s="242"/>
      <c r="J339" s="239"/>
      <c r="K339" s="239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149</v>
      </c>
      <c r="AU339" s="247" t="s">
        <v>91</v>
      </c>
      <c r="AV339" s="13" t="s">
        <v>86</v>
      </c>
      <c r="AW339" s="13" t="s">
        <v>40</v>
      </c>
      <c r="AX339" s="13" t="s">
        <v>82</v>
      </c>
      <c r="AY339" s="247" t="s">
        <v>134</v>
      </c>
    </row>
    <row r="340" s="14" customFormat="1">
      <c r="A340" s="14"/>
      <c r="B340" s="248"/>
      <c r="C340" s="249"/>
      <c r="D340" s="231" t="s">
        <v>149</v>
      </c>
      <c r="E340" s="250" t="s">
        <v>44</v>
      </c>
      <c r="F340" s="251" t="s">
        <v>415</v>
      </c>
      <c r="G340" s="249"/>
      <c r="H340" s="252">
        <v>26.879999999999999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8" t="s">
        <v>149</v>
      </c>
      <c r="AU340" s="258" t="s">
        <v>91</v>
      </c>
      <c r="AV340" s="14" t="s">
        <v>91</v>
      </c>
      <c r="AW340" s="14" t="s">
        <v>40</v>
      </c>
      <c r="AX340" s="14" t="s">
        <v>82</v>
      </c>
      <c r="AY340" s="258" t="s">
        <v>134</v>
      </c>
    </row>
    <row r="341" s="13" customFormat="1">
      <c r="A341" s="13"/>
      <c r="B341" s="238"/>
      <c r="C341" s="239"/>
      <c r="D341" s="231" t="s">
        <v>149</v>
      </c>
      <c r="E341" s="240" t="s">
        <v>44</v>
      </c>
      <c r="F341" s="241" t="s">
        <v>352</v>
      </c>
      <c r="G341" s="239"/>
      <c r="H341" s="240" t="s">
        <v>44</v>
      </c>
      <c r="I341" s="242"/>
      <c r="J341" s="239"/>
      <c r="K341" s="239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149</v>
      </c>
      <c r="AU341" s="247" t="s">
        <v>91</v>
      </c>
      <c r="AV341" s="13" t="s">
        <v>86</v>
      </c>
      <c r="AW341" s="13" t="s">
        <v>40</v>
      </c>
      <c r="AX341" s="13" t="s">
        <v>82</v>
      </c>
      <c r="AY341" s="247" t="s">
        <v>134</v>
      </c>
    </row>
    <row r="342" s="14" customFormat="1">
      <c r="A342" s="14"/>
      <c r="B342" s="248"/>
      <c r="C342" s="249"/>
      <c r="D342" s="231" t="s">
        <v>149</v>
      </c>
      <c r="E342" s="250" t="s">
        <v>44</v>
      </c>
      <c r="F342" s="251" t="s">
        <v>416</v>
      </c>
      <c r="G342" s="249"/>
      <c r="H342" s="252">
        <v>0.071999999999999995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8" t="s">
        <v>149</v>
      </c>
      <c r="AU342" s="258" t="s">
        <v>91</v>
      </c>
      <c r="AV342" s="14" t="s">
        <v>91</v>
      </c>
      <c r="AW342" s="14" t="s">
        <v>40</v>
      </c>
      <c r="AX342" s="14" t="s">
        <v>82</v>
      </c>
      <c r="AY342" s="258" t="s">
        <v>134</v>
      </c>
    </row>
    <row r="343" s="13" customFormat="1">
      <c r="A343" s="13"/>
      <c r="B343" s="238"/>
      <c r="C343" s="239"/>
      <c r="D343" s="231" t="s">
        <v>149</v>
      </c>
      <c r="E343" s="240" t="s">
        <v>44</v>
      </c>
      <c r="F343" s="241" t="s">
        <v>417</v>
      </c>
      <c r="G343" s="239"/>
      <c r="H343" s="240" t="s">
        <v>44</v>
      </c>
      <c r="I343" s="242"/>
      <c r="J343" s="239"/>
      <c r="K343" s="239"/>
      <c r="L343" s="243"/>
      <c r="M343" s="244"/>
      <c r="N343" s="245"/>
      <c r="O343" s="245"/>
      <c r="P343" s="245"/>
      <c r="Q343" s="245"/>
      <c r="R343" s="245"/>
      <c r="S343" s="245"/>
      <c r="T343" s="24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7" t="s">
        <v>149</v>
      </c>
      <c r="AU343" s="247" t="s">
        <v>91</v>
      </c>
      <c r="AV343" s="13" t="s">
        <v>86</v>
      </c>
      <c r="AW343" s="13" t="s">
        <v>40</v>
      </c>
      <c r="AX343" s="13" t="s">
        <v>82</v>
      </c>
      <c r="AY343" s="247" t="s">
        <v>134</v>
      </c>
    </row>
    <row r="344" s="14" customFormat="1">
      <c r="A344" s="14"/>
      <c r="B344" s="248"/>
      <c r="C344" s="249"/>
      <c r="D344" s="231" t="s">
        <v>149</v>
      </c>
      <c r="E344" s="250" t="s">
        <v>44</v>
      </c>
      <c r="F344" s="251" t="s">
        <v>418</v>
      </c>
      <c r="G344" s="249"/>
      <c r="H344" s="252">
        <v>0.035999999999999997</v>
      </c>
      <c r="I344" s="253"/>
      <c r="J344" s="249"/>
      <c r="K344" s="249"/>
      <c r="L344" s="254"/>
      <c r="M344" s="255"/>
      <c r="N344" s="256"/>
      <c r="O344" s="256"/>
      <c r="P344" s="256"/>
      <c r="Q344" s="256"/>
      <c r="R344" s="256"/>
      <c r="S344" s="256"/>
      <c r="T344" s="25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8" t="s">
        <v>149</v>
      </c>
      <c r="AU344" s="258" t="s">
        <v>91</v>
      </c>
      <c r="AV344" s="14" t="s">
        <v>91</v>
      </c>
      <c r="AW344" s="14" t="s">
        <v>40</v>
      </c>
      <c r="AX344" s="14" t="s">
        <v>82</v>
      </c>
      <c r="AY344" s="258" t="s">
        <v>134</v>
      </c>
    </row>
    <row r="345" s="13" customFormat="1">
      <c r="A345" s="13"/>
      <c r="B345" s="238"/>
      <c r="C345" s="239"/>
      <c r="D345" s="231" t="s">
        <v>149</v>
      </c>
      <c r="E345" s="240" t="s">
        <v>44</v>
      </c>
      <c r="F345" s="241" t="s">
        <v>419</v>
      </c>
      <c r="G345" s="239"/>
      <c r="H345" s="240" t="s">
        <v>44</v>
      </c>
      <c r="I345" s="242"/>
      <c r="J345" s="239"/>
      <c r="K345" s="239"/>
      <c r="L345" s="243"/>
      <c r="M345" s="244"/>
      <c r="N345" s="245"/>
      <c r="O345" s="245"/>
      <c r="P345" s="245"/>
      <c r="Q345" s="245"/>
      <c r="R345" s="245"/>
      <c r="S345" s="245"/>
      <c r="T345" s="24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7" t="s">
        <v>149</v>
      </c>
      <c r="AU345" s="247" t="s">
        <v>91</v>
      </c>
      <c r="AV345" s="13" t="s">
        <v>86</v>
      </c>
      <c r="AW345" s="13" t="s">
        <v>40</v>
      </c>
      <c r="AX345" s="13" t="s">
        <v>82</v>
      </c>
      <c r="AY345" s="247" t="s">
        <v>134</v>
      </c>
    </row>
    <row r="346" s="14" customFormat="1">
      <c r="A346" s="14"/>
      <c r="B346" s="248"/>
      <c r="C346" s="249"/>
      <c r="D346" s="231" t="s">
        <v>149</v>
      </c>
      <c r="E346" s="250" t="s">
        <v>44</v>
      </c>
      <c r="F346" s="251" t="s">
        <v>420</v>
      </c>
      <c r="G346" s="249"/>
      <c r="H346" s="252">
        <v>3.0150000000000001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8" t="s">
        <v>149</v>
      </c>
      <c r="AU346" s="258" t="s">
        <v>91</v>
      </c>
      <c r="AV346" s="14" t="s">
        <v>91</v>
      </c>
      <c r="AW346" s="14" t="s">
        <v>40</v>
      </c>
      <c r="AX346" s="14" t="s">
        <v>82</v>
      </c>
      <c r="AY346" s="258" t="s">
        <v>134</v>
      </c>
    </row>
    <row r="347" s="13" customFormat="1">
      <c r="A347" s="13"/>
      <c r="B347" s="238"/>
      <c r="C347" s="239"/>
      <c r="D347" s="231" t="s">
        <v>149</v>
      </c>
      <c r="E347" s="240" t="s">
        <v>44</v>
      </c>
      <c r="F347" s="241" t="s">
        <v>421</v>
      </c>
      <c r="G347" s="239"/>
      <c r="H347" s="240" t="s">
        <v>44</v>
      </c>
      <c r="I347" s="242"/>
      <c r="J347" s="239"/>
      <c r="K347" s="239"/>
      <c r="L347" s="243"/>
      <c r="M347" s="244"/>
      <c r="N347" s="245"/>
      <c r="O347" s="245"/>
      <c r="P347" s="245"/>
      <c r="Q347" s="245"/>
      <c r="R347" s="245"/>
      <c r="S347" s="245"/>
      <c r="T347" s="24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7" t="s">
        <v>149</v>
      </c>
      <c r="AU347" s="247" t="s">
        <v>91</v>
      </c>
      <c r="AV347" s="13" t="s">
        <v>86</v>
      </c>
      <c r="AW347" s="13" t="s">
        <v>40</v>
      </c>
      <c r="AX347" s="13" t="s">
        <v>82</v>
      </c>
      <c r="AY347" s="247" t="s">
        <v>134</v>
      </c>
    </row>
    <row r="348" s="14" customFormat="1">
      <c r="A348" s="14"/>
      <c r="B348" s="248"/>
      <c r="C348" s="249"/>
      <c r="D348" s="231" t="s">
        <v>149</v>
      </c>
      <c r="E348" s="250" t="s">
        <v>44</v>
      </c>
      <c r="F348" s="251" t="s">
        <v>422</v>
      </c>
      <c r="G348" s="249"/>
      <c r="H348" s="252">
        <v>0.71999999999999997</v>
      </c>
      <c r="I348" s="253"/>
      <c r="J348" s="249"/>
      <c r="K348" s="249"/>
      <c r="L348" s="254"/>
      <c r="M348" s="255"/>
      <c r="N348" s="256"/>
      <c r="O348" s="256"/>
      <c r="P348" s="256"/>
      <c r="Q348" s="256"/>
      <c r="R348" s="256"/>
      <c r="S348" s="256"/>
      <c r="T348" s="25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8" t="s">
        <v>149</v>
      </c>
      <c r="AU348" s="258" t="s">
        <v>91</v>
      </c>
      <c r="AV348" s="14" t="s">
        <v>91</v>
      </c>
      <c r="AW348" s="14" t="s">
        <v>40</v>
      </c>
      <c r="AX348" s="14" t="s">
        <v>82</v>
      </c>
      <c r="AY348" s="258" t="s">
        <v>134</v>
      </c>
    </row>
    <row r="349" s="13" customFormat="1">
      <c r="A349" s="13"/>
      <c r="B349" s="238"/>
      <c r="C349" s="239"/>
      <c r="D349" s="231" t="s">
        <v>149</v>
      </c>
      <c r="E349" s="240" t="s">
        <v>44</v>
      </c>
      <c r="F349" s="241" t="s">
        <v>295</v>
      </c>
      <c r="G349" s="239"/>
      <c r="H349" s="240" t="s">
        <v>44</v>
      </c>
      <c r="I349" s="242"/>
      <c r="J349" s="239"/>
      <c r="K349" s="239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149</v>
      </c>
      <c r="AU349" s="247" t="s">
        <v>91</v>
      </c>
      <c r="AV349" s="13" t="s">
        <v>86</v>
      </c>
      <c r="AW349" s="13" t="s">
        <v>40</v>
      </c>
      <c r="AX349" s="13" t="s">
        <v>82</v>
      </c>
      <c r="AY349" s="247" t="s">
        <v>134</v>
      </c>
    </row>
    <row r="350" s="14" customFormat="1">
      <c r="A350" s="14"/>
      <c r="B350" s="248"/>
      <c r="C350" s="249"/>
      <c r="D350" s="231" t="s">
        <v>149</v>
      </c>
      <c r="E350" s="250" t="s">
        <v>44</v>
      </c>
      <c r="F350" s="251" t="s">
        <v>423</v>
      </c>
      <c r="G350" s="249"/>
      <c r="H350" s="252">
        <v>0.089999999999999997</v>
      </c>
      <c r="I350" s="253"/>
      <c r="J350" s="249"/>
      <c r="K350" s="249"/>
      <c r="L350" s="254"/>
      <c r="M350" s="255"/>
      <c r="N350" s="256"/>
      <c r="O350" s="256"/>
      <c r="P350" s="256"/>
      <c r="Q350" s="256"/>
      <c r="R350" s="256"/>
      <c r="S350" s="256"/>
      <c r="T350" s="25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8" t="s">
        <v>149</v>
      </c>
      <c r="AU350" s="258" t="s">
        <v>91</v>
      </c>
      <c r="AV350" s="14" t="s">
        <v>91</v>
      </c>
      <c r="AW350" s="14" t="s">
        <v>40</v>
      </c>
      <c r="AX350" s="14" t="s">
        <v>82</v>
      </c>
      <c r="AY350" s="258" t="s">
        <v>134</v>
      </c>
    </row>
    <row r="351" s="13" customFormat="1">
      <c r="A351" s="13"/>
      <c r="B351" s="238"/>
      <c r="C351" s="239"/>
      <c r="D351" s="231" t="s">
        <v>149</v>
      </c>
      <c r="E351" s="240" t="s">
        <v>44</v>
      </c>
      <c r="F351" s="241" t="s">
        <v>424</v>
      </c>
      <c r="G351" s="239"/>
      <c r="H351" s="240" t="s">
        <v>44</v>
      </c>
      <c r="I351" s="242"/>
      <c r="J351" s="239"/>
      <c r="K351" s="239"/>
      <c r="L351" s="243"/>
      <c r="M351" s="244"/>
      <c r="N351" s="245"/>
      <c r="O351" s="245"/>
      <c r="P351" s="245"/>
      <c r="Q351" s="245"/>
      <c r="R351" s="245"/>
      <c r="S351" s="245"/>
      <c r="T351" s="24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7" t="s">
        <v>149</v>
      </c>
      <c r="AU351" s="247" t="s">
        <v>91</v>
      </c>
      <c r="AV351" s="13" t="s">
        <v>86</v>
      </c>
      <c r="AW351" s="13" t="s">
        <v>40</v>
      </c>
      <c r="AX351" s="13" t="s">
        <v>82</v>
      </c>
      <c r="AY351" s="247" t="s">
        <v>134</v>
      </c>
    </row>
    <row r="352" s="14" customFormat="1">
      <c r="A352" s="14"/>
      <c r="B352" s="248"/>
      <c r="C352" s="249"/>
      <c r="D352" s="231" t="s">
        <v>149</v>
      </c>
      <c r="E352" s="250" t="s">
        <v>44</v>
      </c>
      <c r="F352" s="251" t="s">
        <v>423</v>
      </c>
      <c r="G352" s="249"/>
      <c r="H352" s="252">
        <v>0.089999999999999997</v>
      </c>
      <c r="I352" s="253"/>
      <c r="J352" s="249"/>
      <c r="K352" s="249"/>
      <c r="L352" s="254"/>
      <c r="M352" s="255"/>
      <c r="N352" s="256"/>
      <c r="O352" s="256"/>
      <c r="P352" s="256"/>
      <c r="Q352" s="256"/>
      <c r="R352" s="256"/>
      <c r="S352" s="256"/>
      <c r="T352" s="25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8" t="s">
        <v>149</v>
      </c>
      <c r="AU352" s="258" t="s">
        <v>91</v>
      </c>
      <c r="AV352" s="14" t="s">
        <v>91</v>
      </c>
      <c r="AW352" s="14" t="s">
        <v>40</v>
      </c>
      <c r="AX352" s="14" t="s">
        <v>82</v>
      </c>
      <c r="AY352" s="258" t="s">
        <v>134</v>
      </c>
    </row>
    <row r="353" s="13" customFormat="1">
      <c r="A353" s="13"/>
      <c r="B353" s="238"/>
      <c r="C353" s="239"/>
      <c r="D353" s="231" t="s">
        <v>149</v>
      </c>
      <c r="E353" s="240" t="s">
        <v>44</v>
      </c>
      <c r="F353" s="241" t="s">
        <v>425</v>
      </c>
      <c r="G353" s="239"/>
      <c r="H353" s="240" t="s">
        <v>44</v>
      </c>
      <c r="I353" s="242"/>
      <c r="J353" s="239"/>
      <c r="K353" s="239"/>
      <c r="L353" s="243"/>
      <c r="M353" s="244"/>
      <c r="N353" s="245"/>
      <c r="O353" s="245"/>
      <c r="P353" s="245"/>
      <c r="Q353" s="245"/>
      <c r="R353" s="245"/>
      <c r="S353" s="245"/>
      <c r="T353" s="24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7" t="s">
        <v>149</v>
      </c>
      <c r="AU353" s="247" t="s">
        <v>91</v>
      </c>
      <c r="AV353" s="13" t="s">
        <v>86</v>
      </c>
      <c r="AW353" s="13" t="s">
        <v>40</v>
      </c>
      <c r="AX353" s="13" t="s">
        <v>82</v>
      </c>
      <c r="AY353" s="247" t="s">
        <v>134</v>
      </c>
    </row>
    <row r="354" s="14" customFormat="1">
      <c r="A354" s="14"/>
      <c r="B354" s="248"/>
      <c r="C354" s="249"/>
      <c r="D354" s="231" t="s">
        <v>149</v>
      </c>
      <c r="E354" s="250" t="s">
        <v>44</v>
      </c>
      <c r="F354" s="251" t="s">
        <v>426</v>
      </c>
      <c r="G354" s="249"/>
      <c r="H354" s="252">
        <v>0.29999999999999999</v>
      </c>
      <c r="I354" s="253"/>
      <c r="J354" s="249"/>
      <c r="K354" s="249"/>
      <c r="L354" s="254"/>
      <c r="M354" s="255"/>
      <c r="N354" s="256"/>
      <c r="O354" s="256"/>
      <c r="P354" s="256"/>
      <c r="Q354" s="256"/>
      <c r="R354" s="256"/>
      <c r="S354" s="256"/>
      <c r="T354" s="25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8" t="s">
        <v>149</v>
      </c>
      <c r="AU354" s="258" t="s">
        <v>91</v>
      </c>
      <c r="AV354" s="14" t="s">
        <v>91</v>
      </c>
      <c r="AW354" s="14" t="s">
        <v>40</v>
      </c>
      <c r="AX354" s="14" t="s">
        <v>82</v>
      </c>
      <c r="AY354" s="258" t="s">
        <v>134</v>
      </c>
    </row>
    <row r="355" s="15" customFormat="1">
      <c r="A355" s="15"/>
      <c r="B355" s="259"/>
      <c r="C355" s="260"/>
      <c r="D355" s="231" t="s">
        <v>149</v>
      </c>
      <c r="E355" s="261" t="s">
        <v>44</v>
      </c>
      <c r="F355" s="262" t="s">
        <v>215</v>
      </c>
      <c r="G355" s="260"/>
      <c r="H355" s="263">
        <v>31.202999999999999</v>
      </c>
      <c r="I355" s="264"/>
      <c r="J355" s="260"/>
      <c r="K355" s="260"/>
      <c r="L355" s="265"/>
      <c r="M355" s="266"/>
      <c r="N355" s="267"/>
      <c r="O355" s="267"/>
      <c r="P355" s="267"/>
      <c r="Q355" s="267"/>
      <c r="R355" s="267"/>
      <c r="S355" s="267"/>
      <c r="T355" s="26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9" t="s">
        <v>149</v>
      </c>
      <c r="AU355" s="269" t="s">
        <v>91</v>
      </c>
      <c r="AV355" s="15" t="s">
        <v>143</v>
      </c>
      <c r="AW355" s="15" t="s">
        <v>40</v>
      </c>
      <c r="AX355" s="15" t="s">
        <v>86</v>
      </c>
      <c r="AY355" s="269" t="s">
        <v>134</v>
      </c>
    </row>
    <row r="356" s="2" customFormat="1" ht="24.15" customHeight="1">
      <c r="A356" s="42"/>
      <c r="B356" s="43"/>
      <c r="C356" s="218" t="s">
        <v>427</v>
      </c>
      <c r="D356" s="218" t="s">
        <v>138</v>
      </c>
      <c r="E356" s="219" t="s">
        <v>428</v>
      </c>
      <c r="F356" s="220" t="s">
        <v>429</v>
      </c>
      <c r="G356" s="221" t="s">
        <v>228</v>
      </c>
      <c r="H356" s="222">
        <v>176.446</v>
      </c>
      <c r="I356" s="223"/>
      <c r="J356" s="224">
        <f>ROUND(I356*H356,2)</f>
        <v>0</v>
      </c>
      <c r="K356" s="220" t="s">
        <v>154</v>
      </c>
      <c r="L356" s="48"/>
      <c r="M356" s="225" t="s">
        <v>44</v>
      </c>
      <c r="N356" s="226" t="s">
        <v>53</v>
      </c>
      <c r="O356" s="88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29" t="s">
        <v>143</v>
      </c>
      <c r="AT356" s="229" t="s">
        <v>138</v>
      </c>
      <c r="AU356" s="229" t="s">
        <v>91</v>
      </c>
      <c r="AY356" s="20" t="s">
        <v>134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20" t="s">
        <v>86</v>
      </c>
      <c r="BK356" s="230">
        <f>ROUND(I356*H356,2)</f>
        <v>0</v>
      </c>
      <c r="BL356" s="20" t="s">
        <v>143</v>
      </c>
      <c r="BM356" s="229" t="s">
        <v>430</v>
      </c>
    </row>
    <row r="357" s="2" customFormat="1">
      <c r="A357" s="42"/>
      <c r="B357" s="43"/>
      <c r="C357" s="44"/>
      <c r="D357" s="231" t="s">
        <v>145</v>
      </c>
      <c r="E357" s="44"/>
      <c r="F357" s="232" t="s">
        <v>431</v>
      </c>
      <c r="G357" s="44"/>
      <c r="H357" s="44"/>
      <c r="I357" s="233"/>
      <c r="J357" s="44"/>
      <c r="K357" s="44"/>
      <c r="L357" s="48"/>
      <c r="M357" s="234"/>
      <c r="N357" s="235"/>
      <c r="O357" s="88"/>
      <c r="P357" s="88"/>
      <c r="Q357" s="88"/>
      <c r="R357" s="88"/>
      <c r="S357" s="88"/>
      <c r="T357" s="89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T357" s="20" t="s">
        <v>145</v>
      </c>
      <c r="AU357" s="20" t="s">
        <v>91</v>
      </c>
    </row>
    <row r="358" s="2" customFormat="1">
      <c r="A358" s="42"/>
      <c r="B358" s="43"/>
      <c r="C358" s="44"/>
      <c r="D358" s="236" t="s">
        <v>147</v>
      </c>
      <c r="E358" s="44"/>
      <c r="F358" s="237" t="s">
        <v>432</v>
      </c>
      <c r="G358" s="44"/>
      <c r="H358" s="44"/>
      <c r="I358" s="233"/>
      <c r="J358" s="44"/>
      <c r="K358" s="44"/>
      <c r="L358" s="48"/>
      <c r="M358" s="234"/>
      <c r="N358" s="235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T358" s="20" t="s">
        <v>147</v>
      </c>
      <c r="AU358" s="20" t="s">
        <v>91</v>
      </c>
    </row>
    <row r="359" s="12" customFormat="1" ht="22.8" customHeight="1">
      <c r="A359" s="12"/>
      <c r="B359" s="202"/>
      <c r="C359" s="203"/>
      <c r="D359" s="204" t="s">
        <v>81</v>
      </c>
      <c r="E359" s="216" t="s">
        <v>433</v>
      </c>
      <c r="F359" s="216" t="s">
        <v>434</v>
      </c>
      <c r="G359" s="203"/>
      <c r="H359" s="203"/>
      <c r="I359" s="206"/>
      <c r="J359" s="217">
        <f>BK359</f>
        <v>0</v>
      </c>
      <c r="K359" s="203"/>
      <c r="L359" s="208"/>
      <c r="M359" s="209"/>
      <c r="N359" s="210"/>
      <c r="O359" s="210"/>
      <c r="P359" s="211">
        <f>SUM(P360:P422)</f>
        <v>0</v>
      </c>
      <c r="Q359" s="210"/>
      <c r="R359" s="211">
        <f>SUM(R360:R422)</f>
        <v>11.95848</v>
      </c>
      <c r="S359" s="210"/>
      <c r="T359" s="212">
        <f>SUM(T360:T422)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3" t="s">
        <v>86</v>
      </c>
      <c r="AT359" s="214" t="s">
        <v>81</v>
      </c>
      <c r="AU359" s="214" t="s">
        <v>86</v>
      </c>
      <c r="AY359" s="213" t="s">
        <v>134</v>
      </c>
      <c r="BK359" s="215">
        <f>SUM(BK360:BK422)</f>
        <v>0</v>
      </c>
    </row>
    <row r="360" s="2" customFormat="1" ht="24.15" customHeight="1">
      <c r="A360" s="42"/>
      <c r="B360" s="43"/>
      <c r="C360" s="218" t="s">
        <v>435</v>
      </c>
      <c r="D360" s="218" t="s">
        <v>138</v>
      </c>
      <c r="E360" s="219" t="s">
        <v>436</v>
      </c>
      <c r="F360" s="220" t="s">
        <v>437</v>
      </c>
      <c r="G360" s="221" t="s">
        <v>438</v>
      </c>
      <c r="H360" s="222">
        <v>14</v>
      </c>
      <c r="I360" s="223"/>
      <c r="J360" s="224">
        <f>ROUND(I360*H360,2)</f>
        <v>0</v>
      </c>
      <c r="K360" s="220" t="s">
        <v>154</v>
      </c>
      <c r="L360" s="48"/>
      <c r="M360" s="225" t="s">
        <v>44</v>
      </c>
      <c r="N360" s="226" t="s">
        <v>53</v>
      </c>
      <c r="O360" s="88"/>
      <c r="P360" s="227">
        <f>O360*H360</f>
        <v>0</v>
      </c>
      <c r="Q360" s="227">
        <v>0.087419999999999998</v>
      </c>
      <c r="R360" s="227">
        <f>Q360*H360</f>
        <v>1.2238799999999999</v>
      </c>
      <c r="S360" s="227">
        <v>0</v>
      </c>
      <c r="T360" s="228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29" t="s">
        <v>143</v>
      </c>
      <c r="AT360" s="229" t="s">
        <v>138</v>
      </c>
      <c r="AU360" s="229" t="s">
        <v>91</v>
      </c>
      <c r="AY360" s="20" t="s">
        <v>134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20" t="s">
        <v>86</v>
      </c>
      <c r="BK360" s="230">
        <f>ROUND(I360*H360,2)</f>
        <v>0</v>
      </c>
      <c r="BL360" s="20" t="s">
        <v>143</v>
      </c>
      <c r="BM360" s="229" t="s">
        <v>439</v>
      </c>
    </row>
    <row r="361" s="2" customFormat="1">
      <c r="A361" s="42"/>
      <c r="B361" s="43"/>
      <c r="C361" s="44"/>
      <c r="D361" s="231" t="s">
        <v>145</v>
      </c>
      <c r="E361" s="44"/>
      <c r="F361" s="232" t="s">
        <v>440</v>
      </c>
      <c r="G361" s="44"/>
      <c r="H361" s="44"/>
      <c r="I361" s="233"/>
      <c r="J361" s="44"/>
      <c r="K361" s="44"/>
      <c r="L361" s="48"/>
      <c r="M361" s="234"/>
      <c r="N361" s="235"/>
      <c r="O361" s="88"/>
      <c r="P361" s="88"/>
      <c r="Q361" s="88"/>
      <c r="R361" s="88"/>
      <c r="S361" s="88"/>
      <c r="T361" s="89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T361" s="20" t="s">
        <v>145</v>
      </c>
      <c r="AU361" s="20" t="s">
        <v>91</v>
      </c>
    </row>
    <row r="362" s="2" customFormat="1">
      <c r="A362" s="42"/>
      <c r="B362" s="43"/>
      <c r="C362" s="44"/>
      <c r="D362" s="236" t="s">
        <v>147</v>
      </c>
      <c r="E362" s="44"/>
      <c r="F362" s="237" t="s">
        <v>441</v>
      </c>
      <c r="G362" s="44"/>
      <c r="H362" s="44"/>
      <c r="I362" s="233"/>
      <c r="J362" s="44"/>
      <c r="K362" s="44"/>
      <c r="L362" s="48"/>
      <c r="M362" s="234"/>
      <c r="N362" s="235"/>
      <c r="O362" s="88"/>
      <c r="P362" s="88"/>
      <c r="Q362" s="88"/>
      <c r="R362" s="88"/>
      <c r="S362" s="88"/>
      <c r="T362" s="89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T362" s="20" t="s">
        <v>147</v>
      </c>
      <c r="AU362" s="20" t="s">
        <v>91</v>
      </c>
    </row>
    <row r="363" s="13" customFormat="1">
      <c r="A363" s="13"/>
      <c r="B363" s="238"/>
      <c r="C363" s="239"/>
      <c r="D363" s="231" t="s">
        <v>149</v>
      </c>
      <c r="E363" s="240" t="s">
        <v>44</v>
      </c>
      <c r="F363" s="241" t="s">
        <v>197</v>
      </c>
      <c r="G363" s="239"/>
      <c r="H363" s="240" t="s">
        <v>44</v>
      </c>
      <c r="I363" s="242"/>
      <c r="J363" s="239"/>
      <c r="K363" s="239"/>
      <c r="L363" s="243"/>
      <c r="M363" s="244"/>
      <c r="N363" s="245"/>
      <c r="O363" s="245"/>
      <c r="P363" s="245"/>
      <c r="Q363" s="245"/>
      <c r="R363" s="245"/>
      <c r="S363" s="245"/>
      <c r="T363" s="24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7" t="s">
        <v>149</v>
      </c>
      <c r="AU363" s="247" t="s">
        <v>91</v>
      </c>
      <c r="AV363" s="13" t="s">
        <v>86</v>
      </c>
      <c r="AW363" s="13" t="s">
        <v>40</v>
      </c>
      <c r="AX363" s="13" t="s">
        <v>82</v>
      </c>
      <c r="AY363" s="247" t="s">
        <v>134</v>
      </c>
    </row>
    <row r="364" s="14" customFormat="1">
      <c r="A364" s="14"/>
      <c r="B364" s="248"/>
      <c r="C364" s="249"/>
      <c r="D364" s="231" t="s">
        <v>149</v>
      </c>
      <c r="E364" s="250" t="s">
        <v>44</v>
      </c>
      <c r="F364" s="251" t="s">
        <v>8</v>
      </c>
      <c r="G364" s="249"/>
      <c r="H364" s="252">
        <v>12</v>
      </c>
      <c r="I364" s="253"/>
      <c r="J364" s="249"/>
      <c r="K364" s="249"/>
      <c r="L364" s="254"/>
      <c r="M364" s="255"/>
      <c r="N364" s="256"/>
      <c r="O364" s="256"/>
      <c r="P364" s="256"/>
      <c r="Q364" s="256"/>
      <c r="R364" s="256"/>
      <c r="S364" s="256"/>
      <c r="T364" s="25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8" t="s">
        <v>149</v>
      </c>
      <c r="AU364" s="258" t="s">
        <v>91</v>
      </c>
      <c r="AV364" s="14" t="s">
        <v>91</v>
      </c>
      <c r="AW364" s="14" t="s">
        <v>40</v>
      </c>
      <c r="AX364" s="14" t="s">
        <v>82</v>
      </c>
      <c r="AY364" s="258" t="s">
        <v>134</v>
      </c>
    </row>
    <row r="365" s="13" customFormat="1">
      <c r="A365" s="13"/>
      <c r="B365" s="238"/>
      <c r="C365" s="239"/>
      <c r="D365" s="231" t="s">
        <v>149</v>
      </c>
      <c r="E365" s="240" t="s">
        <v>44</v>
      </c>
      <c r="F365" s="241" t="s">
        <v>442</v>
      </c>
      <c r="G365" s="239"/>
      <c r="H365" s="240" t="s">
        <v>44</v>
      </c>
      <c r="I365" s="242"/>
      <c r="J365" s="239"/>
      <c r="K365" s="239"/>
      <c r="L365" s="243"/>
      <c r="M365" s="244"/>
      <c r="N365" s="245"/>
      <c r="O365" s="245"/>
      <c r="P365" s="245"/>
      <c r="Q365" s="245"/>
      <c r="R365" s="245"/>
      <c r="S365" s="245"/>
      <c r="T365" s="24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7" t="s">
        <v>149</v>
      </c>
      <c r="AU365" s="247" t="s">
        <v>91</v>
      </c>
      <c r="AV365" s="13" t="s">
        <v>86</v>
      </c>
      <c r="AW365" s="13" t="s">
        <v>40</v>
      </c>
      <c r="AX365" s="13" t="s">
        <v>82</v>
      </c>
      <c r="AY365" s="247" t="s">
        <v>134</v>
      </c>
    </row>
    <row r="366" s="14" customFormat="1">
      <c r="A366" s="14"/>
      <c r="B366" s="248"/>
      <c r="C366" s="249"/>
      <c r="D366" s="231" t="s">
        <v>149</v>
      </c>
      <c r="E366" s="250" t="s">
        <v>44</v>
      </c>
      <c r="F366" s="251" t="s">
        <v>91</v>
      </c>
      <c r="G366" s="249"/>
      <c r="H366" s="252">
        <v>2</v>
      </c>
      <c r="I366" s="253"/>
      <c r="J366" s="249"/>
      <c r="K366" s="249"/>
      <c r="L366" s="254"/>
      <c r="M366" s="255"/>
      <c r="N366" s="256"/>
      <c r="O366" s="256"/>
      <c r="P366" s="256"/>
      <c r="Q366" s="256"/>
      <c r="R366" s="256"/>
      <c r="S366" s="256"/>
      <c r="T366" s="25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8" t="s">
        <v>149</v>
      </c>
      <c r="AU366" s="258" t="s">
        <v>91</v>
      </c>
      <c r="AV366" s="14" t="s">
        <v>91</v>
      </c>
      <c r="AW366" s="14" t="s">
        <v>40</v>
      </c>
      <c r="AX366" s="14" t="s">
        <v>82</v>
      </c>
      <c r="AY366" s="258" t="s">
        <v>134</v>
      </c>
    </row>
    <row r="367" s="15" customFormat="1">
      <c r="A367" s="15"/>
      <c r="B367" s="259"/>
      <c r="C367" s="260"/>
      <c r="D367" s="231" t="s">
        <v>149</v>
      </c>
      <c r="E367" s="261" t="s">
        <v>44</v>
      </c>
      <c r="F367" s="262" t="s">
        <v>215</v>
      </c>
      <c r="G367" s="260"/>
      <c r="H367" s="263">
        <v>14</v>
      </c>
      <c r="I367" s="264"/>
      <c r="J367" s="260"/>
      <c r="K367" s="260"/>
      <c r="L367" s="265"/>
      <c r="M367" s="266"/>
      <c r="N367" s="267"/>
      <c r="O367" s="267"/>
      <c r="P367" s="267"/>
      <c r="Q367" s="267"/>
      <c r="R367" s="267"/>
      <c r="S367" s="267"/>
      <c r="T367" s="26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9" t="s">
        <v>149</v>
      </c>
      <c r="AU367" s="269" t="s">
        <v>91</v>
      </c>
      <c r="AV367" s="15" t="s">
        <v>143</v>
      </c>
      <c r="AW367" s="15" t="s">
        <v>40</v>
      </c>
      <c r="AX367" s="15" t="s">
        <v>86</v>
      </c>
      <c r="AY367" s="269" t="s">
        <v>134</v>
      </c>
    </row>
    <row r="368" s="2" customFormat="1" ht="24.15" customHeight="1">
      <c r="A368" s="42"/>
      <c r="B368" s="43"/>
      <c r="C368" s="281" t="s">
        <v>443</v>
      </c>
      <c r="D368" s="281" t="s">
        <v>246</v>
      </c>
      <c r="E368" s="282" t="s">
        <v>444</v>
      </c>
      <c r="F368" s="283" t="s">
        <v>445</v>
      </c>
      <c r="G368" s="284" t="s">
        <v>438</v>
      </c>
      <c r="H368" s="285">
        <v>2</v>
      </c>
      <c r="I368" s="286"/>
      <c r="J368" s="287">
        <f>ROUND(I368*H368,2)</f>
        <v>0</v>
      </c>
      <c r="K368" s="283" t="s">
        <v>154</v>
      </c>
      <c r="L368" s="288"/>
      <c r="M368" s="289" t="s">
        <v>44</v>
      </c>
      <c r="N368" s="290" t="s">
        <v>53</v>
      </c>
      <c r="O368" s="88"/>
      <c r="P368" s="227">
        <f>O368*H368</f>
        <v>0</v>
      </c>
      <c r="Q368" s="227">
        <v>0.021000000000000001</v>
      </c>
      <c r="R368" s="227">
        <f>Q368*H368</f>
        <v>0.042000000000000003</v>
      </c>
      <c r="S368" s="227">
        <v>0</v>
      </c>
      <c r="T368" s="228">
        <f>S368*H368</f>
        <v>0</v>
      </c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R368" s="229" t="s">
        <v>207</v>
      </c>
      <c r="AT368" s="229" t="s">
        <v>246</v>
      </c>
      <c r="AU368" s="229" t="s">
        <v>91</v>
      </c>
      <c r="AY368" s="20" t="s">
        <v>134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20" t="s">
        <v>86</v>
      </c>
      <c r="BK368" s="230">
        <f>ROUND(I368*H368,2)</f>
        <v>0</v>
      </c>
      <c r="BL368" s="20" t="s">
        <v>143</v>
      </c>
      <c r="BM368" s="229" t="s">
        <v>446</v>
      </c>
    </row>
    <row r="369" s="2" customFormat="1">
      <c r="A369" s="42"/>
      <c r="B369" s="43"/>
      <c r="C369" s="44"/>
      <c r="D369" s="231" t="s">
        <v>145</v>
      </c>
      <c r="E369" s="44"/>
      <c r="F369" s="232" t="s">
        <v>445</v>
      </c>
      <c r="G369" s="44"/>
      <c r="H369" s="44"/>
      <c r="I369" s="233"/>
      <c r="J369" s="44"/>
      <c r="K369" s="44"/>
      <c r="L369" s="48"/>
      <c r="M369" s="234"/>
      <c r="N369" s="235"/>
      <c r="O369" s="88"/>
      <c r="P369" s="88"/>
      <c r="Q369" s="88"/>
      <c r="R369" s="88"/>
      <c r="S369" s="88"/>
      <c r="T369" s="89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T369" s="20" t="s">
        <v>145</v>
      </c>
      <c r="AU369" s="20" t="s">
        <v>91</v>
      </c>
    </row>
    <row r="370" s="13" customFormat="1">
      <c r="A370" s="13"/>
      <c r="B370" s="238"/>
      <c r="C370" s="239"/>
      <c r="D370" s="231" t="s">
        <v>149</v>
      </c>
      <c r="E370" s="240" t="s">
        <v>44</v>
      </c>
      <c r="F370" s="241" t="s">
        <v>442</v>
      </c>
      <c r="G370" s="239"/>
      <c r="H370" s="240" t="s">
        <v>44</v>
      </c>
      <c r="I370" s="242"/>
      <c r="J370" s="239"/>
      <c r="K370" s="239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149</v>
      </c>
      <c r="AU370" s="247" t="s">
        <v>91</v>
      </c>
      <c r="AV370" s="13" t="s">
        <v>86</v>
      </c>
      <c r="AW370" s="13" t="s">
        <v>40</v>
      </c>
      <c r="AX370" s="13" t="s">
        <v>82</v>
      </c>
      <c r="AY370" s="247" t="s">
        <v>134</v>
      </c>
    </row>
    <row r="371" s="14" customFormat="1">
      <c r="A371" s="14"/>
      <c r="B371" s="248"/>
      <c r="C371" s="249"/>
      <c r="D371" s="231" t="s">
        <v>149</v>
      </c>
      <c r="E371" s="250" t="s">
        <v>44</v>
      </c>
      <c r="F371" s="251" t="s">
        <v>91</v>
      </c>
      <c r="G371" s="249"/>
      <c r="H371" s="252">
        <v>2</v>
      </c>
      <c r="I371" s="253"/>
      <c r="J371" s="249"/>
      <c r="K371" s="249"/>
      <c r="L371" s="254"/>
      <c r="M371" s="255"/>
      <c r="N371" s="256"/>
      <c r="O371" s="256"/>
      <c r="P371" s="256"/>
      <c r="Q371" s="256"/>
      <c r="R371" s="256"/>
      <c r="S371" s="256"/>
      <c r="T371" s="25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8" t="s">
        <v>149</v>
      </c>
      <c r="AU371" s="258" t="s">
        <v>91</v>
      </c>
      <c r="AV371" s="14" t="s">
        <v>91</v>
      </c>
      <c r="AW371" s="14" t="s">
        <v>40</v>
      </c>
      <c r="AX371" s="14" t="s">
        <v>82</v>
      </c>
      <c r="AY371" s="258" t="s">
        <v>134</v>
      </c>
    </row>
    <row r="372" s="2" customFormat="1" ht="24.15" customHeight="1">
      <c r="A372" s="42"/>
      <c r="B372" s="43"/>
      <c r="C372" s="218" t="s">
        <v>447</v>
      </c>
      <c r="D372" s="218" t="s">
        <v>138</v>
      </c>
      <c r="E372" s="219" t="s">
        <v>448</v>
      </c>
      <c r="F372" s="220" t="s">
        <v>449</v>
      </c>
      <c r="G372" s="221" t="s">
        <v>438</v>
      </c>
      <c r="H372" s="222">
        <v>11</v>
      </c>
      <c r="I372" s="223"/>
      <c r="J372" s="224">
        <f>ROUND(I372*H372,2)</f>
        <v>0</v>
      </c>
      <c r="K372" s="220" t="s">
        <v>154</v>
      </c>
      <c r="L372" s="48"/>
      <c r="M372" s="225" t="s">
        <v>44</v>
      </c>
      <c r="N372" s="226" t="s">
        <v>53</v>
      </c>
      <c r="O372" s="88"/>
      <c r="P372" s="227">
        <f>O372*H372</f>
        <v>0</v>
      </c>
      <c r="Q372" s="227">
        <v>0.12422</v>
      </c>
      <c r="R372" s="227">
        <f>Q372*H372</f>
        <v>1.36642</v>
      </c>
      <c r="S372" s="227">
        <v>0</v>
      </c>
      <c r="T372" s="228">
        <f>S372*H372</f>
        <v>0</v>
      </c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R372" s="229" t="s">
        <v>143</v>
      </c>
      <c r="AT372" s="229" t="s">
        <v>138</v>
      </c>
      <c r="AU372" s="229" t="s">
        <v>91</v>
      </c>
      <c r="AY372" s="20" t="s">
        <v>134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20" t="s">
        <v>86</v>
      </c>
      <c r="BK372" s="230">
        <f>ROUND(I372*H372,2)</f>
        <v>0</v>
      </c>
      <c r="BL372" s="20" t="s">
        <v>143</v>
      </c>
      <c r="BM372" s="229" t="s">
        <v>450</v>
      </c>
    </row>
    <row r="373" s="2" customFormat="1">
      <c r="A373" s="42"/>
      <c r="B373" s="43"/>
      <c r="C373" s="44"/>
      <c r="D373" s="231" t="s">
        <v>145</v>
      </c>
      <c r="E373" s="44"/>
      <c r="F373" s="232" t="s">
        <v>451</v>
      </c>
      <c r="G373" s="44"/>
      <c r="H373" s="44"/>
      <c r="I373" s="233"/>
      <c r="J373" s="44"/>
      <c r="K373" s="44"/>
      <c r="L373" s="48"/>
      <c r="M373" s="234"/>
      <c r="N373" s="235"/>
      <c r="O373" s="88"/>
      <c r="P373" s="88"/>
      <c r="Q373" s="88"/>
      <c r="R373" s="88"/>
      <c r="S373" s="88"/>
      <c r="T373" s="89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T373" s="20" t="s">
        <v>145</v>
      </c>
      <c r="AU373" s="20" t="s">
        <v>91</v>
      </c>
    </row>
    <row r="374" s="2" customFormat="1">
      <c r="A374" s="42"/>
      <c r="B374" s="43"/>
      <c r="C374" s="44"/>
      <c r="D374" s="236" t="s">
        <v>147</v>
      </c>
      <c r="E374" s="44"/>
      <c r="F374" s="237" t="s">
        <v>452</v>
      </c>
      <c r="G374" s="44"/>
      <c r="H374" s="44"/>
      <c r="I374" s="233"/>
      <c r="J374" s="44"/>
      <c r="K374" s="44"/>
      <c r="L374" s="48"/>
      <c r="M374" s="234"/>
      <c r="N374" s="235"/>
      <c r="O374" s="88"/>
      <c r="P374" s="88"/>
      <c r="Q374" s="88"/>
      <c r="R374" s="88"/>
      <c r="S374" s="88"/>
      <c r="T374" s="89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T374" s="20" t="s">
        <v>147</v>
      </c>
      <c r="AU374" s="20" t="s">
        <v>91</v>
      </c>
    </row>
    <row r="375" s="13" customFormat="1">
      <c r="A375" s="13"/>
      <c r="B375" s="238"/>
      <c r="C375" s="239"/>
      <c r="D375" s="231" t="s">
        <v>149</v>
      </c>
      <c r="E375" s="240" t="s">
        <v>44</v>
      </c>
      <c r="F375" s="241" t="s">
        <v>197</v>
      </c>
      <c r="G375" s="239"/>
      <c r="H375" s="240" t="s">
        <v>44</v>
      </c>
      <c r="I375" s="242"/>
      <c r="J375" s="239"/>
      <c r="K375" s="239"/>
      <c r="L375" s="243"/>
      <c r="M375" s="244"/>
      <c r="N375" s="245"/>
      <c r="O375" s="245"/>
      <c r="P375" s="245"/>
      <c r="Q375" s="245"/>
      <c r="R375" s="245"/>
      <c r="S375" s="245"/>
      <c r="T375" s="24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7" t="s">
        <v>149</v>
      </c>
      <c r="AU375" s="247" t="s">
        <v>91</v>
      </c>
      <c r="AV375" s="13" t="s">
        <v>86</v>
      </c>
      <c r="AW375" s="13" t="s">
        <v>40</v>
      </c>
      <c r="AX375" s="13" t="s">
        <v>82</v>
      </c>
      <c r="AY375" s="247" t="s">
        <v>134</v>
      </c>
    </row>
    <row r="376" s="14" customFormat="1">
      <c r="A376" s="14"/>
      <c r="B376" s="248"/>
      <c r="C376" s="249"/>
      <c r="D376" s="231" t="s">
        <v>149</v>
      </c>
      <c r="E376" s="250" t="s">
        <v>44</v>
      </c>
      <c r="F376" s="251" t="s">
        <v>233</v>
      </c>
      <c r="G376" s="249"/>
      <c r="H376" s="252">
        <v>11</v>
      </c>
      <c r="I376" s="253"/>
      <c r="J376" s="249"/>
      <c r="K376" s="249"/>
      <c r="L376" s="254"/>
      <c r="M376" s="255"/>
      <c r="N376" s="256"/>
      <c r="O376" s="256"/>
      <c r="P376" s="256"/>
      <c r="Q376" s="256"/>
      <c r="R376" s="256"/>
      <c r="S376" s="256"/>
      <c r="T376" s="25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8" t="s">
        <v>149</v>
      </c>
      <c r="AU376" s="258" t="s">
        <v>91</v>
      </c>
      <c r="AV376" s="14" t="s">
        <v>91</v>
      </c>
      <c r="AW376" s="14" t="s">
        <v>40</v>
      </c>
      <c r="AX376" s="14" t="s">
        <v>86</v>
      </c>
      <c r="AY376" s="258" t="s">
        <v>134</v>
      </c>
    </row>
    <row r="377" s="2" customFormat="1" ht="24.15" customHeight="1">
      <c r="A377" s="42"/>
      <c r="B377" s="43"/>
      <c r="C377" s="218" t="s">
        <v>453</v>
      </c>
      <c r="D377" s="218" t="s">
        <v>138</v>
      </c>
      <c r="E377" s="219" t="s">
        <v>454</v>
      </c>
      <c r="F377" s="220" t="s">
        <v>455</v>
      </c>
      <c r="G377" s="221" t="s">
        <v>438</v>
      </c>
      <c r="H377" s="222">
        <v>1</v>
      </c>
      <c r="I377" s="223"/>
      <c r="J377" s="224">
        <f>ROUND(I377*H377,2)</f>
        <v>0</v>
      </c>
      <c r="K377" s="220" t="s">
        <v>154</v>
      </c>
      <c r="L377" s="48"/>
      <c r="M377" s="225" t="s">
        <v>44</v>
      </c>
      <c r="N377" s="226" t="s">
        <v>53</v>
      </c>
      <c r="O377" s="88"/>
      <c r="P377" s="227">
        <f>O377*H377</f>
        <v>0</v>
      </c>
      <c r="Q377" s="227">
        <v>0.12422</v>
      </c>
      <c r="R377" s="227">
        <f>Q377*H377</f>
        <v>0.12422</v>
      </c>
      <c r="S377" s="227">
        <v>0</v>
      </c>
      <c r="T377" s="228">
        <f>S377*H377</f>
        <v>0</v>
      </c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R377" s="229" t="s">
        <v>143</v>
      </c>
      <c r="AT377" s="229" t="s">
        <v>138</v>
      </c>
      <c r="AU377" s="229" t="s">
        <v>91</v>
      </c>
      <c r="AY377" s="20" t="s">
        <v>134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20" t="s">
        <v>86</v>
      </c>
      <c r="BK377" s="230">
        <f>ROUND(I377*H377,2)</f>
        <v>0</v>
      </c>
      <c r="BL377" s="20" t="s">
        <v>143</v>
      </c>
      <c r="BM377" s="229" t="s">
        <v>456</v>
      </c>
    </row>
    <row r="378" s="2" customFormat="1">
      <c r="A378" s="42"/>
      <c r="B378" s="43"/>
      <c r="C378" s="44"/>
      <c r="D378" s="231" t="s">
        <v>145</v>
      </c>
      <c r="E378" s="44"/>
      <c r="F378" s="232" t="s">
        <v>457</v>
      </c>
      <c r="G378" s="44"/>
      <c r="H378" s="44"/>
      <c r="I378" s="233"/>
      <c r="J378" s="44"/>
      <c r="K378" s="44"/>
      <c r="L378" s="48"/>
      <c r="M378" s="234"/>
      <c r="N378" s="235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T378" s="20" t="s">
        <v>145</v>
      </c>
      <c r="AU378" s="20" t="s">
        <v>91</v>
      </c>
    </row>
    <row r="379" s="2" customFormat="1">
      <c r="A379" s="42"/>
      <c r="B379" s="43"/>
      <c r="C379" s="44"/>
      <c r="D379" s="236" t="s">
        <v>147</v>
      </c>
      <c r="E379" s="44"/>
      <c r="F379" s="237" t="s">
        <v>458</v>
      </c>
      <c r="G379" s="44"/>
      <c r="H379" s="44"/>
      <c r="I379" s="233"/>
      <c r="J379" s="44"/>
      <c r="K379" s="44"/>
      <c r="L379" s="48"/>
      <c r="M379" s="234"/>
      <c r="N379" s="235"/>
      <c r="O379" s="88"/>
      <c r="P379" s="88"/>
      <c r="Q379" s="88"/>
      <c r="R379" s="88"/>
      <c r="S379" s="88"/>
      <c r="T379" s="89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T379" s="20" t="s">
        <v>147</v>
      </c>
      <c r="AU379" s="20" t="s">
        <v>91</v>
      </c>
    </row>
    <row r="380" s="13" customFormat="1">
      <c r="A380" s="13"/>
      <c r="B380" s="238"/>
      <c r="C380" s="239"/>
      <c r="D380" s="231" t="s">
        <v>149</v>
      </c>
      <c r="E380" s="240" t="s">
        <v>44</v>
      </c>
      <c r="F380" s="241" t="s">
        <v>197</v>
      </c>
      <c r="G380" s="239"/>
      <c r="H380" s="240" t="s">
        <v>44</v>
      </c>
      <c r="I380" s="242"/>
      <c r="J380" s="239"/>
      <c r="K380" s="239"/>
      <c r="L380" s="243"/>
      <c r="M380" s="244"/>
      <c r="N380" s="245"/>
      <c r="O380" s="245"/>
      <c r="P380" s="245"/>
      <c r="Q380" s="245"/>
      <c r="R380" s="245"/>
      <c r="S380" s="245"/>
      <c r="T380" s="24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7" t="s">
        <v>149</v>
      </c>
      <c r="AU380" s="247" t="s">
        <v>91</v>
      </c>
      <c r="AV380" s="13" t="s">
        <v>86</v>
      </c>
      <c r="AW380" s="13" t="s">
        <v>40</v>
      </c>
      <c r="AX380" s="13" t="s">
        <v>82</v>
      </c>
      <c r="AY380" s="247" t="s">
        <v>134</v>
      </c>
    </row>
    <row r="381" s="14" customFormat="1">
      <c r="A381" s="14"/>
      <c r="B381" s="248"/>
      <c r="C381" s="249"/>
      <c r="D381" s="231" t="s">
        <v>149</v>
      </c>
      <c r="E381" s="250" t="s">
        <v>44</v>
      </c>
      <c r="F381" s="251" t="s">
        <v>86</v>
      </c>
      <c r="G381" s="249"/>
      <c r="H381" s="252">
        <v>1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8" t="s">
        <v>149</v>
      </c>
      <c r="AU381" s="258" t="s">
        <v>91</v>
      </c>
      <c r="AV381" s="14" t="s">
        <v>91</v>
      </c>
      <c r="AW381" s="14" t="s">
        <v>40</v>
      </c>
      <c r="AX381" s="14" t="s">
        <v>86</v>
      </c>
      <c r="AY381" s="258" t="s">
        <v>134</v>
      </c>
    </row>
    <row r="382" s="2" customFormat="1" ht="24.15" customHeight="1">
      <c r="A382" s="42"/>
      <c r="B382" s="43"/>
      <c r="C382" s="218" t="s">
        <v>353</v>
      </c>
      <c r="D382" s="218" t="s">
        <v>138</v>
      </c>
      <c r="E382" s="219" t="s">
        <v>459</v>
      </c>
      <c r="F382" s="220" t="s">
        <v>460</v>
      </c>
      <c r="G382" s="221" t="s">
        <v>438</v>
      </c>
      <c r="H382" s="222">
        <v>24</v>
      </c>
      <c r="I382" s="223"/>
      <c r="J382" s="224">
        <f>ROUND(I382*H382,2)</f>
        <v>0</v>
      </c>
      <c r="K382" s="220" t="s">
        <v>154</v>
      </c>
      <c r="L382" s="48"/>
      <c r="M382" s="225" t="s">
        <v>44</v>
      </c>
      <c r="N382" s="226" t="s">
        <v>53</v>
      </c>
      <c r="O382" s="88"/>
      <c r="P382" s="227">
        <f>O382*H382</f>
        <v>0</v>
      </c>
      <c r="Q382" s="227">
        <v>0.02972</v>
      </c>
      <c r="R382" s="227">
        <f>Q382*H382</f>
        <v>0.71328000000000003</v>
      </c>
      <c r="S382" s="227">
        <v>0</v>
      </c>
      <c r="T382" s="228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29" t="s">
        <v>143</v>
      </c>
      <c r="AT382" s="229" t="s">
        <v>138</v>
      </c>
      <c r="AU382" s="229" t="s">
        <v>91</v>
      </c>
      <c r="AY382" s="20" t="s">
        <v>134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20" t="s">
        <v>86</v>
      </c>
      <c r="BK382" s="230">
        <f>ROUND(I382*H382,2)</f>
        <v>0</v>
      </c>
      <c r="BL382" s="20" t="s">
        <v>143</v>
      </c>
      <c r="BM382" s="229" t="s">
        <v>461</v>
      </c>
    </row>
    <row r="383" s="2" customFormat="1">
      <c r="A383" s="42"/>
      <c r="B383" s="43"/>
      <c r="C383" s="44"/>
      <c r="D383" s="231" t="s">
        <v>145</v>
      </c>
      <c r="E383" s="44"/>
      <c r="F383" s="232" t="s">
        <v>462</v>
      </c>
      <c r="G383" s="44"/>
      <c r="H383" s="44"/>
      <c r="I383" s="233"/>
      <c r="J383" s="44"/>
      <c r="K383" s="44"/>
      <c r="L383" s="48"/>
      <c r="M383" s="234"/>
      <c r="N383" s="235"/>
      <c r="O383" s="88"/>
      <c r="P383" s="88"/>
      <c r="Q383" s="88"/>
      <c r="R383" s="88"/>
      <c r="S383" s="88"/>
      <c r="T383" s="89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T383" s="20" t="s">
        <v>145</v>
      </c>
      <c r="AU383" s="20" t="s">
        <v>91</v>
      </c>
    </row>
    <row r="384" s="2" customFormat="1">
      <c r="A384" s="42"/>
      <c r="B384" s="43"/>
      <c r="C384" s="44"/>
      <c r="D384" s="236" t="s">
        <v>147</v>
      </c>
      <c r="E384" s="44"/>
      <c r="F384" s="237" t="s">
        <v>463</v>
      </c>
      <c r="G384" s="44"/>
      <c r="H384" s="44"/>
      <c r="I384" s="233"/>
      <c r="J384" s="44"/>
      <c r="K384" s="44"/>
      <c r="L384" s="48"/>
      <c r="M384" s="234"/>
      <c r="N384" s="235"/>
      <c r="O384" s="88"/>
      <c r="P384" s="88"/>
      <c r="Q384" s="88"/>
      <c r="R384" s="88"/>
      <c r="S384" s="88"/>
      <c r="T384" s="89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T384" s="20" t="s">
        <v>147</v>
      </c>
      <c r="AU384" s="20" t="s">
        <v>91</v>
      </c>
    </row>
    <row r="385" s="13" customFormat="1">
      <c r="A385" s="13"/>
      <c r="B385" s="238"/>
      <c r="C385" s="239"/>
      <c r="D385" s="231" t="s">
        <v>149</v>
      </c>
      <c r="E385" s="240" t="s">
        <v>44</v>
      </c>
      <c r="F385" s="241" t="s">
        <v>197</v>
      </c>
      <c r="G385" s="239"/>
      <c r="H385" s="240" t="s">
        <v>44</v>
      </c>
      <c r="I385" s="242"/>
      <c r="J385" s="239"/>
      <c r="K385" s="239"/>
      <c r="L385" s="243"/>
      <c r="M385" s="244"/>
      <c r="N385" s="245"/>
      <c r="O385" s="245"/>
      <c r="P385" s="245"/>
      <c r="Q385" s="245"/>
      <c r="R385" s="245"/>
      <c r="S385" s="245"/>
      <c r="T385" s="24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7" t="s">
        <v>149</v>
      </c>
      <c r="AU385" s="247" t="s">
        <v>91</v>
      </c>
      <c r="AV385" s="13" t="s">
        <v>86</v>
      </c>
      <c r="AW385" s="13" t="s">
        <v>40</v>
      </c>
      <c r="AX385" s="13" t="s">
        <v>82</v>
      </c>
      <c r="AY385" s="247" t="s">
        <v>134</v>
      </c>
    </row>
    <row r="386" s="14" customFormat="1">
      <c r="A386" s="14"/>
      <c r="B386" s="248"/>
      <c r="C386" s="249"/>
      <c r="D386" s="231" t="s">
        <v>149</v>
      </c>
      <c r="E386" s="250" t="s">
        <v>44</v>
      </c>
      <c r="F386" s="251" t="s">
        <v>464</v>
      </c>
      <c r="G386" s="249"/>
      <c r="H386" s="252">
        <v>24</v>
      </c>
      <c r="I386" s="253"/>
      <c r="J386" s="249"/>
      <c r="K386" s="249"/>
      <c r="L386" s="254"/>
      <c r="M386" s="255"/>
      <c r="N386" s="256"/>
      <c r="O386" s="256"/>
      <c r="P386" s="256"/>
      <c r="Q386" s="256"/>
      <c r="R386" s="256"/>
      <c r="S386" s="256"/>
      <c r="T386" s="257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8" t="s">
        <v>149</v>
      </c>
      <c r="AU386" s="258" t="s">
        <v>91</v>
      </c>
      <c r="AV386" s="14" t="s">
        <v>91</v>
      </c>
      <c r="AW386" s="14" t="s">
        <v>40</v>
      </c>
      <c r="AX386" s="14" t="s">
        <v>82</v>
      </c>
      <c r="AY386" s="258" t="s">
        <v>134</v>
      </c>
    </row>
    <row r="387" s="2" customFormat="1" ht="24.15" customHeight="1">
      <c r="A387" s="42"/>
      <c r="B387" s="43"/>
      <c r="C387" s="281" t="s">
        <v>465</v>
      </c>
      <c r="D387" s="281" t="s">
        <v>246</v>
      </c>
      <c r="E387" s="282" t="s">
        <v>466</v>
      </c>
      <c r="F387" s="283" t="s">
        <v>467</v>
      </c>
      <c r="G387" s="284" t="s">
        <v>438</v>
      </c>
      <c r="H387" s="285">
        <v>24</v>
      </c>
      <c r="I387" s="286"/>
      <c r="J387" s="287">
        <f>ROUND(I387*H387,2)</f>
        <v>0</v>
      </c>
      <c r="K387" s="283" t="s">
        <v>154</v>
      </c>
      <c r="L387" s="288"/>
      <c r="M387" s="289" t="s">
        <v>44</v>
      </c>
      <c r="N387" s="290" t="s">
        <v>53</v>
      </c>
      <c r="O387" s="88"/>
      <c r="P387" s="227">
        <f>O387*H387</f>
        <v>0</v>
      </c>
      <c r="Q387" s="227">
        <v>0.11</v>
      </c>
      <c r="R387" s="227">
        <f>Q387*H387</f>
        <v>2.6400000000000001</v>
      </c>
      <c r="S387" s="227">
        <v>0</v>
      </c>
      <c r="T387" s="228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9" t="s">
        <v>207</v>
      </c>
      <c r="AT387" s="229" t="s">
        <v>246</v>
      </c>
      <c r="AU387" s="229" t="s">
        <v>91</v>
      </c>
      <c r="AY387" s="20" t="s">
        <v>134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20" t="s">
        <v>86</v>
      </c>
      <c r="BK387" s="230">
        <f>ROUND(I387*H387,2)</f>
        <v>0</v>
      </c>
      <c r="BL387" s="20" t="s">
        <v>143</v>
      </c>
      <c r="BM387" s="229" t="s">
        <v>468</v>
      </c>
    </row>
    <row r="388" s="2" customFormat="1">
      <c r="A388" s="42"/>
      <c r="B388" s="43"/>
      <c r="C388" s="44"/>
      <c r="D388" s="231" t="s">
        <v>145</v>
      </c>
      <c r="E388" s="44"/>
      <c r="F388" s="232" t="s">
        <v>467</v>
      </c>
      <c r="G388" s="44"/>
      <c r="H388" s="44"/>
      <c r="I388" s="233"/>
      <c r="J388" s="44"/>
      <c r="K388" s="44"/>
      <c r="L388" s="48"/>
      <c r="M388" s="234"/>
      <c r="N388" s="235"/>
      <c r="O388" s="88"/>
      <c r="P388" s="88"/>
      <c r="Q388" s="88"/>
      <c r="R388" s="88"/>
      <c r="S388" s="88"/>
      <c r="T388" s="89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T388" s="20" t="s">
        <v>145</v>
      </c>
      <c r="AU388" s="20" t="s">
        <v>91</v>
      </c>
    </row>
    <row r="389" s="13" customFormat="1">
      <c r="A389" s="13"/>
      <c r="B389" s="238"/>
      <c r="C389" s="239"/>
      <c r="D389" s="231" t="s">
        <v>149</v>
      </c>
      <c r="E389" s="240" t="s">
        <v>44</v>
      </c>
      <c r="F389" s="241" t="s">
        <v>197</v>
      </c>
      <c r="G389" s="239"/>
      <c r="H389" s="240" t="s">
        <v>44</v>
      </c>
      <c r="I389" s="242"/>
      <c r="J389" s="239"/>
      <c r="K389" s="239"/>
      <c r="L389" s="243"/>
      <c r="M389" s="244"/>
      <c r="N389" s="245"/>
      <c r="O389" s="245"/>
      <c r="P389" s="245"/>
      <c r="Q389" s="245"/>
      <c r="R389" s="245"/>
      <c r="S389" s="245"/>
      <c r="T389" s="24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7" t="s">
        <v>149</v>
      </c>
      <c r="AU389" s="247" t="s">
        <v>91</v>
      </c>
      <c r="AV389" s="13" t="s">
        <v>86</v>
      </c>
      <c r="AW389" s="13" t="s">
        <v>40</v>
      </c>
      <c r="AX389" s="13" t="s">
        <v>82</v>
      </c>
      <c r="AY389" s="247" t="s">
        <v>134</v>
      </c>
    </row>
    <row r="390" s="14" customFormat="1">
      <c r="A390" s="14"/>
      <c r="B390" s="248"/>
      <c r="C390" s="249"/>
      <c r="D390" s="231" t="s">
        <v>149</v>
      </c>
      <c r="E390" s="250" t="s">
        <v>44</v>
      </c>
      <c r="F390" s="251" t="s">
        <v>332</v>
      </c>
      <c r="G390" s="249"/>
      <c r="H390" s="252">
        <v>24</v>
      </c>
      <c r="I390" s="253"/>
      <c r="J390" s="249"/>
      <c r="K390" s="249"/>
      <c r="L390" s="254"/>
      <c r="M390" s="255"/>
      <c r="N390" s="256"/>
      <c r="O390" s="256"/>
      <c r="P390" s="256"/>
      <c r="Q390" s="256"/>
      <c r="R390" s="256"/>
      <c r="S390" s="256"/>
      <c r="T390" s="25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8" t="s">
        <v>149</v>
      </c>
      <c r="AU390" s="258" t="s">
        <v>91</v>
      </c>
      <c r="AV390" s="14" t="s">
        <v>91</v>
      </c>
      <c r="AW390" s="14" t="s">
        <v>40</v>
      </c>
      <c r="AX390" s="14" t="s">
        <v>86</v>
      </c>
      <c r="AY390" s="258" t="s">
        <v>134</v>
      </c>
    </row>
    <row r="391" s="2" customFormat="1" ht="24.15" customHeight="1">
      <c r="A391" s="42"/>
      <c r="B391" s="43"/>
      <c r="C391" s="281" t="s">
        <v>469</v>
      </c>
      <c r="D391" s="281" t="s">
        <v>246</v>
      </c>
      <c r="E391" s="282" t="s">
        <v>470</v>
      </c>
      <c r="F391" s="283" t="s">
        <v>471</v>
      </c>
      <c r="G391" s="284" t="s">
        <v>438</v>
      </c>
      <c r="H391" s="285">
        <v>12</v>
      </c>
      <c r="I391" s="286"/>
      <c r="J391" s="287">
        <f>ROUND(I391*H391,2)</f>
        <v>0</v>
      </c>
      <c r="K391" s="283" t="s">
        <v>154</v>
      </c>
      <c r="L391" s="288"/>
      <c r="M391" s="289" t="s">
        <v>44</v>
      </c>
      <c r="N391" s="290" t="s">
        <v>53</v>
      </c>
      <c r="O391" s="88"/>
      <c r="P391" s="227">
        <f>O391*H391</f>
        <v>0</v>
      </c>
      <c r="Q391" s="227">
        <v>0.027</v>
      </c>
      <c r="R391" s="227">
        <f>Q391*H391</f>
        <v>0.32400000000000001</v>
      </c>
      <c r="S391" s="227">
        <v>0</v>
      </c>
      <c r="T391" s="228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29" t="s">
        <v>207</v>
      </c>
      <c r="AT391" s="229" t="s">
        <v>246</v>
      </c>
      <c r="AU391" s="229" t="s">
        <v>91</v>
      </c>
      <c r="AY391" s="20" t="s">
        <v>134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20" t="s">
        <v>86</v>
      </c>
      <c r="BK391" s="230">
        <f>ROUND(I391*H391,2)</f>
        <v>0</v>
      </c>
      <c r="BL391" s="20" t="s">
        <v>143</v>
      </c>
      <c r="BM391" s="229" t="s">
        <v>472</v>
      </c>
    </row>
    <row r="392" s="2" customFormat="1">
      <c r="A392" s="42"/>
      <c r="B392" s="43"/>
      <c r="C392" s="44"/>
      <c r="D392" s="231" t="s">
        <v>145</v>
      </c>
      <c r="E392" s="44"/>
      <c r="F392" s="232" t="s">
        <v>471</v>
      </c>
      <c r="G392" s="44"/>
      <c r="H392" s="44"/>
      <c r="I392" s="233"/>
      <c r="J392" s="44"/>
      <c r="K392" s="44"/>
      <c r="L392" s="48"/>
      <c r="M392" s="234"/>
      <c r="N392" s="235"/>
      <c r="O392" s="88"/>
      <c r="P392" s="88"/>
      <c r="Q392" s="88"/>
      <c r="R392" s="88"/>
      <c r="S392" s="88"/>
      <c r="T392" s="89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T392" s="20" t="s">
        <v>145</v>
      </c>
      <c r="AU392" s="20" t="s">
        <v>91</v>
      </c>
    </row>
    <row r="393" s="13" customFormat="1">
      <c r="A393" s="13"/>
      <c r="B393" s="238"/>
      <c r="C393" s="239"/>
      <c r="D393" s="231" t="s">
        <v>149</v>
      </c>
      <c r="E393" s="240" t="s">
        <v>44</v>
      </c>
      <c r="F393" s="241" t="s">
        <v>197</v>
      </c>
      <c r="G393" s="239"/>
      <c r="H393" s="240" t="s">
        <v>44</v>
      </c>
      <c r="I393" s="242"/>
      <c r="J393" s="239"/>
      <c r="K393" s="239"/>
      <c r="L393" s="243"/>
      <c r="M393" s="244"/>
      <c r="N393" s="245"/>
      <c r="O393" s="245"/>
      <c r="P393" s="245"/>
      <c r="Q393" s="245"/>
      <c r="R393" s="245"/>
      <c r="S393" s="245"/>
      <c r="T393" s="24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7" t="s">
        <v>149</v>
      </c>
      <c r="AU393" s="247" t="s">
        <v>91</v>
      </c>
      <c r="AV393" s="13" t="s">
        <v>86</v>
      </c>
      <c r="AW393" s="13" t="s">
        <v>40</v>
      </c>
      <c r="AX393" s="13" t="s">
        <v>82</v>
      </c>
      <c r="AY393" s="247" t="s">
        <v>134</v>
      </c>
    </row>
    <row r="394" s="14" customFormat="1">
      <c r="A394" s="14"/>
      <c r="B394" s="248"/>
      <c r="C394" s="249"/>
      <c r="D394" s="231" t="s">
        <v>149</v>
      </c>
      <c r="E394" s="250" t="s">
        <v>44</v>
      </c>
      <c r="F394" s="251" t="s">
        <v>8</v>
      </c>
      <c r="G394" s="249"/>
      <c r="H394" s="252">
        <v>12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8" t="s">
        <v>149</v>
      </c>
      <c r="AU394" s="258" t="s">
        <v>91</v>
      </c>
      <c r="AV394" s="14" t="s">
        <v>91</v>
      </c>
      <c r="AW394" s="14" t="s">
        <v>40</v>
      </c>
      <c r="AX394" s="14" t="s">
        <v>86</v>
      </c>
      <c r="AY394" s="258" t="s">
        <v>134</v>
      </c>
    </row>
    <row r="395" s="2" customFormat="1" ht="24.15" customHeight="1">
      <c r="A395" s="42"/>
      <c r="B395" s="43"/>
      <c r="C395" s="281" t="s">
        <v>473</v>
      </c>
      <c r="D395" s="281" t="s">
        <v>246</v>
      </c>
      <c r="E395" s="282" t="s">
        <v>474</v>
      </c>
      <c r="F395" s="283" t="s">
        <v>475</v>
      </c>
      <c r="G395" s="284" t="s">
        <v>438</v>
      </c>
      <c r="H395" s="285">
        <v>11</v>
      </c>
      <c r="I395" s="286"/>
      <c r="J395" s="287">
        <f>ROUND(I395*H395,2)</f>
        <v>0</v>
      </c>
      <c r="K395" s="283" t="s">
        <v>154</v>
      </c>
      <c r="L395" s="288"/>
      <c r="M395" s="289" t="s">
        <v>44</v>
      </c>
      <c r="N395" s="290" t="s">
        <v>53</v>
      </c>
      <c r="O395" s="88"/>
      <c r="P395" s="227">
        <f>O395*H395</f>
        <v>0</v>
      </c>
      <c r="Q395" s="227">
        <v>0.097000000000000003</v>
      </c>
      <c r="R395" s="227">
        <f>Q395*H395</f>
        <v>1.067</v>
      </c>
      <c r="S395" s="227">
        <v>0</v>
      </c>
      <c r="T395" s="228">
        <f>S395*H395</f>
        <v>0</v>
      </c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R395" s="229" t="s">
        <v>207</v>
      </c>
      <c r="AT395" s="229" t="s">
        <v>246</v>
      </c>
      <c r="AU395" s="229" t="s">
        <v>91</v>
      </c>
      <c r="AY395" s="20" t="s">
        <v>134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20" t="s">
        <v>86</v>
      </c>
      <c r="BK395" s="230">
        <f>ROUND(I395*H395,2)</f>
        <v>0</v>
      </c>
      <c r="BL395" s="20" t="s">
        <v>143</v>
      </c>
      <c r="BM395" s="229" t="s">
        <v>476</v>
      </c>
    </row>
    <row r="396" s="2" customFormat="1">
      <c r="A396" s="42"/>
      <c r="B396" s="43"/>
      <c r="C396" s="44"/>
      <c r="D396" s="231" t="s">
        <v>145</v>
      </c>
      <c r="E396" s="44"/>
      <c r="F396" s="232" t="s">
        <v>475</v>
      </c>
      <c r="G396" s="44"/>
      <c r="H396" s="44"/>
      <c r="I396" s="233"/>
      <c r="J396" s="44"/>
      <c r="K396" s="44"/>
      <c r="L396" s="48"/>
      <c r="M396" s="234"/>
      <c r="N396" s="235"/>
      <c r="O396" s="88"/>
      <c r="P396" s="88"/>
      <c r="Q396" s="88"/>
      <c r="R396" s="88"/>
      <c r="S396" s="88"/>
      <c r="T396" s="89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T396" s="20" t="s">
        <v>145</v>
      </c>
      <c r="AU396" s="20" t="s">
        <v>91</v>
      </c>
    </row>
    <row r="397" s="13" customFormat="1">
      <c r="A397" s="13"/>
      <c r="B397" s="238"/>
      <c r="C397" s="239"/>
      <c r="D397" s="231" t="s">
        <v>149</v>
      </c>
      <c r="E397" s="240" t="s">
        <v>44</v>
      </c>
      <c r="F397" s="241" t="s">
        <v>197</v>
      </c>
      <c r="G397" s="239"/>
      <c r="H397" s="240" t="s">
        <v>44</v>
      </c>
      <c r="I397" s="242"/>
      <c r="J397" s="239"/>
      <c r="K397" s="239"/>
      <c r="L397" s="243"/>
      <c r="M397" s="244"/>
      <c r="N397" s="245"/>
      <c r="O397" s="245"/>
      <c r="P397" s="245"/>
      <c r="Q397" s="245"/>
      <c r="R397" s="245"/>
      <c r="S397" s="245"/>
      <c r="T397" s="24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7" t="s">
        <v>149</v>
      </c>
      <c r="AU397" s="247" t="s">
        <v>91</v>
      </c>
      <c r="AV397" s="13" t="s">
        <v>86</v>
      </c>
      <c r="AW397" s="13" t="s">
        <v>40</v>
      </c>
      <c r="AX397" s="13" t="s">
        <v>82</v>
      </c>
      <c r="AY397" s="247" t="s">
        <v>134</v>
      </c>
    </row>
    <row r="398" s="14" customFormat="1">
      <c r="A398" s="14"/>
      <c r="B398" s="248"/>
      <c r="C398" s="249"/>
      <c r="D398" s="231" t="s">
        <v>149</v>
      </c>
      <c r="E398" s="250" t="s">
        <v>44</v>
      </c>
      <c r="F398" s="251" t="s">
        <v>233</v>
      </c>
      <c r="G398" s="249"/>
      <c r="H398" s="252">
        <v>11</v>
      </c>
      <c r="I398" s="253"/>
      <c r="J398" s="249"/>
      <c r="K398" s="249"/>
      <c r="L398" s="254"/>
      <c r="M398" s="255"/>
      <c r="N398" s="256"/>
      <c r="O398" s="256"/>
      <c r="P398" s="256"/>
      <c r="Q398" s="256"/>
      <c r="R398" s="256"/>
      <c r="S398" s="256"/>
      <c r="T398" s="257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8" t="s">
        <v>149</v>
      </c>
      <c r="AU398" s="258" t="s">
        <v>91</v>
      </c>
      <c r="AV398" s="14" t="s">
        <v>91</v>
      </c>
      <c r="AW398" s="14" t="s">
        <v>40</v>
      </c>
      <c r="AX398" s="14" t="s">
        <v>86</v>
      </c>
      <c r="AY398" s="258" t="s">
        <v>134</v>
      </c>
    </row>
    <row r="399" s="2" customFormat="1" ht="24.15" customHeight="1">
      <c r="A399" s="42"/>
      <c r="B399" s="43"/>
      <c r="C399" s="281" t="s">
        <v>477</v>
      </c>
      <c r="D399" s="281" t="s">
        <v>246</v>
      </c>
      <c r="E399" s="282" t="s">
        <v>478</v>
      </c>
      <c r="F399" s="283" t="s">
        <v>479</v>
      </c>
      <c r="G399" s="284" t="s">
        <v>438</v>
      </c>
      <c r="H399" s="285">
        <v>1</v>
      </c>
      <c r="I399" s="286"/>
      <c r="J399" s="287">
        <f>ROUND(I399*H399,2)</f>
        <v>0</v>
      </c>
      <c r="K399" s="283" t="s">
        <v>154</v>
      </c>
      <c r="L399" s="288"/>
      <c r="M399" s="289" t="s">
        <v>44</v>
      </c>
      <c r="N399" s="290" t="s">
        <v>53</v>
      </c>
      <c r="O399" s="88"/>
      <c r="P399" s="227">
        <f>O399*H399</f>
        <v>0</v>
      </c>
      <c r="Q399" s="227">
        <v>0.071999999999999995</v>
      </c>
      <c r="R399" s="227">
        <f>Q399*H399</f>
        <v>0.071999999999999995</v>
      </c>
      <c r="S399" s="227">
        <v>0</v>
      </c>
      <c r="T399" s="228">
        <f>S399*H399</f>
        <v>0</v>
      </c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R399" s="229" t="s">
        <v>207</v>
      </c>
      <c r="AT399" s="229" t="s">
        <v>246</v>
      </c>
      <c r="AU399" s="229" t="s">
        <v>91</v>
      </c>
      <c r="AY399" s="20" t="s">
        <v>134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20" t="s">
        <v>86</v>
      </c>
      <c r="BK399" s="230">
        <f>ROUND(I399*H399,2)</f>
        <v>0</v>
      </c>
      <c r="BL399" s="20" t="s">
        <v>143</v>
      </c>
      <c r="BM399" s="229" t="s">
        <v>480</v>
      </c>
    </row>
    <row r="400" s="2" customFormat="1">
      <c r="A400" s="42"/>
      <c r="B400" s="43"/>
      <c r="C400" s="44"/>
      <c r="D400" s="231" t="s">
        <v>145</v>
      </c>
      <c r="E400" s="44"/>
      <c r="F400" s="232" t="s">
        <v>479</v>
      </c>
      <c r="G400" s="44"/>
      <c r="H400" s="44"/>
      <c r="I400" s="233"/>
      <c r="J400" s="44"/>
      <c r="K400" s="44"/>
      <c r="L400" s="48"/>
      <c r="M400" s="234"/>
      <c r="N400" s="235"/>
      <c r="O400" s="88"/>
      <c r="P400" s="88"/>
      <c r="Q400" s="88"/>
      <c r="R400" s="88"/>
      <c r="S400" s="88"/>
      <c r="T400" s="89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T400" s="20" t="s">
        <v>145</v>
      </c>
      <c r="AU400" s="20" t="s">
        <v>91</v>
      </c>
    </row>
    <row r="401" s="13" customFormat="1">
      <c r="A401" s="13"/>
      <c r="B401" s="238"/>
      <c r="C401" s="239"/>
      <c r="D401" s="231" t="s">
        <v>149</v>
      </c>
      <c r="E401" s="240" t="s">
        <v>44</v>
      </c>
      <c r="F401" s="241" t="s">
        <v>197</v>
      </c>
      <c r="G401" s="239"/>
      <c r="H401" s="240" t="s">
        <v>44</v>
      </c>
      <c r="I401" s="242"/>
      <c r="J401" s="239"/>
      <c r="K401" s="239"/>
      <c r="L401" s="243"/>
      <c r="M401" s="244"/>
      <c r="N401" s="245"/>
      <c r="O401" s="245"/>
      <c r="P401" s="245"/>
      <c r="Q401" s="245"/>
      <c r="R401" s="245"/>
      <c r="S401" s="245"/>
      <c r="T401" s="24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7" t="s">
        <v>149</v>
      </c>
      <c r="AU401" s="247" t="s">
        <v>91</v>
      </c>
      <c r="AV401" s="13" t="s">
        <v>86</v>
      </c>
      <c r="AW401" s="13" t="s">
        <v>40</v>
      </c>
      <c r="AX401" s="13" t="s">
        <v>82</v>
      </c>
      <c r="AY401" s="247" t="s">
        <v>134</v>
      </c>
    </row>
    <row r="402" s="14" customFormat="1">
      <c r="A402" s="14"/>
      <c r="B402" s="248"/>
      <c r="C402" s="249"/>
      <c r="D402" s="231" t="s">
        <v>149</v>
      </c>
      <c r="E402" s="250" t="s">
        <v>44</v>
      </c>
      <c r="F402" s="251" t="s">
        <v>86</v>
      </c>
      <c r="G402" s="249"/>
      <c r="H402" s="252">
        <v>1</v>
      </c>
      <c r="I402" s="253"/>
      <c r="J402" s="249"/>
      <c r="K402" s="249"/>
      <c r="L402" s="254"/>
      <c r="M402" s="255"/>
      <c r="N402" s="256"/>
      <c r="O402" s="256"/>
      <c r="P402" s="256"/>
      <c r="Q402" s="256"/>
      <c r="R402" s="256"/>
      <c r="S402" s="256"/>
      <c r="T402" s="25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8" t="s">
        <v>149</v>
      </c>
      <c r="AU402" s="258" t="s">
        <v>91</v>
      </c>
      <c r="AV402" s="14" t="s">
        <v>91</v>
      </c>
      <c r="AW402" s="14" t="s">
        <v>40</v>
      </c>
      <c r="AX402" s="14" t="s">
        <v>86</v>
      </c>
      <c r="AY402" s="258" t="s">
        <v>134</v>
      </c>
    </row>
    <row r="403" s="2" customFormat="1" ht="24.15" customHeight="1">
      <c r="A403" s="42"/>
      <c r="B403" s="43"/>
      <c r="C403" s="218" t="s">
        <v>481</v>
      </c>
      <c r="D403" s="218" t="s">
        <v>138</v>
      </c>
      <c r="E403" s="219" t="s">
        <v>482</v>
      </c>
      <c r="F403" s="220" t="s">
        <v>483</v>
      </c>
      <c r="G403" s="221" t="s">
        <v>438</v>
      </c>
      <c r="H403" s="222">
        <v>12</v>
      </c>
      <c r="I403" s="223"/>
      <c r="J403" s="224">
        <f>ROUND(I403*H403,2)</f>
        <v>0</v>
      </c>
      <c r="K403" s="220" t="s">
        <v>154</v>
      </c>
      <c r="L403" s="48"/>
      <c r="M403" s="225" t="s">
        <v>44</v>
      </c>
      <c r="N403" s="226" t="s">
        <v>53</v>
      </c>
      <c r="O403" s="88"/>
      <c r="P403" s="227">
        <f>O403*H403</f>
        <v>0</v>
      </c>
      <c r="Q403" s="227">
        <v>0.21734000000000001</v>
      </c>
      <c r="R403" s="227">
        <f>Q403*H403</f>
        <v>2.6080800000000002</v>
      </c>
      <c r="S403" s="227">
        <v>0</v>
      </c>
      <c r="T403" s="228">
        <f>S403*H403</f>
        <v>0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9" t="s">
        <v>143</v>
      </c>
      <c r="AT403" s="229" t="s">
        <v>138</v>
      </c>
      <c r="AU403" s="229" t="s">
        <v>91</v>
      </c>
      <c r="AY403" s="20" t="s">
        <v>134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20" t="s">
        <v>86</v>
      </c>
      <c r="BK403" s="230">
        <f>ROUND(I403*H403,2)</f>
        <v>0</v>
      </c>
      <c r="BL403" s="20" t="s">
        <v>143</v>
      </c>
      <c r="BM403" s="229" t="s">
        <v>484</v>
      </c>
    </row>
    <row r="404" s="2" customFormat="1">
      <c r="A404" s="42"/>
      <c r="B404" s="43"/>
      <c r="C404" s="44"/>
      <c r="D404" s="231" t="s">
        <v>145</v>
      </c>
      <c r="E404" s="44"/>
      <c r="F404" s="232" t="s">
        <v>483</v>
      </c>
      <c r="G404" s="44"/>
      <c r="H404" s="44"/>
      <c r="I404" s="233"/>
      <c r="J404" s="44"/>
      <c r="K404" s="44"/>
      <c r="L404" s="48"/>
      <c r="M404" s="234"/>
      <c r="N404" s="235"/>
      <c r="O404" s="88"/>
      <c r="P404" s="88"/>
      <c r="Q404" s="88"/>
      <c r="R404" s="88"/>
      <c r="S404" s="88"/>
      <c r="T404" s="89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T404" s="20" t="s">
        <v>145</v>
      </c>
      <c r="AU404" s="20" t="s">
        <v>91</v>
      </c>
    </row>
    <row r="405" s="2" customFormat="1">
      <c r="A405" s="42"/>
      <c r="B405" s="43"/>
      <c r="C405" s="44"/>
      <c r="D405" s="236" t="s">
        <v>147</v>
      </c>
      <c r="E405" s="44"/>
      <c r="F405" s="237" t="s">
        <v>485</v>
      </c>
      <c r="G405" s="44"/>
      <c r="H405" s="44"/>
      <c r="I405" s="233"/>
      <c r="J405" s="44"/>
      <c r="K405" s="44"/>
      <c r="L405" s="48"/>
      <c r="M405" s="234"/>
      <c r="N405" s="235"/>
      <c r="O405" s="88"/>
      <c r="P405" s="88"/>
      <c r="Q405" s="88"/>
      <c r="R405" s="88"/>
      <c r="S405" s="88"/>
      <c r="T405" s="89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T405" s="20" t="s">
        <v>147</v>
      </c>
      <c r="AU405" s="20" t="s">
        <v>91</v>
      </c>
    </row>
    <row r="406" s="13" customFormat="1">
      <c r="A406" s="13"/>
      <c r="B406" s="238"/>
      <c r="C406" s="239"/>
      <c r="D406" s="231" t="s">
        <v>149</v>
      </c>
      <c r="E406" s="240" t="s">
        <v>44</v>
      </c>
      <c r="F406" s="241" t="s">
        <v>197</v>
      </c>
      <c r="G406" s="239"/>
      <c r="H406" s="240" t="s">
        <v>44</v>
      </c>
      <c r="I406" s="242"/>
      <c r="J406" s="239"/>
      <c r="K406" s="239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149</v>
      </c>
      <c r="AU406" s="247" t="s">
        <v>91</v>
      </c>
      <c r="AV406" s="13" t="s">
        <v>86</v>
      </c>
      <c r="AW406" s="13" t="s">
        <v>40</v>
      </c>
      <c r="AX406" s="13" t="s">
        <v>82</v>
      </c>
      <c r="AY406" s="247" t="s">
        <v>134</v>
      </c>
    </row>
    <row r="407" s="14" customFormat="1">
      <c r="A407" s="14"/>
      <c r="B407" s="248"/>
      <c r="C407" s="249"/>
      <c r="D407" s="231" t="s">
        <v>149</v>
      </c>
      <c r="E407" s="250" t="s">
        <v>44</v>
      </c>
      <c r="F407" s="251" t="s">
        <v>8</v>
      </c>
      <c r="G407" s="249"/>
      <c r="H407" s="252">
        <v>12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8" t="s">
        <v>149</v>
      </c>
      <c r="AU407" s="258" t="s">
        <v>91</v>
      </c>
      <c r="AV407" s="14" t="s">
        <v>91</v>
      </c>
      <c r="AW407" s="14" t="s">
        <v>40</v>
      </c>
      <c r="AX407" s="14" t="s">
        <v>86</v>
      </c>
      <c r="AY407" s="258" t="s">
        <v>134</v>
      </c>
    </row>
    <row r="408" s="2" customFormat="1" ht="24.15" customHeight="1">
      <c r="A408" s="42"/>
      <c r="B408" s="43"/>
      <c r="C408" s="281" t="s">
        <v>486</v>
      </c>
      <c r="D408" s="281" t="s">
        <v>246</v>
      </c>
      <c r="E408" s="282" t="s">
        <v>487</v>
      </c>
      <c r="F408" s="283" t="s">
        <v>488</v>
      </c>
      <c r="G408" s="284" t="s">
        <v>438</v>
      </c>
      <c r="H408" s="285">
        <v>12</v>
      </c>
      <c r="I408" s="286"/>
      <c r="J408" s="287">
        <f>ROUND(I408*H408,2)</f>
        <v>0</v>
      </c>
      <c r="K408" s="283" t="s">
        <v>154</v>
      </c>
      <c r="L408" s="288"/>
      <c r="M408" s="289" t="s">
        <v>44</v>
      </c>
      <c r="N408" s="290" t="s">
        <v>53</v>
      </c>
      <c r="O408" s="88"/>
      <c r="P408" s="227">
        <f>O408*H408</f>
        <v>0</v>
      </c>
      <c r="Q408" s="227">
        <v>0.0040000000000000001</v>
      </c>
      <c r="R408" s="227">
        <f>Q408*H408</f>
        <v>0.048000000000000001</v>
      </c>
      <c r="S408" s="227">
        <v>0</v>
      </c>
      <c r="T408" s="228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9" t="s">
        <v>207</v>
      </c>
      <c r="AT408" s="229" t="s">
        <v>246</v>
      </c>
      <c r="AU408" s="229" t="s">
        <v>91</v>
      </c>
      <c r="AY408" s="20" t="s">
        <v>134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20" t="s">
        <v>86</v>
      </c>
      <c r="BK408" s="230">
        <f>ROUND(I408*H408,2)</f>
        <v>0</v>
      </c>
      <c r="BL408" s="20" t="s">
        <v>143</v>
      </c>
      <c r="BM408" s="229" t="s">
        <v>489</v>
      </c>
    </row>
    <row r="409" s="2" customFormat="1">
      <c r="A409" s="42"/>
      <c r="B409" s="43"/>
      <c r="C409" s="44"/>
      <c r="D409" s="231" t="s">
        <v>145</v>
      </c>
      <c r="E409" s="44"/>
      <c r="F409" s="232" t="s">
        <v>488</v>
      </c>
      <c r="G409" s="44"/>
      <c r="H409" s="44"/>
      <c r="I409" s="233"/>
      <c r="J409" s="44"/>
      <c r="K409" s="44"/>
      <c r="L409" s="48"/>
      <c r="M409" s="234"/>
      <c r="N409" s="235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145</v>
      </c>
      <c r="AU409" s="20" t="s">
        <v>91</v>
      </c>
    </row>
    <row r="410" s="13" customFormat="1">
      <c r="A410" s="13"/>
      <c r="B410" s="238"/>
      <c r="C410" s="239"/>
      <c r="D410" s="231" t="s">
        <v>149</v>
      </c>
      <c r="E410" s="240" t="s">
        <v>44</v>
      </c>
      <c r="F410" s="241" t="s">
        <v>197</v>
      </c>
      <c r="G410" s="239"/>
      <c r="H410" s="240" t="s">
        <v>44</v>
      </c>
      <c r="I410" s="242"/>
      <c r="J410" s="239"/>
      <c r="K410" s="239"/>
      <c r="L410" s="243"/>
      <c r="M410" s="244"/>
      <c r="N410" s="245"/>
      <c r="O410" s="245"/>
      <c r="P410" s="245"/>
      <c r="Q410" s="245"/>
      <c r="R410" s="245"/>
      <c r="S410" s="245"/>
      <c r="T410" s="24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7" t="s">
        <v>149</v>
      </c>
      <c r="AU410" s="247" t="s">
        <v>91</v>
      </c>
      <c r="AV410" s="13" t="s">
        <v>86</v>
      </c>
      <c r="AW410" s="13" t="s">
        <v>40</v>
      </c>
      <c r="AX410" s="13" t="s">
        <v>82</v>
      </c>
      <c r="AY410" s="247" t="s">
        <v>134</v>
      </c>
    </row>
    <row r="411" s="14" customFormat="1">
      <c r="A411" s="14"/>
      <c r="B411" s="248"/>
      <c r="C411" s="249"/>
      <c r="D411" s="231" t="s">
        <v>149</v>
      </c>
      <c r="E411" s="250" t="s">
        <v>44</v>
      </c>
      <c r="F411" s="251" t="s">
        <v>8</v>
      </c>
      <c r="G411" s="249"/>
      <c r="H411" s="252">
        <v>12</v>
      </c>
      <c r="I411" s="253"/>
      <c r="J411" s="249"/>
      <c r="K411" s="249"/>
      <c r="L411" s="254"/>
      <c r="M411" s="255"/>
      <c r="N411" s="256"/>
      <c r="O411" s="256"/>
      <c r="P411" s="256"/>
      <c r="Q411" s="256"/>
      <c r="R411" s="256"/>
      <c r="S411" s="256"/>
      <c r="T411" s="25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8" t="s">
        <v>149</v>
      </c>
      <c r="AU411" s="258" t="s">
        <v>91</v>
      </c>
      <c r="AV411" s="14" t="s">
        <v>91</v>
      </c>
      <c r="AW411" s="14" t="s">
        <v>40</v>
      </c>
      <c r="AX411" s="14" t="s">
        <v>86</v>
      </c>
      <c r="AY411" s="258" t="s">
        <v>134</v>
      </c>
    </row>
    <row r="412" s="2" customFormat="1" ht="24.15" customHeight="1">
      <c r="A412" s="42"/>
      <c r="B412" s="43"/>
      <c r="C412" s="281" t="s">
        <v>490</v>
      </c>
      <c r="D412" s="281" t="s">
        <v>246</v>
      </c>
      <c r="E412" s="282" t="s">
        <v>491</v>
      </c>
      <c r="F412" s="283" t="s">
        <v>492</v>
      </c>
      <c r="G412" s="284" t="s">
        <v>438</v>
      </c>
      <c r="H412" s="285">
        <v>12</v>
      </c>
      <c r="I412" s="286"/>
      <c r="J412" s="287">
        <f>ROUND(I412*H412,2)</f>
        <v>0</v>
      </c>
      <c r="K412" s="283" t="s">
        <v>154</v>
      </c>
      <c r="L412" s="288"/>
      <c r="M412" s="289" t="s">
        <v>44</v>
      </c>
      <c r="N412" s="290" t="s">
        <v>53</v>
      </c>
      <c r="O412" s="88"/>
      <c r="P412" s="227">
        <f>O412*H412</f>
        <v>0</v>
      </c>
      <c r="Q412" s="227">
        <v>0.073999999999999996</v>
      </c>
      <c r="R412" s="227">
        <f>Q412*H412</f>
        <v>0.8879999999999999</v>
      </c>
      <c r="S412" s="227">
        <v>0</v>
      </c>
      <c r="T412" s="228">
        <f>S412*H412</f>
        <v>0</v>
      </c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R412" s="229" t="s">
        <v>207</v>
      </c>
      <c r="AT412" s="229" t="s">
        <v>246</v>
      </c>
      <c r="AU412" s="229" t="s">
        <v>91</v>
      </c>
      <c r="AY412" s="20" t="s">
        <v>134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20" t="s">
        <v>86</v>
      </c>
      <c r="BK412" s="230">
        <f>ROUND(I412*H412,2)</f>
        <v>0</v>
      </c>
      <c r="BL412" s="20" t="s">
        <v>143</v>
      </c>
      <c r="BM412" s="229" t="s">
        <v>493</v>
      </c>
    </row>
    <row r="413" s="2" customFormat="1">
      <c r="A413" s="42"/>
      <c r="B413" s="43"/>
      <c r="C413" s="44"/>
      <c r="D413" s="231" t="s">
        <v>145</v>
      </c>
      <c r="E413" s="44"/>
      <c r="F413" s="232" t="s">
        <v>492</v>
      </c>
      <c r="G413" s="44"/>
      <c r="H413" s="44"/>
      <c r="I413" s="233"/>
      <c r="J413" s="44"/>
      <c r="K413" s="44"/>
      <c r="L413" s="48"/>
      <c r="M413" s="234"/>
      <c r="N413" s="235"/>
      <c r="O413" s="88"/>
      <c r="P413" s="88"/>
      <c r="Q413" s="88"/>
      <c r="R413" s="88"/>
      <c r="S413" s="88"/>
      <c r="T413" s="89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T413" s="20" t="s">
        <v>145</v>
      </c>
      <c r="AU413" s="20" t="s">
        <v>91</v>
      </c>
    </row>
    <row r="414" s="13" customFormat="1">
      <c r="A414" s="13"/>
      <c r="B414" s="238"/>
      <c r="C414" s="239"/>
      <c r="D414" s="231" t="s">
        <v>149</v>
      </c>
      <c r="E414" s="240" t="s">
        <v>44</v>
      </c>
      <c r="F414" s="241" t="s">
        <v>197</v>
      </c>
      <c r="G414" s="239"/>
      <c r="H414" s="240" t="s">
        <v>44</v>
      </c>
      <c r="I414" s="242"/>
      <c r="J414" s="239"/>
      <c r="K414" s="239"/>
      <c r="L414" s="243"/>
      <c r="M414" s="244"/>
      <c r="N414" s="245"/>
      <c r="O414" s="245"/>
      <c r="P414" s="245"/>
      <c r="Q414" s="245"/>
      <c r="R414" s="245"/>
      <c r="S414" s="245"/>
      <c r="T414" s="24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7" t="s">
        <v>149</v>
      </c>
      <c r="AU414" s="247" t="s">
        <v>91</v>
      </c>
      <c r="AV414" s="13" t="s">
        <v>86</v>
      </c>
      <c r="AW414" s="13" t="s">
        <v>40</v>
      </c>
      <c r="AX414" s="13" t="s">
        <v>82</v>
      </c>
      <c r="AY414" s="247" t="s">
        <v>134</v>
      </c>
    </row>
    <row r="415" s="14" customFormat="1">
      <c r="A415" s="14"/>
      <c r="B415" s="248"/>
      <c r="C415" s="249"/>
      <c r="D415" s="231" t="s">
        <v>149</v>
      </c>
      <c r="E415" s="250" t="s">
        <v>44</v>
      </c>
      <c r="F415" s="251" t="s">
        <v>8</v>
      </c>
      <c r="G415" s="249"/>
      <c r="H415" s="252">
        <v>12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8" t="s">
        <v>149</v>
      </c>
      <c r="AU415" s="258" t="s">
        <v>91</v>
      </c>
      <c r="AV415" s="14" t="s">
        <v>91</v>
      </c>
      <c r="AW415" s="14" t="s">
        <v>40</v>
      </c>
      <c r="AX415" s="14" t="s">
        <v>86</v>
      </c>
      <c r="AY415" s="258" t="s">
        <v>134</v>
      </c>
    </row>
    <row r="416" s="2" customFormat="1" ht="24.15" customHeight="1">
      <c r="A416" s="42"/>
      <c r="B416" s="43"/>
      <c r="C416" s="218" t="s">
        <v>494</v>
      </c>
      <c r="D416" s="218" t="s">
        <v>138</v>
      </c>
      <c r="E416" s="219" t="s">
        <v>495</v>
      </c>
      <c r="F416" s="220" t="s">
        <v>496</v>
      </c>
      <c r="G416" s="221" t="s">
        <v>438</v>
      </c>
      <c r="H416" s="222">
        <v>2</v>
      </c>
      <c r="I416" s="223"/>
      <c r="J416" s="224">
        <f>ROUND(I416*H416,2)</f>
        <v>0</v>
      </c>
      <c r="K416" s="220" t="s">
        <v>44</v>
      </c>
      <c r="L416" s="48"/>
      <c r="M416" s="225" t="s">
        <v>44</v>
      </c>
      <c r="N416" s="226" t="s">
        <v>53</v>
      </c>
      <c r="O416" s="88"/>
      <c r="P416" s="227">
        <f>O416*H416</f>
        <v>0</v>
      </c>
      <c r="Q416" s="227">
        <v>0.42080000000000001</v>
      </c>
      <c r="R416" s="227">
        <f>Q416*H416</f>
        <v>0.84160000000000001</v>
      </c>
      <c r="S416" s="227">
        <v>0</v>
      </c>
      <c r="T416" s="228">
        <f>S416*H416</f>
        <v>0</v>
      </c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R416" s="229" t="s">
        <v>143</v>
      </c>
      <c r="AT416" s="229" t="s">
        <v>138</v>
      </c>
      <c r="AU416" s="229" t="s">
        <v>91</v>
      </c>
      <c r="AY416" s="20" t="s">
        <v>134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20" t="s">
        <v>86</v>
      </c>
      <c r="BK416" s="230">
        <f>ROUND(I416*H416,2)</f>
        <v>0</v>
      </c>
      <c r="BL416" s="20" t="s">
        <v>143</v>
      </c>
      <c r="BM416" s="229" t="s">
        <v>497</v>
      </c>
    </row>
    <row r="417" s="2" customFormat="1">
      <c r="A417" s="42"/>
      <c r="B417" s="43"/>
      <c r="C417" s="44"/>
      <c r="D417" s="231" t="s">
        <v>145</v>
      </c>
      <c r="E417" s="44"/>
      <c r="F417" s="232" t="s">
        <v>496</v>
      </c>
      <c r="G417" s="44"/>
      <c r="H417" s="44"/>
      <c r="I417" s="233"/>
      <c r="J417" s="44"/>
      <c r="K417" s="44"/>
      <c r="L417" s="48"/>
      <c r="M417" s="234"/>
      <c r="N417" s="235"/>
      <c r="O417" s="88"/>
      <c r="P417" s="88"/>
      <c r="Q417" s="88"/>
      <c r="R417" s="88"/>
      <c r="S417" s="88"/>
      <c r="T417" s="89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T417" s="20" t="s">
        <v>145</v>
      </c>
      <c r="AU417" s="20" t="s">
        <v>91</v>
      </c>
    </row>
    <row r="418" s="13" customFormat="1">
      <c r="A418" s="13"/>
      <c r="B418" s="238"/>
      <c r="C418" s="239"/>
      <c r="D418" s="231" t="s">
        <v>149</v>
      </c>
      <c r="E418" s="240" t="s">
        <v>44</v>
      </c>
      <c r="F418" s="241" t="s">
        <v>498</v>
      </c>
      <c r="G418" s="239"/>
      <c r="H418" s="240" t="s">
        <v>44</v>
      </c>
      <c r="I418" s="242"/>
      <c r="J418" s="239"/>
      <c r="K418" s="239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149</v>
      </c>
      <c r="AU418" s="247" t="s">
        <v>91</v>
      </c>
      <c r="AV418" s="13" t="s">
        <v>86</v>
      </c>
      <c r="AW418" s="13" t="s">
        <v>40</v>
      </c>
      <c r="AX418" s="13" t="s">
        <v>82</v>
      </c>
      <c r="AY418" s="247" t="s">
        <v>134</v>
      </c>
    </row>
    <row r="419" s="14" customFormat="1">
      <c r="A419" s="14"/>
      <c r="B419" s="248"/>
      <c r="C419" s="249"/>
      <c r="D419" s="231" t="s">
        <v>149</v>
      </c>
      <c r="E419" s="250" t="s">
        <v>44</v>
      </c>
      <c r="F419" s="251" t="s">
        <v>91</v>
      </c>
      <c r="G419" s="249"/>
      <c r="H419" s="252">
        <v>2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8" t="s">
        <v>149</v>
      </c>
      <c r="AU419" s="258" t="s">
        <v>91</v>
      </c>
      <c r="AV419" s="14" t="s">
        <v>91</v>
      </c>
      <c r="AW419" s="14" t="s">
        <v>40</v>
      </c>
      <c r="AX419" s="14" t="s">
        <v>86</v>
      </c>
      <c r="AY419" s="258" t="s">
        <v>134</v>
      </c>
    </row>
    <row r="420" s="2" customFormat="1" ht="24.15" customHeight="1">
      <c r="A420" s="42"/>
      <c r="B420" s="43"/>
      <c r="C420" s="218" t="s">
        <v>499</v>
      </c>
      <c r="D420" s="218" t="s">
        <v>138</v>
      </c>
      <c r="E420" s="219" t="s">
        <v>500</v>
      </c>
      <c r="F420" s="220" t="s">
        <v>501</v>
      </c>
      <c r="G420" s="221" t="s">
        <v>228</v>
      </c>
      <c r="H420" s="222">
        <v>11.958</v>
      </c>
      <c r="I420" s="223"/>
      <c r="J420" s="224">
        <f>ROUND(I420*H420,2)</f>
        <v>0</v>
      </c>
      <c r="K420" s="220" t="s">
        <v>154</v>
      </c>
      <c r="L420" s="48"/>
      <c r="M420" s="225" t="s">
        <v>44</v>
      </c>
      <c r="N420" s="226" t="s">
        <v>53</v>
      </c>
      <c r="O420" s="88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29" t="s">
        <v>143</v>
      </c>
      <c r="AT420" s="229" t="s">
        <v>138</v>
      </c>
      <c r="AU420" s="229" t="s">
        <v>91</v>
      </c>
      <c r="AY420" s="20" t="s">
        <v>134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20" t="s">
        <v>86</v>
      </c>
      <c r="BK420" s="230">
        <f>ROUND(I420*H420,2)</f>
        <v>0</v>
      </c>
      <c r="BL420" s="20" t="s">
        <v>143</v>
      </c>
      <c r="BM420" s="229" t="s">
        <v>502</v>
      </c>
    </row>
    <row r="421" s="2" customFormat="1">
      <c r="A421" s="42"/>
      <c r="B421" s="43"/>
      <c r="C421" s="44"/>
      <c r="D421" s="231" t="s">
        <v>145</v>
      </c>
      <c r="E421" s="44"/>
      <c r="F421" s="232" t="s">
        <v>503</v>
      </c>
      <c r="G421" s="44"/>
      <c r="H421" s="44"/>
      <c r="I421" s="233"/>
      <c r="J421" s="44"/>
      <c r="K421" s="44"/>
      <c r="L421" s="48"/>
      <c r="M421" s="234"/>
      <c r="N421" s="235"/>
      <c r="O421" s="88"/>
      <c r="P421" s="88"/>
      <c r="Q421" s="88"/>
      <c r="R421" s="88"/>
      <c r="S421" s="88"/>
      <c r="T421" s="89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T421" s="20" t="s">
        <v>145</v>
      </c>
      <c r="AU421" s="20" t="s">
        <v>91</v>
      </c>
    </row>
    <row r="422" s="2" customFormat="1">
      <c r="A422" s="42"/>
      <c r="B422" s="43"/>
      <c r="C422" s="44"/>
      <c r="D422" s="236" t="s">
        <v>147</v>
      </c>
      <c r="E422" s="44"/>
      <c r="F422" s="237" t="s">
        <v>504</v>
      </c>
      <c r="G422" s="44"/>
      <c r="H422" s="44"/>
      <c r="I422" s="233"/>
      <c r="J422" s="44"/>
      <c r="K422" s="44"/>
      <c r="L422" s="48"/>
      <c r="M422" s="234"/>
      <c r="N422" s="235"/>
      <c r="O422" s="88"/>
      <c r="P422" s="88"/>
      <c r="Q422" s="88"/>
      <c r="R422" s="88"/>
      <c r="S422" s="88"/>
      <c r="T422" s="89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T422" s="20" t="s">
        <v>147</v>
      </c>
      <c r="AU422" s="20" t="s">
        <v>91</v>
      </c>
    </row>
    <row r="423" s="12" customFormat="1" ht="22.8" customHeight="1">
      <c r="A423" s="12"/>
      <c r="B423" s="202"/>
      <c r="C423" s="203"/>
      <c r="D423" s="204" t="s">
        <v>81</v>
      </c>
      <c r="E423" s="216" t="s">
        <v>505</v>
      </c>
      <c r="F423" s="216" t="s">
        <v>506</v>
      </c>
      <c r="G423" s="203"/>
      <c r="H423" s="203"/>
      <c r="I423" s="206"/>
      <c r="J423" s="217">
        <f>BK423</f>
        <v>0</v>
      </c>
      <c r="K423" s="203"/>
      <c r="L423" s="208"/>
      <c r="M423" s="209"/>
      <c r="N423" s="210"/>
      <c r="O423" s="210"/>
      <c r="P423" s="211">
        <f>SUM(P424:P458)</f>
        <v>0</v>
      </c>
      <c r="Q423" s="210"/>
      <c r="R423" s="211">
        <f>SUM(R424:R458)</f>
        <v>7.6042212000000005</v>
      </c>
      <c r="S423" s="210"/>
      <c r="T423" s="212">
        <f>SUM(T424:T458)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3" t="s">
        <v>86</v>
      </c>
      <c r="AT423" s="214" t="s">
        <v>81</v>
      </c>
      <c r="AU423" s="214" t="s">
        <v>86</v>
      </c>
      <c r="AY423" s="213" t="s">
        <v>134</v>
      </c>
      <c r="BK423" s="215">
        <f>SUM(BK424:BK458)</f>
        <v>0</v>
      </c>
    </row>
    <row r="424" s="2" customFormat="1" ht="24.15" customHeight="1">
      <c r="A424" s="42"/>
      <c r="B424" s="43"/>
      <c r="C424" s="218" t="s">
        <v>507</v>
      </c>
      <c r="D424" s="218" t="s">
        <v>138</v>
      </c>
      <c r="E424" s="219" t="s">
        <v>508</v>
      </c>
      <c r="F424" s="220" t="s">
        <v>509</v>
      </c>
      <c r="G424" s="221" t="s">
        <v>162</v>
      </c>
      <c r="H424" s="222">
        <v>3.96</v>
      </c>
      <c r="I424" s="223"/>
      <c r="J424" s="224">
        <f>ROUND(I424*H424,2)</f>
        <v>0</v>
      </c>
      <c r="K424" s="220" t="s">
        <v>154</v>
      </c>
      <c r="L424" s="48"/>
      <c r="M424" s="225" t="s">
        <v>44</v>
      </c>
      <c r="N424" s="226" t="s">
        <v>53</v>
      </c>
      <c r="O424" s="88"/>
      <c r="P424" s="227">
        <f>O424*H424</f>
        <v>0</v>
      </c>
      <c r="Q424" s="227">
        <v>1.8907700000000001</v>
      </c>
      <c r="R424" s="227">
        <f>Q424*H424</f>
        <v>7.4874492000000004</v>
      </c>
      <c r="S424" s="227">
        <v>0</v>
      </c>
      <c r="T424" s="228">
        <f>S424*H424</f>
        <v>0</v>
      </c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R424" s="229" t="s">
        <v>143</v>
      </c>
      <c r="AT424" s="229" t="s">
        <v>138</v>
      </c>
      <c r="AU424" s="229" t="s">
        <v>91</v>
      </c>
      <c r="AY424" s="20" t="s">
        <v>134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20" t="s">
        <v>86</v>
      </c>
      <c r="BK424" s="230">
        <f>ROUND(I424*H424,2)</f>
        <v>0</v>
      </c>
      <c r="BL424" s="20" t="s">
        <v>143</v>
      </c>
      <c r="BM424" s="229" t="s">
        <v>510</v>
      </c>
    </row>
    <row r="425" s="2" customFormat="1">
      <c r="A425" s="42"/>
      <c r="B425" s="43"/>
      <c r="C425" s="44"/>
      <c r="D425" s="231" t="s">
        <v>145</v>
      </c>
      <c r="E425" s="44"/>
      <c r="F425" s="232" t="s">
        <v>511</v>
      </c>
      <c r="G425" s="44"/>
      <c r="H425" s="44"/>
      <c r="I425" s="233"/>
      <c r="J425" s="44"/>
      <c r="K425" s="44"/>
      <c r="L425" s="48"/>
      <c r="M425" s="234"/>
      <c r="N425" s="235"/>
      <c r="O425" s="88"/>
      <c r="P425" s="88"/>
      <c r="Q425" s="88"/>
      <c r="R425" s="88"/>
      <c r="S425" s="88"/>
      <c r="T425" s="89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T425" s="20" t="s">
        <v>145</v>
      </c>
      <c r="AU425" s="20" t="s">
        <v>91</v>
      </c>
    </row>
    <row r="426" s="2" customFormat="1">
      <c r="A426" s="42"/>
      <c r="B426" s="43"/>
      <c r="C426" s="44"/>
      <c r="D426" s="236" t="s">
        <v>147</v>
      </c>
      <c r="E426" s="44"/>
      <c r="F426" s="237" t="s">
        <v>512</v>
      </c>
      <c r="G426" s="44"/>
      <c r="H426" s="44"/>
      <c r="I426" s="233"/>
      <c r="J426" s="44"/>
      <c r="K426" s="44"/>
      <c r="L426" s="48"/>
      <c r="M426" s="234"/>
      <c r="N426" s="235"/>
      <c r="O426" s="88"/>
      <c r="P426" s="88"/>
      <c r="Q426" s="88"/>
      <c r="R426" s="88"/>
      <c r="S426" s="88"/>
      <c r="T426" s="89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T426" s="20" t="s">
        <v>147</v>
      </c>
      <c r="AU426" s="20" t="s">
        <v>91</v>
      </c>
    </row>
    <row r="427" s="13" customFormat="1">
      <c r="A427" s="13"/>
      <c r="B427" s="238"/>
      <c r="C427" s="239"/>
      <c r="D427" s="231" t="s">
        <v>149</v>
      </c>
      <c r="E427" s="240" t="s">
        <v>44</v>
      </c>
      <c r="F427" s="241" t="s">
        <v>513</v>
      </c>
      <c r="G427" s="239"/>
      <c r="H427" s="240" t="s">
        <v>44</v>
      </c>
      <c r="I427" s="242"/>
      <c r="J427" s="239"/>
      <c r="K427" s="239"/>
      <c r="L427" s="243"/>
      <c r="M427" s="244"/>
      <c r="N427" s="245"/>
      <c r="O427" s="245"/>
      <c r="P427" s="245"/>
      <c r="Q427" s="245"/>
      <c r="R427" s="245"/>
      <c r="S427" s="245"/>
      <c r="T427" s="24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7" t="s">
        <v>149</v>
      </c>
      <c r="AU427" s="247" t="s">
        <v>91</v>
      </c>
      <c r="AV427" s="13" t="s">
        <v>86</v>
      </c>
      <c r="AW427" s="13" t="s">
        <v>40</v>
      </c>
      <c r="AX427" s="13" t="s">
        <v>82</v>
      </c>
      <c r="AY427" s="247" t="s">
        <v>134</v>
      </c>
    </row>
    <row r="428" s="14" customFormat="1">
      <c r="A428" s="14"/>
      <c r="B428" s="248"/>
      <c r="C428" s="249"/>
      <c r="D428" s="231" t="s">
        <v>149</v>
      </c>
      <c r="E428" s="250" t="s">
        <v>44</v>
      </c>
      <c r="F428" s="251" t="s">
        <v>514</v>
      </c>
      <c r="G428" s="249"/>
      <c r="H428" s="252">
        <v>3.96</v>
      </c>
      <c r="I428" s="253"/>
      <c r="J428" s="249"/>
      <c r="K428" s="249"/>
      <c r="L428" s="254"/>
      <c r="M428" s="255"/>
      <c r="N428" s="256"/>
      <c r="O428" s="256"/>
      <c r="P428" s="256"/>
      <c r="Q428" s="256"/>
      <c r="R428" s="256"/>
      <c r="S428" s="256"/>
      <c r="T428" s="25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8" t="s">
        <v>149</v>
      </c>
      <c r="AU428" s="258" t="s">
        <v>91</v>
      </c>
      <c r="AV428" s="14" t="s">
        <v>91</v>
      </c>
      <c r="AW428" s="14" t="s">
        <v>40</v>
      </c>
      <c r="AX428" s="14" t="s">
        <v>82</v>
      </c>
      <c r="AY428" s="258" t="s">
        <v>134</v>
      </c>
    </row>
    <row r="429" s="15" customFormat="1">
      <c r="A429" s="15"/>
      <c r="B429" s="259"/>
      <c r="C429" s="260"/>
      <c r="D429" s="231" t="s">
        <v>149</v>
      </c>
      <c r="E429" s="261" t="s">
        <v>44</v>
      </c>
      <c r="F429" s="262" t="s">
        <v>215</v>
      </c>
      <c r="G429" s="260"/>
      <c r="H429" s="263">
        <v>3.96</v>
      </c>
      <c r="I429" s="264"/>
      <c r="J429" s="260"/>
      <c r="K429" s="260"/>
      <c r="L429" s="265"/>
      <c r="M429" s="266"/>
      <c r="N429" s="267"/>
      <c r="O429" s="267"/>
      <c r="P429" s="267"/>
      <c r="Q429" s="267"/>
      <c r="R429" s="267"/>
      <c r="S429" s="267"/>
      <c r="T429" s="26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9" t="s">
        <v>149</v>
      </c>
      <c r="AU429" s="269" t="s">
        <v>91</v>
      </c>
      <c r="AV429" s="15" t="s">
        <v>143</v>
      </c>
      <c r="AW429" s="15" t="s">
        <v>4</v>
      </c>
      <c r="AX429" s="15" t="s">
        <v>86</v>
      </c>
      <c r="AY429" s="269" t="s">
        <v>134</v>
      </c>
    </row>
    <row r="430" s="2" customFormat="1" ht="24.15" customHeight="1">
      <c r="A430" s="42"/>
      <c r="B430" s="43"/>
      <c r="C430" s="218" t="s">
        <v>515</v>
      </c>
      <c r="D430" s="218" t="s">
        <v>138</v>
      </c>
      <c r="E430" s="219" t="s">
        <v>516</v>
      </c>
      <c r="F430" s="220" t="s">
        <v>517</v>
      </c>
      <c r="G430" s="221" t="s">
        <v>141</v>
      </c>
      <c r="H430" s="222">
        <v>24</v>
      </c>
      <c r="I430" s="223"/>
      <c r="J430" s="224">
        <f>ROUND(I430*H430,2)</f>
        <v>0</v>
      </c>
      <c r="K430" s="220" t="s">
        <v>154</v>
      </c>
      <c r="L430" s="48"/>
      <c r="M430" s="225" t="s">
        <v>44</v>
      </c>
      <c r="N430" s="226" t="s">
        <v>53</v>
      </c>
      <c r="O430" s="88"/>
      <c r="P430" s="227">
        <f>O430*H430</f>
        <v>0</v>
      </c>
      <c r="Q430" s="227">
        <v>1.0000000000000001E-05</v>
      </c>
      <c r="R430" s="227">
        <f>Q430*H430</f>
        <v>0.00024000000000000003</v>
      </c>
      <c r="S430" s="227">
        <v>0</v>
      </c>
      <c r="T430" s="228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9" t="s">
        <v>143</v>
      </c>
      <c r="AT430" s="229" t="s">
        <v>138</v>
      </c>
      <c r="AU430" s="229" t="s">
        <v>91</v>
      </c>
      <c r="AY430" s="20" t="s">
        <v>134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20" t="s">
        <v>86</v>
      </c>
      <c r="BK430" s="230">
        <f>ROUND(I430*H430,2)</f>
        <v>0</v>
      </c>
      <c r="BL430" s="20" t="s">
        <v>143</v>
      </c>
      <c r="BM430" s="229" t="s">
        <v>518</v>
      </c>
    </row>
    <row r="431" s="2" customFormat="1">
      <c r="A431" s="42"/>
      <c r="B431" s="43"/>
      <c r="C431" s="44"/>
      <c r="D431" s="231" t="s">
        <v>145</v>
      </c>
      <c r="E431" s="44"/>
      <c r="F431" s="232" t="s">
        <v>519</v>
      </c>
      <c r="G431" s="44"/>
      <c r="H431" s="44"/>
      <c r="I431" s="233"/>
      <c r="J431" s="44"/>
      <c r="K431" s="44"/>
      <c r="L431" s="48"/>
      <c r="M431" s="234"/>
      <c r="N431" s="235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0" t="s">
        <v>145</v>
      </c>
      <c r="AU431" s="20" t="s">
        <v>91</v>
      </c>
    </row>
    <row r="432" s="2" customFormat="1">
      <c r="A432" s="42"/>
      <c r="B432" s="43"/>
      <c r="C432" s="44"/>
      <c r="D432" s="236" t="s">
        <v>147</v>
      </c>
      <c r="E432" s="44"/>
      <c r="F432" s="237" t="s">
        <v>520</v>
      </c>
      <c r="G432" s="44"/>
      <c r="H432" s="44"/>
      <c r="I432" s="233"/>
      <c r="J432" s="44"/>
      <c r="K432" s="44"/>
      <c r="L432" s="48"/>
      <c r="M432" s="234"/>
      <c r="N432" s="235"/>
      <c r="O432" s="88"/>
      <c r="P432" s="88"/>
      <c r="Q432" s="88"/>
      <c r="R432" s="88"/>
      <c r="S432" s="88"/>
      <c r="T432" s="89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T432" s="20" t="s">
        <v>147</v>
      </c>
      <c r="AU432" s="20" t="s">
        <v>91</v>
      </c>
    </row>
    <row r="433" s="13" customFormat="1">
      <c r="A433" s="13"/>
      <c r="B433" s="238"/>
      <c r="C433" s="239"/>
      <c r="D433" s="231" t="s">
        <v>149</v>
      </c>
      <c r="E433" s="240" t="s">
        <v>44</v>
      </c>
      <c r="F433" s="241" t="s">
        <v>513</v>
      </c>
      <c r="G433" s="239"/>
      <c r="H433" s="240" t="s">
        <v>44</v>
      </c>
      <c r="I433" s="242"/>
      <c r="J433" s="239"/>
      <c r="K433" s="239"/>
      <c r="L433" s="243"/>
      <c r="M433" s="244"/>
      <c r="N433" s="245"/>
      <c r="O433" s="245"/>
      <c r="P433" s="245"/>
      <c r="Q433" s="245"/>
      <c r="R433" s="245"/>
      <c r="S433" s="245"/>
      <c r="T433" s="24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7" t="s">
        <v>149</v>
      </c>
      <c r="AU433" s="247" t="s">
        <v>91</v>
      </c>
      <c r="AV433" s="13" t="s">
        <v>86</v>
      </c>
      <c r="AW433" s="13" t="s">
        <v>40</v>
      </c>
      <c r="AX433" s="13" t="s">
        <v>82</v>
      </c>
      <c r="AY433" s="247" t="s">
        <v>134</v>
      </c>
    </row>
    <row r="434" s="14" customFormat="1">
      <c r="A434" s="14"/>
      <c r="B434" s="248"/>
      <c r="C434" s="249"/>
      <c r="D434" s="231" t="s">
        <v>149</v>
      </c>
      <c r="E434" s="250" t="s">
        <v>44</v>
      </c>
      <c r="F434" s="251" t="s">
        <v>521</v>
      </c>
      <c r="G434" s="249"/>
      <c r="H434" s="252">
        <v>24</v>
      </c>
      <c r="I434" s="253"/>
      <c r="J434" s="249"/>
      <c r="K434" s="249"/>
      <c r="L434" s="254"/>
      <c r="M434" s="255"/>
      <c r="N434" s="256"/>
      <c r="O434" s="256"/>
      <c r="P434" s="256"/>
      <c r="Q434" s="256"/>
      <c r="R434" s="256"/>
      <c r="S434" s="256"/>
      <c r="T434" s="25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8" t="s">
        <v>149</v>
      </c>
      <c r="AU434" s="258" t="s">
        <v>91</v>
      </c>
      <c r="AV434" s="14" t="s">
        <v>91</v>
      </c>
      <c r="AW434" s="14" t="s">
        <v>40</v>
      </c>
      <c r="AX434" s="14" t="s">
        <v>82</v>
      </c>
      <c r="AY434" s="258" t="s">
        <v>134</v>
      </c>
    </row>
    <row r="435" s="15" customFormat="1">
      <c r="A435" s="15"/>
      <c r="B435" s="259"/>
      <c r="C435" s="260"/>
      <c r="D435" s="231" t="s">
        <v>149</v>
      </c>
      <c r="E435" s="261" t="s">
        <v>44</v>
      </c>
      <c r="F435" s="262" t="s">
        <v>215</v>
      </c>
      <c r="G435" s="260"/>
      <c r="H435" s="263">
        <v>24</v>
      </c>
      <c r="I435" s="264"/>
      <c r="J435" s="260"/>
      <c r="K435" s="260"/>
      <c r="L435" s="265"/>
      <c r="M435" s="266"/>
      <c r="N435" s="267"/>
      <c r="O435" s="267"/>
      <c r="P435" s="267"/>
      <c r="Q435" s="267"/>
      <c r="R435" s="267"/>
      <c r="S435" s="267"/>
      <c r="T435" s="26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9" t="s">
        <v>149</v>
      </c>
      <c r="AU435" s="269" t="s">
        <v>91</v>
      </c>
      <c r="AV435" s="15" t="s">
        <v>143</v>
      </c>
      <c r="AW435" s="15" t="s">
        <v>40</v>
      </c>
      <c r="AX435" s="15" t="s">
        <v>86</v>
      </c>
      <c r="AY435" s="269" t="s">
        <v>134</v>
      </c>
    </row>
    <row r="436" s="2" customFormat="1" ht="24.15" customHeight="1">
      <c r="A436" s="42"/>
      <c r="B436" s="43"/>
      <c r="C436" s="281" t="s">
        <v>522</v>
      </c>
      <c r="D436" s="281" t="s">
        <v>246</v>
      </c>
      <c r="E436" s="282" t="s">
        <v>523</v>
      </c>
      <c r="F436" s="283" t="s">
        <v>524</v>
      </c>
      <c r="G436" s="284" t="s">
        <v>141</v>
      </c>
      <c r="H436" s="285">
        <v>25.199999999999999</v>
      </c>
      <c r="I436" s="286"/>
      <c r="J436" s="287">
        <f>ROUND(I436*H436,2)</f>
        <v>0</v>
      </c>
      <c r="K436" s="283" t="s">
        <v>154</v>
      </c>
      <c r="L436" s="288"/>
      <c r="M436" s="289" t="s">
        <v>44</v>
      </c>
      <c r="N436" s="290" t="s">
        <v>53</v>
      </c>
      <c r="O436" s="88"/>
      <c r="P436" s="227">
        <f>O436*H436</f>
        <v>0</v>
      </c>
      <c r="Q436" s="227">
        <v>0.0041099999999999999</v>
      </c>
      <c r="R436" s="227">
        <f>Q436*H436</f>
        <v>0.103572</v>
      </c>
      <c r="S436" s="227">
        <v>0</v>
      </c>
      <c r="T436" s="228">
        <f>S436*H436</f>
        <v>0</v>
      </c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R436" s="229" t="s">
        <v>207</v>
      </c>
      <c r="AT436" s="229" t="s">
        <v>246</v>
      </c>
      <c r="AU436" s="229" t="s">
        <v>91</v>
      </c>
      <c r="AY436" s="20" t="s">
        <v>134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20" t="s">
        <v>86</v>
      </c>
      <c r="BK436" s="230">
        <f>ROUND(I436*H436,2)</f>
        <v>0</v>
      </c>
      <c r="BL436" s="20" t="s">
        <v>143</v>
      </c>
      <c r="BM436" s="229" t="s">
        <v>525</v>
      </c>
    </row>
    <row r="437" s="2" customFormat="1">
      <c r="A437" s="42"/>
      <c r="B437" s="43"/>
      <c r="C437" s="44"/>
      <c r="D437" s="231" t="s">
        <v>145</v>
      </c>
      <c r="E437" s="44"/>
      <c r="F437" s="232" t="s">
        <v>524</v>
      </c>
      <c r="G437" s="44"/>
      <c r="H437" s="44"/>
      <c r="I437" s="233"/>
      <c r="J437" s="44"/>
      <c r="K437" s="44"/>
      <c r="L437" s="48"/>
      <c r="M437" s="234"/>
      <c r="N437" s="235"/>
      <c r="O437" s="88"/>
      <c r="P437" s="88"/>
      <c r="Q437" s="88"/>
      <c r="R437" s="88"/>
      <c r="S437" s="88"/>
      <c r="T437" s="89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T437" s="20" t="s">
        <v>145</v>
      </c>
      <c r="AU437" s="20" t="s">
        <v>91</v>
      </c>
    </row>
    <row r="438" s="13" customFormat="1">
      <c r="A438" s="13"/>
      <c r="B438" s="238"/>
      <c r="C438" s="239"/>
      <c r="D438" s="231" t="s">
        <v>149</v>
      </c>
      <c r="E438" s="240" t="s">
        <v>44</v>
      </c>
      <c r="F438" s="241" t="s">
        <v>513</v>
      </c>
      <c r="G438" s="239"/>
      <c r="H438" s="240" t="s">
        <v>44</v>
      </c>
      <c r="I438" s="242"/>
      <c r="J438" s="239"/>
      <c r="K438" s="239"/>
      <c r="L438" s="243"/>
      <c r="M438" s="244"/>
      <c r="N438" s="245"/>
      <c r="O438" s="245"/>
      <c r="P438" s="245"/>
      <c r="Q438" s="245"/>
      <c r="R438" s="245"/>
      <c r="S438" s="245"/>
      <c r="T438" s="24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7" t="s">
        <v>149</v>
      </c>
      <c r="AU438" s="247" t="s">
        <v>91</v>
      </c>
      <c r="AV438" s="13" t="s">
        <v>86</v>
      </c>
      <c r="AW438" s="13" t="s">
        <v>40</v>
      </c>
      <c r="AX438" s="13" t="s">
        <v>82</v>
      </c>
      <c r="AY438" s="247" t="s">
        <v>134</v>
      </c>
    </row>
    <row r="439" s="14" customFormat="1">
      <c r="A439" s="14"/>
      <c r="B439" s="248"/>
      <c r="C439" s="249"/>
      <c r="D439" s="231" t="s">
        <v>149</v>
      </c>
      <c r="E439" s="250" t="s">
        <v>44</v>
      </c>
      <c r="F439" s="251" t="s">
        <v>526</v>
      </c>
      <c r="G439" s="249"/>
      <c r="H439" s="252">
        <v>25.199999999999999</v>
      </c>
      <c r="I439" s="253"/>
      <c r="J439" s="249"/>
      <c r="K439" s="249"/>
      <c r="L439" s="254"/>
      <c r="M439" s="255"/>
      <c r="N439" s="256"/>
      <c r="O439" s="256"/>
      <c r="P439" s="256"/>
      <c r="Q439" s="256"/>
      <c r="R439" s="256"/>
      <c r="S439" s="256"/>
      <c r="T439" s="25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8" t="s">
        <v>149</v>
      </c>
      <c r="AU439" s="258" t="s">
        <v>91</v>
      </c>
      <c r="AV439" s="14" t="s">
        <v>91</v>
      </c>
      <c r="AW439" s="14" t="s">
        <v>40</v>
      </c>
      <c r="AX439" s="14" t="s">
        <v>82</v>
      </c>
      <c r="AY439" s="258" t="s">
        <v>134</v>
      </c>
    </row>
    <row r="440" s="15" customFormat="1">
      <c r="A440" s="15"/>
      <c r="B440" s="259"/>
      <c r="C440" s="260"/>
      <c r="D440" s="231" t="s">
        <v>149</v>
      </c>
      <c r="E440" s="261" t="s">
        <v>44</v>
      </c>
      <c r="F440" s="262" t="s">
        <v>215</v>
      </c>
      <c r="G440" s="260"/>
      <c r="H440" s="263">
        <v>25.199999999999999</v>
      </c>
      <c r="I440" s="264"/>
      <c r="J440" s="260"/>
      <c r="K440" s="260"/>
      <c r="L440" s="265"/>
      <c r="M440" s="266"/>
      <c r="N440" s="267"/>
      <c r="O440" s="267"/>
      <c r="P440" s="267"/>
      <c r="Q440" s="267"/>
      <c r="R440" s="267"/>
      <c r="S440" s="267"/>
      <c r="T440" s="268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9" t="s">
        <v>149</v>
      </c>
      <c r="AU440" s="269" t="s">
        <v>91</v>
      </c>
      <c r="AV440" s="15" t="s">
        <v>143</v>
      </c>
      <c r="AW440" s="15" t="s">
        <v>40</v>
      </c>
      <c r="AX440" s="15" t="s">
        <v>86</v>
      </c>
      <c r="AY440" s="269" t="s">
        <v>134</v>
      </c>
    </row>
    <row r="441" s="2" customFormat="1" ht="33" customHeight="1">
      <c r="A441" s="42"/>
      <c r="B441" s="43"/>
      <c r="C441" s="218" t="s">
        <v>527</v>
      </c>
      <c r="D441" s="218" t="s">
        <v>138</v>
      </c>
      <c r="E441" s="219" t="s">
        <v>528</v>
      </c>
      <c r="F441" s="220" t="s">
        <v>529</v>
      </c>
      <c r="G441" s="221" t="s">
        <v>438</v>
      </c>
      <c r="H441" s="222">
        <v>12</v>
      </c>
      <c r="I441" s="223"/>
      <c r="J441" s="224">
        <f>ROUND(I441*H441,2)</f>
        <v>0</v>
      </c>
      <c r="K441" s="220" t="s">
        <v>154</v>
      </c>
      <c r="L441" s="48"/>
      <c r="M441" s="225" t="s">
        <v>44</v>
      </c>
      <c r="N441" s="226" t="s">
        <v>53</v>
      </c>
      <c r="O441" s="88"/>
      <c r="P441" s="227">
        <f>O441*H441</f>
        <v>0</v>
      </c>
      <c r="Q441" s="227">
        <v>0</v>
      </c>
      <c r="R441" s="227">
        <f>Q441*H441</f>
        <v>0</v>
      </c>
      <c r="S441" s="227">
        <v>0</v>
      </c>
      <c r="T441" s="228">
        <f>S441*H441</f>
        <v>0</v>
      </c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R441" s="229" t="s">
        <v>143</v>
      </c>
      <c r="AT441" s="229" t="s">
        <v>138</v>
      </c>
      <c r="AU441" s="229" t="s">
        <v>91</v>
      </c>
      <c r="AY441" s="20" t="s">
        <v>134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20" t="s">
        <v>86</v>
      </c>
      <c r="BK441" s="230">
        <f>ROUND(I441*H441,2)</f>
        <v>0</v>
      </c>
      <c r="BL441" s="20" t="s">
        <v>143</v>
      </c>
      <c r="BM441" s="229" t="s">
        <v>530</v>
      </c>
    </row>
    <row r="442" s="2" customFormat="1">
      <c r="A442" s="42"/>
      <c r="B442" s="43"/>
      <c r="C442" s="44"/>
      <c r="D442" s="231" t="s">
        <v>145</v>
      </c>
      <c r="E442" s="44"/>
      <c r="F442" s="232" t="s">
        <v>531</v>
      </c>
      <c r="G442" s="44"/>
      <c r="H442" s="44"/>
      <c r="I442" s="233"/>
      <c r="J442" s="44"/>
      <c r="K442" s="44"/>
      <c r="L442" s="48"/>
      <c r="M442" s="234"/>
      <c r="N442" s="235"/>
      <c r="O442" s="88"/>
      <c r="P442" s="88"/>
      <c r="Q442" s="88"/>
      <c r="R442" s="88"/>
      <c r="S442" s="88"/>
      <c r="T442" s="89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T442" s="20" t="s">
        <v>145</v>
      </c>
      <c r="AU442" s="20" t="s">
        <v>91</v>
      </c>
    </row>
    <row r="443" s="2" customFormat="1">
      <c r="A443" s="42"/>
      <c r="B443" s="43"/>
      <c r="C443" s="44"/>
      <c r="D443" s="236" t="s">
        <v>147</v>
      </c>
      <c r="E443" s="44"/>
      <c r="F443" s="237" t="s">
        <v>532</v>
      </c>
      <c r="G443" s="44"/>
      <c r="H443" s="44"/>
      <c r="I443" s="233"/>
      <c r="J443" s="44"/>
      <c r="K443" s="44"/>
      <c r="L443" s="48"/>
      <c r="M443" s="234"/>
      <c r="N443" s="235"/>
      <c r="O443" s="88"/>
      <c r="P443" s="88"/>
      <c r="Q443" s="88"/>
      <c r="R443" s="88"/>
      <c r="S443" s="88"/>
      <c r="T443" s="89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T443" s="20" t="s">
        <v>147</v>
      </c>
      <c r="AU443" s="20" t="s">
        <v>91</v>
      </c>
    </row>
    <row r="444" s="13" customFormat="1">
      <c r="A444" s="13"/>
      <c r="B444" s="238"/>
      <c r="C444" s="239"/>
      <c r="D444" s="231" t="s">
        <v>149</v>
      </c>
      <c r="E444" s="240" t="s">
        <v>44</v>
      </c>
      <c r="F444" s="241" t="s">
        <v>513</v>
      </c>
      <c r="G444" s="239"/>
      <c r="H444" s="240" t="s">
        <v>44</v>
      </c>
      <c r="I444" s="242"/>
      <c r="J444" s="239"/>
      <c r="K444" s="239"/>
      <c r="L444" s="243"/>
      <c r="M444" s="244"/>
      <c r="N444" s="245"/>
      <c r="O444" s="245"/>
      <c r="P444" s="245"/>
      <c r="Q444" s="245"/>
      <c r="R444" s="245"/>
      <c r="S444" s="245"/>
      <c r="T444" s="24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7" t="s">
        <v>149</v>
      </c>
      <c r="AU444" s="247" t="s">
        <v>91</v>
      </c>
      <c r="AV444" s="13" t="s">
        <v>86</v>
      </c>
      <c r="AW444" s="13" t="s">
        <v>40</v>
      </c>
      <c r="AX444" s="13" t="s">
        <v>82</v>
      </c>
      <c r="AY444" s="247" t="s">
        <v>134</v>
      </c>
    </row>
    <row r="445" s="14" customFormat="1">
      <c r="A445" s="14"/>
      <c r="B445" s="248"/>
      <c r="C445" s="249"/>
      <c r="D445" s="231" t="s">
        <v>149</v>
      </c>
      <c r="E445" s="250" t="s">
        <v>44</v>
      </c>
      <c r="F445" s="251" t="s">
        <v>8</v>
      </c>
      <c r="G445" s="249"/>
      <c r="H445" s="252">
        <v>12</v>
      </c>
      <c r="I445" s="253"/>
      <c r="J445" s="249"/>
      <c r="K445" s="249"/>
      <c r="L445" s="254"/>
      <c r="M445" s="255"/>
      <c r="N445" s="256"/>
      <c r="O445" s="256"/>
      <c r="P445" s="256"/>
      <c r="Q445" s="256"/>
      <c r="R445" s="256"/>
      <c r="S445" s="256"/>
      <c r="T445" s="25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8" t="s">
        <v>149</v>
      </c>
      <c r="AU445" s="258" t="s">
        <v>91</v>
      </c>
      <c r="AV445" s="14" t="s">
        <v>91</v>
      </c>
      <c r="AW445" s="14" t="s">
        <v>40</v>
      </c>
      <c r="AX445" s="14" t="s">
        <v>86</v>
      </c>
      <c r="AY445" s="258" t="s">
        <v>134</v>
      </c>
    </row>
    <row r="446" s="2" customFormat="1" ht="16.5" customHeight="1">
      <c r="A446" s="42"/>
      <c r="B446" s="43"/>
      <c r="C446" s="281" t="s">
        <v>533</v>
      </c>
      <c r="D446" s="281" t="s">
        <v>246</v>
      </c>
      <c r="E446" s="282" t="s">
        <v>534</v>
      </c>
      <c r="F446" s="283" t="s">
        <v>535</v>
      </c>
      <c r="G446" s="284" t="s">
        <v>438</v>
      </c>
      <c r="H446" s="285">
        <v>12</v>
      </c>
      <c r="I446" s="286"/>
      <c r="J446" s="287">
        <f>ROUND(I446*H446,2)</f>
        <v>0</v>
      </c>
      <c r="K446" s="283" t="s">
        <v>154</v>
      </c>
      <c r="L446" s="288"/>
      <c r="M446" s="289" t="s">
        <v>44</v>
      </c>
      <c r="N446" s="290" t="s">
        <v>53</v>
      </c>
      <c r="O446" s="88"/>
      <c r="P446" s="227">
        <f>O446*H446</f>
        <v>0</v>
      </c>
      <c r="Q446" s="227">
        <v>0.00088000000000000003</v>
      </c>
      <c r="R446" s="227">
        <f>Q446*H446</f>
        <v>0.01056</v>
      </c>
      <c r="S446" s="227">
        <v>0</v>
      </c>
      <c r="T446" s="228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29" t="s">
        <v>207</v>
      </c>
      <c r="AT446" s="229" t="s">
        <v>246</v>
      </c>
      <c r="AU446" s="229" t="s">
        <v>91</v>
      </c>
      <c r="AY446" s="20" t="s">
        <v>134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20" t="s">
        <v>86</v>
      </c>
      <c r="BK446" s="230">
        <f>ROUND(I446*H446,2)</f>
        <v>0</v>
      </c>
      <c r="BL446" s="20" t="s">
        <v>143</v>
      </c>
      <c r="BM446" s="229" t="s">
        <v>536</v>
      </c>
    </row>
    <row r="447" s="2" customFormat="1">
      <c r="A447" s="42"/>
      <c r="B447" s="43"/>
      <c r="C447" s="44"/>
      <c r="D447" s="231" t="s">
        <v>145</v>
      </c>
      <c r="E447" s="44"/>
      <c r="F447" s="232" t="s">
        <v>535</v>
      </c>
      <c r="G447" s="44"/>
      <c r="H447" s="44"/>
      <c r="I447" s="233"/>
      <c r="J447" s="44"/>
      <c r="K447" s="44"/>
      <c r="L447" s="48"/>
      <c r="M447" s="234"/>
      <c r="N447" s="235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145</v>
      </c>
      <c r="AU447" s="20" t="s">
        <v>91</v>
      </c>
    </row>
    <row r="448" s="13" customFormat="1">
      <c r="A448" s="13"/>
      <c r="B448" s="238"/>
      <c r="C448" s="239"/>
      <c r="D448" s="231" t="s">
        <v>149</v>
      </c>
      <c r="E448" s="240" t="s">
        <v>44</v>
      </c>
      <c r="F448" s="241" t="s">
        <v>197</v>
      </c>
      <c r="G448" s="239"/>
      <c r="H448" s="240" t="s">
        <v>44</v>
      </c>
      <c r="I448" s="242"/>
      <c r="J448" s="239"/>
      <c r="K448" s="239"/>
      <c r="L448" s="243"/>
      <c r="M448" s="244"/>
      <c r="N448" s="245"/>
      <c r="O448" s="245"/>
      <c r="P448" s="245"/>
      <c r="Q448" s="245"/>
      <c r="R448" s="245"/>
      <c r="S448" s="245"/>
      <c r="T448" s="24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7" t="s">
        <v>149</v>
      </c>
      <c r="AU448" s="247" t="s">
        <v>91</v>
      </c>
      <c r="AV448" s="13" t="s">
        <v>86</v>
      </c>
      <c r="AW448" s="13" t="s">
        <v>40</v>
      </c>
      <c r="AX448" s="13" t="s">
        <v>82</v>
      </c>
      <c r="AY448" s="247" t="s">
        <v>134</v>
      </c>
    </row>
    <row r="449" s="14" customFormat="1">
      <c r="A449" s="14"/>
      <c r="B449" s="248"/>
      <c r="C449" s="249"/>
      <c r="D449" s="231" t="s">
        <v>149</v>
      </c>
      <c r="E449" s="250" t="s">
        <v>44</v>
      </c>
      <c r="F449" s="251" t="s">
        <v>8</v>
      </c>
      <c r="G449" s="249"/>
      <c r="H449" s="252">
        <v>12</v>
      </c>
      <c r="I449" s="253"/>
      <c r="J449" s="249"/>
      <c r="K449" s="249"/>
      <c r="L449" s="254"/>
      <c r="M449" s="255"/>
      <c r="N449" s="256"/>
      <c r="O449" s="256"/>
      <c r="P449" s="256"/>
      <c r="Q449" s="256"/>
      <c r="R449" s="256"/>
      <c r="S449" s="256"/>
      <c r="T449" s="25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8" t="s">
        <v>149</v>
      </c>
      <c r="AU449" s="258" t="s">
        <v>91</v>
      </c>
      <c r="AV449" s="14" t="s">
        <v>91</v>
      </c>
      <c r="AW449" s="14" t="s">
        <v>40</v>
      </c>
      <c r="AX449" s="14" t="s">
        <v>86</v>
      </c>
      <c r="AY449" s="258" t="s">
        <v>134</v>
      </c>
    </row>
    <row r="450" s="2" customFormat="1" ht="24.15" customHeight="1">
      <c r="A450" s="42"/>
      <c r="B450" s="43"/>
      <c r="C450" s="218" t="s">
        <v>537</v>
      </c>
      <c r="D450" s="218" t="s">
        <v>138</v>
      </c>
      <c r="E450" s="219" t="s">
        <v>538</v>
      </c>
      <c r="F450" s="220" t="s">
        <v>539</v>
      </c>
      <c r="G450" s="221" t="s">
        <v>540</v>
      </c>
      <c r="H450" s="222">
        <v>24</v>
      </c>
      <c r="I450" s="223"/>
      <c r="J450" s="224">
        <f>ROUND(I450*H450,2)</f>
        <v>0</v>
      </c>
      <c r="K450" s="220" t="s">
        <v>154</v>
      </c>
      <c r="L450" s="48"/>
      <c r="M450" s="225" t="s">
        <v>44</v>
      </c>
      <c r="N450" s="226" t="s">
        <v>53</v>
      </c>
      <c r="O450" s="88"/>
      <c r="P450" s="227">
        <f>O450*H450</f>
        <v>0</v>
      </c>
      <c r="Q450" s="227">
        <v>0.00010000000000000001</v>
      </c>
      <c r="R450" s="227">
        <f>Q450*H450</f>
        <v>0.0024000000000000002</v>
      </c>
      <c r="S450" s="227">
        <v>0</v>
      </c>
      <c r="T450" s="228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29" t="s">
        <v>143</v>
      </c>
      <c r="AT450" s="229" t="s">
        <v>138</v>
      </c>
      <c r="AU450" s="229" t="s">
        <v>91</v>
      </c>
      <c r="AY450" s="20" t="s">
        <v>134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20" t="s">
        <v>86</v>
      </c>
      <c r="BK450" s="230">
        <f>ROUND(I450*H450,2)</f>
        <v>0</v>
      </c>
      <c r="BL450" s="20" t="s">
        <v>143</v>
      </c>
      <c r="BM450" s="229" t="s">
        <v>541</v>
      </c>
    </row>
    <row r="451" s="2" customFormat="1">
      <c r="A451" s="42"/>
      <c r="B451" s="43"/>
      <c r="C451" s="44"/>
      <c r="D451" s="231" t="s">
        <v>145</v>
      </c>
      <c r="E451" s="44"/>
      <c r="F451" s="232" t="s">
        <v>542</v>
      </c>
      <c r="G451" s="44"/>
      <c r="H451" s="44"/>
      <c r="I451" s="233"/>
      <c r="J451" s="44"/>
      <c r="K451" s="44"/>
      <c r="L451" s="48"/>
      <c r="M451" s="234"/>
      <c r="N451" s="235"/>
      <c r="O451" s="88"/>
      <c r="P451" s="88"/>
      <c r="Q451" s="88"/>
      <c r="R451" s="88"/>
      <c r="S451" s="88"/>
      <c r="T451" s="89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T451" s="20" t="s">
        <v>145</v>
      </c>
      <c r="AU451" s="20" t="s">
        <v>91</v>
      </c>
    </row>
    <row r="452" s="2" customFormat="1">
      <c r="A452" s="42"/>
      <c r="B452" s="43"/>
      <c r="C452" s="44"/>
      <c r="D452" s="236" t="s">
        <v>147</v>
      </c>
      <c r="E452" s="44"/>
      <c r="F452" s="237" t="s">
        <v>543</v>
      </c>
      <c r="G452" s="44"/>
      <c r="H452" s="44"/>
      <c r="I452" s="233"/>
      <c r="J452" s="44"/>
      <c r="K452" s="44"/>
      <c r="L452" s="48"/>
      <c r="M452" s="234"/>
      <c r="N452" s="235"/>
      <c r="O452" s="88"/>
      <c r="P452" s="88"/>
      <c r="Q452" s="88"/>
      <c r="R452" s="88"/>
      <c r="S452" s="88"/>
      <c r="T452" s="89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T452" s="20" t="s">
        <v>147</v>
      </c>
      <c r="AU452" s="20" t="s">
        <v>91</v>
      </c>
    </row>
    <row r="453" s="13" customFormat="1">
      <c r="A453" s="13"/>
      <c r="B453" s="238"/>
      <c r="C453" s="239"/>
      <c r="D453" s="231" t="s">
        <v>149</v>
      </c>
      <c r="E453" s="240" t="s">
        <v>44</v>
      </c>
      <c r="F453" s="241" t="s">
        <v>197</v>
      </c>
      <c r="G453" s="239"/>
      <c r="H453" s="240" t="s">
        <v>44</v>
      </c>
      <c r="I453" s="242"/>
      <c r="J453" s="239"/>
      <c r="K453" s="239"/>
      <c r="L453" s="243"/>
      <c r="M453" s="244"/>
      <c r="N453" s="245"/>
      <c r="O453" s="245"/>
      <c r="P453" s="245"/>
      <c r="Q453" s="245"/>
      <c r="R453" s="245"/>
      <c r="S453" s="245"/>
      <c r="T453" s="24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7" t="s">
        <v>149</v>
      </c>
      <c r="AU453" s="247" t="s">
        <v>91</v>
      </c>
      <c r="AV453" s="13" t="s">
        <v>86</v>
      </c>
      <c r="AW453" s="13" t="s">
        <v>40</v>
      </c>
      <c r="AX453" s="13" t="s">
        <v>82</v>
      </c>
      <c r="AY453" s="247" t="s">
        <v>134</v>
      </c>
    </row>
    <row r="454" s="14" customFormat="1">
      <c r="A454" s="14"/>
      <c r="B454" s="248"/>
      <c r="C454" s="249"/>
      <c r="D454" s="231" t="s">
        <v>149</v>
      </c>
      <c r="E454" s="250" t="s">
        <v>44</v>
      </c>
      <c r="F454" s="251" t="s">
        <v>521</v>
      </c>
      <c r="G454" s="249"/>
      <c r="H454" s="252">
        <v>24</v>
      </c>
      <c r="I454" s="253"/>
      <c r="J454" s="249"/>
      <c r="K454" s="249"/>
      <c r="L454" s="254"/>
      <c r="M454" s="255"/>
      <c r="N454" s="256"/>
      <c r="O454" s="256"/>
      <c r="P454" s="256"/>
      <c r="Q454" s="256"/>
      <c r="R454" s="256"/>
      <c r="S454" s="256"/>
      <c r="T454" s="257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8" t="s">
        <v>149</v>
      </c>
      <c r="AU454" s="258" t="s">
        <v>91</v>
      </c>
      <c r="AV454" s="14" t="s">
        <v>91</v>
      </c>
      <c r="AW454" s="14" t="s">
        <v>40</v>
      </c>
      <c r="AX454" s="14" t="s">
        <v>82</v>
      </c>
      <c r="AY454" s="258" t="s">
        <v>134</v>
      </c>
    </row>
    <row r="455" s="15" customFormat="1">
      <c r="A455" s="15"/>
      <c r="B455" s="259"/>
      <c r="C455" s="260"/>
      <c r="D455" s="231" t="s">
        <v>149</v>
      </c>
      <c r="E455" s="261" t="s">
        <v>44</v>
      </c>
      <c r="F455" s="262" t="s">
        <v>215</v>
      </c>
      <c r="G455" s="260"/>
      <c r="H455" s="263">
        <v>24</v>
      </c>
      <c r="I455" s="264"/>
      <c r="J455" s="260"/>
      <c r="K455" s="260"/>
      <c r="L455" s="265"/>
      <c r="M455" s="266"/>
      <c r="N455" s="267"/>
      <c r="O455" s="267"/>
      <c r="P455" s="267"/>
      <c r="Q455" s="267"/>
      <c r="R455" s="267"/>
      <c r="S455" s="267"/>
      <c r="T455" s="268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9" t="s">
        <v>149</v>
      </c>
      <c r="AU455" s="269" t="s">
        <v>91</v>
      </c>
      <c r="AV455" s="15" t="s">
        <v>143</v>
      </c>
      <c r="AW455" s="15" t="s">
        <v>40</v>
      </c>
      <c r="AX455" s="15" t="s">
        <v>86</v>
      </c>
      <c r="AY455" s="269" t="s">
        <v>134</v>
      </c>
    </row>
    <row r="456" s="2" customFormat="1" ht="24.15" customHeight="1">
      <c r="A456" s="42"/>
      <c r="B456" s="43"/>
      <c r="C456" s="218" t="s">
        <v>287</v>
      </c>
      <c r="D456" s="218" t="s">
        <v>138</v>
      </c>
      <c r="E456" s="219" t="s">
        <v>544</v>
      </c>
      <c r="F456" s="220" t="s">
        <v>545</v>
      </c>
      <c r="G456" s="221" t="s">
        <v>228</v>
      </c>
      <c r="H456" s="222">
        <v>7.6040000000000001</v>
      </c>
      <c r="I456" s="223"/>
      <c r="J456" s="224">
        <f>ROUND(I456*H456,2)</f>
        <v>0</v>
      </c>
      <c r="K456" s="220" t="s">
        <v>154</v>
      </c>
      <c r="L456" s="48"/>
      <c r="M456" s="225" t="s">
        <v>44</v>
      </c>
      <c r="N456" s="226" t="s">
        <v>53</v>
      </c>
      <c r="O456" s="88"/>
      <c r="P456" s="227">
        <f>O456*H456</f>
        <v>0</v>
      </c>
      <c r="Q456" s="227">
        <v>0</v>
      </c>
      <c r="R456" s="227">
        <f>Q456*H456</f>
        <v>0</v>
      </c>
      <c r="S456" s="227">
        <v>0</v>
      </c>
      <c r="T456" s="228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9" t="s">
        <v>143</v>
      </c>
      <c r="AT456" s="229" t="s">
        <v>138</v>
      </c>
      <c r="AU456" s="229" t="s">
        <v>91</v>
      </c>
      <c r="AY456" s="20" t="s">
        <v>134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20" t="s">
        <v>86</v>
      </c>
      <c r="BK456" s="230">
        <f>ROUND(I456*H456,2)</f>
        <v>0</v>
      </c>
      <c r="BL456" s="20" t="s">
        <v>143</v>
      </c>
      <c r="BM456" s="229" t="s">
        <v>546</v>
      </c>
    </row>
    <row r="457" s="2" customFormat="1">
      <c r="A457" s="42"/>
      <c r="B457" s="43"/>
      <c r="C457" s="44"/>
      <c r="D457" s="231" t="s">
        <v>145</v>
      </c>
      <c r="E457" s="44"/>
      <c r="F457" s="232" t="s">
        <v>547</v>
      </c>
      <c r="G457" s="44"/>
      <c r="H457" s="44"/>
      <c r="I457" s="233"/>
      <c r="J457" s="44"/>
      <c r="K457" s="44"/>
      <c r="L457" s="48"/>
      <c r="M457" s="234"/>
      <c r="N457" s="235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0" t="s">
        <v>145</v>
      </c>
      <c r="AU457" s="20" t="s">
        <v>91</v>
      </c>
    </row>
    <row r="458" s="2" customFormat="1">
      <c r="A458" s="42"/>
      <c r="B458" s="43"/>
      <c r="C458" s="44"/>
      <c r="D458" s="236" t="s">
        <v>147</v>
      </c>
      <c r="E458" s="44"/>
      <c r="F458" s="237" t="s">
        <v>548</v>
      </c>
      <c r="G458" s="44"/>
      <c r="H458" s="44"/>
      <c r="I458" s="233"/>
      <c r="J458" s="44"/>
      <c r="K458" s="44"/>
      <c r="L458" s="48"/>
      <c r="M458" s="234"/>
      <c r="N458" s="235"/>
      <c r="O458" s="88"/>
      <c r="P458" s="88"/>
      <c r="Q458" s="88"/>
      <c r="R458" s="88"/>
      <c r="S458" s="88"/>
      <c r="T458" s="89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T458" s="20" t="s">
        <v>147</v>
      </c>
      <c r="AU458" s="20" t="s">
        <v>91</v>
      </c>
    </row>
    <row r="459" s="12" customFormat="1" ht="22.8" customHeight="1">
      <c r="A459" s="12"/>
      <c r="B459" s="202"/>
      <c r="C459" s="203"/>
      <c r="D459" s="204" t="s">
        <v>81</v>
      </c>
      <c r="E459" s="216" t="s">
        <v>216</v>
      </c>
      <c r="F459" s="216" t="s">
        <v>549</v>
      </c>
      <c r="G459" s="203"/>
      <c r="H459" s="203"/>
      <c r="I459" s="206"/>
      <c r="J459" s="217">
        <f>BK459</f>
        <v>0</v>
      </c>
      <c r="K459" s="203"/>
      <c r="L459" s="208"/>
      <c r="M459" s="209"/>
      <c r="N459" s="210"/>
      <c r="O459" s="210"/>
      <c r="P459" s="211">
        <f>P460</f>
        <v>0</v>
      </c>
      <c r="Q459" s="210"/>
      <c r="R459" s="211">
        <f>R460</f>
        <v>1.4288400000000001</v>
      </c>
      <c r="S459" s="210"/>
      <c r="T459" s="212">
        <f>T460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13" t="s">
        <v>86</v>
      </c>
      <c r="AT459" s="214" t="s">
        <v>81</v>
      </c>
      <c r="AU459" s="214" t="s">
        <v>86</v>
      </c>
      <c r="AY459" s="213" t="s">
        <v>134</v>
      </c>
      <c r="BK459" s="215">
        <f>BK460</f>
        <v>0</v>
      </c>
    </row>
    <row r="460" s="12" customFormat="1" ht="20.88" customHeight="1">
      <c r="A460" s="12"/>
      <c r="B460" s="202"/>
      <c r="C460" s="203"/>
      <c r="D460" s="204" t="s">
        <v>81</v>
      </c>
      <c r="E460" s="216" t="s">
        <v>550</v>
      </c>
      <c r="F460" s="216" t="s">
        <v>551</v>
      </c>
      <c r="G460" s="203"/>
      <c r="H460" s="203"/>
      <c r="I460" s="206"/>
      <c r="J460" s="217">
        <f>BK460</f>
        <v>0</v>
      </c>
      <c r="K460" s="203"/>
      <c r="L460" s="208"/>
      <c r="M460" s="209"/>
      <c r="N460" s="210"/>
      <c r="O460" s="210"/>
      <c r="P460" s="211">
        <f>SUM(P461:P474)</f>
        <v>0</v>
      </c>
      <c r="Q460" s="210"/>
      <c r="R460" s="211">
        <f>SUM(R461:R474)</f>
        <v>1.4288400000000001</v>
      </c>
      <c r="S460" s="210"/>
      <c r="T460" s="212">
        <f>SUM(T461:T474)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13" t="s">
        <v>86</v>
      </c>
      <c r="AT460" s="214" t="s">
        <v>81</v>
      </c>
      <c r="AU460" s="214" t="s">
        <v>91</v>
      </c>
      <c r="AY460" s="213" t="s">
        <v>134</v>
      </c>
      <c r="BK460" s="215">
        <f>SUM(BK461:BK474)</f>
        <v>0</v>
      </c>
    </row>
    <row r="461" s="2" customFormat="1" ht="16.5" customHeight="1">
      <c r="A461" s="42"/>
      <c r="B461" s="43"/>
      <c r="C461" s="218" t="s">
        <v>325</v>
      </c>
      <c r="D461" s="218" t="s">
        <v>138</v>
      </c>
      <c r="E461" s="219" t="s">
        <v>552</v>
      </c>
      <c r="F461" s="220" t="s">
        <v>553</v>
      </c>
      <c r="G461" s="221" t="s">
        <v>438</v>
      </c>
      <c r="H461" s="222">
        <v>35</v>
      </c>
      <c r="I461" s="223"/>
      <c r="J461" s="224">
        <f>ROUND(I461*H461,2)</f>
        <v>0</v>
      </c>
      <c r="K461" s="220" t="s">
        <v>154</v>
      </c>
      <c r="L461" s="48"/>
      <c r="M461" s="225" t="s">
        <v>44</v>
      </c>
      <c r="N461" s="226" t="s">
        <v>53</v>
      </c>
      <c r="O461" s="88"/>
      <c r="P461" s="227">
        <f>O461*H461</f>
        <v>0</v>
      </c>
      <c r="Q461" s="227">
        <v>0.0060000000000000001</v>
      </c>
      <c r="R461" s="227">
        <f>Q461*H461</f>
        <v>0.20999999999999999</v>
      </c>
      <c r="S461" s="227">
        <v>0</v>
      </c>
      <c r="T461" s="228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9" t="s">
        <v>143</v>
      </c>
      <c r="AT461" s="229" t="s">
        <v>138</v>
      </c>
      <c r="AU461" s="229" t="s">
        <v>169</v>
      </c>
      <c r="AY461" s="20" t="s">
        <v>134</v>
      </c>
      <c r="BE461" s="230">
        <f>IF(N461="základní",J461,0)</f>
        <v>0</v>
      </c>
      <c r="BF461" s="230">
        <f>IF(N461="snížená",J461,0)</f>
        <v>0</v>
      </c>
      <c r="BG461" s="230">
        <f>IF(N461="zákl. přenesená",J461,0)</f>
        <v>0</v>
      </c>
      <c r="BH461" s="230">
        <f>IF(N461="sníž. přenesená",J461,0)</f>
        <v>0</v>
      </c>
      <c r="BI461" s="230">
        <f>IF(N461="nulová",J461,0)</f>
        <v>0</v>
      </c>
      <c r="BJ461" s="20" t="s">
        <v>86</v>
      </c>
      <c r="BK461" s="230">
        <f>ROUND(I461*H461,2)</f>
        <v>0</v>
      </c>
      <c r="BL461" s="20" t="s">
        <v>143</v>
      </c>
      <c r="BM461" s="229" t="s">
        <v>554</v>
      </c>
    </row>
    <row r="462" s="2" customFormat="1">
      <c r="A462" s="42"/>
      <c r="B462" s="43"/>
      <c r="C462" s="44"/>
      <c r="D462" s="231" t="s">
        <v>145</v>
      </c>
      <c r="E462" s="44"/>
      <c r="F462" s="232" t="s">
        <v>553</v>
      </c>
      <c r="G462" s="44"/>
      <c r="H462" s="44"/>
      <c r="I462" s="233"/>
      <c r="J462" s="44"/>
      <c r="K462" s="44"/>
      <c r="L462" s="48"/>
      <c r="M462" s="234"/>
      <c r="N462" s="235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145</v>
      </c>
      <c r="AU462" s="20" t="s">
        <v>169</v>
      </c>
    </row>
    <row r="463" s="2" customFormat="1">
      <c r="A463" s="42"/>
      <c r="B463" s="43"/>
      <c r="C463" s="44"/>
      <c r="D463" s="236" t="s">
        <v>147</v>
      </c>
      <c r="E463" s="44"/>
      <c r="F463" s="237" t="s">
        <v>555</v>
      </c>
      <c r="G463" s="44"/>
      <c r="H463" s="44"/>
      <c r="I463" s="233"/>
      <c r="J463" s="44"/>
      <c r="K463" s="44"/>
      <c r="L463" s="48"/>
      <c r="M463" s="234"/>
      <c r="N463" s="235"/>
      <c r="O463" s="88"/>
      <c r="P463" s="88"/>
      <c r="Q463" s="88"/>
      <c r="R463" s="88"/>
      <c r="S463" s="88"/>
      <c r="T463" s="89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T463" s="20" t="s">
        <v>147</v>
      </c>
      <c r="AU463" s="20" t="s">
        <v>169</v>
      </c>
    </row>
    <row r="464" s="13" customFormat="1">
      <c r="A464" s="13"/>
      <c r="B464" s="238"/>
      <c r="C464" s="239"/>
      <c r="D464" s="231" t="s">
        <v>149</v>
      </c>
      <c r="E464" s="240" t="s">
        <v>44</v>
      </c>
      <c r="F464" s="241" t="s">
        <v>421</v>
      </c>
      <c r="G464" s="239"/>
      <c r="H464" s="240" t="s">
        <v>44</v>
      </c>
      <c r="I464" s="242"/>
      <c r="J464" s="239"/>
      <c r="K464" s="239"/>
      <c r="L464" s="243"/>
      <c r="M464" s="244"/>
      <c r="N464" s="245"/>
      <c r="O464" s="245"/>
      <c r="P464" s="245"/>
      <c r="Q464" s="245"/>
      <c r="R464" s="245"/>
      <c r="S464" s="245"/>
      <c r="T464" s="24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7" t="s">
        <v>149</v>
      </c>
      <c r="AU464" s="247" t="s">
        <v>169</v>
      </c>
      <c r="AV464" s="13" t="s">
        <v>86</v>
      </c>
      <c r="AW464" s="13" t="s">
        <v>40</v>
      </c>
      <c r="AX464" s="13" t="s">
        <v>82</v>
      </c>
      <c r="AY464" s="247" t="s">
        <v>134</v>
      </c>
    </row>
    <row r="465" s="14" customFormat="1">
      <c r="A465" s="14"/>
      <c r="B465" s="248"/>
      <c r="C465" s="249"/>
      <c r="D465" s="231" t="s">
        <v>149</v>
      </c>
      <c r="E465" s="250" t="s">
        <v>44</v>
      </c>
      <c r="F465" s="251" t="s">
        <v>410</v>
      </c>
      <c r="G465" s="249"/>
      <c r="H465" s="252">
        <v>35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8" t="s">
        <v>149</v>
      </c>
      <c r="AU465" s="258" t="s">
        <v>169</v>
      </c>
      <c r="AV465" s="14" t="s">
        <v>91</v>
      </c>
      <c r="AW465" s="14" t="s">
        <v>40</v>
      </c>
      <c r="AX465" s="14" t="s">
        <v>86</v>
      </c>
      <c r="AY465" s="258" t="s">
        <v>134</v>
      </c>
    </row>
    <row r="466" s="2" customFormat="1" ht="24.15" customHeight="1">
      <c r="A466" s="42"/>
      <c r="B466" s="43"/>
      <c r="C466" s="218" t="s">
        <v>556</v>
      </c>
      <c r="D466" s="218" t="s">
        <v>138</v>
      </c>
      <c r="E466" s="219" t="s">
        <v>557</v>
      </c>
      <c r="F466" s="220" t="s">
        <v>558</v>
      </c>
      <c r="G466" s="221" t="s">
        <v>141</v>
      </c>
      <c r="H466" s="222">
        <v>4</v>
      </c>
      <c r="I466" s="223"/>
      <c r="J466" s="224">
        <f>ROUND(I466*H466,2)</f>
        <v>0</v>
      </c>
      <c r="K466" s="220" t="s">
        <v>154</v>
      </c>
      <c r="L466" s="48"/>
      <c r="M466" s="225" t="s">
        <v>44</v>
      </c>
      <c r="N466" s="226" t="s">
        <v>53</v>
      </c>
      <c r="O466" s="88"/>
      <c r="P466" s="227">
        <f>O466*H466</f>
        <v>0</v>
      </c>
      <c r="Q466" s="227">
        <v>0.29221000000000003</v>
      </c>
      <c r="R466" s="227">
        <f>Q466*H466</f>
        <v>1.1688400000000001</v>
      </c>
      <c r="S466" s="227">
        <v>0</v>
      </c>
      <c r="T466" s="228">
        <f>S466*H466</f>
        <v>0</v>
      </c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R466" s="229" t="s">
        <v>143</v>
      </c>
      <c r="AT466" s="229" t="s">
        <v>138</v>
      </c>
      <c r="AU466" s="229" t="s">
        <v>169</v>
      </c>
      <c r="AY466" s="20" t="s">
        <v>134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20" t="s">
        <v>86</v>
      </c>
      <c r="BK466" s="230">
        <f>ROUND(I466*H466,2)</f>
        <v>0</v>
      </c>
      <c r="BL466" s="20" t="s">
        <v>143</v>
      </c>
      <c r="BM466" s="229" t="s">
        <v>559</v>
      </c>
    </row>
    <row r="467" s="2" customFormat="1">
      <c r="A467" s="42"/>
      <c r="B467" s="43"/>
      <c r="C467" s="44"/>
      <c r="D467" s="231" t="s">
        <v>145</v>
      </c>
      <c r="E467" s="44"/>
      <c r="F467" s="232" t="s">
        <v>560</v>
      </c>
      <c r="G467" s="44"/>
      <c r="H467" s="44"/>
      <c r="I467" s="233"/>
      <c r="J467" s="44"/>
      <c r="K467" s="44"/>
      <c r="L467" s="48"/>
      <c r="M467" s="234"/>
      <c r="N467" s="235"/>
      <c r="O467" s="88"/>
      <c r="P467" s="88"/>
      <c r="Q467" s="88"/>
      <c r="R467" s="88"/>
      <c r="S467" s="88"/>
      <c r="T467" s="89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T467" s="20" t="s">
        <v>145</v>
      </c>
      <c r="AU467" s="20" t="s">
        <v>169</v>
      </c>
    </row>
    <row r="468" s="2" customFormat="1">
      <c r="A468" s="42"/>
      <c r="B468" s="43"/>
      <c r="C468" s="44"/>
      <c r="D468" s="236" t="s">
        <v>147</v>
      </c>
      <c r="E468" s="44"/>
      <c r="F468" s="237" t="s">
        <v>561</v>
      </c>
      <c r="G468" s="44"/>
      <c r="H468" s="44"/>
      <c r="I468" s="233"/>
      <c r="J468" s="44"/>
      <c r="K468" s="44"/>
      <c r="L468" s="48"/>
      <c r="M468" s="234"/>
      <c r="N468" s="235"/>
      <c r="O468" s="88"/>
      <c r="P468" s="88"/>
      <c r="Q468" s="88"/>
      <c r="R468" s="88"/>
      <c r="S468" s="88"/>
      <c r="T468" s="89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T468" s="20" t="s">
        <v>147</v>
      </c>
      <c r="AU468" s="20" t="s">
        <v>169</v>
      </c>
    </row>
    <row r="469" s="13" customFormat="1">
      <c r="A469" s="13"/>
      <c r="B469" s="238"/>
      <c r="C469" s="239"/>
      <c r="D469" s="231" t="s">
        <v>149</v>
      </c>
      <c r="E469" s="240" t="s">
        <v>44</v>
      </c>
      <c r="F469" s="241" t="s">
        <v>562</v>
      </c>
      <c r="G469" s="239"/>
      <c r="H469" s="240" t="s">
        <v>44</v>
      </c>
      <c r="I469" s="242"/>
      <c r="J469" s="239"/>
      <c r="K469" s="239"/>
      <c r="L469" s="243"/>
      <c r="M469" s="244"/>
      <c r="N469" s="245"/>
      <c r="O469" s="245"/>
      <c r="P469" s="245"/>
      <c r="Q469" s="245"/>
      <c r="R469" s="245"/>
      <c r="S469" s="245"/>
      <c r="T469" s="24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7" t="s">
        <v>149</v>
      </c>
      <c r="AU469" s="247" t="s">
        <v>169</v>
      </c>
      <c r="AV469" s="13" t="s">
        <v>86</v>
      </c>
      <c r="AW469" s="13" t="s">
        <v>40</v>
      </c>
      <c r="AX469" s="13" t="s">
        <v>82</v>
      </c>
      <c r="AY469" s="247" t="s">
        <v>134</v>
      </c>
    </row>
    <row r="470" s="14" customFormat="1">
      <c r="A470" s="14"/>
      <c r="B470" s="248"/>
      <c r="C470" s="249"/>
      <c r="D470" s="231" t="s">
        <v>149</v>
      </c>
      <c r="E470" s="250" t="s">
        <v>44</v>
      </c>
      <c r="F470" s="251" t="s">
        <v>143</v>
      </c>
      <c r="G470" s="249"/>
      <c r="H470" s="252">
        <v>4</v>
      </c>
      <c r="I470" s="253"/>
      <c r="J470" s="249"/>
      <c r="K470" s="249"/>
      <c r="L470" s="254"/>
      <c r="M470" s="255"/>
      <c r="N470" s="256"/>
      <c r="O470" s="256"/>
      <c r="P470" s="256"/>
      <c r="Q470" s="256"/>
      <c r="R470" s="256"/>
      <c r="S470" s="256"/>
      <c r="T470" s="25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8" t="s">
        <v>149</v>
      </c>
      <c r="AU470" s="258" t="s">
        <v>169</v>
      </c>
      <c r="AV470" s="14" t="s">
        <v>91</v>
      </c>
      <c r="AW470" s="14" t="s">
        <v>40</v>
      </c>
      <c r="AX470" s="14" t="s">
        <v>86</v>
      </c>
      <c r="AY470" s="258" t="s">
        <v>134</v>
      </c>
    </row>
    <row r="471" s="2" customFormat="1" ht="24.15" customHeight="1">
      <c r="A471" s="42"/>
      <c r="B471" s="43"/>
      <c r="C471" s="281" t="s">
        <v>563</v>
      </c>
      <c r="D471" s="281" t="s">
        <v>246</v>
      </c>
      <c r="E471" s="282" t="s">
        <v>564</v>
      </c>
      <c r="F471" s="283" t="s">
        <v>565</v>
      </c>
      <c r="G471" s="284" t="s">
        <v>141</v>
      </c>
      <c r="H471" s="285">
        <v>4</v>
      </c>
      <c r="I471" s="286"/>
      <c r="J471" s="287">
        <f>ROUND(I471*H471,2)</f>
        <v>0</v>
      </c>
      <c r="K471" s="283" t="s">
        <v>44</v>
      </c>
      <c r="L471" s="288"/>
      <c r="M471" s="289" t="s">
        <v>44</v>
      </c>
      <c r="N471" s="290" t="s">
        <v>53</v>
      </c>
      <c r="O471" s="88"/>
      <c r="P471" s="227">
        <f>O471*H471</f>
        <v>0</v>
      </c>
      <c r="Q471" s="227">
        <v>0.012500000000000001</v>
      </c>
      <c r="R471" s="227">
        <f>Q471*H471</f>
        <v>0.050000000000000003</v>
      </c>
      <c r="S471" s="227">
        <v>0</v>
      </c>
      <c r="T471" s="228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9" t="s">
        <v>207</v>
      </c>
      <c r="AT471" s="229" t="s">
        <v>246</v>
      </c>
      <c r="AU471" s="229" t="s">
        <v>169</v>
      </c>
      <c r="AY471" s="20" t="s">
        <v>134</v>
      </c>
      <c r="BE471" s="230">
        <f>IF(N471="základní",J471,0)</f>
        <v>0</v>
      </c>
      <c r="BF471" s="230">
        <f>IF(N471="snížená",J471,0)</f>
        <v>0</v>
      </c>
      <c r="BG471" s="230">
        <f>IF(N471="zákl. přenesená",J471,0)</f>
        <v>0</v>
      </c>
      <c r="BH471" s="230">
        <f>IF(N471="sníž. přenesená",J471,0)</f>
        <v>0</v>
      </c>
      <c r="BI471" s="230">
        <f>IF(N471="nulová",J471,0)</f>
        <v>0</v>
      </c>
      <c r="BJ471" s="20" t="s">
        <v>86</v>
      </c>
      <c r="BK471" s="230">
        <f>ROUND(I471*H471,2)</f>
        <v>0</v>
      </c>
      <c r="BL471" s="20" t="s">
        <v>143</v>
      </c>
      <c r="BM471" s="229" t="s">
        <v>566</v>
      </c>
    </row>
    <row r="472" s="2" customFormat="1">
      <c r="A472" s="42"/>
      <c r="B472" s="43"/>
      <c r="C472" s="44"/>
      <c r="D472" s="231" t="s">
        <v>145</v>
      </c>
      <c r="E472" s="44"/>
      <c r="F472" s="232" t="s">
        <v>565</v>
      </c>
      <c r="G472" s="44"/>
      <c r="H472" s="44"/>
      <c r="I472" s="233"/>
      <c r="J472" s="44"/>
      <c r="K472" s="44"/>
      <c r="L472" s="48"/>
      <c r="M472" s="234"/>
      <c r="N472" s="235"/>
      <c r="O472" s="88"/>
      <c r="P472" s="88"/>
      <c r="Q472" s="88"/>
      <c r="R472" s="88"/>
      <c r="S472" s="88"/>
      <c r="T472" s="89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T472" s="20" t="s">
        <v>145</v>
      </c>
      <c r="AU472" s="20" t="s">
        <v>169</v>
      </c>
    </row>
    <row r="473" s="13" customFormat="1">
      <c r="A473" s="13"/>
      <c r="B473" s="238"/>
      <c r="C473" s="239"/>
      <c r="D473" s="231" t="s">
        <v>149</v>
      </c>
      <c r="E473" s="240" t="s">
        <v>44</v>
      </c>
      <c r="F473" s="241" t="s">
        <v>562</v>
      </c>
      <c r="G473" s="239"/>
      <c r="H473" s="240" t="s">
        <v>44</v>
      </c>
      <c r="I473" s="242"/>
      <c r="J473" s="239"/>
      <c r="K473" s="239"/>
      <c r="L473" s="243"/>
      <c r="M473" s="244"/>
      <c r="N473" s="245"/>
      <c r="O473" s="245"/>
      <c r="P473" s="245"/>
      <c r="Q473" s="245"/>
      <c r="R473" s="245"/>
      <c r="S473" s="245"/>
      <c r="T473" s="24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7" t="s">
        <v>149</v>
      </c>
      <c r="AU473" s="247" t="s">
        <v>169</v>
      </c>
      <c r="AV473" s="13" t="s">
        <v>86</v>
      </c>
      <c r="AW473" s="13" t="s">
        <v>40</v>
      </c>
      <c r="AX473" s="13" t="s">
        <v>82</v>
      </c>
      <c r="AY473" s="247" t="s">
        <v>134</v>
      </c>
    </row>
    <row r="474" s="14" customFormat="1">
      <c r="A474" s="14"/>
      <c r="B474" s="248"/>
      <c r="C474" s="249"/>
      <c r="D474" s="231" t="s">
        <v>149</v>
      </c>
      <c r="E474" s="250" t="s">
        <v>44</v>
      </c>
      <c r="F474" s="251" t="s">
        <v>143</v>
      </c>
      <c r="G474" s="249"/>
      <c r="H474" s="252">
        <v>4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8" t="s">
        <v>149</v>
      </c>
      <c r="AU474" s="258" t="s">
        <v>169</v>
      </c>
      <c r="AV474" s="14" t="s">
        <v>91</v>
      </c>
      <c r="AW474" s="14" t="s">
        <v>40</v>
      </c>
      <c r="AX474" s="14" t="s">
        <v>86</v>
      </c>
      <c r="AY474" s="258" t="s">
        <v>134</v>
      </c>
    </row>
    <row r="475" s="12" customFormat="1" ht="22.8" customHeight="1">
      <c r="A475" s="12"/>
      <c r="B475" s="202"/>
      <c r="C475" s="203"/>
      <c r="D475" s="204" t="s">
        <v>81</v>
      </c>
      <c r="E475" s="216" t="s">
        <v>567</v>
      </c>
      <c r="F475" s="216" t="s">
        <v>568</v>
      </c>
      <c r="G475" s="203"/>
      <c r="H475" s="203"/>
      <c r="I475" s="206"/>
      <c r="J475" s="217">
        <f>BK475</f>
        <v>0</v>
      </c>
      <c r="K475" s="203"/>
      <c r="L475" s="208"/>
      <c r="M475" s="209"/>
      <c r="N475" s="210"/>
      <c r="O475" s="210"/>
      <c r="P475" s="211">
        <f>SUM(P476:P701)</f>
        <v>0</v>
      </c>
      <c r="Q475" s="210"/>
      <c r="R475" s="211">
        <f>SUM(R476:R701)</f>
        <v>0.049000000000000002</v>
      </c>
      <c r="S475" s="210"/>
      <c r="T475" s="212">
        <f>SUM(T476:T701)</f>
        <v>653.19563999999991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13" t="s">
        <v>86</v>
      </c>
      <c r="AT475" s="214" t="s">
        <v>81</v>
      </c>
      <c r="AU475" s="214" t="s">
        <v>86</v>
      </c>
      <c r="AY475" s="213" t="s">
        <v>134</v>
      </c>
      <c r="BK475" s="215">
        <f>SUM(BK476:BK701)</f>
        <v>0</v>
      </c>
    </row>
    <row r="476" s="2" customFormat="1" ht="24.15" customHeight="1">
      <c r="A476" s="42"/>
      <c r="B476" s="43"/>
      <c r="C476" s="218" t="s">
        <v>569</v>
      </c>
      <c r="D476" s="218" t="s">
        <v>138</v>
      </c>
      <c r="E476" s="219" t="s">
        <v>570</v>
      </c>
      <c r="F476" s="220" t="s">
        <v>571</v>
      </c>
      <c r="G476" s="221" t="s">
        <v>141</v>
      </c>
      <c r="H476" s="222">
        <v>41</v>
      </c>
      <c r="I476" s="223"/>
      <c r="J476" s="224">
        <f>ROUND(I476*H476,2)</f>
        <v>0</v>
      </c>
      <c r="K476" s="220" t="s">
        <v>154</v>
      </c>
      <c r="L476" s="48"/>
      <c r="M476" s="225" t="s">
        <v>44</v>
      </c>
      <c r="N476" s="226" t="s">
        <v>53</v>
      </c>
      <c r="O476" s="88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9" t="s">
        <v>143</v>
      </c>
      <c r="AT476" s="229" t="s">
        <v>138</v>
      </c>
      <c r="AU476" s="229" t="s">
        <v>91</v>
      </c>
      <c r="AY476" s="20" t="s">
        <v>134</v>
      </c>
      <c r="BE476" s="230">
        <f>IF(N476="základní",J476,0)</f>
        <v>0</v>
      </c>
      <c r="BF476" s="230">
        <f>IF(N476="snížená",J476,0)</f>
        <v>0</v>
      </c>
      <c r="BG476" s="230">
        <f>IF(N476="zákl. přenesená",J476,0)</f>
        <v>0</v>
      </c>
      <c r="BH476" s="230">
        <f>IF(N476="sníž. přenesená",J476,0)</f>
        <v>0</v>
      </c>
      <c r="BI476" s="230">
        <f>IF(N476="nulová",J476,0)</f>
        <v>0</v>
      </c>
      <c r="BJ476" s="20" t="s">
        <v>86</v>
      </c>
      <c r="BK476" s="230">
        <f>ROUND(I476*H476,2)</f>
        <v>0</v>
      </c>
      <c r="BL476" s="20" t="s">
        <v>143</v>
      </c>
      <c r="BM476" s="229" t="s">
        <v>572</v>
      </c>
    </row>
    <row r="477" s="2" customFormat="1">
      <c r="A477" s="42"/>
      <c r="B477" s="43"/>
      <c r="C477" s="44"/>
      <c r="D477" s="231" t="s">
        <v>145</v>
      </c>
      <c r="E477" s="44"/>
      <c r="F477" s="232" t="s">
        <v>573</v>
      </c>
      <c r="G477" s="44"/>
      <c r="H477" s="44"/>
      <c r="I477" s="233"/>
      <c r="J477" s="44"/>
      <c r="K477" s="44"/>
      <c r="L477" s="48"/>
      <c r="M477" s="234"/>
      <c r="N477" s="235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0" t="s">
        <v>145</v>
      </c>
      <c r="AU477" s="20" t="s">
        <v>91</v>
      </c>
    </row>
    <row r="478" s="2" customFormat="1">
      <c r="A478" s="42"/>
      <c r="B478" s="43"/>
      <c r="C478" s="44"/>
      <c r="D478" s="236" t="s">
        <v>147</v>
      </c>
      <c r="E478" s="44"/>
      <c r="F478" s="237" t="s">
        <v>574</v>
      </c>
      <c r="G478" s="44"/>
      <c r="H478" s="44"/>
      <c r="I478" s="233"/>
      <c r="J478" s="44"/>
      <c r="K478" s="44"/>
      <c r="L478" s="48"/>
      <c r="M478" s="234"/>
      <c r="N478" s="235"/>
      <c r="O478" s="88"/>
      <c r="P478" s="88"/>
      <c r="Q478" s="88"/>
      <c r="R478" s="88"/>
      <c r="S478" s="88"/>
      <c r="T478" s="89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T478" s="20" t="s">
        <v>147</v>
      </c>
      <c r="AU478" s="20" t="s">
        <v>91</v>
      </c>
    </row>
    <row r="479" s="13" customFormat="1">
      <c r="A479" s="13"/>
      <c r="B479" s="238"/>
      <c r="C479" s="239"/>
      <c r="D479" s="231" t="s">
        <v>149</v>
      </c>
      <c r="E479" s="240" t="s">
        <v>44</v>
      </c>
      <c r="F479" s="241" t="s">
        <v>575</v>
      </c>
      <c r="G479" s="239"/>
      <c r="H479" s="240" t="s">
        <v>44</v>
      </c>
      <c r="I479" s="242"/>
      <c r="J479" s="239"/>
      <c r="K479" s="239"/>
      <c r="L479" s="243"/>
      <c r="M479" s="244"/>
      <c r="N479" s="245"/>
      <c r="O479" s="245"/>
      <c r="P479" s="245"/>
      <c r="Q479" s="245"/>
      <c r="R479" s="245"/>
      <c r="S479" s="245"/>
      <c r="T479" s="24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7" t="s">
        <v>149</v>
      </c>
      <c r="AU479" s="247" t="s">
        <v>91</v>
      </c>
      <c r="AV479" s="13" t="s">
        <v>86</v>
      </c>
      <c r="AW479" s="13" t="s">
        <v>40</v>
      </c>
      <c r="AX479" s="13" t="s">
        <v>82</v>
      </c>
      <c r="AY479" s="247" t="s">
        <v>134</v>
      </c>
    </row>
    <row r="480" s="14" customFormat="1">
      <c r="A480" s="14"/>
      <c r="B480" s="248"/>
      <c r="C480" s="249"/>
      <c r="D480" s="231" t="s">
        <v>149</v>
      </c>
      <c r="E480" s="250" t="s">
        <v>44</v>
      </c>
      <c r="F480" s="251" t="s">
        <v>353</v>
      </c>
      <c r="G480" s="249"/>
      <c r="H480" s="252">
        <v>41</v>
      </c>
      <c r="I480" s="253"/>
      <c r="J480" s="249"/>
      <c r="K480" s="249"/>
      <c r="L480" s="254"/>
      <c r="M480" s="255"/>
      <c r="N480" s="256"/>
      <c r="O480" s="256"/>
      <c r="P480" s="256"/>
      <c r="Q480" s="256"/>
      <c r="R480" s="256"/>
      <c r="S480" s="256"/>
      <c r="T480" s="257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8" t="s">
        <v>149</v>
      </c>
      <c r="AU480" s="258" t="s">
        <v>91</v>
      </c>
      <c r="AV480" s="14" t="s">
        <v>91</v>
      </c>
      <c r="AW480" s="14" t="s">
        <v>40</v>
      </c>
      <c r="AX480" s="14" t="s">
        <v>86</v>
      </c>
      <c r="AY480" s="258" t="s">
        <v>134</v>
      </c>
    </row>
    <row r="481" s="2" customFormat="1" ht="16.5" customHeight="1">
      <c r="A481" s="42"/>
      <c r="B481" s="43"/>
      <c r="C481" s="218" t="s">
        <v>182</v>
      </c>
      <c r="D481" s="218" t="s">
        <v>138</v>
      </c>
      <c r="E481" s="219" t="s">
        <v>576</v>
      </c>
      <c r="F481" s="220" t="s">
        <v>577</v>
      </c>
      <c r="G481" s="221" t="s">
        <v>141</v>
      </c>
      <c r="H481" s="222">
        <v>41</v>
      </c>
      <c r="I481" s="223"/>
      <c r="J481" s="224">
        <f>ROUND(I481*H481,2)</f>
        <v>0</v>
      </c>
      <c r="K481" s="220" t="s">
        <v>154</v>
      </c>
      <c r="L481" s="48"/>
      <c r="M481" s="225" t="s">
        <v>44</v>
      </c>
      <c r="N481" s="226" t="s">
        <v>53</v>
      </c>
      <c r="O481" s="88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R481" s="229" t="s">
        <v>143</v>
      </c>
      <c r="AT481" s="229" t="s">
        <v>138</v>
      </c>
      <c r="AU481" s="229" t="s">
        <v>91</v>
      </c>
      <c r="AY481" s="20" t="s">
        <v>134</v>
      </c>
      <c r="BE481" s="230">
        <f>IF(N481="základní",J481,0)</f>
        <v>0</v>
      </c>
      <c r="BF481" s="230">
        <f>IF(N481="snížená",J481,0)</f>
        <v>0</v>
      </c>
      <c r="BG481" s="230">
        <f>IF(N481="zákl. přenesená",J481,0)</f>
        <v>0</v>
      </c>
      <c r="BH481" s="230">
        <f>IF(N481="sníž. přenesená",J481,0)</f>
        <v>0</v>
      </c>
      <c r="BI481" s="230">
        <f>IF(N481="nulová",J481,0)</f>
        <v>0</v>
      </c>
      <c r="BJ481" s="20" t="s">
        <v>86</v>
      </c>
      <c r="BK481" s="230">
        <f>ROUND(I481*H481,2)</f>
        <v>0</v>
      </c>
      <c r="BL481" s="20" t="s">
        <v>143</v>
      </c>
      <c r="BM481" s="229" t="s">
        <v>578</v>
      </c>
    </row>
    <row r="482" s="2" customFormat="1">
      <c r="A482" s="42"/>
      <c r="B482" s="43"/>
      <c r="C482" s="44"/>
      <c r="D482" s="231" t="s">
        <v>145</v>
      </c>
      <c r="E482" s="44"/>
      <c r="F482" s="232" t="s">
        <v>579</v>
      </c>
      <c r="G482" s="44"/>
      <c r="H482" s="44"/>
      <c r="I482" s="233"/>
      <c r="J482" s="44"/>
      <c r="K482" s="44"/>
      <c r="L482" s="48"/>
      <c r="M482" s="234"/>
      <c r="N482" s="235"/>
      <c r="O482" s="88"/>
      <c r="P482" s="88"/>
      <c r="Q482" s="88"/>
      <c r="R482" s="88"/>
      <c r="S482" s="88"/>
      <c r="T482" s="89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T482" s="20" t="s">
        <v>145</v>
      </c>
      <c r="AU482" s="20" t="s">
        <v>91</v>
      </c>
    </row>
    <row r="483" s="2" customFormat="1">
      <c r="A483" s="42"/>
      <c r="B483" s="43"/>
      <c r="C483" s="44"/>
      <c r="D483" s="236" t="s">
        <v>147</v>
      </c>
      <c r="E483" s="44"/>
      <c r="F483" s="237" t="s">
        <v>580</v>
      </c>
      <c r="G483" s="44"/>
      <c r="H483" s="44"/>
      <c r="I483" s="233"/>
      <c r="J483" s="44"/>
      <c r="K483" s="44"/>
      <c r="L483" s="48"/>
      <c r="M483" s="234"/>
      <c r="N483" s="235"/>
      <c r="O483" s="88"/>
      <c r="P483" s="88"/>
      <c r="Q483" s="88"/>
      <c r="R483" s="88"/>
      <c r="S483" s="88"/>
      <c r="T483" s="89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T483" s="20" t="s">
        <v>147</v>
      </c>
      <c r="AU483" s="20" t="s">
        <v>91</v>
      </c>
    </row>
    <row r="484" s="13" customFormat="1">
      <c r="A484" s="13"/>
      <c r="B484" s="238"/>
      <c r="C484" s="239"/>
      <c r="D484" s="231" t="s">
        <v>149</v>
      </c>
      <c r="E484" s="240" t="s">
        <v>44</v>
      </c>
      <c r="F484" s="241" t="s">
        <v>581</v>
      </c>
      <c r="G484" s="239"/>
      <c r="H484" s="240" t="s">
        <v>44</v>
      </c>
      <c r="I484" s="242"/>
      <c r="J484" s="239"/>
      <c r="K484" s="239"/>
      <c r="L484" s="243"/>
      <c r="M484" s="244"/>
      <c r="N484" s="245"/>
      <c r="O484" s="245"/>
      <c r="P484" s="245"/>
      <c r="Q484" s="245"/>
      <c r="R484" s="245"/>
      <c r="S484" s="245"/>
      <c r="T484" s="24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7" t="s">
        <v>149</v>
      </c>
      <c r="AU484" s="247" t="s">
        <v>91</v>
      </c>
      <c r="AV484" s="13" t="s">
        <v>86</v>
      </c>
      <c r="AW484" s="13" t="s">
        <v>40</v>
      </c>
      <c r="AX484" s="13" t="s">
        <v>82</v>
      </c>
      <c r="AY484" s="247" t="s">
        <v>134</v>
      </c>
    </row>
    <row r="485" s="14" customFormat="1">
      <c r="A485" s="14"/>
      <c r="B485" s="248"/>
      <c r="C485" s="249"/>
      <c r="D485" s="231" t="s">
        <v>149</v>
      </c>
      <c r="E485" s="250" t="s">
        <v>44</v>
      </c>
      <c r="F485" s="251" t="s">
        <v>353</v>
      </c>
      <c r="G485" s="249"/>
      <c r="H485" s="252">
        <v>41</v>
      </c>
      <c r="I485" s="253"/>
      <c r="J485" s="249"/>
      <c r="K485" s="249"/>
      <c r="L485" s="254"/>
      <c r="M485" s="255"/>
      <c r="N485" s="256"/>
      <c r="O485" s="256"/>
      <c r="P485" s="256"/>
      <c r="Q485" s="256"/>
      <c r="R485" s="256"/>
      <c r="S485" s="256"/>
      <c r="T485" s="25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8" t="s">
        <v>149</v>
      </c>
      <c r="AU485" s="258" t="s">
        <v>91</v>
      </c>
      <c r="AV485" s="14" t="s">
        <v>91</v>
      </c>
      <c r="AW485" s="14" t="s">
        <v>40</v>
      </c>
      <c r="AX485" s="14" t="s">
        <v>86</v>
      </c>
      <c r="AY485" s="258" t="s">
        <v>134</v>
      </c>
    </row>
    <row r="486" s="2" customFormat="1" ht="24.15" customHeight="1">
      <c r="A486" s="42"/>
      <c r="B486" s="43"/>
      <c r="C486" s="218" t="s">
        <v>582</v>
      </c>
      <c r="D486" s="218" t="s">
        <v>138</v>
      </c>
      <c r="E486" s="219" t="s">
        <v>583</v>
      </c>
      <c r="F486" s="220" t="s">
        <v>584</v>
      </c>
      <c r="G486" s="221" t="s">
        <v>279</v>
      </c>
      <c r="H486" s="222">
        <v>2940</v>
      </c>
      <c r="I486" s="223"/>
      <c r="J486" s="224">
        <f>ROUND(I486*H486,2)</f>
        <v>0</v>
      </c>
      <c r="K486" s="220" t="s">
        <v>154</v>
      </c>
      <c r="L486" s="48"/>
      <c r="M486" s="225" t="s">
        <v>44</v>
      </c>
      <c r="N486" s="226" t="s">
        <v>53</v>
      </c>
      <c r="O486" s="88"/>
      <c r="P486" s="227">
        <f>O486*H486</f>
        <v>0</v>
      </c>
      <c r="Q486" s="227">
        <v>1.0000000000000001E-05</v>
      </c>
      <c r="R486" s="227">
        <f>Q486*H486</f>
        <v>0.029400000000000003</v>
      </c>
      <c r="S486" s="227">
        <v>0.11500000000000001</v>
      </c>
      <c r="T486" s="228">
        <f>S486*H486</f>
        <v>338.10000000000002</v>
      </c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R486" s="229" t="s">
        <v>143</v>
      </c>
      <c r="AT486" s="229" t="s">
        <v>138</v>
      </c>
      <c r="AU486" s="229" t="s">
        <v>91</v>
      </c>
      <c r="AY486" s="20" t="s">
        <v>134</v>
      </c>
      <c r="BE486" s="230">
        <f>IF(N486="základní",J486,0)</f>
        <v>0</v>
      </c>
      <c r="BF486" s="230">
        <f>IF(N486="snížená",J486,0)</f>
        <v>0</v>
      </c>
      <c r="BG486" s="230">
        <f>IF(N486="zákl. přenesená",J486,0)</f>
        <v>0</v>
      </c>
      <c r="BH486" s="230">
        <f>IF(N486="sníž. přenesená",J486,0)</f>
        <v>0</v>
      </c>
      <c r="BI486" s="230">
        <f>IF(N486="nulová",J486,0)</f>
        <v>0</v>
      </c>
      <c r="BJ486" s="20" t="s">
        <v>86</v>
      </c>
      <c r="BK486" s="230">
        <f>ROUND(I486*H486,2)</f>
        <v>0</v>
      </c>
      <c r="BL486" s="20" t="s">
        <v>143</v>
      </c>
      <c r="BM486" s="229" t="s">
        <v>585</v>
      </c>
    </row>
    <row r="487" s="2" customFormat="1">
      <c r="A487" s="42"/>
      <c r="B487" s="43"/>
      <c r="C487" s="44"/>
      <c r="D487" s="231" t="s">
        <v>145</v>
      </c>
      <c r="E487" s="44"/>
      <c r="F487" s="232" t="s">
        <v>586</v>
      </c>
      <c r="G487" s="44"/>
      <c r="H487" s="44"/>
      <c r="I487" s="233"/>
      <c r="J487" s="44"/>
      <c r="K487" s="44"/>
      <c r="L487" s="48"/>
      <c r="M487" s="234"/>
      <c r="N487" s="235"/>
      <c r="O487" s="88"/>
      <c r="P487" s="88"/>
      <c r="Q487" s="88"/>
      <c r="R487" s="88"/>
      <c r="S487" s="88"/>
      <c r="T487" s="89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T487" s="20" t="s">
        <v>145</v>
      </c>
      <c r="AU487" s="20" t="s">
        <v>91</v>
      </c>
    </row>
    <row r="488" s="2" customFormat="1">
      <c r="A488" s="42"/>
      <c r="B488" s="43"/>
      <c r="C488" s="44"/>
      <c r="D488" s="236" t="s">
        <v>147</v>
      </c>
      <c r="E488" s="44"/>
      <c r="F488" s="237" t="s">
        <v>587</v>
      </c>
      <c r="G488" s="44"/>
      <c r="H488" s="44"/>
      <c r="I488" s="233"/>
      <c r="J488" s="44"/>
      <c r="K488" s="44"/>
      <c r="L488" s="48"/>
      <c r="M488" s="234"/>
      <c r="N488" s="235"/>
      <c r="O488" s="88"/>
      <c r="P488" s="88"/>
      <c r="Q488" s="88"/>
      <c r="R488" s="88"/>
      <c r="S488" s="88"/>
      <c r="T488" s="89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T488" s="20" t="s">
        <v>147</v>
      </c>
      <c r="AU488" s="20" t="s">
        <v>91</v>
      </c>
    </row>
    <row r="489" s="13" customFormat="1">
      <c r="A489" s="13"/>
      <c r="B489" s="238"/>
      <c r="C489" s="239"/>
      <c r="D489" s="231" t="s">
        <v>149</v>
      </c>
      <c r="E489" s="240" t="s">
        <v>44</v>
      </c>
      <c r="F489" s="241" t="s">
        <v>360</v>
      </c>
      <c r="G489" s="239"/>
      <c r="H489" s="240" t="s">
        <v>44</v>
      </c>
      <c r="I489" s="242"/>
      <c r="J489" s="239"/>
      <c r="K489" s="239"/>
      <c r="L489" s="243"/>
      <c r="M489" s="244"/>
      <c r="N489" s="245"/>
      <c r="O489" s="245"/>
      <c r="P489" s="245"/>
      <c r="Q489" s="245"/>
      <c r="R489" s="245"/>
      <c r="S489" s="245"/>
      <c r="T489" s="24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7" t="s">
        <v>149</v>
      </c>
      <c r="AU489" s="247" t="s">
        <v>91</v>
      </c>
      <c r="AV489" s="13" t="s">
        <v>86</v>
      </c>
      <c r="AW489" s="13" t="s">
        <v>40</v>
      </c>
      <c r="AX489" s="13" t="s">
        <v>82</v>
      </c>
      <c r="AY489" s="247" t="s">
        <v>134</v>
      </c>
    </row>
    <row r="490" s="14" customFormat="1">
      <c r="A490" s="14"/>
      <c r="B490" s="248"/>
      <c r="C490" s="249"/>
      <c r="D490" s="231" t="s">
        <v>149</v>
      </c>
      <c r="E490" s="250" t="s">
        <v>44</v>
      </c>
      <c r="F490" s="251" t="s">
        <v>361</v>
      </c>
      <c r="G490" s="249"/>
      <c r="H490" s="252">
        <v>2940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8" t="s">
        <v>149</v>
      </c>
      <c r="AU490" s="258" t="s">
        <v>91</v>
      </c>
      <c r="AV490" s="14" t="s">
        <v>91</v>
      </c>
      <c r="AW490" s="14" t="s">
        <v>40</v>
      </c>
      <c r="AX490" s="14" t="s">
        <v>86</v>
      </c>
      <c r="AY490" s="258" t="s">
        <v>134</v>
      </c>
    </row>
    <row r="491" s="2" customFormat="1" ht="24.15" customHeight="1">
      <c r="A491" s="42"/>
      <c r="B491" s="43"/>
      <c r="C491" s="218" t="s">
        <v>588</v>
      </c>
      <c r="D491" s="218" t="s">
        <v>138</v>
      </c>
      <c r="E491" s="219" t="s">
        <v>589</v>
      </c>
      <c r="F491" s="220" t="s">
        <v>590</v>
      </c>
      <c r="G491" s="221" t="s">
        <v>279</v>
      </c>
      <c r="H491" s="222">
        <v>1960</v>
      </c>
      <c r="I491" s="223"/>
      <c r="J491" s="224">
        <f>ROUND(I491*H491,2)</f>
        <v>0</v>
      </c>
      <c r="K491" s="220" t="s">
        <v>154</v>
      </c>
      <c r="L491" s="48"/>
      <c r="M491" s="225" t="s">
        <v>44</v>
      </c>
      <c r="N491" s="226" t="s">
        <v>53</v>
      </c>
      <c r="O491" s="88"/>
      <c r="P491" s="227">
        <f>O491*H491</f>
        <v>0</v>
      </c>
      <c r="Q491" s="227">
        <v>1.0000000000000001E-05</v>
      </c>
      <c r="R491" s="227">
        <f>Q491*H491</f>
        <v>0.019600000000000003</v>
      </c>
      <c r="S491" s="227">
        <v>0.11500000000000001</v>
      </c>
      <c r="T491" s="228">
        <f>S491*H491</f>
        <v>225.40000000000001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9" t="s">
        <v>143</v>
      </c>
      <c r="AT491" s="229" t="s">
        <v>138</v>
      </c>
      <c r="AU491" s="229" t="s">
        <v>91</v>
      </c>
      <c r="AY491" s="20" t="s">
        <v>134</v>
      </c>
      <c r="BE491" s="230">
        <f>IF(N491="základní",J491,0)</f>
        <v>0</v>
      </c>
      <c r="BF491" s="230">
        <f>IF(N491="snížená",J491,0)</f>
        <v>0</v>
      </c>
      <c r="BG491" s="230">
        <f>IF(N491="zákl. přenesená",J491,0)</f>
        <v>0</v>
      </c>
      <c r="BH491" s="230">
        <f>IF(N491="sníž. přenesená",J491,0)</f>
        <v>0</v>
      </c>
      <c r="BI491" s="230">
        <f>IF(N491="nulová",J491,0)</f>
        <v>0</v>
      </c>
      <c r="BJ491" s="20" t="s">
        <v>86</v>
      </c>
      <c r="BK491" s="230">
        <f>ROUND(I491*H491,2)</f>
        <v>0</v>
      </c>
      <c r="BL491" s="20" t="s">
        <v>143</v>
      </c>
      <c r="BM491" s="229" t="s">
        <v>591</v>
      </c>
    </row>
    <row r="492" s="2" customFormat="1">
      <c r="A492" s="42"/>
      <c r="B492" s="43"/>
      <c r="C492" s="44"/>
      <c r="D492" s="231" t="s">
        <v>145</v>
      </c>
      <c r="E492" s="44"/>
      <c r="F492" s="232" t="s">
        <v>592</v>
      </c>
      <c r="G492" s="44"/>
      <c r="H492" s="44"/>
      <c r="I492" s="233"/>
      <c r="J492" s="44"/>
      <c r="K492" s="44"/>
      <c r="L492" s="48"/>
      <c r="M492" s="234"/>
      <c r="N492" s="235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0" t="s">
        <v>145</v>
      </c>
      <c r="AU492" s="20" t="s">
        <v>91</v>
      </c>
    </row>
    <row r="493" s="2" customFormat="1">
      <c r="A493" s="42"/>
      <c r="B493" s="43"/>
      <c r="C493" s="44"/>
      <c r="D493" s="236" t="s">
        <v>147</v>
      </c>
      <c r="E493" s="44"/>
      <c r="F493" s="237" t="s">
        <v>593</v>
      </c>
      <c r="G493" s="44"/>
      <c r="H493" s="44"/>
      <c r="I493" s="233"/>
      <c r="J493" s="44"/>
      <c r="K493" s="44"/>
      <c r="L493" s="48"/>
      <c r="M493" s="234"/>
      <c r="N493" s="235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147</v>
      </c>
      <c r="AU493" s="20" t="s">
        <v>91</v>
      </c>
    </row>
    <row r="494" s="2" customFormat="1">
      <c r="A494" s="42"/>
      <c r="B494" s="43"/>
      <c r="C494" s="44"/>
      <c r="D494" s="231" t="s">
        <v>594</v>
      </c>
      <c r="E494" s="44"/>
      <c r="F494" s="291" t="s">
        <v>595</v>
      </c>
      <c r="G494" s="44"/>
      <c r="H494" s="44"/>
      <c r="I494" s="233"/>
      <c r="J494" s="44"/>
      <c r="K494" s="44"/>
      <c r="L494" s="48"/>
      <c r="M494" s="234"/>
      <c r="N494" s="235"/>
      <c r="O494" s="88"/>
      <c r="P494" s="88"/>
      <c r="Q494" s="88"/>
      <c r="R494" s="88"/>
      <c r="S494" s="88"/>
      <c r="T494" s="89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T494" s="20" t="s">
        <v>594</v>
      </c>
      <c r="AU494" s="20" t="s">
        <v>91</v>
      </c>
    </row>
    <row r="495" s="13" customFormat="1">
      <c r="A495" s="13"/>
      <c r="B495" s="238"/>
      <c r="C495" s="239"/>
      <c r="D495" s="231" t="s">
        <v>149</v>
      </c>
      <c r="E495" s="240" t="s">
        <v>44</v>
      </c>
      <c r="F495" s="241" t="s">
        <v>596</v>
      </c>
      <c r="G495" s="239"/>
      <c r="H495" s="240" t="s">
        <v>44</v>
      </c>
      <c r="I495" s="242"/>
      <c r="J495" s="239"/>
      <c r="K495" s="239"/>
      <c r="L495" s="243"/>
      <c r="M495" s="244"/>
      <c r="N495" s="245"/>
      <c r="O495" s="245"/>
      <c r="P495" s="245"/>
      <c r="Q495" s="245"/>
      <c r="R495" s="245"/>
      <c r="S495" s="245"/>
      <c r="T495" s="24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7" t="s">
        <v>149</v>
      </c>
      <c r="AU495" s="247" t="s">
        <v>91</v>
      </c>
      <c r="AV495" s="13" t="s">
        <v>86</v>
      </c>
      <c r="AW495" s="13" t="s">
        <v>40</v>
      </c>
      <c r="AX495" s="13" t="s">
        <v>82</v>
      </c>
      <c r="AY495" s="247" t="s">
        <v>134</v>
      </c>
    </row>
    <row r="496" s="14" customFormat="1">
      <c r="A496" s="14"/>
      <c r="B496" s="248"/>
      <c r="C496" s="249"/>
      <c r="D496" s="231" t="s">
        <v>149</v>
      </c>
      <c r="E496" s="250" t="s">
        <v>44</v>
      </c>
      <c r="F496" s="251" t="s">
        <v>597</v>
      </c>
      <c r="G496" s="249"/>
      <c r="H496" s="252">
        <v>1960</v>
      </c>
      <c r="I496" s="253"/>
      <c r="J496" s="249"/>
      <c r="K496" s="249"/>
      <c r="L496" s="254"/>
      <c r="M496" s="255"/>
      <c r="N496" s="256"/>
      <c r="O496" s="256"/>
      <c r="P496" s="256"/>
      <c r="Q496" s="256"/>
      <c r="R496" s="256"/>
      <c r="S496" s="256"/>
      <c r="T496" s="25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8" t="s">
        <v>149</v>
      </c>
      <c r="AU496" s="258" t="s">
        <v>91</v>
      </c>
      <c r="AV496" s="14" t="s">
        <v>91</v>
      </c>
      <c r="AW496" s="14" t="s">
        <v>40</v>
      </c>
      <c r="AX496" s="14" t="s">
        <v>86</v>
      </c>
      <c r="AY496" s="258" t="s">
        <v>134</v>
      </c>
    </row>
    <row r="497" s="2" customFormat="1" ht="21.75" customHeight="1">
      <c r="A497" s="42"/>
      <c r="B497" s="43"/>
      <c r="C497" s="218" t="s">
        <v>598</v>
      </c>
      <c r="D497" s="218" t="s">
        <v>138</v>
      </c>
      <c r="E497" s="219" t="s">
        <v>599</v>
      </c>
      <c r="F497" s="220" t="s">
        <v>600</v>
      </c>
      <c r="G497" s="221" t="s">
        <v>228</v>
      </c>
      <c r="H497" s="222">
        <v>563.5</v>
      </c>
      <c r="I497" s="223"/>
      <c r="J497" s="224">
        <f>ROUND(I497*H497,2)</f>
        <v>0</v>
      </c>
      <c r="K497" s="220" t="s">
        <v>154</v>
      </c>
      <c r="L497" s="48"/>
      <c r="M497" s="225" t="s">
        <v>44</v>
      </c>
      <c r="N497" s="226" t="s">
        <v>53</v>
      </c>
      <c r="O497" s="88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29" t="s">
        <v>143</v>
      </c>
      <c r="AT497" s="229" t="s">
        <v>138</v>
      </c>
      <c r="AU497" s="229" t="s">
        <v>91</v>
      </c>
      <c r="AY497" s="20" t="s">
        <v>134</v>
      </c>
      <c r="BE497" s="230">
        <f>IF(N497="základní",J497,0)</f>
        <v>0</v>
      </c>
      <c r="BF497" s="230">
        <f>IF(N497="snížená",J497,0)</f>
        <v>0</v>
      </c>
      <c r="BG497" s="230">
        <f>IF(N497="zákl. přenesená",J497,0)</f>
        <v>0</v>
      </c>
      <c r="BH497" s="230">
        <f>IF(N497="sníž. přenesená",J497,0)</f>
        <v>0</v>
      </c>
      <c r="BI497" s="230">
        <f>IF(N497="nulová",J497,0)</f>
        <v>0</v>
      </c>
      <c r="BJ497" s="20" t="s">
        <v>86</v>
      </c>
      <c r="BK497" s="230">
        <f>ROUND(I497*H497,2)</f>
        <v>0</v>
      </c>
      <c r="BL497" s="20" t="s">
        <v>143</v>
      </c>
      <c r="BM497" s="229" t="s">
        <v>601</v>
      </c>
    </row>
    <row r="498" s="2" customFormat="1">
      <c r="A498" s="42"/>
      <c r="B498" s="43"/>
      <c r="C498" s="44"/>
      <c r="D498" s="231" t="s">
        <v>145</v>
      </c>
      <c r="E498" s="44"/>
      <c r="F498" s="232" t="s">
        <v>602</v>
      </c>
      <c r="G498" s="44"/>
      <c r="H498" s="44"/>
      <c r="I498" s="233"/>
      <c r="J498" s="44"/>
      <c r="K498" s="44"/>
      <c r="L498" s="48"/>
      <c r="M498" s="234"/>
      <c r="N498" s="235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145</v>
      </c>
      <c r="AU498" s="20" t="s">
        <v>91</v>
      </c>
    </row>
    <row r="499" s="2" customFormat="1">
      <c r="A499" s="42"/>
      <c r="B499" s="43"/>
      <c r="C499" s="44"/>
      <c r="D499" s="236" t="s">
        <v>147</v>
      </c>
      <c r="E499" s="44"/>
      <c r="F499" s="237" t="s">
        <v>603</v>
      </c>
      <c r="G499" s="44"/>
      <c r="H499" s="44"/>
      <c r="I499" s="233"/>
      <c r="J499" s="44"/>
      <c r="K499" s="44"/>
      <c r="L499" s="48"/>
      <c r="M499" s="234"/>
      <c r="N499" s="235"/>
      <c r="O499" s="88"/>
      <c r="P499" s="88"/>
      <c r="Q499" s="88"/>
      <c r="R499" s="88"/>
      <c r="S499" s="88"/>
      <c r="T499" s="89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T499" s="20" t="s">
        <v>147</v>
      </c>
      <c r="AU499" s="20" t="s">
        <v>91</v>
      </c>
    </row>
    <row r="500" s="13" customFormat="1">
      <c r="A500" s="13"/>
      <c r="B500" s="238"/>
      <c r="C500" s="239"/>
      <c r="D500" s="231" t="s">
        <v>149</v>
      </c>
      <c r="E500" s="240" t="s">
        <v>44</v>
      </c>
      <c r="F500" s="241" t="s">
        <v>360</v>
      </c>
      <c r="G500" s="239"/>
      <c r="H500" s="240" t="s">
        <v>44</v>
      </c>
      <c r="I500" s="242"/>
      <c r="J500" s="239"/>
      <c r="K500" s="239"/>
      <c r="L500" s="243"/>
      <c r="M500" s="244"/>
      <c r="N500" s="245"/>
      <c r="O500" s="245"/>
      <c r="P500" s="245"/>
      <c r="Q500" s="245"/>
      <c r="R500" s="245"/>
      <c r="S500" s="245"/>
      <c r="T500" s="24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7" t="s">
        <v>149</v>
      </c>
      <c r="AU500" s="247" t="s">
        <v>91</v>
      </c>
      <c r="AV500" s="13" t="s">
        <v>86</v>
      </c>
      <c r="AW500" s="13" t="s">
        <v>40</v>
      </c>
      <c r="AX500" s="13" t="s">
        <v>82</v>
      </c>
      <c r="AY500" s="247" t="s">
        <v>134</v>
      </c>
    </row>
    <row r="501" s="14" customFormat="1">
      <c r="A501" s="14"/>
      <c r="B501" s="248"/>
      <c r="C501" s="249"/>
      <c r="D501" s="231" t="s">
        <v>149</v>
      </c>
      <c r="E501" s="250" t="s">
        <v>44</v>
      </c>
      <c r="F501" s="251" t="s">
        <v>604</v>
      </c>
      <c r="G501" s="249"/>
      <c r="H501" s="252">
        <v>338.10000000000002</v>
      </c>
      <c r="I501" s="253"/>
      <c r="J501" s="249"/>
      <c r="K501" s="249"/>
      <c r="L501" s="254"/>
      <c r="M501" s="255"/>
      <c r="N501" s="256"/>
      <c r="O501" s="256"/>
      <c r="P501" s="256"/>
      <c r="Q501" s="256"/>
      <c r="R501" s="256"/>
      <c r="S501" s="256"/>
      <c r="T501" s="257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8" t="s">
        <v>149</v>
      </c>
      <c r="AU501" s="258" t="s">
        <v>91</v>
      </c>
      <c r="AV501" s="14" t="s">
        <v>91</v>
      </c>
      <c r="AW501" s="14" t="s">
        <v>40</v>
      </c>
      <c r="AX501" s="14" t="s">
        <v>82</v>
      </c>
      <c r="AY501" s="258" t="s">
        <v>134</v>
      </c>
    </row>
    <row r="502" s="13" customFormat="1">
      <c r="A502" s="13"/>
      <c r="B502" s="238"/>
      <c r="C502" s="239"/>
      <c r="D502" s="231" t="s">
        <v>149</v>
      </c>
      <c r="E502" s="240" t="s">
        <v>44</v>
      </c>
      <c r="F502" s="241" t="s">
        <v>596</v>
      </c>
      <c r="G502" s="239"/>
      <c r="H502" s="240" t="s">
        <v>44</v>
      </c>
      <c r="I502" s="242"/>
      <c r="J502" s="239"/>
      <c r="K502" s="239"/>
      <c r="L502" s="243"/>
      <c r="M502" s="244"/>
      <c r="N502" s="245"/>
      <c r="O502" s="245"/>
      <c r="P502" s="245"/>
      <c r="Q502" s="245"/>
      <c r="R502" s="245"/>
      <c r="S502" s="245"/>
      <c r="T502" s="24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7" t="s">
        <v>149</v>
      </c>
      <c r="AU502" s="247" t="s">
        <v>91</v>
      </c>
      <c r="AV502" s="13" t="s">
        <v>86</v>
      </c>
      <c r="AW502" s="13" t="s">
        <v>40</v>
      </c>
      <c r="AX502" s="13" t="s">
        <v>82</v>
      </c>
      <c r="AY502" s="247" t="s">
        <v>134</v>
      </c>
    </row>
    <row r="503" s="14" customFormat="1">
      <c r="A503" s="14"/>
      <c r="B503" s="248"/>
      <c r="C503" s="249"/>
      <c r="D503" s="231" t="s">
        <v>149</v>
      </c>
      <c r="E503" s="250" t="s">
        <v>44</v>
      </c>
      <c r="F503" s="251" t="s">
        <v>605</v>
      </c>
      <c r="G503" s="249"/>
      <c r="H503" s="252">
        <v>225.40000000000001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8" t="s">
        <v>149</v>
      </c>
      <c r="AU503" s="258" t="s">
        <v>91</v>
      </c>
      <c r="AV503" s="14" t="s">
        <v>91</v>
      </c>
      <c r="AW503" s="14" t="s">
        <v>40</v>
      </c>
      <c r="AX503" s="14" t="s">
        <v>82</v>
      </c>
      <c r="AY503" s="258" t="s">
        <v>134</v>
      </c>
    </row>
    <row r="504" s="2" customFormat="1" ht="24.15" customHeight="1">
      <c r="A504" s="42"/>
      <c r="B504" s="43"/>
      <c r="C504" s="218" t="s">
        <v>606</v>
      </c>
      <c r="D504" s="218" t="s">
        <v>138</v>
      </c>
      <c r="E504" s="219" t="s">
        <v>607</v>
      </c>
      <c r="F504" s="220" t="s">
        <v>608</v>
      </c>
      <c r="G504" s="221" t="s">
        <v>228</v>
      </c>
      <c r="H504" s="222">
        <v>10706.5</v>
      </c>
      <c r="I504" s="223"/>
      <c r="J504" s="224">
        <f>ROUND(I504*H504,2)</f>
        <v>0</v>
      </c>
      <c r="K504" s="220" t="s">
        <v>154</v>
      </c>
      <c r="L504" s="48"/>
      <c r="M504" s="225" t="s">
        <v>44</v>
      </c>
      <c r="N504" s="226" t="s">
        <v>53</v>
      </c>
      <c r="O504" s="88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29" t="s">
        <v>143</v>
      </c>
      <c r="AT504" s="229" t="s">
        <v>138</v>
      </c>
      <c r="AU504" s="229" t="s">
        <v>91</v>
      </c>
      <c r="AY504" s="20" t="s">
        <v>134</v>
      </c>
      <c r="BE504" s="230">
        <f>IF(N504="základní",J504,0)</f>
        <v>0</v>
      </c>
      <c r="BF504" s="230">
        <f>IF(N504="snížená",J504,0)</f>
        <v>0</v>
      </c>
      <c r="BG504" s="230">
        <f>IF(N504="zákl. přenesená",J504,0)</f>
        <v>0</v>
      </c>
      <c r="BH504" s="230">
        <f>IF(N504="sníž. přenesená",J504,0)</f>
        <v>0</v>
      </c>
      <c r="BI504" s="230">
        <f>IF(N504="nulová",J504,0)</f>
        <v>0</v>
      </c>
      <c r="BJ504" s="20" t="s">
        <v>86</v>
      </c>
      <c r="BK504" s="230">
        <f>ROUND(I504*H504,2)</f>
        <v>0</v>
      </c>
      <c r="BL504" s="20" t="s">
        <v>143</v>
      </c>
      <c r="BM504" s="229" t="s">
        <v>609</v>
      </c>
    </row>
    <row r="505" s="2" customFormat="1">
      <c r="A505" s="42"/>
      <c r="B505" s="43"/>
      <c r="C505" s="44"/>
      <c r="D505" s="231" t="s">
        <v>145</v>
      </c>
      <c r="E505" s="44"/>
      <c r="F505" s="232" t="s">
        <v>610</v>
      </c>
      <c r="G505" s="44"/>
      <c r="H505" s="44"/>
      <c r="I505" s="233"/>
      <c r="J505" s="44"/>
      <c r="K505" s="44"/>
      <c r="L505" s="48"/>
      <c r="M505" s="234"/>
      <c r="N505" s="235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T505" s="20" t="s">
        <v>145</v>
      </c>
      <c r="AU505" s="20" t="s">
        <v>91</v>
      </c>
    </row>
    <row r="506" s="2" customFormat="1">
      <c r="A506" s="42"/>
      <c r="B506" s="43"/>
      <c r="C506" s="44"/>
      <c r="D506" s="236" t="s">
        <v>147</v>
      </c>
      <c r="E506" s="44"/>
      <c r="F506" s="237" t="s">
        <v>611</v>
      </c>
      <c r="G506" s="44"/>
      <c r="H506" s="44"/>
      <c r="I506" s="233"/>
      <c r="J506" s="44"/>
      <c r="K506" s="44"/>
      <c r="L506" s="48"/>
      <c r="M506" s="234"/>
      <c r="N506" s="235"/>
      <c r="O506" s="88"/>
      <c r="P506" s="88"/>
      <c r="Q506" s="88"/>
      <c r="R506" s="88"/>
      <c r="S506" s="88"/>
      <c r="T506" s="89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T506" s="20" t="s">
        <v>147</v>
      </c>
      <c r="AU506" s="20" t="s">
        <v>91</v>
      </c>
    </row>
    <row r="507" s="13" customFormat="1">
      <c r="A507" s="13"/>
      <c r="B507" s="238"/>
      <c r="C507" s="239"/>
      <c r="D507" s="231" t="s">
        <v>149</v>
      </c>
      <c r="E507" s="240" t="s">
        <v>44</v>
      </c>
      <c r="F507" s="241" t="s">
        <v>612</v>
      </c>
      <c r="G507" s="239"/>
      <c r="H507" s="240" t="s">
        <v>44</v>
      </c>
      <c r="I507" s="242"/>
      <c r="J507" s="239"/>
      <c r="K507" s="239"/>
      <c r="L507" s="243"/>
      <c r="M507" s="244"/>
      <c r="N507" s="245"/>
      <c r="O507" s="245"/>
      <c r="P507" s="245"/>
      <c r="Q507" s="245"/>
      <c r="R507" s="245"/>
      <c r="S507" s="245"/>
      <c r="T507" s="24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7" t="s">
        <v>149</v>
      </c>
      <c r="AU507" s="247" t="s">
        <v>91</v>
      </c>
      <c r="AV507" s="13" t="s">
        <v>86</v>
      </c>
      <c r="AW507" s="13" t="s">
        <v>40</v>
      </c>
      <c r="AX507" s="13" t="s">
        <v>82</v>
      </c>
      <c r="AY507" s="247" t="s">
        <v>134</v>
      </c>
    </row>
    <row r="508" s="13" customFormat="1">
      <c r="A508" s="13"/>
      <c r="B508" s="238"/>
      <c r="C508" s="239"/>
      <c r="D508" s="231" t="s">
        <v>149</v>
      </c>
      <c r="E508" s="240" t="s">
        <v>44</v>
      </c>
      <c r="F508" s="241" t="s">
        <v>360</v>
      </c>
      <c r="G508" s="239"/>
      <c r="H508" s="240" t="s">
        <v>44</v>
      </c>
      <c r="I508" s="242"/>
      <c r="J508" s="239"/>
      <c r="K508" s="239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149</v>
      </c>
      <c r="AU508" s="247" t="s">
        <v>91</v>
      </c>
      <c r="AV508" s="13" t="s">
        <v>86</v>
      </c>
      <c r="AW508" s="13" t="s">
        <v>40</v>
      </c>
      <c r="AX508" s="13" t="s">
        <v>82</v>
      </c>
      <c r="AY508" s="247" t="s">
        <v>134</v>
      </c>
    </row>
    <row r="509" s="14" customFormat="1">
      <c r="A509" s="14"/>
      <c r="B509" s="248"/>
      <c r="C509" s="249"/>
      <c r="D509" s="231" t="s">
        <v>149</v>
      </c>
      <c r="E509" s="250" t="s">
        <v>44</v>
      </c>
      <c r="F509" s="251" t="s">
        <v>604</v>
      </c>
      <c r="G509" s="249"/>
      <c r="H509" s="252">
        <v>338.10000000000002</v>
      </c>
      <c r="I509" s="253"/>
      <c r="J509" s="249"/>
      <c r="K509" s="249"/>
      <c r="L509" s="254"/>
      <c r="M509" s="255"/>
      <c r="N509" s="256"/>
      <c r="O509" s="256"/>
      <c r="P509" s="256"/>
      <c r="Q509" s="256"/>
      <c r="R509" s="256"/>
      <c r="S509" s="256"/>
      <c r="T509" s="25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8" t="s">
        <v>149</v>
      </c>
      <c r="AU509" s="258" t="s">
        <v>91</v>
      </c>
      <c r="AV509" s="14" t="s">
        <v>91</v>
      </c>
      <c r="AW509" s="14" t="s">
        <v>40</v>
      </c>
      <c r="AX509" s="14" t="s">
        <v>82</v>
      </c>
      <c r="AY509" s="258" t="s">
        <v>134</v>
      </c>
    </row>
    <row r="510" s="13" customFormat="1">
      <c r="A510" s="13"/>
      <c r="B510" s="238"/>
      <c r="C510" s="239"/>
      <c r="D510" s="231" t="s">
        <v>149</v>
      </c>
      <c r="E510" s="240" t="s">
        <v>44</v>
      </c>
      <c r="F510" s="241" t="s">
        <v>596</v>
      </c>
      <c r="G510" s="239"/>
      <c r="H510" s="240" t="s">
        <v>44</v>
      </c>
      <c r="I510" s="242"/>
      <c r="J510" s="239"/>
      <c r="K510" s="239"/>
      <c r="L510" s="243"/>
      <c r="M510" s="244"/>
      <c r="N510" s="245"/>
      <c r="O510" s="245"/>
      <c r="P510" s="245"/>
      <c r="Q510" s="245"/>
      <c r="R510" s="245"/>
      <c r="S510" s="245"/>
      <c r="T510" s="24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7" t="s">
        <v>149</v>
      </c>
      <c r="AU510" s="247" t="s">
        <v>91</v>
      </c>
      <c r="AV510" s="13" t="s">
        <v>86</v>
      </c>
      <c r="AW510" s="13" t="s">
        <v>40</v>
      </c>
      <c r="AX510" s="13" t="s">
        <v>82</v>
      </c>
      <c r="AY510" s="247" t="s">
        <v>134</v>
      </c>
    </row>
    <row r="511" s="14" customFormat="1">
      <c r="A511" s="14"/>
      <c r="B511" s="248"/>
      <c r="C511" s="249"/>
      <c r="D511" s="231" t="s">
        <v>149</v>
      </c>
      <c r="E511" s="250" t="s">
        <v>44</v>
      </c>
      <c r="F511" s="251" t="s">
        <v>605</v>
      </c>
      <c r="G511" s="249"/>
      <c r="H511" s="252">
        <v>225.40000000000001</v>
      </c>
      <c r="I511" s="253"/>
      <c r="J511" s="249"/>
      <c r="K511" s="249"/>
      <c r="L511" s="254"/>
      <c r="M511" s="255"/>
      <c r="N511" s="256"/>
      <c r="O511" s="256"/>
      <c r="P511" s="256"/>
      <c r="Q511" s="256"/>
      <c r="R511" s="256"/>
      <c r="S511" s="256"/>
      <c r="T511" s="25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8" t="s">
        <v>149</v>
      </c>
      <c r="AU511" s="258" t="s">
        <v>91</v>
      </c>
      <c r="AV511" s="14" t="s">
        <v>91</v>
      </c>
      <c r="AW511" s="14" t="s">
        <v>40</v>
      </c>
      <c r="AX511" s="14" t="s">
        <v>82</v>
      </c>
      <c r="AY511" s="258" t="s">
        <v>134</v>
      </c>
    </row>
    <row r="512" s="16" customFormat="1">
      <c r="A512" s="16"/>
      <c r="B512" s="270"/>
      <c r="C512" s="271"/>
      <c r="D512" s="231" t="s">
        <v>149</v>
      </c>
      <c r="E512" s="272" t="s">
        <v>44</v>
      </c>
      <c r="F512" s="273" t="s">
        <v>223</v>
      </c>
      <c r="G512" s="271"/>
      <c r="H512" s="274">
        <v>563.5</v>
      </c>
      <c r="I512" s="275"/>
      <c r="J512" s="271"/>
      <c r="K512" s="271"/>
      <c r="L512" s="276"/>
      <c r="M512" s="277"/>
      <c r="N512" s="278"/>
      <c r="O512" s="278"/>
      <c r="P512" s="278"/>
      <c r="Q512" s="278"/>
      <c r="R512" s="278"/>
      <c r="S512" s="278"/>
      <c r="T512" s="279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T512" s="280" t="s">
        <v>149</v>
      </c>
      <c r="AU512" s="280" t="s">
        <v>91</v>
      </c>
      <c r="AV512" s="16" t="s">
        <v>169</v>
      </c>
      <c r="AW512" s="16" t="s">
        <v>40</v>
      </c>
      <c r="AX512" s="16" t="s">
        <v>82</v>
      </c>
      <c r="AY512" s="280" t="s">
        <v>134</v>
      </c>
    </row>
    <row r="513" s="14" customFormat="1">
      <c r="A513" s="14"/>
      <c r="B513" s="248"/>
      <c r="C513" s="249"/>
      <c r="D513" s="231" t="s">
        <v>149</v>
      </c>
      <c r="E513" s="250" t="s">
        <v>44</v>
      </c>
      <c r="F513" s="251" t="s">
        <v>613</v>
      </c>
      <c r="G513" s="249"/>
      <c r="H513" s="252">
        <v>10706.5</v>
      </c>
      <c r="I513" s="253"/>
      <c r="J513" s="249"/>
      <c r="K513" s="249"/>
      <c r="L513" s="254"/>
      <c r="M513" s="255"/>
      <c r="N513" s="256"/>
      <c r="O513" s="256"/>
      <c r="P513" s="256"/>
      <c r="Q513" s="256"/>
      <c r="R513" s="256"/>
      <c r="S513" s="256"/>
      <c r="T513" s="257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8" t="s">
        <v>149</v>
      </c>
      <c r="AU513" s="258" t="s">
        <v>91</v>
      </c>
      <c r="AV513" s="14" t="s">
        <v>91</v>
      </c>
      <c r="AW513" s="14" t="s">
        <v>40</v>
      </c>
      <c r="AX513" s="14" t="s">
        <v>86</v>
      </c>
      <c r="AY513" s="258" t="s">
        <v>134</v>
      </c>
    </row>
    <row r="514" s="2" customFormat="1" ht="24.15" customHeight="1">
      <c r="A514" s="42"/>
      <c r="B514" s="43"/>
      <c r="C514" s="218" t="s">
        <v>614</v>
      </c>
      <c r="D514" s="218" t="s">
        <v>138</v>
      </c>
      <c r="E514" s="219" t="s">
        <v>615</v>
      </c>
      <c r="F514" s="220" t="s">
        <v>616</v>
      </c>
      <c r="G514" s="221" t="s">
        <v>162</v>
      </c>
      <c r="H514" s="222">
        <v>0.94199999999999995</v>
      </c>
      <c r="I514" s="223"/>
      <c r="J514" s="224">
        <f>ROUND(I514*H514,2)</f>
        <v>0</v>
      </c>
      <c r="K514" s="220" t="s">
        <v>154</v>
      </c>
      <c r="L514" s="48"/>
      <c r="M514" s="225" t="s">
        <v>44</v>
      </c>
      <c r="N514" s="226" t="s">
        <v>53</v>
      </c>
      <c r="O514" s="88"/>
      <c r="P514" s="227">
        <f>O514*H514</f>
        <v>0</v>
      </c>
      <c r="Q514" s="227">
        <v>0</v>
      </c>
      <c r="R514" s="227">
        <f>Q514*H514</f>
        <v>0</v>
      </c>
      <c r="S514" s="227">
        <v>1.9199999999999999</v>
      </c>
      <c r="T514" s="228">
        <f>S514*H514</f>
        <v>1.8086399999999998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9" t="s">
        <v>143</v>
      </c>
      <c r="AT514" s="229" t="s">
        <v>138</v>
      </c>
      <c r="AU514" s="229" t="s">
        <v>91</v>
      </c>
      <c r="AY514" s="20" t="s">
        <v>134</v>
      </c>
      <c r="BE514" s="230">
        <f>IF(N514="základní",J514,0)</f>
        <v>0</v>
      </c>
      <c r="BF514" s="230">
        <f>IF(N514="snížená",J514,0)</f>
        <v>0</v>
      </c>
      <c r="BG514" s="230">
        <f>IF(N514="zákl. přenesená",J514,0)</f>
        <v>0</v>
      </c>
      <c r="BH514" s="230">
        <f>IF(N514="sníž. přenesená",J514,0)</f>
        <v>0</v>
      </c>
      <c r="BI514" s="230">
        <f>IF(N514="nulová",J514,0)</f>
        <v>0</v>
      </c>
      <c r="BJ514" s="20" t="s">
        <v>86</v>
      </c>
      <c r="BK514" s="230">
        <f>ROUND(I514*H514,2)</f>
        <v>0</v>
      </c>
      <c r="BL514" s="20" t="s">
        <v>143</v>
      </c>
      <c r="BM514" s="229" t="s">
        <v>617</v>
      </c>
    </row>
    <row r="515" s="2" customFormat="1">
      <c r="A515" s="42"/>
      <c r="B515" s="43"/>
      <c r="C515" s="44"/>
      <c r="D515" s="231" t="s">
        <v>145</v>
      </c>
      <c r="E515" s="44"/>
      <c r="F515" s="232" t="s">
        <v>618</v>
      </c>
      <c r="G515" s="44"/>
      <c r="H515" s="44"/>
      <c r="I515" s="233"/>
      <c r="J515" s="44"/>
      <c r="K515" s="44"/>
      <c r="L515" s="48"/>
      <c r="M515" s="234"/>
      <c r="N515" s="235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145</v>
      </c>
      <c r="AU515" s="20" t="s">
        <v>91</v>
      </c>
    </row>
    <row r="516" s="2" customFormat="1">
      <c r="A516" s="42"/>
      <c r="B516" s="43"/>
      <c r="C516" s="44"/>
      <c r="D516" s="236" t="s">
        <v>147</v>
      </c>
      <c r="E516" s="44"/>
      <c r="F516" s="237" t="s">
        <v>619</v>
      </c>
      <c r="G516" s="44"/>
      <c r="H516" s="44"/>
      <c r="I516" s="233"/>
      <c r="J516" s="44"/>
      <c r="K516" s="44"/>
      <c r="L516" s="48"/>
      <c r="M516" s="234"/>
      <c r="N516" s="235"/>
      <c r="O516" s="88"/>
      <c r="P516" s="88"/>
      <c r="Q516" s="88"/>
      <c r="R516" s="88"/>
      <c r="S516" s="88"/>
      <c r="T516" s="89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T516" s="20" t="s">
        <v>147</v>
      </c>
      <c r="AU516" s="20" t="s">
        <v>91</v>
      </c>
    </row>
    <row r="517" s="13" customFormat="1">
      <c r="A517" s="13"/>
      <c r="B517" s="238"/>
      <c r="C517" s="239"/>
      <c r="D517" s="231" t="s">
        <v>149</v>
      </c>
      <c r="E517" s="240" t="s">
        <v>44</v>
      </c>
      <c r="F517" s="241" t="s">
        <v>244</v>
      </c>
      <c r="G517" s="239"/>
      <c r="H517" s="240" t="s">
        <v>44</v>
      </c>
      <c r="I517" s="242"/>
      <c r="J517" s="239"/>
      <c r="K517" s="239"/>
      <c r="L517" s="243"/>
      <c r="M517" s="244"/>
      <c r="N517" s="245"/>
      <c r="O517" s="245"/>
      <c r="P517" s="245"/>
      <c r="Q517" s="245"/>
      <c r="R517" s="245"/>
      <c r="S517" s="245"/>
      <c r="T517" s="24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7" t="s">
        <v>149</v>
      </c>
      <c r="AU517" s="247" t="s">
        <v>91</v>
      </c>
      <c r="AV517" s="13" t="s">
        <v>86</v>
      </c>
      <c r="AW517" s="13" t="s">
        <v>40</v>
      </c>
      <c r="AX517" s="13" t="s">
        <v>82</v>
      </c>
      <c r="AY517" s="247" t="s">
        <v>134</v>
      </c>
    </row>
    <row r="518" s="14" customFormat="1">
      <c r="A518" s="14"/>
      <c r="B518" s="248"/>
      <c r="C518" s="249"/>
      <c r="D518" s="231" t="s">
        <v>149</v>
      </c>
      <c r="E518" s="250" t="s">
        <v>44</v>
      </c>
      <c r="F518" s="251" t="s">
        <v>245</v>
      </c>
      <c r="G518" s="249"/>
      <c r="H518" s="252">
        <v>0.94199999999999995</v>
      </c>
      <c r="I518" s="253"/>
      <c r="J518" s="249"/>
      <c r="K518" s="249"/>
      <c r="L518" s="254"/>
      <c r="M518" s="255"/>
      <c r="N518" s="256"/>
      <c r="O518" s="256"/>
      <c r="P518" s="256"/>
      <c r="Q518" s="256"/>
      <c r="R518" s="256"/>
      <c r="S518" s="256"/>
      <c r="T518" s="25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8" t="s">
        <v>149</v>
      </c>
      <c r="AU518" s="258" t="s">
        <v>91</v>
      </c>
      <c r="AV518" s="14" t="s">
        <v>91</v>
      </c>
      <c r="AW518" s="14" t="s">
        <v>40</v>
      </c>
      <c r="AX518" s="14" t="s">
        <v>82</v>
      </c>
      <c r="AY518" s="258" t="s">
        <v>134</v>
      </c>
    </row>
    <row r="519" s="15" customFormat="1">
      <c r="A519" s="15"/>
      <c r="B519" s="259"/>
      <c r="C519" s="260"/>
      <c r="D519" s="231" t="s">
        <v>149</v>
      </c>
      <c r="E519" s="261" t="s">
        <v>44</v>
      </c>
      <c r="F519" s="262" t="s">
        <v>215</v>
      </c>
      <c r="G519" s="260"/>
      <c r="H519" s="263">
        <v>0.94199999999999995</v>
      </c>
      <c r="I519" s="264"/>
      <c r="J519" s="260"/>
      <c r="K519" s="260"/>
      <c r="L519" s="265"/>
      <c r="M519" s="266"/>
      <c r="N519" s="267"/>
      <c r="O519" s="267"/>
      <c r="P519" s="267"/>
      <c r="Q519" s="267"/>
      <c r="R519" s="267"/>
      <c r="S519" s="267"/>
      <c r="T519" s="26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9" t="s">
        <v>149</v>
      </c>
      <c r="AU519" s="269" t="s">
        <v>91</v>
      </c>
      <c r="AV519" s="15" t="s">
        <v>143</v>
      </c>
      <c r="AW519" s="15" t="s">
        <v>40</v>
      </c>
      <c r="AX519" s="15" t="s">
        <v>86</v>
      </c>
      <c r="AY519" s="269" t="s">
        <v>134</v>
      </c>
    </row>
    <row r="520" s="2" customFormat="1" ht="24.15" customHeight="1">
      <c r="A520" s="42"/>
      <c r="B520" s="43"/>
      <c r="C520" s="218" t="s">
        <v>620</v>
      </c>
      <c r="D520" s="218" t="s">
        <v>138</v>
      </c>
      <c r="E520" s="219" t="s">
        <v>621</v>
      </c>
      <c r="F520" s="220" t="s">
        <v>622</v>
      </c>
      <c r="G520" s="221" t="s">
        <v>279</v>
      </c>
      <c r="H520" s="222">
        <v>18</v>
      </c>
      <c r="I520" s="223"/>
      <c r="J520" s="224">
        <f>ROUND(I520*H520,2)</f>
        <v>0</v>
      </c>
      <c r="K520" s="220" t="s">
        <v>154</v>
      </c>
      <c r="L520" s="48"/>
      <c r="M520" s="225" t="s">
        <v>44</v>
      </c>
      <c r="N520" s="226" t="s">
        <v>53</v>
      </c>
      <c r="O520" s="88"/>
      <c r="P520" s="227">
        <f>O520*H520</f>
        <v>0</v>
      </c>
      <c r="Q520" s="227">
        <v>0</v>
      </c>
      <c r="R520" s="227">
        <f>Q520*H520</f>
        <v>0</v>
      </c>
      <c r="S520" s="227">
        <v>0.23499999999999999</v>
      </c>
      <c r="T520" s="228">
        <f>S520*H520</f>
        <v>4.2299999999999995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9" t="s">
        <v>143</v>
      </c>
      <c r="AT520" s="229" t="s">
        <v>138</v>
      </c>
      <c r="AU520" s="229" t="s">
        <v>91</v>
      </c>
      <c r="AY520" s="20" t="s">
        <v>134</v>
      </c>
      <c r="BE520" s="230">
        <f>IF(N520="základní",J520,0)</f>
        <v>0</v>
      </c>
      <c r="BF520" s="230">
        <f>IF(N520="snížená",J520,0)</f>
        <v>0</v>
      </c>
      <c r="BG520" s="230">
        <f>IF(N520="zákl. přenesená",J520,0)</f>
        <v>0</v>
      </c>
      <c r="BH520" s="230">
        <f>IF(N520="sníž. přenesená",J520,0)</f>
        <v>0</v>
      </c>
      <c r="BI520" s="230">
        <f>IF(N520="nulová",J520,0)</f>
        <v>0</v>
      </c>
      <c r="BJ520" s="20" t="s">
        <v>86</v>
      </c>
      <c r="BK520" s="230">
        <f>ROUND(I520*H520,2)</f>
        <v>0</v>
      </c>
      <c r="BL520" s="20" t="s">
        <v>143</v>
      </c>
      <c r="BM520" s="229" t="s">
        <v>623</v>
      </c>
    </row>
    <row r="521" s="2" customFormat="1">
      <c r="A521" s="42"/>
      <c r="B521" s="43"/>
      <c r="C521" s="44"/>
      <c r="D521" s="231" t="s">
        <v>145</v>
      </c>
      <c r="E521" s="44"/>
      <c r="F521" s="232" t="s">
        <v>624</v>
      </c>
      <c r="G521" s="44"/>
      <c r="H521" s="44"/>
      <c r="I521" s="233"/>
      <c r="J521" s="44"/>
      <c r="K521" s="44"/>
      <c r="L521" s="48"/>
      <c r="M521" s="234"/>
      <c r="N521" s="235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145</v>
      </c>
      <c r="AU521" s="20" t="s">
        <v>91</v>
      </c>
    </row>
    <row r="522" s="2" customFormat="1">
      <c r="A522" s="42"/>
      <c r="B522" s="43"/>
      <c r="C522" s="44"/>
      <c r="D522" s="236" t="s">
        <v>147</v>
      </c>
      <c r="E522" s="44"/>
      <c r="F522" s="237" t="s">
        <v>625</v>
      </c>
      <c r="G522" s="44"/>
      <c r="H522" s="44"/>
      <c r="I522" s="233"/>
      <c r="J522" s="44"/>
      <c r="K522" s="44"/>
      <c r="L522" s="48"/>
      <c r="M522" s="234"/>
      <c r="N522" s="235"/>
      <c r="O522" s="88"/>
      <c r="P522" s="88"/>
      <c r="Q522" s="88"/>
      <c r="R522" s="88"/>
      <c r="S522" s="88"/>
      <c r="T522" s="89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T522" s="20" t="s">
        <v>147</v>
      </c>
      <c r="AU522" s="20" t="s">
        <v>91</v>
      </c>
    </row>
    <row r="523" s="13" customFormat="1">
      <c r="A523" s="13"/>
      <c r="B523" s="238"/>
      <c r="C523" s="239"/>
      <c r="D523" s="231" t="s">
        <v>149</v>
      </c>
      <c r="E523" s="240" t="s">
        <v>44</v>
      </c>
      <c r="F523" s="241" t="s">
        <v>626</v>
      </c>
      <c r="G523" s="239"/>
      <c r="H523" s="240" t="s">
        <v>44</v>
      </c>
      <c r="I523" s="242"/>
      <c r="J523" s="239"/>
      <c r="K523" s="239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149</v>
      </c>
      <c r="AU523" s="247" t="s">
        <v>91</v>
      </c>
      <c r="AV523" s="13" t="s">
        <v>86</v>
      </c>
      <c r="AW523" s="13" t="s">
        <v>40</v>
      </c>
      <c r="AX523" s="13" t="s">
        <v>82</v>
      </c>
      <c r="AY523" s="247" t="s">
        <v>134</v>
      </c>
    </row>
    <row r="524" s="14" customFormat="1">
      <c r="A524" s="14"/>
      <c r="B524" s="248"/>
      <c r="C524" s="249"/>
      <c r="D524" s="231" t="s">
        <v>149</v>
      </c>
      <c r="E524" s="250" t="s">
        <v>44</v>
      </c>
      <c r="F524" s="251" t="s">
        <v>289</v>
      </c>
      <c r="G524" s="249"/>
      <c r="H524" s="252">
        <v>18</v>
      </c>
      <c r="I524" s="253"/>
      <c r="J524" s="249"/>
      <c r="K524" s="249"/>
      <c r="L524" s="254"/>
      <c r="M524" s="255"/>
      <c r="N524" s="256"/>
      <c r="O524" s="256"/>
      <c r="P524" s="256"/>
      <c r="Q524" s="256"/>
      <c r="R524" s="256"/>
      <c r="S524" s="256"/>
      <c r="T524" s="25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8" t="s">
        <v>149</v>
      </c>
      <c r="AU524" s="258" t="s">
        <v>91</v>
      </c>
      <c r="AV524" s="14" t="s">
        <v>91</v>
      </c>
      <c r="AW524" s="14" t="s">
        <v>40</v>
      </c>
      <c r="AX524" s="14" t="s">
        <v>82</v>
      </c>
      <c r="AY524" s="258" t="s">
        <v>134</v>
      </c>
    </row>
    <row r="525" s="15" customFormat="1">
      <c r="A525" s="15"/>
      <c r="B525" s="259"/>
      <c r="C525" s="260"/>
      <c r="D525" s="231" t="s">
        <v>149</v>
      </c>
      <c r="E525" s="261" t="s">
        <v>44</v>
      </c>
      <c r="F525" s="262" t="s">
        <v>215</v>
      </c>
      <c r="G525" s="260"/>
      <c r="H525" s="263">
        <v>18</v>
      </c>
      <c r="I525" s="264"/>
      <c r="J525" s="260"/>
      <c r="K525" s="260"/>
      <c r="L525" s="265"/>
      <c r="M525" s="266"/>
      <c r="N525" s="267"/>
      <c r="O525" s="267"/>
      <c r="P525" s="267"/>
      <c r="Q525" s="267"/>
      <c r="R525" s="267"/>
      <c r="S525" s="267"/>
      <c r="T525" s="268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9" t="s">
        <v>149</v>
      </c>
      <c r="AU525" s="269" t="s">
        <v>91</v>
      </c>
      <c r="AV525" s="15" t="s">
        <v>143</v>
      </c>
      <c r="AW525" s="15" t="s">
        <v>40</v>
      </c>
      <c r="AX525" s="15" t="s">
        <v>86</v>
      </c>
      <c r="AY525" s="269" t="s">
        <v>134</v>
      </c>
    </row>
    <row r="526" s="2" customFormat="1" ht="24.15" customHeight="1">
      <c r="A526" s="42"/>
      <c r="B526" s="43"/>
      <c r="C526" s="218" t="s">
        <v>627</v>
      </c>
      <c r="D526" s="218" t="s">
        <v>138</v>
      </c>
      <c r="E526" s="219" t="s">
        <v>628</v>
      </c>
      <c r="F526" s="220" t="s">
        <v>629</v>
      </c>
      <c r="G526" s="221" t="s">
        <v>279</v>
      </c>
      <c r="H526" s="222">
        <v>9</v>
      </c>
      <c r="I526" s="223"/>
      <c r="J526" s="224">
        <f>ROUND(I526*H526,2)</f>
        <v>0</v>
      </c>
      <c r="K526" s="220" t="s">
        <v>154</v>
      </c>
      <c r="L526" s="48"/>
      <c r="M526" s="225" t="s">
        <v>44</v>
      </c>
      <c r="N526" s="226" t="s">
        <v>53</v>
      </c>
      <c r="O526" s="88"/>
      <c r="P526" s="227">
        <f>O526*H526</f>
        <v>0</v>
      </c>
      <c r="Q526" s="227">
        <v>0</v>
      </c>
      <c r="R526" s="227">
        <f>Q526*H526</f>
        <v>0</v>
      </c>
      <c r="S526" s="227">
        <v>0.089999999999999997</v>
      </c>
      <c r="T526" s="228">
        <f>S526*H526</f>
        <v>0.80999999999999994</v>
      </c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R526" s="229" t="s">
        <v>143</v>
      </c>
      <c r="AT526" s="229" t="s">
        <v>138</v>
      </c>
      <c r="AU526" s="229" t="s">
        <v>91</v>
      </c>
      <c r="AY526" s="20" t="s">
        <v>134</v>
      </c>
      <c r="BE526" s="230">
        <f>IF(N526="základní",J526,0)</f>
        <v>0</v>
      </c>
      <c r="BF526" s="230">
        <f>IF(N526="snížená",J526,0)</f>
        <v>0</v>
      </c>
      <c r="BG526" s="230">
        <f>IF(N526="zákl. přenesená",J526,0)</f>
        <v>0</v>
      </c>
      <c r="BH526" s="230">
        <f>IF(N526="sníž. přenesená",J526,0)</f>
        <v>0</v>
      </c>
      <c r="BI526" s="230">
        <f>IF(N526="nulová",J526,0)</f>
        <v>0</v>
      </c>
      <c r="BJ526" s="20" t="s">
        <v>86</v>
      </c>
      <c r="BK526" s="230">
        <f>ROUND(I526*H526,2)</f>
        <v>0</v>
      </c>
      <c r="BL526" s="20" t="s">
        <v>143</v>
      </c>
      <c r="BM526" s="229" t="s">
        <v>630</v>
      </c>
    </row>
    <row r="527" s="2" customFormat="1">
      <c r="A527" s="42"/>
      <c r="B527" s="43"/>
      <c r="C527" s="44"/>
      <c r="D527" s="231" t="s">
        <v>145</v>
      </c>
      <c r="E527" s="44"/>
      <c r="F527" s="232" t="s">
        <v>631</v>
      </c>
      <c r="G527" s="44"/>
      <c r="H527" s="44"/>
      <c r="I527" s="233"/>
      <c r="J527" s="44"/>
      <c r="K527" s="44"/>
      <c r="L527" s="48"/>
      <c r="M527" s="234"/>
      <c r="N527" s="235"/>
      <c r="O527" s="88"/>
      <c r="P527" s="88"/>
      <c r="Q527" s="88"/>
      <c r="R527" s="88"/>
      <c r="S527" s="88"/>
      <c r="T527" s="8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T527" s="20" t="s">
        <v>145</v>
      </c>
      <c r="AU527" s="20" t="s">
        <v>91</v>
      </c>
    </row>
    <row r="528" s="2" customFormat="1">
      <c r="A528" s="42"/>
      <c r="B528" s="43"/>
      <c r="C528" s="44"/>
      <c r="D528" s="236" t="s">
        <v>147</v>
      </c>
      <c r="E528" s="44"/>
      <c r="F528" s="237" t="s">
        <v>632</v>
      </c>
      <c r="G528" s="44"/>
      <c r="H528" s="44"/>
      <c r="I528" s="233"/>
      <c r="J528" s="44"/>
      <c r="K528" s="44"/>
      <c r="L528" s="48"/>
      <c r="M528" s="234"/>
      <c r="N528" s="235"/>
      <c r="O528" s="88"/>
      <c r="P528" s="88"/>
      <c r="Q528" s="88"/>
      <c r="R528" s="88"/>
      <c r="S528" s="88"/>
      <c r="T528" s="89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T528" s="20" t="s">
        <v>147</v>
      </c>
      <c r="AU528" s="20" t="s">
        <v>91</v>
      </c>
    </row>
    <row r="529" s="13" customFormat="1">
      <c r="A529" s="13"/>
      <c r="B529" s="238"/>
      <c r="C529" s="239"/>
      <c r="D529" s="231" t="s">
        <v>149</v>
      </c>
      <c r="E529" s="240" t="s">
        <v>44</v>
      </c>
      <c r="F529" s="241" t="s">
        <v>424</v>
      </c>
      <c r="G529" s="239"/>
      <c r="H529" s="240" t="s">
        <v>44</v>
      </c>
      <c r="I529" s="242"/>
      <c r="J529" s="239"/>
      <c r="K529" s="239"/>
      <c r="L529" s="243"/>
      <c r="M529" s="244"/>
      <c r="N529" s="245"/>
      <c r="O529" s="245"/>
      <c r="P529" s="245"/>
      <c r="Q529" s="245"/>
      <c r="R529" s="245"/>
      <c r="S529" s="245"/>
      <c r="T529" s="24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7" t="s">
        <v>149</v>
      </c>
      <c r="AU529" s="247" t="s">
        <v>91</v>
      </c>
      <c r="AV529" s="13" t="s">
        <v>86</v>
      </c>
      <c r="AW529" s="13" t="s">
        <v>40</v>
      </c>
      <c r="AX529" s="13" t="s">
        <v>82</v>
      </c>
      <c r="AY529" s="247" t="s">
        <v>134</v>
      </c>
    </row>
    <row r="530" s="14" customFormat="1">
      <c r="A530" s="14"/>
      <c r="B530" s="248"/>
      <c r="C530" s="249"/>
      <c r="D530" s="231" t="s">
        <v>149</v>
      </c>
      <c r="E530" s="250" t="s">
        <v>44</v>
      </c>
      <c r="F530" s="251" t="s">
        <v>216</v>
      </c>
      <c r="G530" s="249"/>
      <c r="H530" s="252">
        <v>9</v>
      </c>
      <c r="I530" s="253"/>
      <c r="J530" s="249"/>
      <c r="K530" s="249"/>
      <c r="L530" s="254"/>
      <c r="M530" s="255"/>
      <c r="N530" s="256"/>
      <c r="O530" s="256"/>
      <c r="P530" s="256"/>
      <c r="Q530" s="256"/>
      <c r="R530" s="256"/>
      <c r="S530" s="256"/>
      <c r="T530" s="25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8" t="s">
        <v>149</v>
      </c>
      <c r="AU530" s="258" t="s">
        <v>91</v>
      </c>
      <c r="AV530" s="14" t="s">
        <v>91</v>
      </c>
      <c r="AW530" s="14" t="s">
        <v>40</v>
      </c>
      <c r="AX530" s="14" t="s">
        <v>82</v>
      </c>
      <c r="AY530" s="258" t="s">
        <v>134</v>
      </c>
    </row>
    <row r="531" s="15" customFormat="1">
      <c r="A531" s="15"/>
      <c r="B531" s="259"/>
      <c r="C531" s="260"/>
      <c r="D531" s="231" t="s">
        <v>149</v>
      </c>
      <c r="E531" s="261" t="s">
        <v>44</v>
      </c>
      <c r="F531" s="262" t="s">
        <v>215</v>
      </c>
      <c r="G531" s="260"/>
      <c r="H531" s="263">
        <v>9</v>
      </c>
      <c r="I531" s="264"/>
      <c r="J531" s="260"/>
      <c r="K531" s="260"/>
      <c r="L531" s="265"/>
      <c r="M531" s="266"/>
      <c r="N531" s="267"/>
      <c r="O531" s="267"/>
      <c r="P531" s="267"/>
      <c r="Q531" s="267"/>
      <c r="R531" s="267"/>
      <c r="S531" s="267"/>
      <c r="T531" s="268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9" t="s">
        <v>149</v>
      </c>
      <c r="AU531" s="269" t="s">
        <v>91</v>
      </c>
      <c r="AV531" s="15" t="s">
        <v>143</v>
      </c>
      <c r="AW531" s="15" t="s">
        <v>40</v>
      </c>
      <c r="AX531" s="15" t="s">
        <v>86</v>
      </c>
      <c r="AY531" s="269" t="s">
        <v>134</v>
      </c>
    </row>
    <row r="532" s="2" customFormat="1" ht="24.15" customHeight="1">
      <c r="A532" s="42"/>
      <c r="B532" s="43"/>
      <c r="C532" s="218" t="s">
        <v>633</v>
      </c>
      <c r="D532" s="218" t="s">
        <v>138</v>
      </c>
      <c r="E532" s="219" t="s">
        <v>634</v>
      </c>
      <c r="F532" s="220" t="s">
        <v>635</v>
      </c>
      <c r="G532" s="221" t="s">
        <v>279</v>
      </c>
      <c r="H532" s="222">
        <v>18</v>
      </c>
      <c r="I532" s="223"/>
      <c r="J532" s="224">
        <f>ROUND(I532*H532,2)</f>
        <v>0</v>
      </c>
      <c r="K532" s="220" t="s">
        <v>154</v>
      </c>
      <c r="L532" s="48"/>
      <c r="M532" s="225" t="s">
        <v>44</v>
      </c>
      <c r="N532" s="226" t="s">
        <v>53</v>
      </c>
      <c r="O532" s="88"/>
      <c r="P532" s="227">
        <f>O532*H532</f>
        <v>0</v>
      </c>
      <c r="Q532" s="227">
        <v>0</v>
      </c>
      <c r="R532" s="227">
        <f>Q532*H532</f>
        <v>0</v>
      </c>
      <c r="S532" s="227">
        <v>0</v>
      </c>
      <c r="T532" s="228">
        <f>S532*H532</f>
        <v>0</v>
      </c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R532" s="229" t="s">
        <v>143</v>
      </c>
      <c r="AT532" s="229" t="s">
        <v>138</v>
      </c>
      <c r="AU532" s="229" t="s">
        <v>91</v>
      </c>
      <c r="AY532" s="20" t="s">
        <v>134</v>
      </c>
      <c r="BE532" s="230">
        <f>IF(N532="základní",J532,0)</f>
        <v>0</v>
      </c>
      <c r="BF532" s="230">
        <f>IF(N532="snížená",J532,0)</f>
        <v>0</v>
      </c>
      <c r="BG532" s="230">
        <f>IF(N532="zákl. přenesená",J532,0)</f>
        <v>0</v>
      </c>
      <c r="BH532" s="230">
        <f>IF(N532="sníž. přenesená",J532,0)</f>
        <v>0</v>
      </c>
      <c r="BI532" s="230">
        <f>IF(N532="nulová",J532,0)</f>
        <v>0</v>
      </c>
      <c r="BJ532" s="20" t="s">
        <v>86</v>
      </c>
      <c r="BK532" s="230">
        <f>ROUND(I532*H532,2)</f>
        <v>0</v>
      </c>
      <c r="BL532" s="20" t="s">
        <v>143</v>
      </c>
      <c r="BM532" s="229" t="s">
        <v>636</v>
      </c>
    </row>
    <row r="533" s="2" customFormat="1">
      <c r="A533" s="42"/>
      <c r="B533" s="43"/>
      <c r="C533" s="44"/>
      <c r="D533" s="231" t="s">
        <v>145</v>
      </c>
      <c r="E533" s="44"/>
      <c r="F533" s="232" t="s">
        <v>637</v>
      </c>
      <c r="G533" s="44"/>
      <c r="H533" s="44"/>
      <c r="I533" s="233"/>
      <c r="J533" s="44"/>
      <c r="K533" s="44"/>
      <c r="L533" s="48"/>
      <c r="M533" s="234"/>
      <c r="N533" s="235"/>
      <c r="O533" s="88"/>
      <c r="P533" s="88"/>
      <c r="Q533" s="88"/>
      <c r="R533" s="88"/>
      <c r="S533" s="88"/>
      <c r="T533" s="89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T533" s="20" t="s">
        <v>145</v>
      </c>
      <c r="AU533" s="20" t="s">
        <v>91</v>
      </c>
    </row>
    <row r="534" s="2" customFormat="1">
      <c r="A534" s="42"/>
      <c r="B534" s="43"/>
      <c r="C534" s="44"/>
      <c r="D534" s="236" t="s">
        <v>147</v>
      </c>
      <c r="E534" s="44"/>
      <c r="F534" s="237" t="s">
        <v>638</v>
      </c>
      <c r="G534" s="44"/>
      <c r="H534" s="44"/>
      <c r="I534" s="233"/>
      <c r="J534" s="44"/>
      <c r="K534" s="44"/>
      <c r="L534" s="48"/>
      <c r="M534" s="234"/>
      <c r="N534" s="235"/>
      <c r="O534" s="88"/>
      <c r="P534" s="88"/>
      <c r="Q534" s="88"/>
      <c r="R534" s="88"/>
      <c r="S534" s="88"/>
      <c r="T534" s="89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T534" s="20" t="s">
        <v>147</v>
      </c>
      <c r="AU534" s="20" t="s">
        <v>91</v>
      </c>
    </row>
    <row r="535" s="13" customFormat="1">
      <c r="A535" s="13"/>
      <c r="B535" s="238"/>
      <c r="C535" s="239"/>
      <c r="D535" s="231" t="s">
        <v>149</v>
      </c>
      <c r="E535" s="240" t="s">
        <v>44</v>
      </c>
      <c r="F535" s="241" t="s">
        <v>626</v>
      </c>
      <c r="G535" s="239"/>
      <c r="H535" s="240" t="s">
        <v>44</v>
      </c>
      <c r="I535" s="242"/>
      <c r="J535" s="239"/>
      <c r="K535" s="239"/>
      <c r="L535" s="243"/>
      <c r="M535" s="244"/>
      <c r="N535" s="245"/>
      <c r="O535" s="245"/>
      <c r="P535" s="245"/>
      <c r="Q535" s="245"/>
      <c r="R535" s="245"/>
      <c r="S535" s="245"/>
      <c r="T535" s="24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7" t="s">
        <v>149</v>
      </c>
      <c r="AU535" s="247" t="s">
        <v>91</v>
      </c>
      <c r="AV535" s="13" t="s">
        <v>86</v>
      </c>
      <c r="AW535" s="13" t="s">
        <v>40</v>
      </c>
      <c r="AX535" s="13" t="s">
        <v>82</v>
      </c>
      <c r="AY535" s="247" t="s">
        <v>134</v>
      </c>
    </row>
    <row r="536" s="14" customFormat="1">
      <c r="A536" s="14"/>
      <c r="B536" s="248"/>
      <c r="C536" s="249"/>
      <c r="D536" s="231" t="s">
        <v>149</v>
      </c>
      <c r="E536" s="250" t="s">
        <v>44</v>
      </c>
      <c r="F536" s="251" t="s">
        <v>289</v>
      </c>
      <c r="G536" s="249"/>
      <c r="H536" s="252">
        <v>18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8" t="s">
        <v>149</v>
      </c>
      <c r="AU536" s="258" t="s">
        <v>91</v>
      </c>
      <c r="AV536" s="14" t="s">
        <v>91</v>
      </c>
      <c r="AW536" s="14" t="s">
        <v>40</v>
      </c>
      <c r="AX536" s="14" t="s">
        <v>86</v>
      </c>
      <c r="AY536" s="258" t="s">
        <v>134</v>
      </c>
    </row>
    <row r="537" s="2" customFormat="1" ht="24.15" customHeight="1">
      <c r="A537" s="42"/>
      <c r="B537" s="43"/>
      <c r="C537" s="218" t="s">
        <v>639</v>
      </c>
      <c r="D537" s="218" t="s">
        <v>138</v>
      </c>
      <c r="E537" s="219" t="s">
        <v>634</v>
      </c>
      <c r="F537" s="220" t="s">
        <v>635</v>
      </c>
      <c r="G537" s="221" t="s">
        <v>279</v>
      </c>
      <c r="H537" s="222">
        <v>18</v>
      </c>
      <c r="I537" s="223"/>
      <c r="J537" s="224">
        <f>ROUND(I537*H537,2)</f>
        <v>0</v>
      </c>
      <c r="K537" s="220" t="s">
        <v>154</v>
      </c>
      <c r="L537" s="48"/>
      <c r="M537" s="225" t="s">
        <v>44</v>
      </c>
      <c r="N537" s="226" t="s">
        <v>53</v>
      </c>
      <c r="O537" s="88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29" t="s">
        <v>143</v>
      </c>
      <c r="AT537" s="229" t="s">
        <v>138</v>
      </c>
      <c r="AU537" s="229" t="s">
        <v>91</v>
      </c>
      <c r="AY537" s="20" t="s">
        <v>134</v>
      </c>
      <c r="BE537" s="230">
        <f>IF(N537="základní",J537,0)</f>
        <v>0</v>
      </c>
      <c r="BF537" s="230">
        <f>IF(N537="snížená",J537,0)</f>
        <v>0</v>
      </c>
      <c r="BG537" s="230">
        <f>IF(N537="zákl. přenesená",J537,0)</f>
        <v>0</v>
      </c>
      <c r="BH537" s="230">
        <f>IF(N537="sníž. přenesená",J537,0)</f>
        <v>0</v>
      </c>
      <c r="BI537" s="230">
        <f>IF(N537="nulová",J537,0)</f>
        <v>0</v>
      </c>
      <c r="BJ537" s="20" t="s">
        <v>86</v>
      </c>
      <c r="BK537" s="230">
        <f>ROUND(I537*H537,2)</f>
        <v>0</v>
      </c>
      <c r="BL537" s="20" t="s">
        <v>143</v>
      </c>
      <c r="BM537" s="229" t="s">
        <v>640</v>
      </c>
    </row>
    <row r="538" s="2" customFormat="1">
      <c r="A538" s="42"/>
      <c r="B538" s="43"/>
      <c r="C538" s="44"/>
      <c r="D538" s="231" t="s">
        <v>145</v>
      </c>
      <c r="E538" s="44"/>
      <c r="F538" s="232" t="s">
        <v>637</v>
      </c>
      <c r="G538" s="44"/>
      <c r="H538" s="44"/>
      <c r="I538" s="233"/>
      <c r="J538" s="44"/>
      <c r="K538" s="44"/>
      <c r="L538" s="48"/>
      <c r="M538" s="234"/>
      <c r="N538" s="235"/>
      <c r="O538" s="88"/>
      <c r="P538" s="88"/>
      <c r="Q538" s="88"/>
      <c r="R538" s="88"/>
      <c r="S538" s="88"/>
      <c r="T538" s="89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T538" s="20" t="s">
        <v>145</v>
      </c>
      <c r="AU538" s="20" t="s">
        <v>91</v>
      </c>
    </row>
    <row r="539" s="2" customFormat="1">
      <c r="A539" s="42"/>
      <c r="B539" s="43"/>
      <c r="C539" s="44"/>
      <c r="D539" s="236" t="s">
        <v>147</v>
      </c>
      <c r="E539" s="44"/>
      <c r="F539" s="237" t="s">
        <v>638</v>
      </c>
      <c r="G539" s="44"/>
      <c r="H539" s="44"/>
      <c r="I539" s="233"/>
      <c r="J539" s="44"/>
      <c r="K539" s="44"/>
      <c r="L539" s="48"/>
      <c r="M539" s="234"/>
      <c r="N539" s="235"/>
      <c r="O539" s="88"/>
      <c r="P539" s="88"/>
      <c r="Q539" s="88"/>
      <c r="R539" s="88"/>
      <c r="S539" s="88"/>
      <c r="T539" s="89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T539" s="20" t="s">
        <v>147</v>
      </c>
      <c r="AU539" s="20" t="s">
        <v>91</v>
      </c>
    </row>
    <row r="540" s="13" customFormat="1">
      <c r="A540" s="13"/>
      <c r="B540" s="238"/>
      <c r="C540" s="239"/>
      <c r="D540" s="231" t="s">
        <v>149</v>
      </c>
      <c r="E540" s="240" t="s">
        <v>44</v>
      </c>
      <c r="F540" s="241" t="s">
        <v>626</v>
      </c>
      <c r="G540" s="239"/>
      <c r="H540" s="240" t="s">
        <v>44</v>
      </c>
      <c r="I540" s="242"/>
      <c r="J540" s="239"/>
      <c r="K540" s="239"/>
      <c r="L540" s="243"/>
      <c r="M540" s="244"/>
      <c r="N540" s="245"/>
      <c r="O540" s="245"/>
      <c r="P540" s="245"/>
      <c r="Q540" s="245"/>
      <c r="R540" s="245"/>
      <c r="S540" s="245"/>
      <c r="T540" s="24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7" t="s">
        <v>149</v>
      </c>
      <c r="AU540" s="247" t="s">
        <v>91</v>
      </c>
      <c r="AV540" s="13" t="s">
        <v>86</v>
      </c>
      <c r="AW540" s="13" t="s">
        <v>40</v>
      </c>
      <c r="AX540" s="13" t="s">
        <v>82</v>
      </c>
      <c r="AY540" s="247" t="s">
        <v>134</v>
      </c>
    </row>
    <row r="541" s="14" customFormat="1">
      <c r="A541" s="14"/>
      <c r="B541" s="248"/>
      <c r="C541" s="249"/>
      <c r="D541" s="231" t="s">
        <v>149</v>
      </c>
      <c r="E541" s="250" t="s">
        <v>44</v>
      </c>
      <c r="F541" s="251" t="s">
        <v>289</v>
      </c>
      <c r="G541" s="249"/>
      <c r="H541" s="252">
        <v>18</v>
      </c>
      <c r="I541" s="253"/>
      <c r="J541" s="249"/>
      <c r="K541" s="249"/>
      <c r="L541" s="254"/>
      <c r="M541" s="255"/>
      <c r="N541" s="256"/>
      <c r="O541" s="256"/>
      <c r="P541" s="256"/>
      <c r="Q541" s="256"/>
      <c r="R541" s="256"/>
      <c r="S541" s="256"/>
      <c r="T541" s="257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8" t="s">
        <v>149</v>
      </c>
      <c r="AU541" s="258" t="s">
        <v>91</v>
      </c>
      <c r="AV541" s="14" t="s">
        <v>91</v>
      </c>
      <c r="AW541" s="14" t="s">
        <v>40</v>
      </c>
      <c r="AX541" s="14" t="s">
        <v>86</v>
      </c>
      <c r="AY541" s="258" t="s">
        <v>134</v>
      </c>
    </row>
    <row r="542" s="2" customFormat="1" ht="24.15" customHeight="1">
      <c r="A542" s="42"/>
      <c r="B542" s="43"/>
      <c r="C542" s="218" t="s">
        <v>641</v>
      </c>
      <c r="D542" s="218" t="s">
        <v>138</v>
      </c>
      <c r="E542" s="219" t="s">
        <v>642</v>
      </c>
      <c r="F542" s="220" t="s">
        <v>643</v>
      </c>
      <c r="G542" s="221" t="s">
        <v>279</v>
      </c>
      <c r="H542" s="222">
        <v>101.40000000000001</v>
      </c>
      <c r="I542" s="223"/>
      <c r="J542" s="224">
        <f>ROUND(I542*H542,2)</f>
        <v>0</v>
      </c>
      <c r="K542" s="220" t="s">
        <v>154</v>
      </c>
      <c r="L542" s="48"/>
      <c r="M542" s="225" t="s">
        <v>44</v>
      </c>
      <c r="N542" s="226" t="s">
        <v>53</v>
      </c>
      <c r="O542" s="88"/>
      <c r="P542" s="227">
        <f>O542*H542</f>
        <v>0</v>
      </c>
      <c r="Q542" s="227">
        <v>0</v>
      </c>
      <c r="R542" s="227">
        <f>Q542*H542</f>
        <v>0</v>
      </c>
      <c r="S542" s="227">
        <v>0.23999999999999999</v>
      </c>
      <c r="T542" s="228">
        <f>S542*H542</f>
        <v>24.336000000000002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29" t="s">
        <v>143</v>
      </c>
      <c r="AT542" s="229" t="s">
        <v>138</v>
      </c>
      <c r="AU542" s="229" t="s">
        <v>91</v>
      </c>
      <c r="AY542" s="20" t="s">
        <v>134</v>
      </c>
      <c r="BE542" s="230">
        <f>IF(N542="základní",J542,0)</f>
        <v>0</v>
      </c>
      <c r="BF542" s="230">
        <f>IF(N542="snížená",J542,0)</f>
        <v>0</v>
      </c>
      <c r="BG542" s="230">
        <f>IF(N542="zákl. přenesená",J542,0)</f>
        <v>0</v>
      </c>
      <c r="BH542" s="230">
        <f>IF(N542="sníž. přenesená",J542,0)</f>
        <v>0</v>
      </c>
      <c r="BI542" s="230">
        <f>IF(N542="nulová",J542,0)</f>
        <v>0</v>
      </c>
      <c r="BJ542" s="20" t="s">
        <v>86</v>
      </c>
      <c r="BK542" s="230">
        <f>ROUND(I542*H542,2)</f>
        <v>0</v>
      </c>
      <c r="BL542" s="20" t="s">
        <v>143</v>
      </c>
      <c r="BM542" s="229" t="s">
        <v>644</v>
      </c>
    </row>
    <row r="543" s="2" customFormat="1">
      <c r="A543" s="42"/>
      <c r="B543" s="43"/>
      <c r="C543" s="44"/>
      <c r="D543" s="231" t="s">
        <v>145</v>
      </c>
      <c r="E543" s="44"/>
      <c r="F543" s="232" t="s">
        <v>645</v>
      </c>
      <c r="G543" s="44"/>
      <c r="H543" s="44"/>
      <c r="I543" s="233"/>
      <c r="J543" s="44"/>
      <c r="K543" s="44"/>
      <c r="L543" s="48"/>
      <c r="M543" s="234"/>
      <c r="N543" s="235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0" t="s">
        <v>145</v>
      </c>
      <c r="AU543" s="20" t="s">
        <v>91</v>
      </c>
    </row>
    <row r="544" s="2" customFormat="1">
      <c r="A544" s="42"/>
      <c r="B544" s="43"/>
      <c r="C544" s="44"/>
      <c r="D544" s="236" t="s">
        <v>147</v>
      </c>
      <c r="E544" s="44"/>
      <c r="F544" s="237" t="s">
        <v>646</v>
      </c>
      <c r="G544" s="44"/>
      <c r="H544" s="44"/>
      <c r="I544" s="233"/>
      <c r="J544" s="44"/>
      <c r="K544" s="44"/>
      <c r="L544" s="48"/>
      <c r="M544" s="234"/>
      <c r="N544" s="235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147</v>
      </c>
      <c r="AU544" s="20" t="s">
        <v>91</v>
      </c>
    </row>
    <row r="545" s="13" customFormat="1">
      <c r="A545" s="13"/>
      <c r="B545" s="238"/>
      <c r="C545" s="239"/>
      <c r="D545" s="231" t="s">
        <v>149</v>
      </c>
      <c r="E545" s="240" t="s">
        <v>44</v>
      </c>
      <c r="F545" s="241" t="s">
        <v>647</v>
      </c>
      <c r="G545" s="239"/>
      <c r="H545" s="240" t="s">
        <v>44</v>
      </c>
      <c r="I545" s="242"/>
      <c r="J545" s="239"/>
      <c r="K545" s="239"/>
      <c r="L545" s="243"/>
      <c r="M545" s="244"/>
      <c r="N545" s="245"/>
      <c r="O545" s="245"/>
      <c r="P545" s="245"/>
      <c r="Q545" s="245"/>
      <c r="R545" s="245"/>
      <c r="S545" s="245"/>
      <c r="T545" s="24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7" t="s">
        <v>149</v>
      </c>
      <c r="AU545" s="247" t="s">
        <v>91</v>
      </c>
      <c r="AV545" s="13" t="s">
        <v>86</v>
      </c>
      <c r="AW545" s="13" t="s">
        <v>40</v>
      </c>
      <c r="AX545" s="13" t="s">
        <v>82</v>
      </c>
      <c r="AY545" s="247" t="s">
        <v>134</v>
      </c>
    </row>
    <row r="546" s="14" customFormat="1">
      <c r="A546" s="14"/>
      <c r="B546" s="248"/>
      <c r="C546" s="249"/>
      <c r="D546" s="231" t="s">
        <v>149</v>
      </c>
      <c r="E546" s="250" t="s">
        <v>44</v>
      </c>
      <c r="F546" s="251" t="s">
        <v>648</v>
      </c>
      <c r="G546" s="249"/>
      <c r="H546" s="252">
        <v>71.400000000000006</v>
      </c>
      <c r="I546" s="253"/>
      <c r="J546" s="249"/>
      <c r="K546" s="249"/>
      <c r="L546" s="254"/>
      <c r="M546" s="255"/>
      <c r="N546" s="256"/>
      <c r="O546" s="256"/>
      <c r="P546" s="256"/>
      <c r="Q546" s="256"/>
      <c r="R546" s="256"/>
      <c r="S546" s="256"/>
      <c r="T546" s="25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8" t="s">
        <v>149</v>
      </c>
      <c r="AU546" s="258" t="s">
        <v>91</v>
      </c>
      <c r="AV546" s="14" t="s">
        <v>91</v>
      </c>
      <c r="AW546" s="14" t="s">
        <v>40</v>
      </c>
      <c r="AX546" s="14" t="s">
        <v>82</v>
      </c>
      <c r="AY546" s="258" t="s">
        <v>134</v>
      </c>
    </row>
    <row r="547" s="13" customFormat="1">
      <c r="A547" s="13"/>
      <c r="B547" s="238"/>
      <c r="C547" s="239"/>
      <c r="D547" s="231" t="s">
        <v>149</v>
      </c>
      <c r="E547" s="240" t="s">
        <v>44</v>
      </c>
      <c r="F547" s="241" t="s">
        <v>649</v>
      </c>
      <c r="G547" s="239"/>
      <c r="H547" s="240" t="s">
        <v>44</v>
      </c>
      <c r="I547" s="242"/>
      <c r="J547" s="239"/>
      <c r="K547" s="239"/>
      <c r="L547" s="243"/>
      <c r="M547" s="244"/>
      <c r="N547" s="245"/>
      <c r="O547" s="245"/>
      <c r="P547" s="245"/>
      <c r="Q547" s="245"/>
      <c r="R547" s="245"/>
      <c r="S547" s="245"/>
      <c r="T547" s="24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7" t="s">
        <v>149</v>
      </c>
      <c r="AU547" s="247" t="s">
        <v>91</v>
      </c>
      <c r="AV547" s="13" t="s">
        <v>86</v>
      </c>
      <c r="AW547" s="13" t="s">
        <v>40</v>
      </c>
      <c r="AX547" s="13" t="s">
        <v>82</v>
      </c>
      <c r="AY547" s="247" t="s">
        <v>134</v>
      </c>
    </row>
    <row r="548" s="14" customFormat="1">
      <c r="A548" s="14"/>
      <c r="B548" s="248"/>
      <c r="C548" s="249"/>
      <c r="D548" s="231" t="s">
        <v>149</v>
      </c>
      <c r="E548" s="250" t="s">
        <v>44</v>
      </c>
      <c r="F548" s="251" t="s">
        <v>345</v>
      </c>
      <c r="G548" s="249"/>
      <c r="H548" s="252">
        <v>30</v>
      </c>
      <c r="I548" s="253"/>
      <c r="J548" s="249"/>
      <c r="K548" s="249"/>
      <c r="L548" s="254"/>
      <c r="M548" s="255"/>
      <c r="N548" s="256"/>
      <c r="O548" s="256"/>
      <c r="P548" s="256"/>
      <c r="Q548" s="256"/>
      <c r="R548" s="256"/>
      <c r="S548" s="256"/>
      <c r="T548" s="257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8" t="s">
        <v>149</v>
      </c>
      <c r="AU548" s="258" t="s">
        <v>91</v>
      </c>
      <c r="AV548" s="14" t="s">
        <v>91</v>
      </c>
      <c r="AW548" s="14" t="s">
        <v>40</v>
      </c>
      <c r="AX548" s="14" t="s">
        <v>82</v>
      </c>
      <c r="AY548" s="258" t="s">
        <v>134</v>
      </c>
    </row>
    <row r="549" s="15" customFormat="1">
      <c r="A549" s="15"/>
      <c r="B549" s="259"/>
      <c r="C549" s="260"/>
      <c r="D549" s="231" t="s">
        <v>149</v>
      </c>
      <c r="E549" s="261" t="s">
        <v>44</v>
      </c>
      <c r="F549" s="262" t="s">
        <v>215</v>
      </c>
      <c r="G549" s="260"/>
      <c r="H549" s="263">
        <v>101.40000000000001</v>
      </c>
      <c r="I549" s="264"/>
      <c r="J549" s="260"/>
      <c r="K549" s="260"/>
      <c r="L549" s="265"/>
      <c r="M549" s="266"/>
      <c r="N549" s="267"/>
      <c r="O549" s="267"/>
      <c r="P549" s="267"/>
      <c r="Q549" s="267"/>
      <c r="R549" s="267"/>
      <c r="S549" s="267"/>
      <c r="T549" s="268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9" t="s">
        <v>149</v>
      </c>
      <c r="AU549" s="269" t="s">
        <v>91</v>
      </c>
      <c r="AV549" s="15" t="s">
        <v>143</v>
      </c>
      <c r="AW549" s="15" t="s">
        <v>4</v>
      </c>
      <c r="AX549" s="15" t="s">
        <v>86</v>
      </c>
      <c r="AY549" s="269" t="s">
        <v>134</v>
      </c>
    </row>
    <row r="550" s="2" customFormat="1" ht="24.15" customHeight="1">
      <c r="A550" s="42"/>
      <c r="B550" s="43"/>
      <c r="C550" s="218" t="s">
        <v>650</v>
      </c>
      <c r="D550" s="218" t="s">
        <v>138</v>
      </c>
      <c r="E550" s="219" t="s">
        <v>651</v>
      </c>
      <c r="F550" s="220" t="s">
        <v>652</v>
      </c>
      <c r="G550" s="221" t="s">
        <v>141</v>
      </c>
      <c r="H550" s="222">
        <v>5</v>
      </c>
      <c r="I550" s="223"/>
      <c r="J550" s="224">
        <f>ROUND(I550*H550,2)</f>
        <v>0</v>
      </c>
      <c r="K550" s="220" t="s">
        <v>154</v>
      </c>
      <c r="L550" s="48"/>
      <c r="M550" s="225" t="s">
        <v>44</v>
      </c>
      <c r="N550" s="226" t="s">
        <v>53</v>
      </c>
      <c r="O550" s="88"/>
      <c r="P550" s="227">
        <f>O550*H550</f>
        <v>0</v>
      </c>
      <c r="Q550" s="227">
        <v>0</v>
      </c>
      <c r="R550" s="227">
        <f>Q550*H550</f>
        <v>0</v>
      </c>
      <c r="S550" s="227">
        <v>0.90000000000000002</v>
      </c>
      <c r="T550" s="228">
        <f>S550*H550</f>
        <v>4.5</v>
      </c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R550" s="229" t="s">
        <v>143</v>
      </c>
      <c r="AT550" s="229" t="s">
        <v>138</v>
      </c>
      <c r="AU550" s="229" t="s">
        <v>91</v>
      </c>
      <c r="AY550" s="20" t="s">
        <v>134</v>
      </c>
      <c r="BE550" s="230">
        <f>IF(N550="základní",J550,0)</f>
        <v>0</v>
      </c>
      <c r="BF550" s="230">
        <f>IF(N550="snížená",J550,0)</f>
        <v>0</v>
      </c>
      <c r="BG550" s="230">
        <f>IF(N550="zákl. přenesená",J550,0)</f>
        <v>0</v>
      </c>
      <c r="BH550" s="230">
        <f>IF(N550="sníž. přenesená",J550,0)</f>
        <v>0</v>
      </c>
      <c r="BI550" s="230">
        <f>IF(N550="nulová",J550,0)</f>
        <v>0</v>
      </c>
      <c r="BJ550" s="20" t="s">
        <v>86</v>
      </c>
      <c r="BK550" s="230">
        <f>ROUND(I550*H550,2)</f>
        <v>0</v>
      </c>
      <c r="BL550" s="20" t="s">
        <v>143</v>
      </c>
      <c r="BM550" s="229" t="s">
        <v>653</v>
      </c>
    </row>
    <row r="551" s="2" customFormat="1">
      <c r="A551" s="42"/>
      <c r="B551" s="43"/>
      <c r="C551" s="44"/>
      <c r="D551" s="231" t="s">
        <v>145</v>
      </c>
      <c r="E551" s="44"/>
      <c r="F551" s="232" t="s">
        <v>654</v>
      </c>
      <c r="G551" s="44"/>
      <c r="H551" s="44"/>
      <c r="I551" s="233"/>
      <c r="J551" s="44"/>
      <c r="K551" s="44"/>
      <c r="L551" s="48"/>
      <c r="M551" s="234"/>
      <c r="N551" s="235"/>
      <c r="O551" s="88"/>
      <c r="P551" s="88"/>
      <c r="Q551" s="88"/>
      <c r="R551" s="88"/>
      <c r="S551" s="88"/>
      <c r="T551" s="89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T551" s="20" t="s">
        <v>145</v>
      </c>
      <c r="AU551" s="20" t="s">
        <v>91</v>
      </c>
    </row>
    <row r="552" s="2" customFormat="1">
      <c r="A552" s="42"/>
      <c r="B552" s="43"/>
      <c r="C552" s="44"/>
      <c r="D552" s="236" t="s">
        <v>147</v>
      </c>
      <c r="E552" s="44"/>
      <c r="F552" s="237" t="s">
        <v>655</v>
      </c>
      <c r="G552" s="44"/>
      <c r="H552" s="44"/>
      <c r="I552" s="233"/>
      <c r="J552" s="44"/>
      <c r="K552" s="44"/>
      <c r="L552" s="48"/>
      <c r="M552" s="234"/>
      <c r="N552" s="235"/>
      <c r="O552" s="88"/>
      <c r="P552" s="88"/>
      <c r="Q552" s="88"/>
      <c r="R552" s="88"/>
      <c r="S552" s="88"/>
      <c r="T552" s="89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T552" s="20" t="s">
        <v>147</v>
      </c>
      <c r="AU552" s="20" t="s">
        <v>91</v>
      </c>
    </row>
    <row r="553" s="13" customFormat="1">
      <c r="A553" s="13"/>
      <c r="B553" s="238"/>
      <c r="C553" s="239"/>
      <c r="D553" s="231" t="s">
        <v>149</v>
      </c>
      <c r="E553" s="240" t="s">
        <v>44</v>
      </c>
      <c r="F553" s="241" t="s">
        <v>656</v>
      </c>
      <c r="G553" s="239"/>
      <c r="H553" s="240" t="s">
        <v>44</v>
      </c>
      <c r="I553" s="242"/>
      <c r="J553" s="239"/>
      <c r="K553" s="239"/>
      <c r="L553" s="243"/>
      <c r="M553" s="244"/>
      <c r="N553" s="245"/>
      <c r="O553" s="245"/>
      <c r="P553" s="245"/>
      <c r="Q553" s="245"/>
      <c r="R553" s="245"/>
      <c r="S553" s="245"/>
      <c r="T553" s="24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7" t="s">
        <v>149</v>
      </c>
      <c r="AU553" s="247" t="s">
        <v>91</v>
      </c>
      <c r="AV553" s="13" t="s">
        <v>86</v>
      </c>
      <c r="AW553" s="13" t="s">
        <v>40</v>
      </c>
      <c r="AX553" s="13" t="s">
        <v>82</v>
      </c>
      <c r="AY553" s="247" t="s">
        <v>134</v>
      </c>
    </row>
    <row r="554" s="14" customFormat="1">
      <c r="A554" s="14"/>
      <c r="B554" s="248"/>
      <c r="C554" s="249"/>
      <c r="D554" s="231" t="s">
        <v>149</v>
      </c>
      <c r="E554" s="250" t="s">
        <v>44</v>
      </c>
      <c r="F554" s="251" t="s">
        <v>183</v>
      </c>
      <c r="G554" s="249"/>
      <c r="H554" s="252">
        <v>5</v>
      </c>
      <c r="I554" s="253"/>
      <c r="J554" s="249"/>
      <c r="K554" s="249"/>
      <c r="L554" s="254"/>
      <c r="M554" s="255"/>
      <c r="N554" s="256"/>
      <c r="O554" s="256"/>
      <c r="P554" s="256"/>
      <c r="Q554" s="256"/>
      <c r="R554" s="256"/>
      <c r="S554" s="256"/>
      <c r="T554" s="25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8" t="s">
        <v>149</v>
      </c>
      <c r="AU554" s="258" t="s">
        <v>91</v>
      </c>
      <c r="AV554" s="14" t="s">
        <v>91</v>
      </c>
      <c r="AW554" s="14" t="s">
        <v>40</v>
      </c>
      <c r="AX554" s="14" t="s">
        <v>86</v>
      </c>
      <c r="AY554" s="258" t="s">
        <v>134</v>
      </c>
    </row>
    <row r="555" s="2" customFormat="1" ht="24.15" customHeight="1">
      <c r="A555" s="42"/>
      <c r="B555" s="43"/>
      <c r="C555" s="218" t="s">
        <v>657</v>
      </c>
      <c r="D555" s="218" t="s">
        <v>138</v>
      </c>
      <c r="E555" s="219" t="s">
        <v>658</v>
      </c>
      <c r="F555" s="220" t="s">
        <v>659</v>
      </c>
      <c r="G555" s="221" t="s">
        <v>141</v>
      </c>
      <c r="H555" s="222">
        <v>102</v>
      </c>
      <c r="I555" s="223"/>
      <c r="J555" s="224">
        <f>ROUND(I555*H555,2)</f>
        <v>0</v>
      </c>
      <c r="K555" s="220" t="s">
        <v>154</v>
      </c>
      <c r="L555" s="48"/>
      <c r="M555" s="225" t="s">
        <v>44</v>
      </c>
      <c r="N555" s="226" t="s">
        <v>53</v>
      </c>
      <c r="O555" s="88"/>
      <c r="P555" s="227">
        <f>O555*H555</f>
        <v>0</v>
      </c>
      <c r="Q555" s="227">
        <v>0</v>
      </c>
      <c r="R555" s="227">
        <f>Q555*H555</f>
        <v>0</v>
      </c>
      <c r="S555" s="227">
        <v>0.25</v>
      </c>
      <c r="T555" s="228">
        <f>S555*H555</f>
        <v>25.5</v>
      </c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R555" s="229" t="s">
        <v>143</v>
      </c>
      <c r="AT555" s="229" t="s">
        <v>138</v>
      </c>
      <c r="AU555" s="229" t="s">
        <v>91</v>
      </c>
      <c r="AY555" s="20" t="s">
        <v>134</v>
      </c>
      <c r="BE555" s="230">
        <f>IF(N555="základní",J555,0)</f>
        <v>0</v>
      </c>
      <c r="BF555" s="230">
        <f>IF(N555="snížená",J555,0)</f>
        <v>0</v>
      </c>
      <c r="BG555" s="230">
        <f>IF(N555="zákl. přenesená",J555,0)</f>
        <v>0</v>
      </c>
      <c r="BH555" s="230">
        <f>IF(N555="sníž. přenesená",J555,0)</f>
        <v>0</v>
      </c>
      <c r="BI555" s="230">
        <f>IF(N555="nulová",J555,0)</f>
        <v>0</v>
      </c>
      <c r="BJ555" s="20" t="s">
        <v>86</v>
      </c>
      <c r="BK555" s="230">
        <f>ROUND(I555*H555,2)</f>
        <v>0</v>
      </c>
      <c r="BL555" s="20" t="s">
        <v>143</v>
      </c>
      <c r="BM555" s="229" t="s">
        <v>660</v>
      </c>
    </row>
    <row r="556" s="2" customFormat="1">
      <c r="A556" s="42"/>
      <c r="B556" s="43"/>
      <c r="C556" s="44"/>
      <c r="D556" s="231" t="s">
        <v>145</v>
      </c>
      <c r="E556" s="44"/>
      <c r="F556" s="232" t="s">
        <v>661</v>
      </c>
      <c r="G556" s="44"/>
      <c r="H556" s="44"/>
      <c r="I556" s="233"/>
      <c r="J556" s="44"/>
      <c r="K556" s="44"/>
      <c r="L556" s="48"/>
      <c r="M556" s="234"/>
      <c r="N556" s="235"/>
      <c r="O556" s="88"/>
      <c r="P556" s="88"/>
      <c r="Q556" s="88"/>
      <c r="R556" s="88"/>
      <c r="S556" s="88"/>
      <c r="T556" s="89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T556" s="20" t="s">
        <v>145</v>
      </c>
      <c r="AU556" s="20" t="s">
        <v>91</v>
      </c>
    </row>
    <row r="557" s="2" customFormat="1">
      <c r="A557" s="42"/>
      <c r="B557" s="43"/>
      <c r="C557" s="44"/>
      <c r="D557" s="236" t="s">
        <v>147</v>
      </c>
      <c r="E557" s="44"/>
      <c r="F557" s="237" t="s">
        <v>662</v>
      </c>
      <c r="G557" s="44"/>
      <c r="H557" s="44"/>
      <c r="I557" s="233"/>
      <c r="J557" s="44"/>
      <c r="K557" s="44"/>
      <c r="L557" s="48"/>
      <c r="M557" s="234"/>
      <c r="N557" s="235"/>
      <c r="O557" s="88"/>
      <c r="P557" s="88"/>
      <c r="Q557" s="88"/>
      <c r="R557" s="88"/>
      <c r="S557" s="88"/>
      <c r="T557" s="89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T557" s="20" t="s">
        <v>147</v>
      </c>
      <c r="AU557" s="20" t="s">
        <v>91</v>
      </c>
    </row>
    <row r="558" s="13" customFormat="1">
      <c r="A558" s="13"/>
      <c r="B558" s="238"/>
      <c r="C558" s="239"/>
      <c r="D558" s="231" t="s">
        <v>149</v>
      </c>
      <c r="E558" s="240" t="s">
        <v>44</v>
      </c>
      <c r="F558" s="241" t="s">
        <v>647</v>
      </c>
      <c r="G558" s="239"/>
      <c r="H558" s="240" t="s">
        <v>44</v>
      </c>
      <c r="I558" s="242"/>
      <c r="J558" s="239"/>
      <c r="K558" s="239"/>
      <c r="L558" s="243"/>
      <c r="M558" s="244"/>
      <c r="N558" s="245"/>
      <c r="O558" s="245"/>
      <c r="P558" s="245"/>
      <c r="Q558" s="245"/>
      <c r="R558" s="245"/>
      <c r="S558" s="245"/>
      <c r="T558" s="24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7" t="s">
        <v>149</v>
      </c>
      <c r="AU558" s="247" t="s">
        <v>91</v>
      </c>
      <c r="AV558" s="13" t="s">
        <v>86</v>
      </c>
      <c r="AW558" s="13" t="s">
        <v>40</v>
      </c>
      <c r="AX558" s="13" t="s">
        <v>82</v>
      </c>
      <c r="AY558" s="247" t="s">
        <v>134</v>
      </c>
    </row>
    <row r="559" s="14" customFormat="1">
      <c r="A559" s="14"/>
      <c r="B559" s="248"/>
      <c r="C559" s="249"/>
      <c r="D559" s="231" t="s">
        <v>149</v>
      </c>
      <c r="E559" s="250" t="s">
        <v>44</v>
      </c>
      <c r="F559" s="251" t="s">
        <v>663</v>
      </c>
      <c r="G559" s="249"/>
      <c r="H559" s="252">
        <v>102</v>
      </c>
      <c r="I559" s="253"/>
      <c r="J559" s="249"/>
      <c r="K559" s="249"/>
      <c r="L559" s="254"/>
      <c r="M559" s="255"/>
      <c r="N559" s="256"/>
      <c r="O559" s="256"/>
      <c r="P559" s="256"/>
      <c r="Q559" s="256"/>
      <c r="R559" s="256"/>
      <c r="S559" s="256"/>
      <c r="T559" s="25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8" t="s">
        <v>149</v>
      </c>
      <c r="AU559" s="258" t="s">
        <v>91</v>
      </c>
      <c r="AV559" s="14" t="s">
        <v>91</v>
      </c>
      <c r="AW559" s="14" t="s">
        <v>40</v>
      </c>
      <c r="AX559" s="14" t="s">
        <v>86</v>
      </c>
      <c r="AY559" s="258" t="s">
        <v>134</v>
      </c>
    </row>
    <row r="560" s="2" customFormat="1" ht="24.15" customHeight="1">
      <c r="A560" s="42"/>
      <c r="B560" s="43"/>
      <c r="C560" s="218" t="s">
        <v>664</v>
      </c>
      <c r="D560" s="218" t="s">
        <v>138</v>
      </c>
      <c r="E560" s="219" t="s">
        <v>665</v>
      </c>
      <c r="F560" s="220" t="s">
        <v>666</v>
      </c>
      <c r="G560" s="221" t="s">
        <v>279</v>
      </c>
      <c r="H560" s="222">
        <v>79</v>
      </c>
      <c r="I560" s="223"/>
      <c r="J560" s="224">
        <f>ROUND(I560*H560,2)</f>
        <v>0</v>
      </c>
      <c r="K560" s="220" t="s">
        <v>154</v>
      </c>
      <c r="L560" s="48"/>
      <c r="M560" s="225" t="s">
        <v>44</v>
      </c>
      <c r="N560" s="226" t="s">
        <v>53</v>
      </c>
      <c r="O560" s="88"/>
      <c r="P560" s="227">
        <f>O560*H560</f>
        <v>0</v>
      </c>
      <c r="Q560" s="227">
        <v>0</v>
      </c>
      <c r="R560" s="227">
        <f>Q560*H560</f>
        <v>0</v>
      </c>
      <c r="S560" s="227">
        <v>0.29499999999999998</v>
      </c>
      <c r="T560" s="228">
        <f>S560*H560</f>
        <v>23.305</v>
      </c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R560" s="229" t="s">
        <v>143</v>
      </c>
      <c r="AT560" s="229" t="s">
        <v>138</v>
      </c>
      <c r="AU560" s="229" t="s">
        <v>91</v>
      </c>
      <c r="AY560" s="20" t="s">
        <v>134</v>
      </c>
      <c r="BE560" s="230">
        <f>IF(N560="základní",J560,0)</f>
        <v>0</v>
      </c>
      <c r="BF560" s="230">
        <f>IF(N560="snížená",J560,0)</f>
        <v>0</v>
      </c>
      <c r="BG560" s="230">
        <f>IF(N560="zákl. přenesená",J560,0)</f>
        <v>0</v>
      </c>
      <c r="BH560" s="230">
        <f>IF(N560="sníž. přenesená",J560,0)</f>
        <v>0</v>
      </c>
      <c r="BI560" s="230">
        <f>IF(N560="nulová",J560,0)</f>
        <v>0</v>
      </c>
      <c r="BJ560" s="20" t="s">
        <v>86</v>
      </c>
      <c r="BK560" s="230">
        <f>ROUND(I560*H560,2)</f>
        <v>0</v>
      </c>
      <c r="BL560" s="20" t="s">
        <v>143</v>
      </c>
      <c r="BM560" s="229" t="s">
        <v>667</v>
      </c>
    </row>
    <row r="561" s="2" customFormat="1">
      <c r="A561" s="42"/>
      <c r="B561" s="43"/>
      <c r="C561" s="44"/>
      <c r="D561" s="231" t="s">
        <v>145</v>
      </c>
      <c r="E561" s="44"/>
      <c r="F561" s="232" t="s">
        <v>668</v>
      </c>
      <c r="G561" s="44"/>
      <c r="H561" s="44"/>
      <c r="I561" s="233"/>
      <c r="J561" s="44"/>
      <c r="K561" s="44"/>
      <c r="L561" s="48"/>
      <c r="M561" s="234"/>
      <c r="N561" s="235"/>
      <c r="O561" s="88"/>
      <c r="P561" s="88"/>
      <c r="Q561" s="88"/>
      <c r="R561" s="88"/>
      <c r="S561" s="88"/>
      <c r="T561" s="89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T561" s="20" t="s">
        <v>145</v>
      </c>
      <c r="AU561" s="20" t="s">
        <v>91</v>
      </c>
    </row>
    <row r="562" s="2" customFormat="1">
      <c r="A562" s="42"/>
      <c r="B562" s="43"/>
      <c r="C562" s="44"/>
      <c r="D562" s="236" t="s">
        <v>147</v>
      </c>
      <c r="E562" s="44"/>
      <c r="F562" s="237" t="s">
        <v>669</v>
      </c>
      <c r="G562" s="44"/>
      <c r="H562" s="44"/>
      <c r="I562" s="233"/>
      <c r="J562" s="44"/>
      <c r="K562" s="44"/>
      <c r="L562" s="48"/>
      <c r="M562" s="234"/>
      <c r="N562" s="235"/>
      <c r="O562" s="88"/>
      <c r="P562" s="88"/>
      <c r="Q562" s="88"/>
      <c r="R562" s="88"/>
      <c r="S562" s="88"/>
      <c r="T562" s="89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T562" s="20" t="s">
        <v>147</v>
      </c>
      <c r="AU562" s="20" t="s">
        <v>91</v>
      </c>
    </row>
    <row r="563" s="13" customFormat="1">
      <c r="A563" s="13"/>
      <c r="B563" s="238"/>
      <c r="C563" s="239"/>
      <c r="D563" s="231" t="s">
        <v>149</v>
      </c>
      <c r="E563" s="240" t="s">
        <v>44</v>
      </c>
      <c r="F563" s="241" t="s">
        <v>408</v>
      </c>
      <c r="G563" s="239"/>
      <c r="H563" s="240" t="s">
        <v>44</v>
      </c>
      <c r="I563" s="242"/>
      <c r="J563" s="239"/>
      <c r="K563" s="239"/>
      <c r="L563" s="243"/>
      <c r="M563" s="244"/>
      <c r="N563" s="245"/>
      <c r="O563" s="245"/>
      <c r="P563" s="245"/>
      <c r="Q563" s="245"/>
      <c r="R563" s="245"/>
      <c r="S563" s="245"/>
      <c r="T563" s="24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7" t="s">
        <v>149</v>
      </c>
      <c r="AU563" s="247" t="s">
        <v>91</v>
      </c>
      <c r="AV563" s="13" t="s">
        <v>86</v>
      </c>
      <c r="AW563" s="13" t="s">
        <v>40</v>
      </c>
      <c r="AX563" s="13" t="s">
        <v>82</v>
      </c>
      <c r="AY563" s="247" t="s">
        <v>134</v>
      </c>
    </row>
    <row r="564" s="14" customFormat="1">
      <c r="A564" s="14"/>
      <c r="B564" s="248"/>
      <c r="C564" s="249"/>
      <c r="D564" s="231" t="s">
        <v>149</v>
      </c>
      <c r="E564" s="250" t="s">
        <v>44</v>
      </c>
      <c r="F564" s="251" t="s">
        <v>409</v>
      </c>
      <c r="G564" s="249"/>
      <c r="H564" s="252">
        <v>79</v>
      </c>
      <c r="I564" s="253"/>
      <c r="J564" s="249"/>
      <c r="K564" s="249"/>
      <c r="L564" s="254"/>
      <c r="M564" s="255"/>
      <c r="N564" s="256"/>
      <c r="O564" s="256"/>
      <c r="P564" s="256"/>
      <c r="Q564" s="256"/>
      <c r="R564" s="256"/>
      <c r="S564" s="256"/>
      <c r="T564" s="257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8" t="s">
        <v>149</v>
      </c>
      <c r="AU564" s="258" t="s">
        <v>91</v>
      </c>
      <c r="AV564" s="14" t="s">
        <v>91</v>
      </c>
      <c r="AW564" s="14" t="s">
        <v>40</v>
      </c>
      <c r="AX564" s="14" t="s">
        <v>86</v>
      </c>
      <c r="AY564" s="258" t="s">
        <v>134</v>
      </c>
    </row>
    <row r="565" s="2" customFormat="1" ht="24.15" customHeight="1">
      <c r="A565" s="42"/>
      <c r="B565" s="43"/>
      <c r="C565" s="218" t="s">
        <v>670</v>
      </c>
      <c r="D565" s="218" t="s">
        <v>138</v>
      </c>
      <c r="E565" s="219" t="s">
        <v>671</v>
      </c>
      <c r="F565" s="220" t="s">
        <v>672</v>
      </c>
      <c r="G565" s="221" t="s">
        <v>279</v>
      </c>
      <c r="H565" s="222">
        <v>79</v>
      </c>
      <c r="I565" s="223"/>
      <c r="J565" s="224">
        <f>ROUND(I565*H565,2)</f>
        <v>0</v>
      </c>
      <c r="K565" s="220" t="s">
        <v>154</v>
      </c>
      <c r="L565" s="48"/>
      <c r="M565" s="225" t="s">
        <v>44</v>
      </c>
      <c r="N565" s="226" t="s">
        <v>53</v>
      </c>
      <c r="O565" s="88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R565" s="229" t="s">
        <v>143</v>
      </c>
      <c r="AT565" s="229" t="s">
        <v>138</v>
      </c>
      <c r="AU565" s="229" t="s">
        <v>91</v>
      </c>
      <c r="AY565" s="20" t="s">
        <v>134</v>
      </c>
      <c r="BE565" s="230">
        <f>IF(N565="základní",J565,0)</f>
        <v>0</v>
      </c>
      <c r="BF565" s="230">
        <f>IF(N565="snížená",J565,0)</f>
        <v>0</v>
      </c>
      <c r="BG565" s="230">
        <f>IF(N565="zákl. přenesená",J565,0)</f>
        <v>0</v>
      </c>
      <c r="BH565" s="230">
        <f>IF(N565="sníž. přenesená",J565,0)</f>
        <v>0</v>
      </c>
      <c r="BI565" s="230">
        <f>IF(N565="nulová",J565,0)</f>
        <v>0</v>
      </c>
      <c r="BJ565" s="20" t="s">
        <v>86</v>
      </c>
      <c r="BK565" s="230">
        <f>ROUND(I565*H565,2)</f>
        <v>0</v>
      </c>
      <c r="BL565" s="20" t="s">
        <v>143</v>
      </c>
      <c r="BM565" s="229" t="s">
        <v>673</v>
      </c>
    </row>
    <row r="566" s="2" customFormat="1">
      <c r="A566" s="42"/>
      <c r="B566" s="43"/>
      <c r="C566" s="44"/>
      <c r="D566" s="231" t="s">
        <v>145</v>
      </c>
      <c r="E566" s="44"/>
      <c r="F566" s="232" t="s">
        <v>674</v>
      </c>
      <c r="G566" s="44"/>
      <c r="H566" s="44"/>
      <c r="I566" s="233"/>
      <c r="J566" s="44"/>
      <c r="K566" s="44"/>
      <c r="L566" s="48"/>
      <c r="M566" s="234"/>
      <c r="N566" s="235"/>
      <c r="O566" s="88"/>
      <c r="P566" s="88"/>
      <c r="Q566" s="88"/>
      <c r="R566" s="88"/>
      <c r="S566" s="88"/>
      <c r="T566" s="89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T566" s="20" t="s">
        <v>145</v>
      </c>
      <c r="AU566" s="20" t="s">
        <v>91</v>
      </c>
    </row>
    <row r="567" s="2" customFormat="1">
      <c r="A567" s="42"/>
      <c r="B567" s="43"/>
      <c r="C567" s="44"/>
      <c r="D567" s="236" t="s">
        <v>147</v>
      </c>
      <c r="E567" s="44"/>
      <c r="F567" s="237" t="s">
        <v>675</v>
      </c>
      <c r="G567" s="44"/>
      <c r="H567" s="44"/>
      <c r="I567" s="233"/>
      <c r="J567" s="44"/>
      <c r="K567" s="44"/>
      <c r="L567" s="48"/>
      <c r="M567" s="234"/>
      <c r="N567" s="235"/>
      <c r="O567" s="88"/>
      <c r="P567" s="88"/>
      <c r="Q567" s="88"/>
      <c r="R567" s="88"/>
      <c r="S567" s="88"/>
      <c r="T567" s="89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T567" s="20" t="s">
        <v>147</v>
      </c>
      <c r="AU567" s="20" t="s">
        <v>91</v>
      </c>
    </row>
    <row r="568" s="13" customFormat="1">
      <c r="A568" s="13"/>
      <c r="B568" s="238"/>
      <c r="C568" s="239"/>
      <c r="D568" s="231" t="s">
        <v>149</v>
      </c>
      <c r="E568" s="240" t="s">
        <v>44</v>
      </c>
      <c r="F568" s="241" t="s">
        <v>408</v>
      </c>
      <c r="G568" s="239"/>
      <c r="H568" s="240" t="s">
        <v>44</v>
      </c>
      <c r="I568" s="242"/>
      <c r="J568" s="239"/>
      <c r="K568" s="239"/>
      <c r="L568" s="243"/>
      <c r="M568" s="244"/>
      <c r="N568" s="245"/>
      <c r="O568" s="245"/>
      <c r="P568" s="245"/>
      <c r="Q568" s="245"/>
      <c r="R568" s="245"/>
      <c r="S568" s="245"/>
      <c r="T568" s="24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7" t="s">
        <v>149</v>
      </c>
      <c r="AU568" s="247" t="s">
        <v>91</v>
      </c>
      <c r="AV568" s="13" t="s">
        <v>86</v>
      </c>
      <c r="AW568" s="13" t="s">
        <v>40</v>
      </c>
      <c r="AX568" s="13" t="s">
        <v>82</v>
      </c>
      <c r="AY568" s="247" t="s">
        <v>134</v>
      </c>
    </row>
    <row r="569" s="14" customFormat="1">
      <c r="A569" s="14"/>
      <c r="B569" s="248"/>
      <c r="C569" s="249"/>
      <c r="D569" s="231" t="s">
        <v>149</v>
      </c>
      <c r="E569" s="250" t="s">
        <v>44</v>
      </c>
      <c r="F569" s="251" t="s">
        <v>409</v>
      </c>
      <c r="G569" s="249"/>
      <c r="H569" s="252">
        <v>79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8" t="s">
        <v>149</v>
      </c>
      <c r="AU569" s="258" t="s">
        <v>91</v>
      </c>
      <c r="AV569" s="14" t="s">
        <v>91</v>
      </c>
      <c r="AW569" s="14" t="s">
        <v>40</v>
      </c>
      <c r="AX569" s="14" t="s">
        <v>86</v>
      </c>
      <c r="AY569" s="258" t="s">
        <v>134</v>
      </c>
    </row>
    <row r="570" s="2" customFormat="1" ht="24.15" customHeight="1">
      <c r="A570" s="42"/>
      <c r="B570" s="43"/>
      <c r="C570" s="218" t="s">
        <v>676</v>
      </c>
      <c r="D570" s="218" t="s">
        <v>138</v>
      </c>
      <c r="E570" s="219" t="s">
        <v>677</v>
      </c>
      <c r="F570" s="220" t="s">
        <v>678</v>
      </c>
      <c r="G570" s="221" t="s">
        <v>279</v>
      </c>
      <c r="H570" s="222">
        <v>45</v>
      </c>
      <c r="I570" s="223"/>
      <c r="J570" s="224">
        <f>ROUND(I570*H570,2)</f>
        <v>0</v>
      </c>
      <c r="K570" s="220" t="s">
        <v>154</v>
      </c>
      <c r="L570" s="48"/>
      <c r="M570" s="225" t="s">
        <v>44</v>
      </c>
      <c r="N570" s="226" t="s">
        <v>53</v>
      </c>
      <c r="O570" s="88"/>
      <c r="P570" s="227">
        <f>O570*H570</f>
        <v>0</v>
      </c>
      <c r="Q570" s="227">
        <v>0</v>
      </c>
      <c r="R570" s="227">
        <f>Q570*H570</f>
        <v>0</v>
      </c>
      <c r="S570" s="227">
        <v>0.098000000000000004</v>
      </c>
      <c r="T570" s="228">
        <f>S570*H570</f>
        <v>4.4100000000000001</v>
      </c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R570" s="229" t="s">
        <v>143</v>
      </c>
      <c r="AT570" s="229" t="s">
        <v>138</v>
      </c>
      <c r="AU570" s="229" t="s">
        <v>91</v>
      </c>
      <c r="AY570" s="20" t="s">
        <v>134</v>
      </c>
      <c r="BE570" s="230">
        <f>IF(N570="základní",J570,0)</f>
        <v>0</v>
      </c>
      <c r="BF570" s="230">
        <f>IF(N570="snížená",J570,0)</f>
        <v>0</v>
      </c>
      <c r="BG570" s="230">
        <f>IF(N570="zákl. přenesená",J570,0)</f>
        <v>0</v>
      </c>
      <c r="BH570" s="230">
        <f>IF(N570="sníž. přenesená",J570,0)</f>
        <v>0</v>
      </c>
      <c r="BI570" s="230">
        <f>IF(N570="nulová",J570,0)</f>
        <v>0</v>
      </c>
      <c r="BJ570" s="20" t="s">
        <v>86</v>
      </c>
      <c r="BK570" s="230">
        <f>ROUND(I570*H570,2)</f>
        <v>0</v>
      </c>
      <c r="BL570" s="20" t="s">
        <v>143</v>
      </c>
      <c r="BM570" s="229" t="s">
        <v>679</v>
      </c>
    </row>
    <row r="571" s="2" customFormat="1">
      <c r="A571" s="42"/>
      <c r="B571" s="43"/>
      <c r="C571" s="44"/>
      <c r="D571" s="231" t="s">
        <v>145</v>
      </c>
      <c r="E571" s="44"/>
      <c r="F571" s="232" t="s">
        <v>680</v>
      </c>
      <c r="G571" s="44"/>
      <c r="H571" s="44"/>
      <c r="I571" s="233"/>
      <c r="J571" s="44"/>
      <c r="K571" s="44"/>
      <c r="L571" s="48"/>
      <c r="M571" s="234"/>
      <c r="N571" s="235"/>
      <c r="O571" s="88"/>
      <c r="P571" s="88"/>
      <c r="Q571" s="88"/>
      <c r="R571" s="88"/>
      <c r="S571" s="88"/>
      <c r="T571" s="89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T571" s="20" t="s">
        <v>145</v>
      </c>
      <c r="AU571" s="20" t="s">
        <v>91</v>
      </c>
    </row>
    <row r="572" s="2" customFormat="1">
      <c r="A572" s="42"/>
      <c r="B572" s="43"/>
      <c r="C572" s="44"/>
      <c r="D572" s="236" t="s">
        <v>147</v>
      </c>
      <c r="E572" s="44"/>
      <c r="F572" s="237" t="s">
        <v>681</v>
      </c>
      <c r="G572" s="44"/>
      <c r="H572" s="44"/>
      <c r="I572" s="233"/>
      <c r="J572" s="44"/>
      <c r="K572" s="44"/>
      <c r="L572" s="48"/>
      <c r="M572" s="234"/>
      <c r="N572" s="235"/>
      <c r="O572" s="88"/>
      <c r="P572" s="88"/>
      <c r="Q572" s="88"/>
      <c r="R572" s="88"/>
      <c r="S572" s="88"/>
      <c r="T572" s="89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T572" s="20" t="s">
        <v>147</v>
      </c>
      <c r="AU572" s="20" t="s">
        <v>91</v>
      </c>
    </row>
    <row r="573" s="13" customFormat="1">
      <c r="A573" s="13"/>
      <c r="B573" s="238"/>
      <c r="C573" s="239"/>
      <c r="D573" s="231" t="s">
        <v>149</v>
      </c>
      <c r="E573" s="240" t="s">
        <v>44</v>
      </c>
      <c r="F573" s="241" t="s">
        <v>682</v>
      </c>
      <c r="G573" s="239"/>
      <c r="H573" s="240" t="s">
        <v>44</v>
      </c>
      <c r="I573" s="242"/>
      <c r="J573" s="239"/>
      <c r="K573" s="239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149</v>
      </c>
      <c r="AU573" s="247" t="s">
        <v>91</v>
      </c>
      <c r="AV573" s="13" t="s">
        <v>86</v>
      </c>
      <c r="AW573" s="13" t="s">
        <v>40</v>
      </c>
      <c r="AX573" s="13" t="s">
        <v>82</v>
      </c>
      <c r="AY573" s="247" t="s">
        <v>134</v>
      </c>
    </row>
    <row r="574" s="14" customFormat="1">
      <c r="A574" s="14"/>
      <c r="B574" s="248"/>
      <c r="C574" s="249"/>
      <c r="D574" s="231" t="s">
        <v>149</v>
      </c>
      <c r="E574" s="250" t="s">
        <v>44</v>
      </c>
      <c r="F574" s="251" t="s">
        <v>477</v>
      </c>
      <c r="G574" s="249"/>
      <c r="H574" s="252">
        <v>45</v>
      </c>
      <c r="I574" s="253"/>
      <c r="J574" s="249"/>
      <c r="K574" s="249"/>
      <c r="L574" s="254"/>
      <c r="M574" s="255"/>
      <c r="N574" s="256"/>
      <c r="O574" s="256"/>
      <c r="P574" s="256"/>
      <c r="Q574" s="256"/>
      <c r="R574" s="256"/>
      <c r="S574" s="256"/>
      <c r="T574" s="257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8" t="s">
        <v>149</v>
      </c>
      <c r="AU574" s="258" t="s">
        <v>91</v>
      </c>
      <c r="AV574" s="14" t="s">
        <v>91</v>
      </c>
      <c r="AW574" s="14" t="s">
        <v>40</v>
      </c>
      <c r="AX574" s="14" t="s">
        <v>82</v>
      </c>
      <c r="AY574" s="258" t="s">
        <v>134</v>
      </c>
    </row>
    <row r="575" s="15" customFormat="1">
      <c r="A575" s="15"/>
      <c r="B575" s="259"/>
      <c r="C575" s="260"/>
      <c r="D575" s="231" t="s">
        <v>149</v>
      </c>
      <c r="E575" s="261" t="s">
        <v>44</v>
      </c>
      <c r="F575" s="262" t="s">
        <v>215</v>
      </c>
      <c r="G575" s="260"/>
      <c r="H575" s="263">
        <v>45</v>
      </c>
      <c r="I575" s="264"/>
      <c r="J575" s="260"/>
      <c r="K575" s="260"/>
      <c r="L575" s="265"/>
      <c r="M575" s="266"/>
      <c r="N575" s="267"/>
      <c r="O575" s="267"/>
      <c r="P575" s="267"/>
      <c r="Q575" s="267"/>
      <c r="R575" s="267"/>
      <c r="S575" s="267"/>
      <c r="T575" s="268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69" t="s">
        <v>149</v>
      </c>
      <c r="AU575" s="269" t="s">
        <v>91</v>
      </c>
      <c r="AV575" s="15" t="s">
        <v>143</v>
      </c>
      <c r="AW575" s="15" t="s">
        <v>4</v>
      </c>
      <c r="AX575" s="15" t="s">
        <v>86</v>
      </c>
      <c r="AY575" s="269" t="s">
        <v>134</v>
      </c>
    </row>
    <row r="576" s="2" customFormat="1" ht="16.5" customHeight="1">
      <c r="A576" s="42"/>
      <c r="B576" s="43"/>
      <c r="C576" s="218" t="s">
        <v>683</v>
      </c>
      <c r="D576" s="218" t="s">
        <v>138</v>
      </c>
      <c r="E576" s="219" t="s">
        <v>684</v>
      </c>
      <c r="F576" s="220" t="s">
        <v>685</v>
      </c>
      <c r="G576" s="221" t="s">
        <v>438</v>
      </c>
      <c r="H576" s="222">
        <v>35</v>
      </c>
      <c r="I576" s="223"/>
      <c r="J576" s="224">
        <f>ROUND(I576*H576,2)</f>
        <v>0</v>
      </c>
      <c r="K576" s="220" t="s">
        <v>154</v>
      </c>
      <c r="L576" s="48"/>
      <c r="M576" s="225" t="s">
        <v>44</v>
      </c>
      <c r="N576" s="226" t="s">
        <v>53</v>
      </c>
      <c r="O576" s="88"/>
      <c r="P576" s="227">
        <f>O576*H576</f>
        <v>0</v>
      </c>
      <c r="Q576" s="227">
        <v>0</v>
      </c>
      <c r="R576" s="227">
        <f>Q576*H576</f>
        <v>0</v>
      </c>
      <c r="S576" s="227">
        <v>0.0055999999999999999</v>
      </c>
      <c r="T576" s="228">
        <f>S576*H576</f>
        <v>0.19600000000000001</v>
      </c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R576" s="229" t="s">
        <v>143</v>
      </c>
      <c r="AT576" s="229" t="s">
        <v>138</v>
      </c>
      <c r="AU576" s="229" t="s">
        <v>91</v>
      </c>
      <c r="AY576" s="20" t="s">
        <v>134</v>
      </c>
      <c r="BE576" s="230">
        <f>IF(N576="základní",J576,0)</f>
        <v>0</v>
      </c>
      <c r="BF576" s="230">
        <f>IF(N576="snížená",J576,0)</f>
        <v>0</v>
      </c>
      <c r="BG576" s="230">
        <f>IF(N576="zákl. přenesená",J576,0)</f>
        <v>0</v>
      </c>
      <c r="BH576" s="230">
        <f>IF(N576="sníž. přenesená",J576,0)</f>
        <v>0</v>
      </c>
      <c r="BI576" s="230">
        <f>IF(N576="nulová",J576,0)</f>
        <v>0</v>
      </c>
      <c r="BJ576" s="20" t="s">
        <v>86</v>
      </c>
      <c r="BK576" s="230">
        <f>ROUND(I576*H576,2)</f>
        <v>0</v>
      </c>
      <c r="BL576" s="20" t="s">
        <v>143</v>
      </c>
      <c r="BM576" s="229" t="s">
        <v>686</v>
      </c>
    </row>
    <row r="577" s="2" customFormat="1">
      <c r="A577" s="42"/>
      <c r="B577" s="43"/>
      <c r="C577" s="44"/>
      <c r="D577" s="231" t="s">
        <v>145</v>
      </c>
      <c r="E577" s="44"/>
      <c r="F577" s="232" t="s">
        <v>687</v>
      </c>
      <c r="G577" s="44"/>
      <c r="H577" s="44"/>
      <c r="I577" s="233"/>
      <c r="J577" s="44"/>
      <c r="K577" s="44"/>
      <c r="L577" s="48"/>
      <c r="M577" s="234"/>
      <c r="N577" s="235"/>
      <c r="O577" s="88"/>
      <c r="P577" s="88"/>
      <c r="Q577" s="88"/>
      <c r="R577" s="88"/>
      <c r="S577" s="88"/>
      <c r="T577" s="89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T577" s="20" t="s">
        <v>145</v>
      </c>
      <c r="AU577" s="20" t="s">
        <v>91</v>
      </c>
    </row>
    <row r="578" s="2" customFormat="1">
      <c r="A578" s="42"/>
      <c r="B578" s="43"/>
      <c r="C578" s="44"/>
      <c r="D578" s="236" t="s">
        <v>147</v>
      </c>
      <c r="E578" s="44"/>
      <c r="F578" s="237" t="s">
        <v>688</v>
      </c>
      <c r="G578" s="44"/>
      <c r="H578" s="44"/>
      <c r="I578" s="233"/>
      <c r="J578" s="44"/>
      <c r="K578" s="44"/>
      <c r="L578" s="48"/>
      <c r="M578" s="234"/>
      <c r="N578" s="235"/>
      <c r="O578" s="88"/>
      <c r="P578" s="88"/>
      <c r="Q578" s="88"/>
      <c r="R578" s="88"/>
      <c r="S578" s="88"/>
      <c r="T578" s="89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T578" s="20" t="s">
        <v>147</v>
      </c>
      <c r="AU578" s="20" t="s">
        <v>91</v>
      </c>
    </row>
    <row r="579" s="13" customFormat="1">
      <c r="A579" s="13"/>
      <c r="B579" s="238"/>
      <c r="C579" s="239"/>
      <c r="D579" s="231" t="s">
        <v>149</v>
      </c>
      <c r="E579" s="240" t="s">
        <v>44</v>
      </c>
      <c r="F579" s="241" t="s">
        <v>689</v>
      </c>
      <c r="G579" s="239"/>
      <c r="H579" s="240" t="s">
        <v>44</v>
      </c>
      <c r="I579" s="242"/>
      <c r="J579" s="239"/>
      <c r="K579" s="239"/>
      <c r="L579" s="243"/>
      <c r="M579" s="244"/>
      <c r="N579" s="245"/>
      <c r="O579" s="245"/>
      <c r="P579" s="245"/>
      <c r="Q579" s="245"/>
      <c r="R579" s="245"/>
      <c r="S579" s="245"/>
      <c r="T579" s="24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7" t="s">
        <v>149</v>
      </c>
      <c r="AU579" s="247" t="s">
        <v>91</v>
      </c>
      <c r="AV579" s="13" t="s">
        <v>86</v>
      </c>
      <c r="AW579" s="13" t="s">
        <v>40</v>
      </c>
      <c r="AX579" s="13" t="s">
        <v>82</v>
      </c>
      <c r="AY579" s="247" t="s">
        <v>134</v>
      </c>
    </row>
    <row r="580" s="14" customFormat="1">
      <c r="A580" s="14"/>
      <c r="B580" s="248"/>
      <c r="C580" s="249"/>
      <c r="D580" s="231" t="s">
        <v>149</v>
      </c>
      <c r="E580" s="250" t="s">
        <v>44</v>
      </c>
      <c r="F580" s="251" t="s">
        <v>410</v>
      </c>
      <c r="G580" s="249"/>
      <c r="H580" s="252">
        <v>35</v>
      </c>
      <c r="I580" s="253"/>
      <c r="J580" s="249"/>
      <c r="K580" s="249"/>
      <c r="L580" s="254"/>
      <c r="M580" s="255"/>
      <c r="N580" s="256"/>
      <c r="O580" s="256"/>
      <c r="P580" s="256"/>
      <c r="Q580" s="256"/>
      <c r="R580" s="256"/>
      <c r="S580" s="256"/>
      <c r="T580" s="25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8" t="s">
        <v>149</v>
      </c>
      <c r="AU580" s="258" t="s">
        <v>91</v>
      </c>
      <c r="AV580" s="14" t="s">
        <v>91</v>
      </c>
      <c r="AW580" s="14" t="s">
        <v>40</v>
      </c>
      <c r="AX580" s="14" t="s">
        <v>82</v>
      </c>
      <c r="AY580" s="258" t="s">
        <v>134</v>
      </c>
    </row>
    <row r="581" s="15" customFormat="1">
      <c r="A581" s="15"/>
      <c r="B581" s="259"/>
      <c r="C581" s="260"/>
      <c r="D581" s="231" t="s">
        <v>149</v>
      </c>
      <c r="E581" s="261" t="s">
        <v>44</v>
      </c>
      <c r="F581" s="262" t="s">
        <v>215</v>
      </c>
      <c r="G581" s="260"/>
      <c r="H581" s="263">
        <v>35</v>
      </c>
      <c r="I581" s="264"/>
      <c r="J581" s="260"/>
      <c r="K581" s="260"/>
      <c r="L581" s="265"/>
      <c r="M581" s="266"/>
      <c r="N581" s="267"/>
      <c r="O581" s="267"/>
      <c r="P581" s="267"/>
      <c r="Q581" s="267"/>
      <c r="R581" s="267"/>
      <c r="S581" s="267"/>
      <c r="T581" s="268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9" t="s">
        <v>149</v>
      </c>
      <c r="AU581" s="269" t="s">
        <v>91</v>
      </c>
      <c r="AV581" s="15" t="s">
        <v>143</v>
      </c>
      <c r="AW581" s="15" t="s">
        <v>4</v>
      </c>
      <c r="AX581" s="15" t="s">
        <v>86</v>
      </c>
      <c r="AY581" s="269" t="s">
        <v>134</v>
      </c>
    </row>
    <row r="582" s="2" customFormat="1" ht="24.15" customHeight="1">
      <c r="A582" s="42"/>
      <c r="B582" s="43"/>
      <c r="C582" s="218" t="s">
        <v>409</v>
      </c>
      <c r="D582" s="218" t="s">
        <v>138</v>
      </c>
      <c r="E582" s="219" t="s">
        <v>690</v>
      </c>
      <c r="F582" s="220" t="s">
        <v>691</v>
      </c>
      <c r="G582" s="221" t="s">
        <v>228</v>
      </c>
      <c r="H582" s="222">
        <v>65.177000000000007</v>
      </c>
      <c r="I582" s="223"/>
      <c r="J582" s="224">
        <f>ROUND(I582*H582,2)</f>
        <v>0</v>
      </c>
      <c r="K582" s="220" t="s">
        <v>154</v>
      </c>
      <c r="L582" s="48"/>
      <c r="M582" s="225" t="s">
        <v>44</v>
      </c>
      <c r="N582" s="226" t="s">
        <v>53</v>
      </c>
      <c r="O582" s="88"/>
      <c r="P582" s="227">
        <f>O582*H582</f>
        <v>0</v>
      </c>
      <c r="Q582" s="227">
        <v>0</v>
      </c>
      <c r="R582" s="227">
        <f>Q582*H582</f>
        <v>0</v>
      </c>
      <c r="S582" s="227">
        <v>0</v>
      </c>
      <c r="T582" s="228">
        <f>S582*H582</f>
        <v>0</v>
      </c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R582" s="229" t="s">
        <v>143</v>
      </c>
      <c r="AT582" s="229" t="s">
        <v>138</v>
      </c>
      <c r="AU582" s="229" t="s">
        <v>91</v>
      </c>
      <c r="AY582" s="20" t="s">
        <v>134</v>
      </c>
      <c r="BE582" s="230">
        <f>IF(N582="základní",J582,0)</f>
        <v>0</v>
      </c>
      <c r="BF582" s="230">
        <f>IF(N582="snížená",J582,0)</f>
        <v>0</v>
      </c>
      <c r="BG582" s="230">
        <f>IF(N582="zákl. přenesená",J582,0)</f>
        <v>0</v>
      </c>
      <c r="BH582" s="230">
        <f>IF(N582="sníž. přenesená",J582,0)</f>
        <v>0</v>
      </c>
      <c r="BI582" s="230">
        <f>IF(N582="nulová",J582,0)</f>
        <v>0</v>
      </c>
      <c r="BJ582" s="20" t="s">
        <v>86</v>
      </c>
      <c r="BK582" s="230">
        <f>ROUND(I582*H582,2)</f>
        <v>0</v>
      </c>
      <c r="BL582" s="20" t="s">
        <v>143</v>
      </c>
      <c r="BM582" s="229" t="s">
        <v>692</v>
      </c>
    </row>
    <row r="583" s="2" customFormat="1">
      <c r="A583" s="42"/>
      <c r="B583" s="43"/>
      <c r="C583" s="44"/>
      <c r="D583" s="231" t="s">
        <v>145</v>
      </c>
      <c r="E583" s="44"/>
      <c r="F583" s="232" t="s">
        <v>693</v>
      </c>
      <c r="G583" s="44"/>
      <c r="H583" s="44"/>
      <c r="I583" s="233"/>
      <c r="J583" s="44"/>
      <c r="K583" s="44"/>
      <c r="L583" s="48"/>
      <c r="M583" s="234"/>
      <c r="N583" s="235"/>
      <c r="O583" s="88"/>
      <c r="P583" s="88"/>
      <c r="Q583" s="88"/>
      <c r="R583" s="88"/>
      <c r="S583" s="88"/>
      <c r="T583" s="89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T583" s="20" t="s">
        <v>145</v>
      </c>
      <c r="AU583" s="20" t="s">
        <v>91</v>
      </c>
    </row>
    <row r="584" s="2" customFormat="1">
      <c r="A584" s="42"/>
      <c r="B584" s="43"/>
      <c r="C584" s="44"/>
      <c r="D584" s="236" t="s">
        <v>147</v>
      </c>
      <c r="E584" s="44"/>
      <c r="F584" s="237" t="s">
        <v>694</v>
      </c>
      <c r="G584" s="44"/>
      <c r="H584" s="44"/>
      <c r="I584" s="233"/>
      <c r="J584" s="44"/>
      <c r="K584" s="44"/>
      <c r="L584" s="48"/>
      <c r="M584" s="234"/>
      <c r="N584" s="235"/>
      <c r="O584" s="88"/>
      <c r="P584" s="88"/>
      <c r="Q584" s="88"/>
      <c r="R584" s="88"/>
      <c r="S584" s="88"/>
      <c r="T584" s="89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T584" s="20" t="s">
        <v>147</v>
      </c>
      <c r="AU584" s="20" t="s">
        <v>91</v>
      </c>
    </row>
    <row r="585" s="13" customFormat="1">
      <c r="A585" s="13"/>
      <c r="B585" s="238"/>
      <c r="C585" s="239"/>
      <c r="D585" s="231" t="s">
        <v>149</v>
      </c>
      <c r="E585" s="240" t="s">
        <v>44</v>
      </c>
      <c r="F585" s="241" t="s">
        <v>689</v>
      </c>
      <c r="G585" s="239"/>
      <c r="H585" s="240" t="s">
        <v>44</v>
      </c>
      <c r="I585" s="242"/>
      <c r="J585" s="239"/>
      <c r="K585" s="239"/>
      <c r="L585" s="243"/>
      <c r="M585" s="244"/>
      <c r="N585" s="245"/>
      <c r="O585" s="245"/>
      <c r="P585" s="245"/>
      <c r="Q585" s="245"/>
      <c r="R585" s="245"/>
      <c r="S585" s="245"/>
      <c r="T585" s="24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7" t="s">
        <v>149</v>
      </c>
      <c r="AU585" s="247" t="s">
        <v>91</v>
      </c>
      <c r="AV585" s="13" t="s">
        <v>86</v>
      </c>
      <c r="AW585" s="13" t="s">
        <v>40</v>
      </c>
      <c r="AX585" s="13" t="s">
        <v>82</v>
      </c>
      <c r="AY585" s="247" t="s">
        <v>134</v>
      </c>
    </row>
    <row r="586" s="14" customFormat="1">
      <c r="A586" s="14"/>
      <c r="B586" s="248"/>
      <c r="C586" s="249"/>
      <c r="D586" s="231" t="s">
        <v>149</v>
      </c>
      <c r="E586" s="250" t="s">
        <v>44</v>
      </c>
      <c r="F586" s="251" t="s">
        <v>695</v>
      </c>
      <c r="G586" s="249"/>
      <c r="H586" s="252">
        <v>0.19600000000000001</v>
      </c>
      <c r="I586" s="253"/>
      <c r="J586" s="249"/>
      <c r="K586" s="249"/>
      <c r="L586" s="254"/>
      <c r="M586" s="255"/>
      <c r="N586" s="256"/>
      <c r="O586" s="256"/>
      <c r="P586" s="256"/>
      <c r="Q586" s="256"/>
      <c r="R586" s="256"/>
      <c r="S586" s="256"/>
      <c r="T586" s="257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8" t="s">
        <v>149</v>
      </c>
      <c r="AU586" s="258" t="s">
        <v>91</v>
      </c>
      <c r="AV586" s="14" t="s">
        <v>91</v>
      </c>
      <c r="AW586" s="14" t="s">
        <v>40</v>
      </c>
      <c r="AX586" s="14" t="s">
        <v>82</v>
      </c>
      <c r="AY586" s="258" t="s">
        <v>134</v>
      </c>
    </row>
    <row r="587" s="13" customFormat="1">
      <c r="A587" s="13"/>
      <c r="B587" s="238"/>
      <c r="C587" s="239"/>
      <c r="D587" s="231" t="s">
        <v>149</v>
      </c>
      <c r="E587" s="240" t="s">
        <v>44</v>
      </c>
      <c r="F587" s="241" t="s">
        <v>682</v>
      </c>
      <c r="G587" s="239"/>
      <c r="H587" s="240" t="s">
        <v>44</v>
      </c>
      <c r="I587" s="242"/>
      <c r="J587" s="239"/>
      <c r="K587" s="239"/>
      <c r="L587" s="243"/>
      <c r="M587" s="244"/>
      <c r="N587" s="245"/>
      <c r="O587" s="245"/>
      <c r="P587" s="245"/>
      <c r="Q587" s="245"/>
      <c r="R587" s="245"/>
      <c r="S587" s="245"/>
      <c r="T587" s="24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7" t="s">
        <v>149</v>
      </c>
      <c r="AU587" s="247" t="s">
        <v>91</v>
      </c>
      <c r="AV587" s="13" t="s">
        <v>86</v>
      </c>
      <c r="AW587" s="13" t="s">
        <v>40</v>
      </c>
      <c r="AX587" s="13" t="s">
        <v>82</v>
      </c>
      <c r="AY587" s="247" t="s">
        <v>134</v>
      </c>
    </row>
    <row r="588" s="14" customFormat="1">
      <c r="A588" s="14"/>
      <c r="B588" s="248"/>
      <c r="C588" s="249"/>
      <c r="D588" s="231" t="s">
        <v>149</v>
      </c>
      <c r="E588" s="250" t="s">
        <v>44</v>
      </c>
      <c r="F588" s="251" t="s">
        <v>696</v>
      </c>
      <c r="G588" s="249"/>
      <c r="H588" s="252">
        <v>4.4100000000000001</v>
      </c>
      <c r="I588" s="253"/>
      <c r="J588" s="249"/>
      <c r="K588" s="249"/>
      <c r="L588" s="254"/>
      <c r="M588" s="255"/>
      <c r="N588" s="256"/>
      <c r="O588" s="256"/>
      <c r="P588" s="256"/>
      <c r="Q588" s="256"/>
      <c r="R588" s="256"/>
      <c r="S588" s="256"/>
      <c r="T588" s="257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8" t="s">
        <v>149</v>
      </c>
      <c r="AU588" s="258" t="s">
        <v>91</v>
      </c>
      <c r="AV588" s="14" t="s">
        <v>91</v>
      </c>
      <c r="AW588" s="14" t="s">
        <v>40</v>
      </c>
      <c r="AX588" s="14" t="s">
        <v>82</v>
      </c>
      <c r="AY588" s="258" t="s">
        <v>134</v>
      </c>
    </row>
    <row r="589" s="13" customFormat="1">
      <c r="A589" s="13"/>
      <c r="B589" s="238"/>
      <c r="C589" s="239"/>
      <c r="D589" s="231" t="s">
        <v>149</v>
      </c>
      <c r="E589" s="240" t="s">
        <v>44</v>
      </c>
      <c r="F589" s="241" t="s">
        <v>656</v>
      </c>
      <c r="G589" s="239"/>
      <c r="H589" s="240" t="s">
        <v>44</v>
      </c>
      <c r="I589" s="242"/>
      <c r="J589" s="239"/>
      <c r="K589" s="239"/>
      <c r="L589" s="243"/>
      <c r="M589" s="244"/>
      <c r="N589" s="245"/>
      <c r="O589" s="245"/>
      <c r="P589" s="245"/>
      <c r="Q589" s="245"/>
      <c r="R589" s="245"/>
      <c r="S589" s="245"/>
      <c r="T589" s="24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7" t="s">
        <v>149</v>
      </c>
      <c r="AU589" s="247" t="s">
        <v>91</v>
      </c>
      <c r="AV589" s="13" t="s">
        <v>86</v>
      </c>
      <c r="AW589" s="13" t="s">
        <v>40</v>
      </c>
      <c r="AX589" s="13" t="s">
        <v>82</v>
      </c>
      <c r="AY589" s="247" t="s">
        <v>134</v>
      </c>
    </row>
    <row r="590" s="14" customFormat="1">
      <c r="A590" s="14"/>
      <c r="B590" s="248"/>
      <c r="C590" s="249"/>
      <c r="D590" s="231" t="s">
        <v>149</v>
      </c>
      <c r="E590" s="250" t="s">
        <v>44</v>
      </c>
      <c r="F590" s="251" t="s">
        <v>697</v>
      </c>
      <c r="G590" s="249"/>
      <c r="H590" s="252">
        <v>4.5</v>
      </c>
      <c r="I590" s="253"/>
      <c r="J590" s="249"/>
      <c r="K590" s="249"/>
      <c r="L590" s="254"/>
      <c r="M590" s="255"/>
      <c r="N590" s="256"/>
      <c r="O590" s="256"/>
      <c r="P590" s="256"/>
      <c r="Q590" s="256"/>
      <c r="R590" s="256"/>
      <c r="S590" s="256"/>
      <c r="T590" s="257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8" t="s">
        <v>149</v>
      </c>
      <c r="AU590" s="258" t="s">
        <v>91</v>
      </c>
      <c r="AV590" s="14" t="s">
        <v>91</v>
      </c>
      <c r="AW590" s="14" t="s">
        <v>40</v>
      </c>
      <c r="AX590" s="14" t="s">
        <v>82</v>
      </c>
      <c r="AY590" s="258" t="s">
        <v>134</v>
      </c>
    </row>
    <row r="591" s="13" customFormat="1">
      <c r="A591" s="13"/>
      <c r="B591" s="238"/>
      <c r="C591" s="239"/>
      <c r="D591" s="231" t="s">
        <v>149</v>
      </c>
      <c r="E591" s="240" t="s">
        <v>44</v>
      </c>
      <c r="F591" s="241" t="s">
        <v>647</v>
      </c>
      <c r="G591" s="239"/>
      <c r="H591" s="240" t="s">
        <v>44</v>
      </c>
      <c r="I591" s="242"/>
      <c r="J591" s="239"/>
      <c r="K591" s="239"/>
      <c r="L591" s="243"/>
      <c r="M591" s="244"/>
      <c r="N591" s="245"/>
      <c r="O591" s="245"/>
      <c r="P591" s="245"/>
      <c r="Q591" s="245"/>
      <c r="R591" s="245"/>
      <c r="S591" s="245"/>
      <c r="T591" s="24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7" t="s">
        <v>149</v>
      </c>
      <c r="AU591" s="247" t="s">
        <v>91</v>
      </c>
      <c r="AV591" s="13" t="s">
        <v>86</v>
      </c>
      <c r="AW591" s="13" t="s">
        <v>40</v>
      </c>
      <c r="AX591" s="13" t="s">
        <v>82</v>
      </c>
      <c r="AY591" s="247" t="s">
        <v>134</v>
      </c>
    </row>
    <row r="592" s="14" customFormat="1">
      <c r="A592" s="14"/>
      <c r="B592" s="248"/>
      <c r="C592" s="249"/>
      <c r="D592" s="231" t="s">
        <v>149</v>
      </c>
      <c r="E592" s="250" t="s">
        <v>44</v>
      </c>
      <c r="F592" s="251" t="s">
        <v>698</v>
      </c>
      <c r="G592" s="249"/>
      <c r="H592" s="252">
        <v>17.135999999999999</v>
      </c>
      <c r="I592" s="253"/>
      <c r="J592" s="249"/>
      <c r="K592" s="249"/>
      <c r="L592" s="254"/>
      <c r="M592" s="255"/>
      <c r="N592" s="256"/>
      <c r="O592" s="256"/>
      <c r="P592" s="256"/>
      <c r="Q592" s="256"/>
      <c r="R592" s="256"/>
      <c r="S592" s="256"/>
      <c r="T592" s="257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8" t="s">
        <v>149</v>
      </c>
      <c r="AU592" s="258" t="s">
        <v>91</v>
      </c>
      <c r="AV592" s="14" t="s">
        <v>91</v>
      </c>
      <c r="AW592" s="14" t="s">
        <v>40</v>
      </c>
      <c r="AX592" s="14" t="s">
        <v>82</v>
      </c>
      <c r="AY592" s="258" t="s">
        <v>134</v>
      </c>
    </row>
    <row r="593" s="14" customFormat="1">
      <c r="A593" s="14"/>
      <c r="B593" s="248"/>
      <c r="C593" s="249"/>
      <c r="D593" s="231" t="s">
        <v>149</v>
      </c>
      <c r="E593" s="250" t="s">
        <v>44</v>
      </c>
      <c r="F593" s="251" t="s">
        <v>699</v>
      </c>
      <c r="G593" s="249"/>
      <c r="H593" s="252">
        <v>25.5</v>
      </c>
      <c r="I593" s="253"/>
      <c r="J593" s="249"/>
      <c r="K593" s="249"/>
      <c r="L593" s="254"/>
      <c r="M593" s="255"/>
      <c r="N593" s="256"/>
      <c r="O593" s="256"/>
      <c r="P593" s="256"/>
      <c r="Q593" s="256"/>
      <c r="R593" s="256"/>
      <c r="S593" s="256"/>
      <c r="T593" s="25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8" t="s">
        <v>149</v>
      </c>
      <c r="AU593" s="258" t="s">
        <v>91</v>
      </c>
      <c r="AV593" s="14" t="s">
        <v>91</v>
      </c>
      <c r="AW593" s="14" t="s">
        <v>40</v>
      </c>
      <c r="AX593" s="14" t="s">
        <v>82</v>
      </c>
      <c r="AY593" s="258" t="s">
        <v>134</v>
      </c>
    </row>
    <row r="594" s="13" customFormat="1">
      <c r="A594" s="13"/>
      <c r="B594" s="238"/>
      <c r="C594" s="239"/>
      <c r="D594" s="231" t="s">
        <v>149</v>
      </c>
      <c r="E594" s="240" t="s">
        <v>44</v>
      </c>
      <c r="F594" s="241" t="s">
        <v>626</v>
      </c>
      <c r="G594" s="239"/>
      <c r="H594" s="240" t="s">
        <v>44</v>
      </c>
      <c r="I594" s="242"/>
      <c r="J594" s="239"/>
      <c r="K594" s="239"/>
      <c r="L594" s="243"/>
      <c r="M594" s="244"/>
      <c r="N594" s="245"/>
      <c r="O594" s="245"/>
      <c r="P594" s="245"/>
      <c r="Q594" s="245"/>
      <c r="R594" s="245"/>
      <c r="S594" s="245"/>
      <c r="T594" s="24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7" t="s">
        <v>149</v>
      </c>
      <c r="AU594" s="247" t="s">
        <v>91</v>
      </c>
      <c r="AV594" s="13" t="s">
        <v>86</v>
      </c>
      <c r="AW594" s="13" t="s">
        <v>40</v>
      </c>
      <c r="AX594" s="13" t="s">
        <v>82</v>
      </c>
      <c r="AY594" s="247" t="s">
        <v>134</v>
      </c>
    </row>
    <row r="595" s="14" customFormat="1">
      <c r="A595" s="14"/>
      <c r="B595" s="248"/>
      <c r="C595" s="249"/>
      <c r="D595" s="231" t="s">
        <v>149</v>
      </c>
      <c r="E595" s="250" t="s">
        <v>44</v>
      </c>
      <c r="F595" s="251" t="s">
        <v>700</v>
      </c>
      <c r="G595" s="249"/>
      <c r="H595" s="252">
        <v>4.2300000000000004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8" t="s">
        <v>149</v>
      </c>
      <c r="AU595" s="258" t="s">
        <v>91</v>
      </c>
      <c r="AV595" s="14" t="s">
        <v>91</v>
      </c>
      <c r="AW595" s="14" t="s">
        <v>40</v>
      </c>
      <c r="AX595" s="14" t="s">
        <v>82</v>
      </c>
      <c r="AY595" s="258" t="s">
        <v>134</v>
      </c>
    </row>
    <row r="596" s="13" customFormat="1">
      <c r="A596" s="13"/>
      <c r="B596" s="238"/>
      <c r="C596" s="239"/>
      <c r="D596" s="231" t="s">
        <v>149</v>
      </c>
      <c r="E596" s="240" t="s">
        <v>44</v>
      </c>
      <c r="F596" s="241" t="s">
        <v>649</v>
      </c>
      <c r="G596" s="239"/>
      <c r="H596" s="240" t="s">
        <v>44</v>
      </c>
      <c r="I596" s="242"/>
      <c r="J596" s="239"/>
      <c r="K596" s="239"/>
      <c r="L596" s="243"/>
      <c r="M596" s="244"/>
      <c r="N596" s="245"/>
      <c r="O596" s="245"/>
      <c r="P596" s="245"/>
      <c r="Q596" s="245"/>
      <c r="R596" s="245"/>
      <c r="S596" s="245"/>
      <c r="T596" s="24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7" t="s">
        <v>149</v>
      </c>
      <c r="AU596" s="247" t="s">
        <v>91</v>
      </c>
      <c r="AV596" s="13" t="s">
        <v>86</v>
      </c>
      <c r="AW596" s="13" t="s">
        <v>40</v>
      </c>
      <c r="AX596" s="13" t="s">
        <v>82</v>
      </c>
      <c r="AY596" s="247" t="s">
        <v>134</v>
      </c>
    </row>
    <row r="597" s="14" customFormat="1">
      <c r="A597" s="14"/>
      <c r="B597" s="248"/>
      <c r="C597" s="249"/>
      <c r="D597" s="231" t="s">
        <v>149</v>
      </c>
      <c r="E597" s="250" t="s">
        <v>44</v>
      </c>
      <c r="F597" s="251" t="s">
        <v>701</v>
      </c>
      <c r="G597" s="249"/>
      <c r="H597" s="252">
        <v>7.2000000000000002</v>
      </c>
      <c r="I597" s="253"/>
      <c r="J597" s="249"/>
      <c r="K597" s="249"/>
      <c r="L597" s="254"/>
      <c r="M597" s="255"/>
      <c r="N597" s="256"/>
      <c r="O597" s="256"/>
      <c r="P597" s="256"/>
      <c r="Q597" s="256"/>
      <c r="R597" s="256"/>
      <c r="S597" s="256"/>
      <c r="T597" s="257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8" t="s">
        <v>149</v>
      </c>
      <c r="AU597" s="258" t="s">
        <v>91</v>
      </c>
      <c r="AV597" s="14" t="s">
        <v>91</v>
      </c>
      <c r="AW597" s="14" t="s">
        <v>40</v>
      </c>
      <c r="AX597" s="14" t="s">
        <v>82</v>
      </c>
      <c r="AY597" s="258" t="s">
        <v>134</v>
      </c>
    </row>
    <row r="598" s="13" customFormat="1">
      <c r="A598" s="13"/>
      <c r="B598" s="238"/>
      <c r="C598" s="239"/>
      <c r="D598" s="231" t="s">
        <v>149</v>
      </c>
      <c r="E598" s="240" t="s">
        <v>44</v>
      </c>
      <c r="F598" s="241" t="s">
        <v>388</v>
      </c>
      <c r="G598" s="239"/>
      <c r="H598" s="240" t="s">
        <v>44</v>
      </c>
      <c r="I598" s="242"/>
      <c r="J598" s="239"/>
      <c r="K598" s="239"/>
      <c r="L598" s="243"/>
      <c r="M598" s="244"/>
      <c r="N598" s="245"/>
      <c r="O598" s="245"/>
      <c r="P598" s="245"/>
      <c r="Q598" s="245"/>
      <c r="R598" s="245"/>
      <c r="S598" s="245"/>
      <c r="T598" s="24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7" t="s">
        <v>149</v>
      </c>
      <c r="AU598" s="247" t="s">
        <v>91</v>
      </c>
      <c r="AV598" s="13" t="s">
        <v>86</v>
      </c>
      <c r="AW598" s="13" t="s">
        <v>40</v>
      </c>
      <c r="AX598" s="13" t="s">
        <v>82</v>
      </c>
      <c r="AY598" s="247" t="s">
        <v>134</v>
      </c>
    </row>
    <row r="599" s="14" customFormat="1">
      <c r="A599" s="14"/>
      <c r="B599" s="248"/>
      <c r="C599" s="249"/>
      <c r="D599" s="231" t="s">
        <v>149</v>
      </c>
      <c r="E599" s="250" t="s">
        <v>44</v>
      </c>
      <c r="F599" s="251" t="s">
        <v>702</v>
      </c>
      <c r="G599" s="249"/>
      <c r="H599" s="252">
        <v>1.8089999999999999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149</v>
      </c>
      <c r="AU599" s="258" t="s">
        <v>91</v>
      </c>
      <c r="AV599" s="14" t="s">
        <v>91</v>
      </c>
      <c r="AW599" s="14" t="s">
        <v>40</v>
      </c>
      <c r="AX599" s="14" t="s">
        <v>82</v>
      </c>
      <c r="AY599" s="258" t="s">
        <v>134</v>
      </c>
    </row>
    <row r="600" s="13" customFormat="1">
      <c r="A600" s="13"/>
      <c r="B600" s="238"/>
      <c r="C600" s="239"/>
      <c r="D600" s="231" t="s">
        <v>149</v>
      </c>
      <c r="E600" s="240" t="s">
        <v>44</v>
      </c>
      <c r="F600" s="241" t="s">
        <v>421</v>
      </c>
      <c r="G600" s="239"/>
      <c r="H600" s="240" t="s">
        <v>44</v>
      </c>
      <c r="I600" s="242"/>
      <c r="J600" s="239"/>
      <c r="K600" s="239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149</v>
      </c>
      <c r="AU600" s="247" t="s">
        <v>91</v>
      </c>
      <c r="AV600" s="13" t="s">
        <v>86</v>
      </c>
      <c r="AW600" s="13" t="s">
        <v>40</v>
      </c>
      <c r="AX600" s="13" t="s">
        <v>82</v>
      </c>
      <c r="AY600" s="247" t="s">
        <v>134</v>
      </c>
    </row>
    <row r="601" s="14" customFormat="1">
      <c r="A601" s="14"/>
      <c r="B601" s="248"/>
      <c r="C601" s="249"/>
      <c r="D601" s="231" t="s">
        <v>149</v>
      </c>
      <c r="E601" s="250" t="s">
        <v>44</v>
      </c>
      <c r="F601" s="251" t="s">
        <v>695</v>
      </c>
      <c r="G601" s="249"/>
      <c r="H601" s="252">
        <v>0.19600000000000001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8" t="s">
        <v>149</v>
      </c>
      <c r="AU601" s="258" t="s">
        <v>91</v>
      </c>
      <c r="AV601" s="14" t="s">
        <v>91</v>
      </c>
      <c r="AW601" s="14" t="s">
        <v>40</v>
      </c>
      <c r="AX601" s="14" t="s">
        <v>82</v>
      </c>
      <c r="AY601" s="258" t="s">
        <v>134</v>
      </c>
    </row>
    <row r="602" s="15" customFormat="1">
      <c r="A602" s="15"/>
      <c r="B602" s="259"/>
      <c r="C602" s="260"/>
      <c r="D602" s="231" t="s">
        <v>149</v>
      </c>
      <c r="E602" s="261" t="s">
        <v>44</v>
      </c>
      <c r="F602" s="262" t="s">
        <v>215</v>
      </c>
      <c r="G602" s="260"/>
      <c r="H602" s="263">
        <v>65.177000000000007</v>
      </c>
      <c r="I602" s="264"/>
      <c r="J602" s="260"/>
      <c r="K602" s="260"/>
      <c r="L602" s="265"/>
      <c r="M602" s="266"/>
      <c r="N602" s="267"/>
      <c r="O602" s="267"/>
      <c r="P602" s="267"/>
      <c r="Q602" s="267"/>
      <c r="R602" s="267"/>
      <c r="S602" s="267"/>
      <c r="T602" s="268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9" t="s">
        <v>149</v>
      </c>
      <c r="AU602" s="269" t="s">
        <v>91</v>
      </c>
      <c r="AV602" s="15" t="s">
        <v>143</v>
      </c>
      <c r="AW602" s="15" t="s">
        <v>40</v>
      </c>
      <c r="AX602" s="15" t="s">
        <v>86</v>
      </c>
      <c r="AY602" s="269" t="s">
        <v>134</v>
      </c>
    </row>
    <row r="603" s="2" customFormat="1" ht="24.15" customHeight="1">
      <c r="A603" s="42"/>
      <c r="B603" s="43"/>
      <c r="C603" s="218" t="s">
        <v>703</v>
      </c>
      <c r="D603" s="218" t="s">
        <v>138</v>
      </c>
      <c r="E603" s="219" t="s">
        <v>704</v>
      </c>
      <c r="F603" s="220" t="s">
        <v>705</v>
      </c>
      <c r="G603" s="221" t="s">
        <v>228</v>
      </c>
      <c r="H603" s="222">
        <v>4.6219999999999999</v>
      </c>
      <c r="I603" s="223"/>
      <c r="J603" s="224">
        <f>ROUND(I603*H603,2)</f>
        <v>0</v>
      </c>
      <c r="K603" s="220" t="s">
        <v>154</v>
      </c>
      <c r="L603" s="48"/>
      <c r="M603" s="225" t="s">
        <v>44</v>
      </c>
      <c r="N603" s="226" t="s">
        <v>53</v>
      </c>
      <c r="O603" s="88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R603" s="229" t="s">
        <v>143</v>
      </c>
      <c r="AT603" s="229" t="s">
        <v>138</v>
      </c>
      <c r="AU603" s="229" t="s">
        <v>91</v>
      </c>
      <c r="AY603" s="20" t="s">
        <v>134</v>
      </c>
      <c r="BE603" s="230">
        <f>IF(N603="základní",J603,0)</f>
        <v>0</v>
      </c>
      <c r="BF603" s="230">
        <f>IF(N603="snížená",J603,0)</f>
        <v>0</v>
      </c>
      <c r="BG603" s="230">
        <f>IF(N603="zákl. přenesená",J603,0)</f>
        <v>0</v>
      </c>
      <c r="BH603" s="230">
        <f>IF(N603="sníž. přenesená",J603,0)</f>
        <v>0</v>
      </c>
      <c r="BI603" s="230">
        <f>IF(N603="nulová",J603,0)</f>
        <v>0</v>
      </c>
      <c r="BJ603" s="20" t="s">
        <v>86</v>
      </c>
      <c r="BK603" s="230">
        <f>ROUND(I603*H603,2)</f>
        <v>0</v>
      </c>
      <c r="BL603" s="20" t="s">
        <v>143</v>
      </c>
      <c r="BM603" s="229" t="s">
        <v>706</v>
      </c>
    </row>
    <row r="604" s="2" customFormat="1">
      <c r="A604" s="42"/>
      <c r="B604" s="43"/>
      <c r="C604" s="44"/>
      <c r="D604" s="231" t="s">
        <v>145</v>
      </c>
      <c r="E604" s="44"/>
      <c r="F604" s="232" t="s">
        <v>707</v>
      </c>
      <c r="G604" s="44"/>
      <c r="H604" s="44"/>
      <c r="I604" s="233"/>
      <c r="J604" s="44"/>
      <c r="K604" s="44"/>
      <c r="L604" s="48"/>
      <c r="M604" s="234"/>
      <c r="N604" s="235"/>
      <c r="O604" s="88"/>
      <c r="P604" s="88"/>
      <c r="Q604" s="88"/>
      <c r="R604" s="88"/>
      <c r="S604" s="88"/>
      <c r="T604" s="89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T604" s="20" t="s">
        <v>145</v>
      </c>
      <c r="AU604" s="20" t="s">
        <v>91</v>
      </c>
    </row>
    <row r="605" s="2" customFormat="1">
      <c r="A605" s="42"/>
      <c r="B605" s="43"/>
      <c r="C605" s="44"/>
      <c r="D605" s="236" t="s">
        <v>147</v>
      </c>
      <c r="E605" s="44"/>
      <c r="F605" s="237" t="s">
        <v>708</v>
      </c>
      <c r="G605" s="44"/>
      <c r="H605" s="44"/>
      <c r="I605" s="233"/>
      <c r="J605" s="44"/>
      <c r="K605" s="44"/>
      <c r="L605" s="48"/>
      <c r="M605" s="234"/>
      <c r="N605" s="235"/>
      <c r="O605" s="88"/>
      <c r="P605" s="88"/>
      <c r="Q605" s="88"/>
      <c r="R605" s="88"/>
      <c r="S605" s="88"/>
      <c r="T605" s="89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T605" s="20" t="s">
        <v>147</v>
      </c>
      <c r="AU605" s="20" t="s">
        <v>91</v>
      </c>
    </row>
    <row r="606" s="13" customFormat="1">
      <c r="A606" s="13"/>
      <c r="B606" s="238"/>
      <c r="C606" s="239"/>
      <c r="D606" s="231" t="s">
        <v>149</v>
      </c>
      <c r="E606" s="240" t="s">
        <v>44</v>
      </c>
      <c r="F606" s="241" t="s">
        <v>689</v>
      </c>
      <c r="G606" s="239"/>
      <c r="H606" s="240" t="s">
        <v>44</v>
      </c>
      <c r="I606" s="242"/>
      <c r="J606" s="239"/>
      <c r="K606" s="239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149</v>
      </c>
      <c r="AU606" s="247" t="s">
        <v>91</v>
      </c>
      <c r="AV606" s="13" t="s">
        <v>86</v>
      </c>
      <c r="AW606" s="13" t="s">
        <v>40</v>
      </c>
      <c r="AX606" s="13" t="s">
        <v>82</v>
      </c>
      <c r="AY606" s="247" t="s">
        <v>134</v>
      </c>
    </row>
    <row r="607" s="14" customFormat="1">
      <c r="A607" s="14"/>
      <c r="B607" s="248"/>
      <c r="C607" s="249"/>
      <c r="D607" s="231" t="s">
        <v>149</v>
      </c>
      <c r="E607" s="250" t="s">
        <v>44</v>
      </c>
      <c r="F607" s="251" t="s">
        <v>695</v>
      </c>
      <c r="G607" s="249"/>
      <c r="H607" s="252">
        <v>0.19600000000000001</v>
      </c>
      <c r="I607" s="253"/>
      <c r="J607" s="249"/>
      <c r="K607" s="249"/>
      <c r="L607" s="254"/>
      <c r="M607" s="255"/>
      <c r="N607" s="256"/>
      <c r="O607" s="256"/>
      <c r="P607" s="256"/>
      <c r="Q607" s="256"/>
      <c r="R607" s="256"/>
      <c r="S607" s="256"/>
      <c r="T607" s="257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8" t="s">
        <v>149</v>
      </c>
      <c r="AU607" s="258" t="s">
        <v>91</v>
      </c>
      <c r="AV607" s="14" t="s">
        <v>91</v>
      </c>
      <c r="AW607" s="14" t="s">
        <v>40</v>
      </c>
      <c r="AX607" s="14" t="s">
        <v>82</v>
      </c>
      <c r="AY607" s="258" t="s">
        <v>134</v>
      </c>
    </row>
    <row r="608" s="13" customFormat="1">
      <c r="A608" s="13"/>
      <c r="B608" s="238"/>
      <c r="C608" s="239"/>
      <c r="D608" s="231" t="s">
        <v>149</v>
      </c>
      <c r="E608" s="240" t="s">
        <v>44</v>
      </c>
      <c r="F608" s="241" t="s">
        <v>626</v>
      </c>
      <c r="G608" s="239"/>
      <c r="H608" s="240" t="s">
        <v>44</v>
      </c>
      <c r="I608" s="242"/>
      <c r="J608" s="239"/>
      <c r="K608" s="239"/>
      <c r="L608" s="243"/>
      <c r="M608" s="244"/>
      <c r="N608" s="245"/>
      <c r="O608" s="245"/>
      <c r="P608" s="245"/>
      <c r="Q608" s="245"/>
      <c r="R608" s="245"/>
      <c r="S608" s="245"/>
      <c r="T608" s="24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7" t="s">
        <v>149</v>
      </c>
      <c r="AU608" s="247" t="s">
        <v>91</v>
      </c>
      <c r="AV608" s="13" t="s">
        <v>86</v>
      </c>
      <c r="AW608" s="13" t="s">
        <v>40</v>
      </c>
      <c r="AX608" s="13" t="s">
        <v>82</v>
      </c>
      <c r="AY608" s="247" t="s">
        <v>134</v>
      </c>
    </row>
    <row r="609" s="14" customFormat="1">
      <c r="A609" s="14"/>
      <c r="B609" s="248"/>
      <c r="C609" s="249"/>
      <c r="D609" s="231" t="s">
        <v>149</v>
      </c>
      <c r="E609" s="250" t="s">
        <v>44</v>
      </c>
      <c r="F609" s="251" t="s">
        <v>700</v>
      </c>
      <c r="G609" s="249"/>
      <c r="H609" s="252">
        <v>4.2300000000000004</v>
      </c>
      <c r="I609" s="253"/>
      <c r="J609" s="249"/>
      <c r="K609" s="249"/>
      <c r="L609" s="254"/>
      <c r="M609" s="255"/>
      <c r="N609" s="256"/>
      <c r="O609" s="256"/>
      <c r="P609" s="256"/>
      <c r="Q609" s="256"/>
      <c r="R609" s="256"/>
      <c r="S609" s="256"/>
      <c r="T609" s="25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8" t="s">
        <v>149</v>
      </c>
      <c r="AU609" s="258" t="s">
        <v>91</v>
      </c>
      <c r="AV609" s="14" t="s">
        <v>91</v>
      </c>
      <c r="AW609" s="14" t="s">
        <v>40</v>
      </c>
      <c r="AX609" s="14" t="s">
        <v>82</v>
      </c>
      <c r="AY609" s="258" t="s">
        <v>134</v>
      </c>
    </row>
    <row r="610" s="13" customFormat="1">
      <c r="A610" s="13"/>
      <c r="B610" s="238"/>
      <c r="C610" s="239"/>
      <c r="D610" s="231" t="s">
        <v>149</v>
      </c>
      <c r="E610" s="240" t="s">
        <v>44</v>
      </c>
      <c r="F610" s="241" t="s">
        <v>421</v>
      </c>
      <c r="G610" s="239"/>
      <c r="H610" s="240" t="s">
        <v>44</v>
      </c>
      <c r="I610" s="242"/>
      <c r="J610" s="239"/>
      <c r="K610" s="239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149</v>
      </c>
      <c r="AU610" s="247" t="s">
        <v>91</v>
      </c>
      <c r="AV610" s="13" t="s">
        <v>86</v>
      </c>
      <c r="AW610" s="13" t="s">
        <v>40</v>
      </c>
      <c r="AX610" s="13" t="s">
        <v>82</v>
      </c>
      <c r="AY610" s="247" t="s">
        <v>134</v>
      </c>
    </row>
    <row r="611" s="14" customFormat="1">
      <c r="A611" s="14"/>
      <c r="B611" s="248"/>
      <c r="C611" s="249"/>
      <c r="D611" s="231" t="s">
        <v>149</v>
      </c>
      <c r="E611" s="250" t="s">
        <v>44</v>
      </c>
      <c r="F611" s="251" t="s">
        <v>695</v>
      </c>
      <c r="G611" s="249"/>
      <c r="H611" s="252">
        <v>0.19600000000000001</v>
      </c>
      <c r="I611" s="253"/>
      <c r="J611" s="249"/>
      <c r="K611" s="249"/>
      <c r="L611" s="254"/>
      <c r="M611" s="255"/>
      <c r="N611" s="256"/>
      <c r="O611" s="256"/>
      <c r="P611" s="256"/>
      <c r="Q611" s="256"/>
      <c r="R611" s="256"/>
      <c r="S611" s="256"/>
      <c r="T611" s="257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8" t="s">
        <v>149</v>
      </c>
      <c r="AU611" s="258" t="s">
        <v>91</v>
      </c>
      <c r="AV611" s="14" t="s">
        <v>91</v>
      </c>
      <c r="AW611" s="14" t="s">
        <v>40</v>
      </c>
      <c r="AX611" s="14" t="s">
        <v>82</v>
      </c>
      <c r="AY611" s="258" t="s">
        <v>134</v>
      </c>
    </row>
    <row r="612" s="2" customFormat="1" ht="21.75" customHeight="1">
      <c r="A612" s="42"/>
      <c r="B612" s="43"/>
      <c r="C612" s="218" t="s">
        <v>433</v>
      </c>
      <c r="D612" s="218" t="s">
        <v>138</v>
      </c>
      <c r="E612" s="219" t="s">
        <v>709</v>
      </c>
      <c r="F612" s="220" t="s">
        <v>710</v>
      </c>
      <c r="G612" s="221" t="s">
        <v>228</v>
      </c>
      <c r="H612" s="222">
        <v>1.8089999999999999</v>
      </c>
      <c r="I612" s="223"/>
      <c r="J612" s="224">
        <f>ROUND(I612*H612,2)</f>
        <v>0</v>
      </c>
      <c r="K612" s="220" t="s">
        <v>154</v>
      </c>
      <c r="L612" s="48"/>
      <c r="M612" s="225" t="s">
        <v>44</v>
      </c>
      <c r="N612" s="226" t="s">
        <v>53</v>
      </c>
      <c r="O612" s="88"/>
      <c r="P612" s="227">
        <f>O612*H612</f>
        <v>0</v>
      </c>
      <c r="Q612" s="227">
        <v>0</v>
      </c>
      <c r="R612" s="227">
        <f>Q612*H612</f>
        <v>0</v>
      </c>
      <c r="S612" s="227">
        <v>0</v>
      </c>
      <c r="T612" s="228">
        <f>S612*H612</f>
        <v>0</v>
      </c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R612" s="229" t="s">
        <v>143</v>
      </c>
      <c r="AT612" s="229" t="s">
        <v>138</v>
      </c>
      <c r="AU612" s="229" t="s">
        <v>91</v>
      </c>
      <c r="AY612" s="20" t="s">
        <v>134</v>
      </c>
      <c r="BE612" s="230">
        <f>IF(N612="základní",J612,0)</f>
        <v>0</v>
      </c>
      <c r="BF612" s="230">
        <f>IF(N612="snížená",J612,0)</f>
        <v>0</v>
      </c>
      <c r="BG612" s="230">
        <f>IF(N612="zákl. přenesená",J612,0)</f>
        <v>0</v>
      </c>
      <c r="BH612" s="230">
        <f>IF(N612="sníž. přenesená",J612,0)</f>
        <v>0</v>
      </c>
      <c r="BI612" s="230">
        <f>IF(N612="nulová",J612,0)</f>
        <v>0</v>
      </c>
      <c r="BJ612" s="20" t="s">
        <v>86</v>
      </c>
      <c r="BK612" s="230">
        <f>ROUND(I612*H612,2)</f>
        <v>0</v>
      </c>
      <c r="BL612" s="20" t="s">
        <v>143</v>
      </c>
      <c r="BM612" s="229" t="s">
        <v>711</v>
      </c>
    </row>
    <row r="613" s="2" customFormat="1">
      <c r="A613" s="42"/>
      <c r="B613" s="43"/>
      <c r="C613" s="44"/>
      <c r="D613" s="231" t="s">
        <v>145</v>
      </c>
      <c r="E613" s="44"/>
      <c r="F613" s="232" t="s">
        <v>712</v>
      </c>
      <c r="G613" s="44"/>
      <c r="H613" s="44"/>
      <c r="I613" s="233"/>
      <c r="J613" s="44"/>
      <c r="K613" s="44"/>
      <c r="L613" s="48"/>
      <c r="M613" s="234"/>
      <c r="N613" s="235"/>
      <c r="O613" s="88"/>
      <c r="P613" s="88"/>
      <c r="Q613" s="88"/>
      <c r="R613" s="88"/>
      <c r="S613" s="88"/>
      <c r="T613" s="89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T613" s="20" t="s">
        <v>145</v>
      </c>
      <c r="AU613" s="20" t="s">
        <v>91</v>
      </c>
    </row>
    <row r="614" s="2" customFormat="1">
      <c r="A614" s="42"/>
      <c r="B614" s="43"/>
      <c r="C614" s="44"/>
      <c r="D614" s="236" t="s">
        <v>147</v>
      </c>
      <c r="E614" s="44"/>
      <c r="F614" s="237" t="s">
        <v>713</v>
      </c>
      <c r="G614" s="44"/>
      <c r="H614" s="44"/>
      <c r="I614" s="233"/>
      <c r="J614" s="44"/>
      <c r="K614" s="44"/>
      <c r="L614" s="48"/>
      <c r="M614" s="234"/>
      <c r="N614" s="235"/>
      <c r="O614" s="88"/>
      <c r="P614" s="88"/>
      <c r="Q614" s="88"/>
      <c r="R614" s="88"/>
      <c r="S614" s="88"/>
      <c r="T614" s="89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T614" s="20" t="s">
        <v>147</v>
      </c>
      <c r="AU614" s="20" t="s">
        <v>91</v>
      </c>
    </row>
    <row r="615" s="13" customFormat="1">
      <c r="A615" s="13"/>
      <c r="B615" s="238"/>
      <c r="C615" s="239"/>
      <c r="D615" s="231" t="s">
        <v>149</v>
      </c>
      <c r="E615" s="240" t="s">
        <v>44</v>
      </c>
      <c r="F615" s="241" t="s">
        <v>689</v>
      </c>
      <c r="G615" s="239"/>
      <c r="H615" s="240" t="s">
        <v>44</v>
      </c>
      <c r="I615" s="242"/>
      <c r="J615" s="239"/>
      <c r="K615" s="239"/>
      <c r="L615" s="243"/>
      <c r="M615" s="244"/>
      <c r="N615" s="245"/>
      <c r="O615" s="245"/>
      <c r="P615" s="245"/>
      <c r="Q615" s="245"/>
      <c r="R615" s="245"/>
      <c r="S615" s="245"/>
      <c r="T615" s="24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7" t="s">
        <v>149</v>
      </c>
      <c r="AU615" s="247" t="s">
        <v>91</v>
      </c>
      <c r="AV615" s="13" t="s">
        <v>86</v>
      </c>
      <c r="AW615" s="13" t="s">
        <v>40</v>
      </c>
      <c r="AX615" s="13" t="s">
        <v>82</v>
      </c>
      <c r="AY615" s="247" t="s">
        <v>134</v>
      </c>
    </row>
    <row r="616" s="14" customFormat="1">
      <c r="A616" s="14"/>
      <c r="B616" s="248"/>
      <c r="C616" s="249"/>
      <c r="D616" s="231" t="s">
        <v>149</v>
      </c>
      <c r="E616" s="250" t="s">
        <v>44</v>
      </c>
      <c r="F616" s="251" t="s">
        <v>695</v>
      </c>
      <c r="G616" s="249"/>
      <c r="H616" s="252">
        <v>0.19600000000000001</v>
      </c>
      <c r="I616" s="253"/>
      <c r="J616" s="249"/>
      <c r="K616" s="249"/>
      <c r="L616" s="254"/>
      <c r="M616" s="255"/>
      <c r="N616" s="256"/>
      <c r="O616" s="256"/>
      <c r="P616" s="256"/>
      <c r="Q616" s="256"/>
      <c r="R616" s="256"/>
      <c r="S616" s="256"/>
      <c r="T616" s="257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8" t="s">
        <v>149</v>
      </c>
      <c r="AU616" s="258" t="s">
        <v>91</v>
      </c>
      <c r="AV616" s="14" t="s">
        <v>91</v>
      </c>
      <c r="AW616" s="14" t="s">
        <v>40</v>
      </c>
      <c r="AX616" s="14" t="s">
        <v>82</v>
      </c>
      <c r="AY616" s="258" t="s">
        <v>134</v>
      </c>
    </row>
    <row r="617" s="13" customFormat="1">
      <c r="A617" s="13"/>
      <c r="B617" s="238"/>
      <c r="C617" s="239"/>
      <c r="D617" s="231" t="s">
        <v>149</v>
      </c>
      <c r="E617" s="240" t="s">
        <v>44</v>
      </c>
      <c r="F617" s="241" t="s">
        <v>682</v>
      </c>
      <c r="G617" s="239"/>
      <c r="H617" s="240" t="s">
        <v>44</v>
      </c>
      <c r="I617" s="242"/>
      <c r="J617" s="239"/>
      <c r="K617" s="239"/>
      <c r="L617" s="243"/>
      <c r="M617" s="244"/>
      <c r="N617" s="245"/>
      <c r="O617" s="245"/>
      <c r="P617" s="245"/>
      <c r="Q617" s="245"/>
      <c r="R617" s="245"/>
      <c r="S617" s="245"/>
      <c r="T617" s="24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7" t="s">
        <v>149</v>
      </c>
      <c r="AU617" s="247" t="s">
        <v>91</v>
      </c>
      <c r="AV617" s="13" t="s">
        <v>86</v>
      </c>
      <c r="AW617" s="13" t="s">
        <v>40</v>
      </c>
      <c r="AX617" s="13" t="s">
        <v>82</v>
      </c>
      <c r="AY617" s="247" t="s">
        <v>134</v>
      </c>
    </row>
    <row r="618" s="14" customFormat="1">
      <c r="A618" s="14"/>
      <c r="B618" s="248"/>
      <c r="C618" s="249"/>
      <c r="D618" s="231" t="s">
        <v>149</v>
      </c>
      <c r="E618" s="250" t="s">
        <v>44</v>
      </c>
      <c r="F618" s="251" t="s">
        <v>696</v>
      </c>
      <c r="G618" s="249"/>
      <c r="H618" s="252">
        <v>4.4100000000000001</v>
      </c>
      <c r="I618" s="253"/>
      <c r="J618" s="249"/>
      <c r="K618" s="249"/>
      <c r="L618" s="254"/>
      <c r="M618" s="255"/>
      <c r="N618" s="256"/>
      <c r="O618" s="256"/>
      <c r="P618" s="256"/>
      <c r="Q618" s="256"/>
      <c r="R618" s="256"/>
      <c r="S618" s="256"/>
      <c r="T618" s="257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8" t="s">
        <v>149</v>
      </c>
      <c r="AU618" s="258" t="s">
        <v>91</v>
      </c>
      <c r="AV618" s="14" t="s">
        <v>91</v>
      </c>
      <c r="AW618" s="14" t="s">
        <v>40</v>
      </c>
      <c r="AX618" s="14" t="s">
        <v>82</v>
      </c>
      <c r="AY618" s="258" t="s">
        <v>134</v>
      </c>
    </row>
    <row r="619" s="13" customFormat="1">
      <c r="A619" s="13"/>
      <c r="B619" s="238"/>
      <c r="C619" s="239"/>
      <c r="D619" s="231" t="s">
        <v>149</v>
      </c>
      <c r="E619" s="240" t="s">
        <v>44</v>
      </c>
      <c r="F619" s="241" t="s">
        <v>656</v>
      </c>
      <c r="G619" s="239"/>
      <c r="H619" s="240" t="s">
        <v>44</v>
      </c>
      <c r="I619" s="242"/>
      <c r="J619" s="239"/>
      <c r="K619" s="239"/>
      <c r="L619" s="243"/>
      <c r="M619" s="244"/>
      <c r="N619" s="245"/>
      <c r="O619" s="245"/>
      <c r="P619" s="245"/>
      <c r="Q619" s="245"/>
      <c r="R619" s="245"/>
      <c r="S619" s="245"/>
      <c r="T619" s="24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7" t="s">
        <v>149</v>
      </c>
      <c r="AU619" s="247" t="s">
        <v>91</v>
      </c>
      <c r="AV619" s="13" t="s">
        <v>86</v>
      </c>
      <c r="AW619" s="13" t="s">
        <v>40</v>
      </c>
      <c r="AX619" s="13" t="s">
        <v>82</v>
      </c>
      <c r="AY619" s="247" t="s">
        <v>134</v>
      </c>
    </row>
    <row r="620" s="14" customFormat="1">
      <c r="A620" s="14"/>
      <c r="B620" s="248"/>
      <c r="C620" s="249"/>
      <c r="D620" s="231" t="s">
        <v>149</v>
      </c>
      <c r="E620" s="250" t="s">
        <v>44</v>
      </c>
      <c r="F620" s="251" t="s">
        <v>697</v>
      </c>
      <c r="G620" s="249"/>
      <c r="H620" s="252">
        <v>4.5</v>
      </c>
      <c r="I620" s="253"/>
      <c r="J620" s="249"/>
      <c r="K620" s="249"/>
      <c r="L620" s="254"/>
      <c r="M620" s="255"/>
      <c r="N620" s="256"/>
      <c r="O620" s="256"/>
      <c r="P620" s="256"/>
      <c r="Q620" s="256"/>
      <c r="R620" s="256"/>
      <c r="S620" s="256"/>
      <c r="T620" s="25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8" t="s">
        <v>149</v>
      </c>
      <c r="AU620" s="258" t="s">
        <v>91</v>
      </c>
      <c r="AV620" s="14" t="s">
        <v>91</v>
      </c>
      <c r="AW620" s="14" t="s">
        <v>40</v>
      </c>
      <c r="AX620" s="14" t="s">
        <v>82</v>
      </c>
      <c r="AY620" s="258" t="s">
        <v>134</v>
      </c>
    </row>
    <row r="621" s="13" customFormat="1">
      <c r="A621" s="13"/>
      <c r="B621" s="238"/>
      <c r="C621" s="239"/>
      <c r="D621" s="231" t="s">
        <v>149</v>
      </c>
      <c r="E621" s="240" t="s">
        <v>44</v>
      </c>
      <c r="F621" s="241" t="s">
        <v>647</v>
      </c>
      <c r="G621" s="239"/>
      <c r="H621" s="240" t="s">
        <v>44</v>
      </c>
      <c r="I621" s="242"/>
      <c r="J621" s="239"/>
      <c r="K621" s="239"/>
      <c r="L621" s="243"/>
      <c r="M621" s="244"/>
      <c r="N621" s="245"/>
      <c r="O621" s="245"/>
      <c r="P621" s="245"/>
      <c r="Q621" s="245"/>
      <c r="R621" s="245"/>
      <c r="S621" s="245"/>
      <c r="T621" s="24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7" t="s">
        <v>149</v>
      </c>
      <c r="AU621" s="247" t="s">
        <v>91</v>
      </c>
      <c r="AV621" s="13" t="s">
        <v>86</v>
      </c>
      <c r="AW621" s="13" t="s">
        <v>40</v>
      </c>
      <c r="AX621" s="13" t="s">
        <v>82</v>
      </c>
      <c r="AY621" s="247" t="s">
        <v>134</v>
      </c>
    </row>
    <row r="622" s="14" customFormat="1">
      <c r="A622" s="14"/>
      <c r="B622" s="248"/>
      <c r="C622" s="249"/>
      <c r="D622" s="231" t="s">
        <v>149</v>
      </c>
      <c r="E622" s="250" t="s">
        <v>44</v>
      </c>
      <c r="F622" s="251" t="s">
        <v>698</v>
      </c>
      <c r="G622" s="249"/>
      <c r="H622" s="252">
        <v>17.135999999999999</v>
      </c>
      <c r="I622" s="253"/>
      <c r="J622" s="249"/>
      <c r="K622" s="249"/>
      <c r="L622" s="254"/>
      <c r="M622" s="255"/>
      <c r="N622" s="256"/>
      <c r="O622" s="256"/>
      <c r="P622" s="256"/>
      <c r="Q622" s="256"/>
      <c r="R622" s="256"/>
      <c r="S622" s="256"/>
      <c r="T622" s="25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8" t="s">
        <v>149</v>
      </c>
      <c r="AU622" s="258" t="s">
        <v>91</v>
      </c>
      <c r="AV622" s="14" t="s">
        <v>91</v>
      </c>
      <c r="AW622" s="14" t="s">
        <v>40</v>
      </c>
      <c r="AX622" s="14" t="s">
        <v>82</v>
      </c>
      <c r="AY622" s="258" t="s">
        <v>134</v>
      </c>
    </row>
    <row r="623" s="14" customFormat="1">
      <c r="A623" s="14"/>
      <c r="B623" s="248"/>
      <c r="C623" s="249"/>
      <c r="D623" s="231" t="s">
        <v>149</v>
      </c>
      <c r="E623" s="250" t="s">
        <v>44</v>
      </c>
      <c r="F623" s="251" t="s">
        <v>699</v>
      </c>
      <c r="G623" s="249"/>
      <c r="H623" s="252">
        <v>25.5</v>
      </c>
      <c r="I623" s="253"/>
      <c r="J623" s="249"/>
      <c r="K623" s="249"/>
      <c r="L623" s="254"/>
      <c r="M623" s="255"/>
      <c r="N623" s="256"/>
      <c r="O623" s="256"/>
      <c r="P623" s="256"/>
      <c r="Q623" s="256"/>
      <c r="R623" s="256"/>
      <c r="S623" s="256"/>
      <c r="T623" s="25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8" t="s">
        <v>149</v>
      </c>
      <c r="AU623" s="258" t="s">
        <v>91</v>
      </c>
      <c r="AV623" s="14" t="s">
        <v>91</v>
      </c>
      <c r="AW623" s="14" t="s">
        <v>40</v>
      </c>
      <c r="AX623" s="14" t="s">
        <v>82</v>
      </c>
      <c r="AY623" s="258" t="s">
        <v>134</v>
      </c>
    </row>
    <row r="624" s="13" customFormat="1">
      <c r="A624" s="13"/>
      <c r="B624" s="238"/>
      <c r="C624" s="239"/>
      <c r="D624" s="231" t="s">
        <v>149</v>
      </c>
      <c r="E624" s="240" t="s">
        <v>44</v>
      </c>
      <c r="F624" s="241" t="s">
        <v>626</v>
      </c>
      <c r="G624" s="239"/>
      <c r="H624" s="240" t="s">
        <v>44</v>
      </c>
      <c r="I624" s="242"/>
      <c r="J624" s="239"/>
      <c r="K624" s="239"/>
      <c r="L624" s="243"/>
      <c r="M624" s="244"/>
      <c r="N624" s="245"/>
      <c r="O624" s="245"/>
      <c r="P624" s="245"/>
      <c r="Q624" s="245"/>
      <c r="R624" s="245"/>
      <c r="S624" s="245"/>
      <c r="T624" s="24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7" t="s">
        <v>149</v>
      </c>
      <c r="AU624" s="247" t="s">
        <v>91</v>
      </c>
      <c r="AV624" s="13" t="s">
        <v>86</v>
      </c>
      <c r="AW624" s="13" t="s">
        <v>40</v>
      </c>
      <c r="AX624" s="13" t="s">
        <v>82</v>
      </c>
      <c r="AY624" s="247" t="s">
        <v>134</v>
      </c>
    </row>
    <row r="625" s="14" customFormat="1">
      <c r="A625" s="14"/>
      <c r="B625" s="248"/>
      <c r="C625" s="249"/>
      <c r="D625" s="231" t="s">
        <v>149</v>
      </c>
      <c r="E625" s="250" t="s">
        <v>44</v>
      </c>
      <c r="F625" s="251" t="s">
        <v>700</v>
      </c>
      <c r="G625" s="249"/>
      <c r="H625" s="252">
        <v>4.2300000000000004</v>
      </c>
      <c r="I625" s="253"/>
      <c r="J625" s="249"/>
      <c r="K625" s="249"/>
      <c r="L625" s="254"/>
      <c r="M625" s="255"/>
      <c r="N625" s="256"/>
      <c r="O625" s="256"/>
      <c r="P625" s="256"/>
      <c r="Q625" s="256"/>
      <c r="R625" s="256"/>
      <c r="S625" s="256"/>
      <c r="T625" s="257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8" t="s">
        <v>149</v>
      </c>
      <c r="AU625" s="258" t="s">
        <v>91</v>
      </c>
      <c r="AV625" s="14" t="s">
        <v>91</v>
      </c>
      <c r="AW625" s="14" t="s">
        <v>40</v>
      </c>
      <c r="AX625" s="14" t="s">
        <v>82</v>
      </c>
      <c r="AY625" s="258" t="s">
        <v>134</v>
      </c>
    </row>
    <row r="626" s="13" customFormat="1">
      <c r="A626" s="13"/>
      <c r="B626" s="238"/>
      <c r="C626" s="239"/>
      <c r="D626" s="231" t="s">
        <v>149</v>
      </c>
      <c r="E626" s="240" t="s">
        <v>44</v>
      </c>
      <c r="F626" s="241" t="s">
        <v>649</v>
      </c>
      <c r="G626" s="239"/>
      <c r="H626" s="240" t="s">
        <v>44</v>
      </c>
      <c r="I626" s="242"/>
      <c r="J626" s="239"/>
      <c r="K626" s="239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149</v>
      </c>
      <c r="AU626" s="247" t="s">
        <v>91</v>
      </c>
      <c r="AV626" s="13" t="s">
        <v>86</v>
      </c>
      <c r="AW626" s="13" t="s">
        <v>40</v>
      </c>
      <c r="AX626" s="13" t="s">
        <v>82</v>
      </c>
      <c r="AY626" s="247" t="s">
        <v>134</v>
      </c>
    </row>
    <row r="627" s="14" customFormat="1">
      <c r="A627" s="14"/>
      <c r="B627" s="248"/>
      <c r="C627" s="249"/>
      <c r="D627" s="231" t="s">
        <v>149</v>
      </c>
      <c r="E627" s="250" t="s">
        <v>44</v>
      </c>
      <c r="F627" s="251" t="s">
        <v>701</v>
      </c>
      <c r="G627" s="249"/>
      <c r="H627" s="252">
        <v>7.2000000000000002</v>
      </c>
      <c r="I627" s="253"/>
      <c r="J627" s="249"/>
      <c r="K627" s="249"/>
      <c r="L627" s="254"/>
      <c r="M627" s="255"/>
      <c r="N627" s="256"/>
      <c r="O627" s="256"/>
      <c r="P627" s="256"/>
      <c r="Q627" s="256"/>
      <c r="R627" s="256"/>
      <c r="S627" s="256"/>
      <c r="T627" s="25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8" t="s">
        <v>149</v>
      </c>
      <c r="AU627" s="258" t="s">
        <v>91</v>
      </c>
      <c r="AV627" s="14" t="s">
        <v>91</v>
      </c>
      <c r="AW627" s="14" t="s">
        <v>40</v>
      </c>
      <c r="AX627" s="14" t="s">
        <v>82</v>
      </c>
      <c r="AY627" s="258" t="s">
        <v>134</v>
      </c>
    </row>
    <row r="628" s="13" customFormat="1">
      <c r="A628" s="13"/>
      <c r="B628" s="238"/>
      <c r="C628" s="239"/>
      <c r="D628" s="231" t="s">
        <v>149</v>
      </c>
      <c r="E628" s="240" t="s">
        <v>44</v>
      </c>
      <c r="F628" s="241" t="s">
        <v>388</v>
      </c>
      <c r="G628" s="239"/>
      <c r="H628" s="240" t="s">
        <v>44</v>
      </c>
      <c r="I628" s="242"/>
      <c r="J628" s="239"/>
      <c r="K628" s="239"/>
      <c r="L628" s="243"/>
      <c r="M628" s="244"/>
      <c r="N628" s="245"/>
      <c r="O628" s="245"/>
      <c r="P628" s="245"/>
      <c r="Q628" s="245"/>
      <c r="R628" s="245"/>
      <c r="S628" s="245"/>
      <c r="T628" s="24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7" t="s">
        <v>149</v>
      </c>
      <c r="AU628" s="247" t="s">
        <v>91</v>
      </c>
      <c r="AV628" s="13" t="s">
        <v>86</v>
      </c>
      <c r="AW628" s="13" t="s">
        <v>40</v>
      </c>
      <c r="AX628" s="13" t="s">
        <v>82</v>
      </c>
      <c r="AY628" s="247" t="s">
        <v>134</v>
      </c>
    </row>
    <row r="629" s="14" customFormat="1">
      <c r="A629" s="14"/>
      <c r="B629" s="248"/>
      <c r="C629" s="249"/>
      <c r="D629" s="231" t="s">
        <v>149</v>
      </c>
      <c r="E629" s="250" t="s">
        <v>44</v>
      </c>
      <c r="F629" s="251" t="s">
        <v>702</v>
      </c>
      <c r="G629" s="249"/>
      <c r="H629" s="252">
        <v>1.8089999999999999</v>
      </c>
      <c r="I629" s="253"/>
      <c r="J629" s="249"/>
      <c r="K629" s="249"/>
      <c r="L629" s="254"/>
      <c r="M629" s="255"/>
      <c r="N629" s="256"/>
      <c r="O629" s="256"/>
      <c r="P629" s="256"/>
      <c r="Q629" s="256"/>
      <c r="R629" s="256"/>
      <c r="S629" s="256"/>
      <c r="T629" s="25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8" t="s">
        <v>149</v>
      </c>
      <c r="AU629" s="258" t="s">
        <v>91</v>
      </c>
      <c r="AV629" s="14" t="s">
        <v>91</v>
      </c>
      <c r="AW629" s="14" t="s">
        <v>40</v>
      </c>
      <c r="AX629" s="14" t="s">
        <v>86</v>
      </c>
      <c r="AY629" s="258" t="s">
        <v>134</v>
      </c>
    </row>
    <row r="630" s="2" customFormat="1" ht="24.15" customHeight="1">
      <c r="A630" s="42"/>
      <c r="B630" s="43"/>
      <c r="C630" s="218" t="s">
        <v>714</v>
      </c>
      <c r="D630" s="218" t="s">
        <v>138</v>
      </c>
      <c r="E630" s="219" t="s">
        <v>715</v>
      </c>
      <c r="F630" s="220" t="s">
        <v>716</v>
      </c>
      <c r="G630" s="221" t="s">
        <v>228</v>
      </c>
      <c r="H630" s="222">
        <v>1234.6389999999999</v>
      </c>
      <c r="I630" s="223"/>
      <c r="J630" s="224">
        <f>ROUND(I630*H630,2)</f>
        <v>0</v>
      </c>
      <c r="K630" s="220" t="s">
        <v>154</v>
      </c>
      <c r="L630" s="48"/>
      <c r="M630" s="225" t="s">
        <v>44</v>
      </c>
      <c r="N630" s="226" t="s">
        <v>53</v>
      </c>
      <c r="O630" s="88"/>
      <c r="P630" s="227">
        <f>O630*H630</f>
        <v>0</v>
      </c>
      <c r="Q630" s="227">
        <v>0</v>
      </c>
      <c r="R630" s="227">
        <f>Q630*H630</f>
        <v>0</v>
      </c>
      <c r="S630" s="227">
        <v>0</v>
      </c>
      <c r="T630" s="228">
        <f>S630*H630</f>
        <v>0</v>
      </c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R630" s="229" t="s">
        <v>143</v>
      </c>
      <c r="AT630" s="229" t="s">
        <v>138</v>
      </c>
      <c r="AU630" s="229" t="s">
        <v>91</v>
      </c>
      <c r="AY630" s="20" t="s">
        <v>134</v>
      </c>
      <c r="BE630" s="230">
        <f>IF(N630="základní",J630,0)</f>
        <v>0</v>
      </c>
      <c r="BF630" s="230">
        <f>IF(N630="snížená",J630,0)</f>
        <v>0</v>
      </c>
      <c r="BG630" s="230">
        <f>IF(N630="zákl. přenesená",J630,0)</f>
        <v>0</v>
      </c>
      <c r="BH630" s="230">
        <f>IF(N630="sníž. přenesená",J630,0)</f>
        <v>0</v>
      </c>
      <c r="BI630" s="230">
        <f>IF(N630="nulová",J630,0)</f>
        <v>0</v>
      </c>
      <c r="BJ630" s="20" t="s">
        <v>86</v>
      </c>
      <c r="BK630" s="230">
        <f>ROUND(I630*H630,2)</f>
        <v>0</v>
      </c>
      <c r="BL630" s="20" t="s">
        <v>143</v>
      </c>
      <c r="BM630" s="229" t="s">
        <v>717</v>
      </c>
    </row>
    <row r="631" s="2" customFormat="1">
      <c r="A631" s="42"/>
      <c r="B631" s="43"/>
      <c r="C631" s="44"/>
      <c r="D631" s="231" t="s">
        <v>145</v>
      </c>
      <c r="E631" s="44"/>
      <c r="F631" s="232" t="s">
        <v>610</v>
      </c>
      <c r="G631" s="44"/>
      <c r="H631" s="44"/>
      <c r="I631" s="233"/>
      <c r="J631" s="44"/>
      <c r="K631" s="44"/>
      <c r="L631" s="48"/>
      <c r="M631" s="234"/>
      <c r="N631" s="235"/>
      <c r="O631" s="88"/>
      <c r="P631" s="88"/>
      <c r="Q631" s="88"/>
      <c r="R631" s="88"/>
      <c r="S631" s="88"/>
      <c r="T631" s="89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T631" s="20" t="s">
        <v>145</v>
      </c>
      <c r="AU631" s="20" t="s">
        <v>91</v>
      </c>
    </row>
    <row r="632" s="2" customFormat="1">
      <c r="A632" s="42"/>
      <c r="B632" s="43"/>
      <c r="C632" s="44"/>
      <c r="D632" s="236" t="s">
        <v>147</v>
      </c>
      <c r="E632" s="44"/>
      <c r="F632" s="237" t="s">
        <v>718</v>
      </c>
      <c r="G632" s="44"/>
      <c r="H632" s="44"/>
      <c r="I632" s="233"/>
      <c r="J632" s="44"/>
      <c r="K632" s="44"/>
      <c r="L632" s="48"/>
      <c r="M632" s="234"/>
      <c r="N632" s="235"/>
      <c r="O632" s="88"/>
      <c r="P632" s="88"/>
      <c r="Q632" s="88"/>
      <c r="R632" s="88"/>
      <c r="S632" s="88"/>
      <c r="T632" s="89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T632" s="20" t="s">
        <v>147</v>
      </c>
      <c r="AU632" s="20" t="s">
        <v>91</v>
      </c>
    </row>
    <row r="633" s="13" customFormat="1">
      <c r="A633" s="13"/>
      <c r="B633" s="238"/>
      <c r="C633" s="239"/>
      <c r="D633" s="231" t="s">
        <v>149</v>
      </c>
      <c r="E633" s="240" t="s">
        <v>44</v>
      </c>
      <c r="F633" s="241" t="s">
        <v>612</v>
      </c>
      <c r="G633" s="239"/>
      <c r="H633" s="240" t="s">
        <v>44</v>
      </c>
      <c r="I633" s="242"/>
      <c r="J633" s="239"/>
      <c r="K633" s="239"/>
      <c r="L633" s="243"/>
      <c r="M633" s="244"/>
      <c r="N633" s="245"/>
      <c r="O633" s="245"/>
      <c r="P633" s="245"/>
      <c r="Q633" s="245"/>
      <c r="R633" s="245"/>
      <c r="S633" s="245"/>
      <c r="T633" s="24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7" t="s">
        <v>149</v>
      </c>
      <c r="AU633" s="247" t="s">
        <v>91</v>
      </c>
      <c r="AV633" s="13" t="s">
        <v>86</v>
      </c>
      <c r="AW633" s="13" t="s">
        <v>40</v>
      </c>
      <c r="AX633" s="13" t="s">
        <v>82</v>
      </c>
      <c r="AY633" s="247" t="s">
        <v>134</v>
      </c>
    </row>
    <row r="634" s="13" customFormat="1">
      <c r="A634" s="13"/>
      <c r="B634" s="238"/>
      <c r="C634" s="239"/>
      <c r="D634" s="231" t="s">
        <v>149</v>
      </c>
      <c r="E634" s="240" t="s">
        <v>44</v>
      </c>
      <c r="F634" s="241" t="s">
        <v>689</v>
      </c>
      <c r="G634" s="239"/>
      <c r="H634" s="240" t="s">
        <v>44</v>
      </c>
      <c r="I634" s="242"/>
      <c r="J634" s="239"/>
      <c r="K634" s="239"/>
      <c r="L634" s="243"/>
      <c r="M634" s="244"/>
      <c r="N634" s="245"/>
      <c r="O634" s="245"/>
      <c r="P634" s="245"/>
      <c r="Q634" s="245"/>
      <c r="R634" s="245"/>
      <c r="S634" s="245"/>
      <c r="T634" s="24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7" t="s">
        <v>149</v>
      </c>
      <c r="AU634" s="247" t="s">
        <v>91</v>
      </c>
      <c r="AV634" s="13" t="s">
        <v>86</v>
      </c>
      <c r="AW634" s="13" t="s">
        <v>40</v>
      </c>
      <c r="AX634" s="13" t="s">
        <v>82</v>
      </c>
      <c r="AY634" s="247" t="s">
        <v>134</v>
      </c>
    </row>
    <row r="635" s="14" customFormat="1">
      <c r="A635" s="14"/>
      <c r="B635" s="248"/>
      <c r="C635" s="249"/>
      <c r="D635" s="231" t="s">
        <v>149</v>
      </c>
      <c r="E635" s="250" t="s">
        <v>44</v>
      </c>
      <c r="F635" s="251" t="s">
        <v>695</v>
      </c>
      <c r="G635" s="249"/>
      <c r="H635" s="252">
        <v>0.19600000000000001</v>
      </c>
      <c r="I635" s="253"/>
      <c r="J635" s="249"/>
      <c r="K635" s="249"/>
      <c r="L635" s="254"/>
      <c r="M635" s="255"/>
      <c r="N635" s="256"/>
      <c r="O635" s="256"/>
      <c r="P635" s="256"/>
      <c r="Q635" s="256"/>
      <c r="R635" s="256"/>
      <c r="S635" s="256"/>
      <c r="T635" s="257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8" t="s">
        <v>149</v>
      </c>
      <c r="AU635" s="258" t="s">
        <v>91</v>
      </c>
      <c r="AV635" s="14" t="s">
        <v>91</v>
      </c>
      <c r="AW635" s="14" t="s">
        <v>40</v>
      </c>
      <c r="AX635" s="14" t="s">
        <v>82</v>
      </c>
      <c r="AY635" s="258" t="s">
        <v>134</v>
      </c>
    </row>
    <row r="636" s="13" customFormat="1">
      <c r="A636" s="13"/>
      <c r="B636" s="238"/>
      <c r="C636" s="239"/>
      <c r="D636" s="231" t="s">
        <v>149</v>
      </c>
      <c r="E636" s="240" t="s">
        <v>44</v>
      </c>
      <c r="F636" s="241" t="s">
        <v>682</v>
      </c>
      <c r="G636" s="239"/>
      <c r="H636" s="240" t="s">
        <v>44</v>
      </c>
      <c r="I636" s="242"/>
      <c r="J636" s="239"/>
      <c r="K636" s="239"/>
      <c r="L636" s="243"/>
      <c r="M636" s="244"/>
      <c r="N636" s="245"/>
      <c r="O636" s="245"/>
      <c r="P636" s="245"/>
      <c r="Q636" s="245"/>
      <c r="R636" s="245"/>
      <c r="S636" s="245"/>
      <c r="T636" s="24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7" t="s">
        <v>149</v>
      </c>
      <c r="AU636" s="247" t="s">
        <v>91</v>
      </c>
      <c r="AV636" s="13" t="s">
        <v>86</v>
      </c>
      <c r="AW636" s="13" t="s">
        <v>40</v>
      </c>
      <c r="AX636" s="13" t="s">
        <v>82</v>
      </c>
      <c r="AY636" s="247" t="s">
        <v>134</v>
      </c>
    </row>
    <row r="637" s="14" customFormat="1">
      <c r="A637" s="14"/>
      <c r="B637" s="248"/>
      <c r="C637" s="249"/>
      <c r="D637" s="231" t="s">
        <v>149</v>
      </c>
      <c r="E637" s="250" t="s">
        <v>44</v>
      </c>
      <c r="F637" s="251" t="s">
        <v>696</v>
      </c>
      <c r="G637" s="249"/>
      <c r="H637" s="252">
        <v>4.4100000000000001</v>
      </c>
      <c r="I637" s="253"/>
      <c r="J637" s="249"/>
      <c r="K637" s="249"/>
      <c r="L637" s="254"/>
      <c r="M637" s="255"/>
      <c r="N637" s="256"/>
      <c r="O637" s="256"/>
      <c r="P637" s="256"/>
      <c r="Q637" s="256"/>
      <c r="R637" s="256"/>
      <c r="S637" s="256"/>
      <c r="T637" s="257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8" t="s">
        <v>149</v>
      </c>
      <c r="AU637" s="258" t="s">
        <v>91</v>
      </c>
      <c r="AV637" s="14" t="s">
        <v>91</v>
      </c>
      <c r="AW637" s="14" t="s">
        <v>40</v>
      </c>
      <c r="AX637" s="14" t="s">
        <v>82</v>
      </c>
      <c r="AY637" s="258" t="s">
        <v>134</v>
      </c>
    </row>
    <row r="638" s="13" customFormat="1">
      <c r="A638" s="13"/>
      <c r="B638" s="238"/>
      <c r="C638" s="239"/>
      <c r="D638" s="231" t="s">
        <v>149</v>
      </c>
      <c r="E638" s="240" t="s">
        <v>44</v>
      </c>
      <c r="F638" s="241" t="s">
        <v>689</v>
      </c>
      <c r="G638" s="239"/>
      <c r="H638" s="240" t="s">
        <v>44</v>
      </c>
      <c r="I638" s="242"/>
      <c r="J638" s="239"/>
      <c r="K638" s="239"/>
      <c r="L638" s="243"/>
      <c r="M638" s="244"/>
      <c r="N638" s="245"/>
      <c r="O638" s="245"/>
      <c r="P638" s="245"/>
      <c r="Q638" s="245"/>
      <c r="R638" s="245"/>
      <c r="S638" s="245"/>
      <c r="T638" s="24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7" t="s">
        <v>149</v>
      </c>
      <c r="AU638" s="247" t="s">
        <v>91</v>
      </c>
      <c r="AV638" s="13" t="s">
        <v>86</v>
      </c>
      <c r="AW638" s="13" t="s">
        <v>40</v>
      </c>
      <c r="AX638" s="13" t="s">
        <v>82</v>
      </c>
      <c r="AY638" s="247" t="s">
        <v>134</v>
      </c>
    </row>
    <row r="639" s="14" customFormat="1">
      <c r="A639" s="14"/>
      <c r="B639" s="248"/>
      <c r="C639" s="249"/>
      <c r="D639" s="231" t="s">
        <v>149</v>
      </c>
      <c r="E639" s="250" t="s">
        <v>44</v>
      </c>
      <c r="F639" s="251" t="s">
        <v>697</v>
      </c>
      <c r="G639" s="249"/>
      <c r="H639" s="252">
        <v>4.5</v>
      </c>
      <c r="I639" s="253"/>
      <c r="J639" s="249"/>
      <c r="K639" s="249"/>
      <c r="L639" s="254"/>
      <c r="M639" s="255"/>
      <c r="N639" s="256"/>
      <c r="O639" s="256"/>
      <c r="P639" s="256"/>
      <c r="Q639" s="256"/>
      <c r="R639" s="256"/>
      <c r="S639" s="256"/>
      <c r="T639" s="25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8" t="s">
        <v>149</v>
      </c>
      <c r="AU639" s="258" t="s">
        <v>91</v>
      </c>
      <c r="AV639" s="14" t="s">
        <v>91</v>
      </c>
      <c r="AW639" s="14" t="s">
        <v>40</v>
      </c>
      <c r="AX639" s="14" t="s">
        <v>82</v>
      </c>
      <c r="AY639" s="258" t="s">
        <v>134</v>
      </c>
    </row>
    <row r="640" s="13" customFormat="1">
      <c r="A640" s="13"/>
      <c r="B640" s="238"/>
      <c r="C640" s="239"/>
      <c r="D640" s="231" t="s">
        <v>149</v>
      </c>
      <c r="E640" s="240" t="s">
        <v>44</v>
      </c>
      <c r="F640" s="241" t="s">
        <v>647</v>
      </c>
      <c r="G640" s="239"/>
      <c r="H640" s="240" t="s">
        <v>44</v>
      </c>
      <c r="I640" s="242"/>
      <c r="J640" s="239"/>
      <c r="K640" s="239"/>
      <c r="L640" s="243"/>
      <c r="M640" s="244"/>
      <c r="N640" s="245"/>
      <c r="O640" s="245"/>
      <c r="P640" s="245"/>
      <c r="Q640" s="245"/>
      <c r="R640" s="245"/>
      <c r="S640" s="245"/>
      <c r="T640" s="24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7" t="s">
        <v>149</v>
      </c>
      <c r="AU640" s="247" t="s">
        <v>91</v>
      </c>
      <c r="AV640" s="13" t="s">
        <v>86</v>
      </c>
      <c r="AW640" s="13" t="s">
        <v>40</v>
      </c>
      <c r="AX640" s="13" t="s">
        <v>82</v>
      </c>
      <c r="AY640" s="247" t="s">
        <v>134</v>
      </c>
    </row>
    <row r="641" s="14" customFormat="1">
      <c r="A641" s="14"/>
      <c r="B641" s="248"/>
      <c r="C641" s="249"/>
      <c r="D641" s="231" t="s">
        <v>149</v>
      </c>
      <c r="E641" s="250" t="s">
        <v>44</v>
      </c>
      <c r="F641" s="251" t="s">
        <v>698</v>
      </c>
      <c r="G641" s="249"/>
      <c r="H641" s="252">
        <v>17.135999999999999</v>
      </c>
      <c r="I641" s="253"/>
      <c r="J641" s="249"/>
      <c r="K641" s="249"/>
      <c r="L641" s="254"/>
      <c r="M641" s="255"/>
      <c r="N641" s="256"/>
      <c r="O641" s="256"/>
      <c r="P641" s="256"/>
      <c r="Q641" s="256"/>
      <c r="R641" s="256"/>
      <c r="S641" s="256"/>
      <c r="T641" s="257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8" t="s">
        <v>149</v>
      </c>
      <c r="AU641" s="258" t="s">
        <v>91</v>
      </c>
      <c r="AV641" s="14" t="s">
        <v>91</v>
      </c>
      <c r="AW641" s="14" t="s">
        <v>40</v>
      </c>
      <c r="AX641" s="14" t="s">
        <v>82</v>
      </c>
      <c r="AY641" s="258" t="s">
        <v>134</v>
      </c>
    </row>
    <row r="642" s="14" customFormat="1">
      <c r="A642" s="14"/>
      <c r="B642" s="248"/>
      <c r="C642" s="249"/>
      <c r="D642" s="231" t="s">
        <v>149</v>
      </c>
      <c r="E642" s="250" t="s">
        <v>44</v>
      </c>
      <c r="F642" s="251" t="s">
        <v>699</v>
      </c>
      <c r="G642" s="249"/>
      <c r="H642" s="252">
        <v>25.5</v>
      </c>
      <c r="I642" s="253"/>
      <c r="J642" s="249"/>
      <c r="K642" s="249"/>
      <c r="L642" s="254"/>
      <c r="M642" s="255"/>
      <c r="N642" s="256"/>
      <c r="O642" s="256"/>
      <c r="P642" s="256"/>
      <c r="Q642" s="256"/>
      <c r="R642" s="256"/>
      <c r="S642" s="256"/>
      <c r="T642" s="257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8" t="s">
        <v>149</v>
      </c>
      <c r="AU642" s="258" t="s">
        <v>91</v>
      </c>
      <c r="AV642" s="14" t="s">
        <v>91</v>
      </c>
      <c r="AW642" s="14" t="s">
        <v>40</v>
      </c>
      <c r="AX642" s="14" t="s">
        <v>82</v>
      </c>
      <c r="AY642" s="258" t="s">
        <v>134</v>
      </c>
    </row>
    <row r="643" s="13" customFormat="1">
      <c r="A643" s="13"/>
      <c r="B643" s="238"/>
      <c r="C643" s="239"/>
      <c r="D643" s="231" t="s">
        <v>149</v>
      </c>
      <c r="E643" s="240" t="s">
        <v>44</v>
      </c>
      <c r="F643" s="241" t="s">
        <v>626</v>
      </c>
      <c r="G643" s="239"/>
      <c r="H643" s="240" t="s">
        <v>44</v>
      </c>
      <c r="I643" s="242"/>
      <c r="J643" s="239"/>
      <c r="K643" s="239"/>
      <c r="L643" s="243"/>
      <c r="M643" s="244"/>
      <c r="N643" s="245"/>
      <c r="O643" s="245"/>
      <c r="P643" s="245"/>
      <c r="Q643" s="245"/>
      <c r="R643" s="245"/>
      <c r="S643" s="245"/>
      <c r="T643" s="24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7" t="s">
        <v>149</v>
      </c>
      <c r="AU643" s="247" t="s">
        <v>91</v>
      </c>
      <c r="AV643" s="13" t="s">
        <v>86</v>
      </c>
      <c r="AW643" s="13" t="s">
        <v>40</v>
      </c>
      <c r="AX643" s="13" t="s">
        <v>82</v>
      </c>
      <c r="AY643" s="247" t="s">
        <v>134</v>
      </c>
    </row>
    <row r="644" s="14" customFormat="1">
      <c r="A644" s="14"/>
      <c r="B644" s="248"/>
      <c r="C644" s="249"/>
      <c r="D644" s="231" t="s">
        <v>149</v>
      </c>
      <c r="E644" s="250" t="s">
        <v>44</v>
      </c>
      <c r="F644" s="251" t="s">
        <v>700</v>
      </c>
      <c r="G644" s="249"/>
      <c r="H644" s="252">
        <v>4.2300000000000004</v>
      </c>
      <c r="I644" s="253"/>
      <c r="J644" s="249"/>
      <c r="K644" s="249"/>
      <c r="L644" s="254"/>
      <c r="M644" s="255"/>
      <c r="N644" s="256"/>
      <c r="O644" s="256"/>
      <c r="P644" s="256"/>
      <c r="Q644" s="256"/>
      <c r="R644" s="256"/>
      <c r="S644" s="256"/>
      <c r="T644" s="257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8" t="s">
        <v>149</v>
      </c>
      <c r="AU644" s="258" t="s">
        <v>91</v>
      </c>
      <c r="AV644" s="14" t="s">
        <v>91</v>
      </c>
      <c r="AW644" s="14" t="s">
        <v>40</v>
      </c>
      <c r="AX644" s="14" t="s">
        <v>82</v>
      </c>
      <c r="AY644" s="258" t="s">
        <v>134</v>
      </c>
    </row>
    <row r="645" s="13" customFormat="1">
      <c r="A645" s="13"/>
      <c r="B645" s="238"/>
      <c r="C645" s="239"/>
      <c r="D645" s="231" t="s">
        <v>149</v>
      </c>
      <c r="E645" s="240" t="s">
        <v>44</v>
      </c>
      <c r="F645" s="241" t="s">
        <v>649</v>
      </c>
      <c r="G645" s="239"/>
      <c r="H645" s="240" t="s">
        <v>44</v>
      </c>
      <c r="I645" s="242"/>
      <c r="J645" s="239"/>
      <c r="K645" s="239"/>
      <c r="L645" s="243"/>
      <c r="M645" s="244"/>
      <c r="N645" s="245"/>
      <c r="O645" s="245"/>
      <c r="P645" s="245"/>
      <c r="Q645" s="245"/>
      <c r="R645" s="245"/>
      <c r="S645" s="245"/>
      <c r="T645" s="24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7" t="s">
        <v>149</v>
      </c>
      <c r="AU645" s="247" t="s">
        <v>91</v>
      </c>
      <c r="AV645" s="13" t="s">
        <v>86</v>
      </c>
      <c r="AW645" s="13" t="s">
        <v>40</v>
      </c>
      <c r="AX645" s="13" t="s">
        <v>82</v>
      </c>
      <c r="AY645" s="247" t="s">
        <v>134</v>
      </c>
    </row>
    <row r="646" s="14" customFormat="1">
      <c r="A646" s="14"/>
      <c r="B646" s="248"/>
      <c r="C646" s="249"/>
      <c r="D646" s="231" t="s">
        <v>149</v>
      </c>
      <c r="E646" s="250" t="s">
        <v>44</v>
      </c>
      <c r="F646" s="251" t="s">
        <v>701</v>
      </c>
      <c r="G646" s="249"/>
      <c r="H646" s="252">
        <v>7.2000000000000002</v>
      </c>
      <c r="I646" s="253"/>
      <c r="J646" s="249"/>
      <c r="K646" s="249"/>
      <c r="L646" s="254"/>
      <c r="M646" s="255"/>
      <c r="N646" s="256"/>
      <c r="O646" s="256"/>
      <c r="P646" s="256"/>
      <c r="Q646" s="256"/>
      <c r="R646" s="256"/>
      <c r="S646" s="256"/>
      <c r="T646" s="257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8" t="s">
        <v>149</v>
      </c>
      <c r="AU646" s="258" t="s">
        <v>91</v>
      </c>
      <c r="AV646" s="14" t="s">
        <v>91</v>
      </c>
      <c r="AW646" s="14" t="s">
        <v>40</v>
      </c>
      <c r="AX646" s="14" t="s">
        <v>82</v>
      </c>
      <c r="AY646" s="258" t="s">
        <v>134</v>
      </c>
    </row>
    <row r="647" s="13" customFormat="1">
      <c r="A647" s="13"/>
      <c r="B647" s="238"/>
      <c r="C647" s="239"/>
      <c r="D647" s="231" t="s">
        <v>149</v>
      </c>
      <c r="E647" s="240" t="s">
        <v>44</v>
      </c>
      <c r="F647" s="241" t="s">
        <v>388</v>
      </c>
      <c r="G647" s="239"/>
      <c r="H647" s="240" t="s">
        <v>44</v>
      </c>
      <c r="I647" s="242"/>
      <c r="J647" s="239"/>
      <c r="K647" s="239"/>
      <c r="L647" s="243"/>
      <c r="M647" s="244"/>
      <c r="N647" s="245"/>
      <c r="O647" s="245"/>
      <c r="P647" s="245"/>
      <c r="Q647" s="245"/>
      <c r="R647" s="245"/>
      <c r="S647" s="245"/>
      <c r="T647" s="24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7" t="s">
        <v>149</v>
      </c>
      <c r="AU647" s="247" t="s">
        <v>91</v>
      </c>
      <c r="AV647" s="13" t="s">
        <v>86</v>
      </c>
      <c r="AW647" s="13" t="s">
        <v>40</v>
      </c>
      <c r="AX647" s="13" t="s">
        <v>82</v>
      </c>
      <c r="AY647" s="247" t="s">
        <v>134</v>
      </c>
    </row>
    <row r="648" s="14" customFormat="1">
      <c r="A648" s="14"/>
      <c r="B648" s="248"/>
      <c r="C648" s="249"/>
      <c r="D648" s="231" t="s">
        <v>149</v>
      </c>
      <c r="E648" s="250" t="s">
        <v>44</v>
      </c>
      <c r="F648" s="251" t="s">
        <v>702</v>
      </c>
      <c r="G648" s="249"/>
      <c r="H648" s="252">
        <v>1.8089999999999999</v>
      </c>
      <c r="I648" s="253"/>
      <c r="J648" s="249"/>
      <c r="K648" s="249"/>
      <c r="L648" s="254"/>
      <c r="M648" s="255"/>
      <c r="N648" s="256"/>
      <c r="O648" s="256"/>
      <c r="P648" s="256"/>
      <c r="Q648" s="256"/>
      <c r="R648" s="256"/>
      <c r="S648" s="256"/>
      <c r="T648" s="257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8" t="s">
        <v>149</v>
      </c>
      <c r="AU648" s="258" t="s">
        <v>91</v>
      </c>
      <c r="AV648" s="14" t="s">
        <v>91</v>
      </c>
      <c r="AW648" s="14" t="s">
        <v>40</v>
      </c>
      <c r="AX648" s="14" t="s">
        <v>82</v>
      </c>
      <c r="AY648" s="258" t="s">
        <v>134</v>
      </c>
    </row>
    <row r="649" s="16" customFormat="1">
      <c r="A649" s="16"/>
      <c r="B649" s="270"/>
      <c r="C649" s="271"/>
      <c r="D649" s="231" t="s">
        <v>149</v>
      </c>
      <c r="E649" s="272" t="s">
        <v>44</v>
      </c>
      <c r="F649" s="273" t="s">
        <v>223</v>
      </c>
      <c r="G649" s="271"/>
      <c r="H649" s="274">
        <v>64.980999999999995</v>
      </c>
      <c r="I649" s="275"/>
      <c r="J649" s="271"/>
      <c r="K649" s="271"/>
      <c r="L649" s="276"/>
      <c r="M649" s="277"/>
      <c r="N649" s="278"/>
      <c r="O649" s="278"/>
      <c r="P649" s="278"/>
      <c r="Q649" s="278"/>
      <c r="R649" s="278"/>
      <c r="S649" s="278"/>
      <c r="T649" s="279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T649" s="280" t="s">
        <v>149</v>
      </c>
      <c r="AU649" s="280" t="s">
        <v>91</v>
      </c>
      <c r="AV649" s="16" t="s">
        <v>169</v>
      </c>
      <c r="AW649" s="16" t="s">
        <v>40</v>
      </c>
      <c r="AX649" s="16" t="s">
        <v>82</v>
      </c>
      <c r="AY649" s="280" t="s">
        <v>134</v>
      </c>
    </row>
    <row r="650" s="14" customFormat="1">
      <c r="A650" s="14"/>
      <c r="B650" s="248"/>
      <c r="C650" s="249"/>
      <c r="D650" s="231" t="s">
        <v>149</v>
      </c>
      <c r="E650" s="250" t="s">
        <v>44</v>
      </c>
      <c r="F650" s="251" t="s">
        <v>719</v>
      </c>
      <c r="G650" s="249"/>
      <c r="H650" s="252">
        <v>1234.6389999999999</v>
      </c>
      <c r="I650" s="253"/>
      <c r="J650" s="249"/>
      <c r="K650" s="249"/>
      <c r="L650" s="254"/>
      <c r="M650" s="255"/>
      <c r="N650" s="256"/>
      <c r="O650" s="256"/>
      <c r="P650" s="256"/>
      <c r="Q650" s="256"/>
      <c r="R650" s="256"/>
      <c r="S650" s="256"/>
      <c r="T650" s="25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8" t="s">
        <v>149</v>
      </c>
      <c r="AU650" s="258" t="s">
        <v>91</v>
      </c>
      <c r="AV650" s="14" t="s">
        <v>91</v>
      </c>
      <c r="AW650" s="14" t="s">
        <v>40</v>
      </c>
      <c r="AX650" s="14" t="s">
        <v>86</v>
      </c>
      <c r="AY650" s="258" t="s">
        <v>134</v>
      </c>
    </row>
    <row r="651" s="2" customFormat="1" ht="37.8" customHeight="1">
      <c r="A651" s="42"/>
      <c r="B651" s="43"/>
      <c r="C651" s="218" t="s">
        <v>720</v>
      </c>
      <c r="D651" s="218" t="s">
        <v>138</v>
      </c>
      <c r="E651" s="219" t="s">
        <v>721</v>
      </c>
      <c r="F651" s="220" t="s">
        <v>722</v>
      </c>
      <c r="G651" s="221" t="s">
        <v>228</v>
      </c>
      <c r="H651" s="222">
        <v>60.570999999999998</v>
      </c>
      <c r="I651" s="223"/>
      <c r="J651" s="224">
        <f>ROUND(I651*H651,2)</f>
        <v>0</v>
      </c>
      <c r="K651" s="220" t="s">
        <v>154</v>
      </c>
      <c r="L651" s="48"/>
      <c r="M651" s="225" t="s">
        <v>44</v>
      </c>
      <c r="N651" s="226" t="s">
        <v>53</v>
      </c>
      <c r="O651" s="88"/>
      <c r="P651" s="227">
        <f>O651*H651</f>
        <v>0</v>
      </c>
      <c r="Q651" s="227">
        <v>0</v>
      </c>
      <c r="R651" s="227">
        <f>Q651*H651</f>
        <v>0</v>
      </c>
      <c r="S651" s="227">
        <v>0</v>
      </c>
      <c r="T651" s="228">
        <f>S651*H651</f>
        <v>0</v>
      </c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R651" s="229" t="s">
        <v>143</v>
      </c>
      <c r="AT651" s="229" t="s">
        <v>138</v>
      </c>
      <c r="AU651" s="229" t="s">
        <v>91</v>
      </c>
      <c r="AY651" s="20" t="s">
        <v>134</v>
      </c>
      <c r="BE651" s="230">
        <f>IF(N651="základní",J651,0)</f>
        <v>0</v>
      </c>
      <c r="BF651" s="230">
        <f>IF(N651="snížená",J651,0)</f>
        <v>0</v>
      </c>
      <c r="BG651" s="230">
        <f>IF(N651="zákl. přenesená",J651,0)</f>
        <v>0</v>
      </c>
      <c r="BH651" s="230">
        <f>IF(N651="sníž. přenesená",J651,0)</f>
        <v>0</v>
      </c>
      <c r="BI651" s="230">
        <f>IF(N651="nulová",J651,0)</f>
        <v>0</v>
      </c>
      <c r="BJ651" s="20" t="s">
        <v>86</v>
      </c>
      <c r="BK651" s="230">
        <f>ROUND(I651*H651,2)</f>
        <v>0</v>
      </c>
      <c r="BL651" s="20" t="s">
        <v>143</v>
      </c>
      <c r="BM651" s="229" t="s">
        <v>723</v>
      </c>
    </row>
    <row r="652" s="2" customFormat="1">
      <c r="A652" s="42"/>
      <c r="B652" s="43"/>
      <c r="C652" s="44"/>
      <c r="D652" s="231" t="s">
        <v>145</v>
      </c>
      <c r="E652" s="44"/>
      <c r="F652" s="232" t="s">
        <v>724</v>
      </c>
      <c r="G652" s="44"/>
      <c r="H652" s="44"/>
      <c r="I652" s="233"/>
      <c r="J652" s="44"/>
      <c r="K652" s="44"/>
      <c r="L652" s="48"/>
      <c r="M652" s="234"/>
      <c r="N652" s="235"/>
      <c r="O652" s="88"/>
      <c r="P652" s="88"/>
      <c r="Q652" s="88"/>
      <c r="R652" s="88"/>
      <c r="S652" s="88"/>
      <c r="T652" s="89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T652" s="20" t="s">
        <v>145</v>
      </c>
      <c r="AU652" s="20" t="s">
        <v>91</v>
      </c>
    </row>
    <row r="653" s="2" customFormat="1">
      <c r="A653" s="42"/>
      <c r="B653" s="43"/>
      <c r="C653" s="44"/>
      <c r="D653" s="236" t="s">
        <v>147</v>
      </c>
      <c r="E653" s="44"/>
      <c r="F653" s="237" t="s">
        <v>725</v>
      </c>
      <c r="G653" s="44"/>
      <c r="H653" s="44"/>
      <c r="I653" s="233"/>
      <c r="J653" s="44"/>
      <c r="K653" s="44"/>
      <c r="L653" s="48"/>
      <c r="M653" s="234"/>
      <c r="N653" s="235"/>
      <c r="O653" s="88"/>
      <c r="P653" s="88"/>
      <c r="Q653" s="88"/>
      <c r="R653" s="88"/>
      <c r="S653" s="88"/>
      <c r="T653" s="89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T653" s="20" t="s">
        <v>147</v>
      </c>
      <c r="AU653" s="20" t="s">
        <v>91</v>
      </c>
    </row>
    <row r="654" s="13" customFormat="1">
      <c r="A654" s="13"/>
      <c r="B654" s="238"/>
      <c r="C654" s="239"/>
      <c r="D654" s="231" t="s">
        <v>149</v>
      </c>
      <c r="E654" s="240" t="s">
        <v>44</v>
      </c>
      <c r="F654" s="241" t="s">
        <v>689</v>
      </c>
      <c r="G654" s="239"/>
      <c r="H654" s="240" t="s">
        <v>44</v>
      </c>
      <c r="I654" s="242"/>
      <c r="J654" s="239"/>
      <c r="K654" s="239"/>
      <c r="L654" s="243"/>
      <c r="M654" s="244"/>
      <c r="N654" s="245"/>
      <c r="O654" s="245"/>
      <c r="P654" s="245"/>
      <c r="Q654" s="245"/>
      <c r="R654" s="245"/>
      <c r="S654" s="245"/>
      <c r="T654" s="24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7" t="s">
        <v>149</v>
      </c>
      <c r="AU654" s="247" t="s">
        <v>91</v>
      </c>
      <c r="AV654" s="13" t="s">
        <v>86</v>
      </c>
      <c r="AW654" s="13" t="s">
        <v>40</v>
      </c>
      <c r="AX654" s="13" t="s">
        <v>82</v>
      </c>
      <c r="AY654" s="247" t="s">
        <v>134</v>
      </c>
    </row>
    <row r="655" s="14" customFormat="1">
      <c r="A655" s="14"/>
      <c r="B655" s="248"/>
      <c r="C655" s="249"/>
      <c r="D655" s="231" t="s">
        <v>149</v>
      </c>
      <c r="E655" s="250" t="s">
        <v>44</v>
      </c>
      <c r="F655" s="251" t="s">
        <v>695</v>
      </c>
      <c r="G655" s="249"/>
      <c r="H655" s="252">
        <v>0.19600000000000001</v>
      </c>
      <c r="I655" s="253"/>
      <c r="J655" s="249"/>
      <c r="K655" s="249"/>
      <c r="L655" s="254"/>
      <c r="M655" s="255"/>
      <c r="N655" s="256"/>
      <c r="O655" s="256"/>
      <c r="P655" s="256"/>
      <c r="Q655" s="256"/>
      <c r="R655" s="256"/>
      <c r="S655" s="256"/>
      <c r="T655" s="257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8" t="s">
        <v>149</v>
      </c>
      <c r="AU655" s="258" t="s">
        <v>91</v>
      </c>
      <c r="AV655" s="14" t="s">
        <v>91</v>
      </c>
      <c r="AW655" s="14" t="s">
        <v>40</v>
      </c>
      <c r="AX655" s="14" t="s">
        <v>82</v>
      </c>
      <c r="AY655" s="258" t="s">
        <v>134</v>
      </c>
    </row>
    <row r="656" s="13" customFormat="1">
      <c r="A656" s="13"/>
      <c r="B656" s="238"/>
      <c r="C656" s="239"/>
      <c r="D656" s="231" t="s">
        <v>149</v>
      </c>
      <c r="E656" s="240" t="s">
        <v>44</v>
      </c>
      <c r="F656" s="241" t="s">
        <v>689</v>
      </c>
      <c r="G656" s="239"/>
      <c r="H656" s="240" t="s">
        <v>44</v>
      </c>
      <c r="I656" s="242"/>
      <c r="J656" s="239"/>
      <c r="K656" s="239"/>
      <c r="L656" s="243"/>
      <c r="M656" s="244"/>
      <c r="N656" s="245"/>
      <c r="O656" s="245"/>
      <c r="P656" s="245"/>
      <c r="Q656" s="245"/>
      <c r="R656" s="245"/>
      <c r="S656" s="245"/>
      <c r="T656" s="24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7" t="s">
        <v>149</v>
      </c>
      <c r="AU656" s="247" t="s">
        <v>91</v>
      </c>
      <c r="AV656" s="13" t="s">
        <v>86</v>
      </c>
      <c r="AW656" s="13" t="s">
        <v>40</v>
      </c>
      <c r="AX656" s="13" t="s">
        <v>82</v>
      </c>
      <c r="AY656" s="247" t="s">
        <v>134</v>
      </c>
    </row>
    <row r="657" s="14" customFormat="1">
      <c r="A657" s="14"/>
      <c r="B657" s="248"/>
      <c r="C657" s="249"/>
      <c r="D657" s="231" t="s">
        <v>149</v>
      </c>
      <c r="E657" s="250" t="s">
        <v>44</v>
      </c>
      <c r="F657" s="251" t="s">
        <v>697</v>
      </c>
      <c r="G657" s="249"/>
      <c r="H657" s="252">
        <v>4.5</v>
      </c>
      <c r="I657" s="253"/>
      <c r="J657" s="249"/>
      <c r="K657" s="249"/>
      <c r="L657" s="254"/>
      <c r="M657" s="255"/>
      <c r="N657" s="256"/>
      <c r="O657" s="256"/>
      <c r="P657" s="256"/>
      <c r="Q657" s="256"/>
      <c r="R657" s="256"/>
      <c r="S657" s="256"/>
      <c r="T657" s="257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8" t="s">
        <v>149</v>
      </c>
      <c r="AU657" s="258" t="s">
        <v>91</v>
      </c>
      <c r="AV657" s="14" t="s">
        <v>91</v>
      </c>
      <c r="AW657" s="14" t="s">
        <v>40</v>
      </c>
      <c r="AX657" s="14" t="s">
        <v>82</v>
      </c>
      <c r="AY657" s="258" t="s">
        <v>134</v>
      </c>
    </row>
    <row r="658" s="13" customFormat="1">
      <c r="A658" s="13"/>
      <c r="B658" s="238"/>
      <c r="C658" s="239"/>
      <c r="D658" s="231" t="s">
        <v>149</v>
      </c>
      <c r="E658" s="240" t="s">
        <v>44</v>
      </c>
      <c r="F658" s="241" t="s">
        <v>647</v>
      </c>
      <c r="G658" s="239"/>
      <c r="H658" s="240" t="s">
        <v>44</v>
      </c>
      <c r="I658" s="242"/>
      <c r="J658" s="239"/>
      <c r="K658" s="239"/>
      <c r="L658" s="243"/>
      <c r="M658" s="244"/>
      <c r="N658" s="245"/>
      <c r="O658" s="245"/>
      <c r="P658" s="245"/>
      <c r="Q658" s="245"/>
      <c r="R658" s="245"/>
      <c r="S658" s="245"/>
      <c r="T658" s="24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7" t="s">
        <v>149</v>
      </c>
      <c r="AU658" s="247" t="s">
        <v>91</v>
      </c>
      <c r="AV658" s="13" t="s">
        <v>86</v>
      </c>
      <c r="AW658" s="13" t="s">
        <v>40</v>
      </c>
      <c r="AX658" s="13" t="s">
        <v>82</v>
      </c>
      <c r="AY658" s="247" t="s">
        <v>134</v>
      </c>
    </row>
    <row r="659" s="14" customFormat="1">
      <c r="A659" s="14"/>
      <c r="B659" s="248"/>
      <c r="C659" s="249"/>
      <c r="D659" s="231" t="s">
        <v>149</v>
      </c>
      <c r="E659" s="250" t="s">
        <v>44</v>
      </c>
      <c r="F659" s="251" t="s">
        <v>698</v>
      </c>
      <c r="G659" s="249"/>
      <c r="H659" s="252">
        <v>17.135999999999999</v>
      </c>
      <c r="I659" s="253"/>
      <c r="J659" s="249"/>
      <c r="K659" s="249"/>
      <c r="L659" s="254"/>
      <c r="M659" s="255"/>
      <c r="N659" s="256"/>
      <c r="O659" s="256"/>
      <c r="P659" s="256"/>
      <c r="Q659" s="256"/>
      <c r="R659" s="256"/>
      <c r="S659" s="256"/>
      <c r="T659" s="257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8" t="s">
        <v>149</v>
      </c>
      <c r="AU659" s="258" t="s">
        <v>91</v>
      </c>
      <c r="AV659" s="14" t="s">
        <v>91</v>
      </c>
      <c r="AW659" s="14" t="s">
        <v>40</v>
      </c>
      <c r="AX659" s="14" t="s">
        <v>82</v>
      </c>
      <c r="AY659" s="258" t="s">
        <v>134</v>
      </c>
    </row>
    <row r="660" s="14" customFormat="1">
      <c r="A660" s="14"/>
      <c r="B660" s="248"/>
      <c r="C660" s="249"/>
      <c r="D660" s="231" t="s">
        <v>149</v>
      </c>
      <c r="E660" s="250" t="s">
        <v>44</v>
      </c>
      <c r="F660" s="251" t="s">
        <v>699</v>
      </c>
      <c r="G660" s="249"/>
      <c r="H660" s="252">
        <v>25.5</v>
      </c>
      <c r="I660" s="253"/>
      <c r="J660" s="249"/>
      <c r="K660" s="249"/>
      <c r="L660" s="254"/>
      <c r="M660" s="255"/>
      <c r="N660" s="256"/>
      <c r="O660" s="256"/>
      <c r="P660" s="256"/>
      <c r="Q660" s="256"/>
      <c r="R660" s="256"/>
      <c r="S660" s="256"/>
      <c r="T660" s="25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8" t="s">
        <v>149</v>
      </c>
      <c r="AU660" s="258" t="s">
        <v>91</v>
      </c>
      <c r="AV660" s="14" t="s">
        <v>91</v>
      </c>
      <c r="AW660" s="14" t="s">
        <v>40</v>
      </c>
      <c r="AX660" s="14" t="s">
        <v>82</v>
      </c>
      <c r="AY660" s="258" t="s">
        <v>134</v>
      </c>
    </row>
    <row r="661" s="13" customFormat="1">
      <c r="A661" s="13"/>
      <c r="B661" s="238"/>
      <c r="C661" s="239"/>
      <c r="D661" s="231" t="s">
        <v>149</v>
      </c>
      <c r="E661" s="240" t="s">
        <v>44</v>
      </c>
      <c r="F661" s="241" t="s">
        <v>626</v>
      </c>
      <c r="G661" s="239"/>
      <c r="H661" s="240" t="s">
        <v>44</v>
      </c>
      <c r="I661" s="242"/>
      <c r="J661" s="239"/>
      <c r="K661" s="239"/>
      <c r="L661" s="243"/>
      <c r="M661" s="244"/>
      <c r="N661" s="245"/>
      <c r="O661" s="245"/>
      <c r="P661" s="245"/>
      <c r="Q661" s="245"/>
      <c r="R661" s="245"/>
      <c r="S661" s="245"/>
      <c r="T661" s="24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7" t="s">
        <v>149</v>
      </c>
      <c r="AU661" s="247" t="s">
        <v>91</v>
      </c>
      <c r="AV661" s="13" t="s">
        <v>86</v>
      </c>
      <c r="AW661" s="13" t="s">
        <v>40</v>
      </c>
      <c r="AX661" s="13" t="s">
        <v>82</v>
      </c>
      <c r="AY661" s="247" t="s">
        <v>134</v>
      </c>
    </row>
    <row r="662" s="14" customFormat="1">
      <c r="A662" s="14"/>
      <c r="B662" s="248"/>
      <c r="C662" s="249"/>
      <c r="D662" s="231" t="s">
        <v>149</v>
      </c>
      <c r="E662" s="250" t="s">
        <v>44</v>
      </c>
      <c r="F662" s="251" t="s">
        <v>700</v>
      </c>
      <c r="G662" s="249"/>
      <c r="H662" s="252">
        <v>4.2300000000000004</v>
      </c>
      <c r="I662" s="253"/>
      <c r="J662" s="249"/>
      <c r="K662" s="249"/>
      <c r="L662" s="254"/>
      <c r="M662" s="255"/>
      <c r="N662" s="256"/>
      <c r="O662" s="256"/>
      <c r="P662" s="256"/>
      <c r="Q662" s="256"/>
      <c r="R662" s="256"/>
      <c r="S662" s="256"/>
      <c r="T662" s="257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8" t="s">
        <v>149</v>
      </c>
      <c r="AU662" s="258" t="s">
        <v>91</v>
      </c>
      <c r="AV662" s="14" t="s">
        <v>91</v>
      </c>
      <c r="AW662" s="14" t="s">
        <v>40</v>
      </c>
      <c r="AX662" s="14" t="s">
        <v>82</v>
      </c>
      <c r="AY662" s="258" t="s">
        <v>134</v>
      </c>
    </row>
    <row r="663" s="13" customFormat="1">
      <c r="A663" s="13"/>
      <c r="B663" s="238"/>
      <c r="C663" s="239"/>
      <c r="D663" s="231" t="s">
        <v>149</v>
      </c>
      <c r="E663" s="240" t="s">
        <v>44</v>
      </c>
      <c r="F663" s="241" t="s">
        <v>649</v>
      </c>
      <c r="G663" s="239"/>
      <c r="H663" s="240" t="s">
        <v>44</v>
      </c>
      <c r="I663" s="242"/>
      <c r="J663" s="239"/>
      <c r="K663" s="239"/>
      <c r="L663" s="243"/>
      <c r="M663" s="244"/>
      <c r="N663" s="245"/>
      <c r="O663" s="245"/>
      <c r="P663" s="245"/>
      <c r="Q663" s="245"/>
      <c r="R663" s="245"/>
      <c r="S663" s="245"/>
      <c r="T663" s="24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7" t="s">
        <v>149</v>
      </c>
      <c r="AU663" s="247" t="s">
        <v>91</v>
      </c>
      <c r="AV663" s="13" t="s">
        <v>86</v>
      </c>
      <c r="AW663" s="13" t="s">
        <v>40</v>
      </c>
      <c r="AX663" s="13" t="s">
        <v>82</v>
      </c>
      <c r="AY663" s="247" t="s">
        <v>134</v>
      </c>
    </row>
    <row r="664" s="14" customFormat="1">
      <c r="A664" s="14"/>
      <c r="B664" s="248"/>
      <c r="C664" s="249"/>
      <c r="D664" s="231" t="s">
        <v>149</v>
      </c>
      <c r="E664" s="250" t="s">
        <v>44</v>
      </c>
      <c r="F664" s="251" t="s">
        <v>701</v>
      </c>
      <c r="G664" s="249"/>
      <c r="H664" s="252">
        <v>7.2000000000000002</v>
      </c>
      <c r="I664" s="253"/>
      <c r="J664" s="249"/>
      <c r="K664" s="249"/>
      <c r="L664" s="254"/>
      <c r="M664" s="255"/>
      <c r="N664" s="256"/>
      <c r="O664" s="256"/>
      <c r="P664" s="256"/>
      <c r="Q664" s="256"/>
      <c r="R664" s="256"/>
      <c r="S664" s="256"/>
      <c r="T664" s="257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8" t="s">
        <v>149</v>
      </c>
      <c r="AU664" s="258" t="s">
        <v>91</v>
      </c>
      <c r="AV664" s="14" t="s">
        <v>91</v>
      </c>
      <c r="AW664" s="14" t="s">
        <v>40</v>
      </c>
      <c r="AX664" s="14" t="s">
        <v>82</v>
      </c>
      <c r="AY664" s="258" t="s">
        <v>134</v>
      </c>
    </row>
    <row r="665" s="13" customFormat="1">
      <c r="A665" s="13"/>
      <c r="B665" s="238"/>
      <c r="C665" s="239"/>
      <c r="D665" s="231" t="s">
        <v>149</v>
      </c>
      <c r="E665" s="240" t="s">
        <v>44</v>
      </c>
      <c r="F665" s="241" t="s">
        <v>388</v>
      </c>
      <c r="G665" s="239"/>
      <c r="H665" s="240" t="s">
        <v>44</v>
      </c>
      <c r="I665" s="242"/>
      <c r="J665" s="239"/>
      <c r="K665" s="239"/>
      <c r="L665" s="243"/>
      <c r="M665" s="244"/>
      <c r="N665" s="245"/>
      <c r="O665" s="245"/>
      <c r="P665" s="245"/>
      <c r="Q665" s="245"/>
      <c r="R665" s="245"/>
      <c r="S665" s="245"/>
      <c r="T665" s="24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7" t="s">
        <v>149</v>
      </c>
      <c r="AU665" s="247" t="s">
        <v>91</v>
      </c>
      <c r="AV665" s="13" t="s">
        <v>86</v>
      </c>
      <c r="AW665" s="13" t="s">
        <v>40</v>
      </c>
      <c r="AX665" s="13" t="s">
        <v>82</v>
      </c>
      <c r="AY665" s="247" t="s">
        <v>134</v>
      </c>
    </row>
    <row r="666" s="14" customFormat="1">
      <c r="A666" s="14"/>
      <c r="B666" s="248"/>
      <c r="C666" s="249"/>
      <c r="D666" s="231" t="s">
        <v>149</v>
      </c>
      <c r="E666" s="250" t="s">
        <v>44</v>
      </c>
      <c r="F666" s="251" t="s">
        <v>702</v>
      </c>
      <c r="G666" s="249"/>
      <c r="H666" s="252">
        <v>1.8089999999999999</v>
      </c>
      <c r="I666" s="253"/>
      <c r="J666" s="249"/>
      <c r="K666" s="249"/>
      <c r="L666" s="254"/>
      <c r="M666" s="255"/>
      <c r="N666" s="256"/>
      <c r="O666" s="256"/>
      <c r="P666" s="256"/>
      <c r="Q666" s="256"/>
      <c r="R666" s="256"/>
      <c r="S666" s="256"/>
      <c r="T666" s="257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8" t="s">
        <v>149</v>
      </c>
      <c r="AU666" s="258" t="s">
        <v>91</v>
      </c>
      <c r="AV666" s="14" t="s">
        <v>91</v>
      </c>
      <c r="AW666" s="14" t="s">
        <v>40</v>
      </c>
      <c r="AX666" s="14" t="s">
        <v>82</v>
      </c>
      <c r="AY666" s="258" t="s">
        <v>134</v>
      </c>
    </row>
    <row r="667" s="15" customFormat="1">
      <c r="A667" s="15"/>
      <c r="B667" s="259"/>
      <c r="C667" s="260"/>
      <c r="D667" s="231" t="s">
        <v>149</v>
      </c>
      <c r="E667" s="261" t="s">
        <v>44</v>
      </c>
      <c r="F667" s="262" t="s">
        <v>215</v>
      </c>
      <c r="G667" s="260"/>
      <c r="H667" s="263">
        <v>60.570999999999998</v>
      </c>
      <c r="I667" s="264"/>
      <c r="J667" s="260"/>
      <c r="K667" s="260"/>
      <c r="L667" s="265"/>
      <c r="M667" s="266"/>
      <c r="N667" s="267"/>
      <c r="O667" s="267"/>
      <c r="P667" s="267"/>
      <c r="Q667" s="267"/>
      <c r="R667" s="267"/>
      <c r="S667" s="267"/>
      <c r="T667" s="268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9" t="s">
        <v>149</v>
      </c>
      <c r="AU667" s="269" t="s">
        <v>91</v>
      </c>
      <c r="AV667" s="15" t="s">
        <v>143</v>
      </c>
      <c r="AW667" s="15" t="s">
        <v>40</v>
      </c>
      <c r="AX667" s="15" t="s">
        <v>86</v>
      </c>
      <c r="AY667" s="269" t="s">
        <v>134</v>
      </c>
    </row>
    <row r="668" s="2" customFormat="1" ht="33" customHeight="1">
      <c r="A668" s="42"/>
      <c r="B668" s="43"/>
      <c r="C668" s="218" t="s">
        <v>726</v>
      </c>
      <c r="D668" s="218" t="s">
        <v>138</v>
      </c>
      <c r="E668" s="219" t="s">
        <v>727</v>
      </c>
      <c r="F668" s="220" t="s">
        <v>728</v>
      </c>
      <c r="G668" s="221" t="s">
        <v>228</v>
      </c>
      <c r="H668" s="222">
        <v>342.50999999999999</v>
      </c>
      <c r="I668" s="223"/>
      <c r="J668" s="224">
        <f>ROUND(I668*H668,2)</f>
        <v>0</v>
      </c>
      <c r="K668" s="220" t="s">
        <v>154</v>
      </c>
      <c r="L668" s="48"/>
      <c r="M668" s="225" t="s">
        <v>44</v>
      </c>
      <c r="N668" s="226" t="s">
        <v>53</v>
      </c>
      <c r="O668" s="88"/>
      <c r="P668" s="227">
        <f>O668*H668</f>
        <v>0</v>
      </c>
      <c r="Q668" s="227">
        <v>0</v>
      </c>
      <c r="R668" s="227">
        <f>Q668*H668</f>
        <v>0</v>
      </c>
      <c r="S668" s="227">
        <v>0</v>
      </c>
      <c r="T668" s="228">
        <f>S668*H668</f>
        <v>0</v>
      </c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R668" s="229" t="s">
        <v>143</v>
      </c>
      <c r="AT668" s="229" t="s">
        <v>138</v>
      </c>
      <c r="AU668" s="229" t="s">
        <v>91</v>
      </c>
      <c r="AY668" s="20" t="s">
        <v>134</v>
      </c>
      <c r="BE668" s="230">
        <f>IF(N668="základní",J668,0)</f>
        <v>0</v>
      </c>
      <c r="BF668" s="230">
        <f>IF(N668="snížená",J668,0)</f>
        <v>0</v>
      </c>
      <c r="BG668" s="230">
        <f>IF(N668="zákl. přenesená",J668,0)</f>
        <v>0</v>
      </c>
      <c r="BH668" s="230">
        <f>IF(N668="sníž. přenesená",J668,0)</f>
        <v>0</v>
      </c>
      <c r="BI668" s="230">
        <f>IF(N668="nulová",J668,0)</f>
        <v>0</v>
      </c>
      <c r="BJ668" s="20" t="s">
        <v>86</v>
      </c>
      <c r="BK668" s="230">
        <f>ROUND(I668*H668,2)</f>
        <v>0</v>
      </c>
      <c r="BL668" s="20" t="s">
        <v>143</v>
      </c>
      <c r="BM668" s="229" t="s">
        <v>729</v>
      </c>
    </row>
    <row r="669" s="2" customFormat="1">
      <c r="A669" s="42"/>
      <c r="B669" s="43"/>
      <c r="C669" s="44"/>
      <c r="D669" s="231" t="s">
        <v>145</v>
      </c>
      <c r="E669" s="44"/>
      <c r="F669" s="232" t="s">
        <v>730</v>
      </c>
      <c r="G669" s="44"/>
      <c r="H669" s="44"/>
      <c r="I669" s="233"/>
      <c r="J669" s="44"/>
      <c r="K669" s="44"/>
      <c r="L669" s="48"/>
      <c r="M669" s="234"/>
      <c r="N669" s="235"/>
      <c r="O669" s="88"/>
      <c r="P669" s="88"/>
      <c r="Q669" s="88"/>
      <c r="R669" s="88"/>
      <c r="S669" s="88"/>
      <c r="T669" s="89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T669" s="20" t="s">
        <v>145</v>
      </c>
      <c r="AU669" s="20" t="s">
        <v>91</v>
      </c>
    </row>
    <row r="670" s="2" customFormat="1">
      <c r="A670" s="42"/>
      <c r="B670" s="43"/>
      <c r="C670" s="44"/>
      <c r="D670" s="236" t="s">
        <v>147</v>
      </c>
      <c r="E670" s="44"/>
      <c r="F670" s="237" t="s">
        <v>731</v>
      </c>
      <c r="G670" s="44"/>
      <c r="H670" s="44"/>
      <c r="I670" s="233"/>
      <c r="J670" s="44"/>
      <c r="K670" s="44"/>
      <c r="L670" s="48"/>
      <c r="M670" s="234"/>
      <c r="N670" s="235"/>
      <c r="O670" s="88"/>
      <c r="P670" s="88"/>
      <c r="Q670" s="88"/>
      <c r="R670" s="88"/>
      <c r="S670" s="88"/>
      <c r="T670" s="89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T670" s="20" t="s">
        <v>147</v>
      </c>
      <c r="AU670" s="20" t="s">
        <v>91</v>
      </c>
    </row>
    <row r="671" s="13" customFormat="1">
      <c r="A671" s="13"/>
      <c r="B671" s="238"/>
      <c r="C671" s="239"/>
      <c r="D671" s="231" t="s">
        <v>149</v>
      </c>
      <c r="E671" s="240" t="s">
        <v>44</v>
      </c>
      <c r="F671" s="241" t="s">
        <v>360</v>
      </c>
      <c r="G671" s="239"/>
      <c r="H671" s="240" t="s">
        <v>44</v>
      </c>
      <c r="I671" s="242"/>
      <c r="J671" s="239"/>
      <c r="K671" s="239"/>
      <c r="L671" s="243"/>
      <c r="M671" s="244"/>
      <c r="N671" s="245"/>
      <c r="O671" s="245"/>
      <c r="P671" s="245"/>
      <c r="Q671" s="245"/>
      <c r="R671" s="245"/>
      <c r="S671" s="245"/>
      <c r="T671" s="24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7" t="s">
        <v>149</v>
      </c>
      <c r="AU671" s="247" t="s">
        <v>91</v>
      </c>
      <c r="AV671" s="13" t="s">
        <v>86</v>
      </c>
      <c r="AW671" s="13" t="s">
        <v>40</v>
      </c>
      <c r="AX671" s="13" t="s">
        <v>82</v>
      </c>
      <c r="AY671" s="247" t="s">
        <v>134</v>
      </c>
    </row>
    <row r="672" s="14" customFormat="1">
      <c r="A672" s="14"/>
      <c r="B672" s="248"/>
      <c r="C672" s="249"/>
      <c r="D672" s="231" t="s">
        <v>149</v>
      </c>
      <c r="E672" s="250" t="s">
        <v>44</v>
      </c>
      <c r="F672" s="251" t="s">
        <v>604</v>
      </c>
      <c r="G672" s="249"/>
      <c r="H672" s="252">
        <v>338.10000000000002</v>
      </c>
      <c r="I672" s="253"/>
      <c r="J672" s="249"/>
      <c r="K672" s="249"/>
      <c r="L672" s="254"/>
      <c r="M672" s="255"/>
      <c r="N672" s="256"/>
      <c r="O672" s="256"/>
      <c r="P672" s="256"/>
      <c r="Q672" s="256"/>
      <c r="R672" s="256"/>
      <c r="S672" s="256"/>
      <c r="T672" s="257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8" t="s">
        <v>149</v>
      </c>
      <c r="AU672" s="258" t="s">
        <v>91</v>
      </c>
      <c r="AV672" s="14" t="s">
        <v>91</v>
      </c>
      <c r="AW672" s="14" t="s">
        <v>40</v>
      </c>
      <c r="AX672" s="14" t="s">
        <v>82</v>
      </c>
      <c r="AY672" s="258" t="s">
        <v>134</v>
      </c>
    </row>
    <row r="673" s="13" customFormat="1">
      <c r="A673" s="13"/>
      <c r="B673" s="238"/>
      <c r="C673" s="239"/>
      <c r="D673" s="231" t="s">
        <v>149</v>
      </c>
      <c r="E673" s="240" t="s">
        <v>44</v>
      </c>
      <c r="F673" s="241" t="s">
        <v>732</v>
      </c>
      <c r="G673" s="239"/>
      <c r="H673" s="240" t="s">
        <v>44</v>
      </c>
      <c r="I673" s="242"/>
      <c r="J673" s="239"/>
      <c r="K673" s="239"/>
      <c r="L673" s="243"/>
      <c r="M673" s="244"/>
      <c r="N673" s="245"/>
      <c r="O673" s="245"/>
      <c r="P673" s="245"/>
      <c r="Q673" s="245"/>
      <c r="R673" s="245"/>
      <c r="S673" s="245"/>
      <c r="T673" s="24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7" t="s">
        <v>149</v>
      </c>
      <c r="AU673" s="247" t="s">
        <v>91</v>
      </c>
      <c r="AV673" s="13" t="s">
        <v>86</v>
      </c>
      <c r="AW673" s="13" t="s">
        <v>40</v>
      </c>
      <c r="AX673" s="13" t="s">
        <v>82</v>
      </c>
      <c r="AY673" s="247" t="s">
        <v>134</v>
      </c>
    </row>
    <row r="674" s="14" customFormat="1">
      <c r="A674" s="14"/>
      <c r="B674" s="248"/>
      <c r="C674" s="249"/>
      <c r="D674" s="231" t="s">
        <v>149</v>
      </c>
      <c r="E674" s="250" t="s">
        <v>44</v>
      </c>
      <c r="F674" s="251" t="s">
        <v>696</v>
      </c>
      <c r="G674" s="249"/>
      <c r="H674" s="252">
        <v>4.4100000000000001</v>
      </c>
      <c r="I674" s="253"/>
      <c r="J674" s="249"/>
      <c r="K674" s="249"/>
      <c r="L674" s="254"/>
      <c r="M674" s="255"/>
      <c r="N674" s="256"/>
      <c r="O674" s="256"/>
      <c r="P674" s="256"/>
      <c r="Q674" s="256"/>
      <c r="R674" s="256"/>
      <c r="S674" s="256"/>
      <c r="T674" s="257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8" t="s">
        <v>149</v>
      </c>
      <c r="AU674" s="258" t="s">
        <v>91</v>
      </c>
      <c r="AV674" s="14" t="s">
        <v>91</v>
      </c>
      <c r="AW674" s="14" t="s">
        <v>40</v>
      </c>
      <c r="AX674" s="14" t="s">
        <v>82</v>
      </c>
      <c r="AY674" s="258" t="s">
        <v>134</v>
      </c>
    </row>
    <row r="675" s="15" customFormat="1">
      <c r="A675" s="15"/>
      <c r="B675" s="259"/>
      <c r="C675" s="260"/>
      <c r="D675" s="231" t="s">
        <v>149</v>
      </c>
      <c r="E675" s="261" t="s">
        <v>44</v>
      </c>
      <c r="F675" s="262" t="s">
        <v>215</v>
      </c>
      <c r="G675" s="260"/>
      <c r="H675" s="263">
        <v>342.50999999999999</v>
      </c>
      <c r="I675" s="264"/>
      <c r="J675" s="260"/>
      <c r="K675" s="260"/>
      <c r="L675" s="265"/>
      <c r="M675" s="266"/>
      <c r="N675" s="267"/>
      <c r="O675" s="267"/>
      <c r="P675" s="267"/>
      <c r="Q675" s="267"/>
      <c r="R675" s="267"/>
      <c r="S675" s="267"/>
      <c r="T675" s="268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9" t="s">
        <v>149</v>
      </c>
      <c r="AU675" s="269" t="s">
        <v>91</v>
      </c>
      <c r="AV675" s="15" t="s">
        <v>143</v>
      </c>
      <c r="AW675" s="15" t="s">
        <v>40</v>
      </c>
      <c r="AX675" s="15" t="s">
        <v>86</v>
      </c>
      <c r="AY675" s="269" t="s">
        <v>134</v>
      </c>
    </row>
    <row r="676" s="2" customFormat="1" ht="44.25" customHeight="1">
      <c r="A676" s="42"/>
      <c r="B676" s="43"/>
      <c r="C676" s="218" t="s">
        <v>733</v>
      </c>
      <c r="D676" s="218" t="s">
        <v>138</v>
      </c>
      <c r="E676" s="219" t="s">
        <v>734</v>
      </c>
      <c r="F676" s="220" t="s">
        <v>735</v>
      </c>
      <c r="G676" s="221" t="s">
        <v>228</v>
      </c>
      <c r="H676" s="222">
        <v>225.40000000000001</v>
      </c>
      <c r="I676" s="223"/>
      <c r="J676" s="224">
        <f>ROUND(I676*H676,2)</f>
        <v>0</v>
      </c>
      <c r="K676" s="220" t="s">
        <v>154</v>
      </c>
      <c r="L676" s="48"/>
      <c r="M676" s="225" t="s">
        <v>44</v>
      </c>
      <c r="N676" s="226" t="s">
        <v>53</v>
      </c>
      <c r="O676" s="88"/>
      <c r="P676" s="227">
        <f>O676*H676</f>
        <v>0</v>
      </c>
      <c r="Q676" s="227">
        <v>0</v>
      </c>
      <c r="R676" s="227">
        <f>Q676*H676</f>
        <v>0</v>
      </c>
      <c r="S676" s="227">
        <v>0</v>
      </c>
      <c r="T676" s="228">
        <f>S676*H676</f>
        <v>0</v>
      </c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R676" s="229" t="s">
        <v>143</v>
      </c>
      <c r="AT676" s="229" t="s">
        <v>138</v>
      </c>
      <c r="AU676" s="229" t="s">
        <v>91</v>
      </c>
      <c r="AY676" s="20" t="s">
        <v>134</v>
      </c>
      <c r="BE676" s="230">
        <f>IF(N676="základní",J676,0)</f>
        <v>0</v>
      </c>
      <c r="BF676" s="230">
        <f>IF(N676="snížená",J676,0)</f>
        <v>0</v>
      </c>
      <c r="BG676" s="230">
        <f>IF(N676="zákl. přenesená",J676,0)</f>
        <v>0</v>
      </c>
      <c r="BH676" s="230">
        <f>IF(N676="sníž. přenesená",J676,0)</f>
        <v>0</v>
      </c>
      <c r="BI676" s="230">
        <f>IF(N676="nulová",J676,0)</f>
        <v>0</v>
      </c>
      <c r="BJ676" s="20" t="s">
        <v>86</v>
      </c>
      <c r="BK676" s="230">
        <f>ROUND(I676*H676,2)</f>
        <v>0</v>
      </c>
      <c r="BL676" s="20" t="s">
        <v>143</v>
      </c>
      <c r="BM676" s="229" t="s">
        <v>736</v>
      </c>
    </row>
    <row r="677" s="2" customFormat="1">
      <c r="A677" s="42"/>
      <c r="B677" s="43"/>
      <c r="C677" s="44"/>
      <c r="D677" s="231" t="s">
        <v>145</v>
      </c>
      <c r="E677" s="44"/>
      <c r="F677" s="232" t="s">
        <v>737</v>
      </c>
      <c r="G677" s="44"/>
      <c r="H677" s="44"/>
      <c r="I677" s="233"/>
      <c r="J677" s="44"/>
      <c r="K677" s="44"/>
      <c r="L677" s="48"/>
      <c r="M677" s="234"/>
      <c r="N677" s="235"/>
      <c r="O677" s="88"/>
      <c r="P677" s="88"/>
      <c r="Q677" s="88"/>
      <c r="R677" s="88"/>
      <c r="S677" s="88"/>
      <c r="T677" s="89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T677" s="20" t="s">
        <v>145</v>
      </c>
      <c r="AU677" s="20" t="s">
        <v>91</v>
      </c>
    </row>
    <row r="678" s="2" customFormat="1">
      <c r="A678" s="42"/>
      <c r="B678" s="43"/>
      <c r="C678" s="44"/>
      <c r="D678" s="236" t="s">
        <v>147</v>
      </c>
      <c r="E678" s="44"/>
      <c r="F678" s="237" t="s">
        <v>738</v>
      </c>
      <c r="G678" s="44"/>
      <c r="H678" s="44"/>
      <c r="I678" s="233"/>
      <c r="J678" s="44"/>
      <c r="K678" s="44"/>
      <c r="L678" s="48"/>
      <c r="M678" s="234"/>
      <c r="N678" s="235"/>
      <c r="O678" s="88"/>
      <c r="P678" s="88"/>
      <c r="Q678" s="88"/>
      <c r="R678" s="88"/>
      <c r="S678" s="88"/>
      <c r="T678" s="89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T678" s="20" t="s">
        <v>147</v>
      </c>
      <c r="AU678" s="20" t="s">
        <v>91</v>
      </c>
    </row>
    <row r="679" s="13" customFormat="1">
      <c r="A679" s="13"/>
      <c r="B679" s="238"/>
      <c r="C679" s="239"/>
      <c r="D679" s="231" t="s">
        <v>149</v>
      </c>
      <c r="E679" s="240" t="s">
        <v>44</v>
      </c>
      <c r="F679" s="241" t="s">
        <v>596</v>
      </c>
      <c r="G679" s="239"/>
      <c r="H679" s="240" t="s">
        <v>44</v>
      </c>
      <c r="I679" s="242"/>
      <c r="J679" s="239"/>
      <c r="K679" s="239"/>
      <c r="L679" s="243"/>
      <c r="M679" s="244"/>
      <c r="N679" s="245"/>
      <c r="O679" s="245"/>
      <c r="P679" s="245"/>
      <c r="Q679" s="245"/>
      <c r="R679" s="245"/>
      <c r="S679" s="245"/>
      <c r="T679" s="24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7" t="s">
        <v>149</v>
      </c>
      <c r="AU679" s="247" t="s">
        <v>91</v>
      </c>
      <c r="AV679" s="13" t="s">
        <v>86</v>
      </c>
      <c r="AW679" s="13" t="s">
        <v>40</v>
      </c>
      <c r="AX679" s="13" t="s">
        <v>82</v>
      </c>
      <c r="AY679" s="247" t="s">
        <v>134</v>
      </c>
    </row>
    <row r="680" s="14" customFormat="1">
      <c r="A680" s="14"/>
      <c r="B680" s="248"/>
      <c r="C680" s="249"/>
      <c r="D680" s="231" t="s">
        <v>149</v>
      </c>
      <c r="E680" s="250" t="s">
        <v>44</v>
      </c>
      <c r="F680" s="251" t="s">
        <v>605</v>
      </c>
      <c r="G680" s="249"/>
      <c r="H680" s="252">
        <v>225.40000000000001</v>
      </c>
      <c r="I680" s="253"/>
      <c r="J680" s="249"/>
      <c r="K680" s="249"/>
      <c r="L680" s="254"/>
      <c r="M680" s="255"/>
      <c r="N680" s="256"/>
      <c r="O680" s="256"/>
      <c r="P680" s="256"/>
      <c r="Q680" s="256"/>
      <c r="R680" s="256"/>
      <c r="S680" s="256"/>
      <c r="T680" s="257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8" t="s">
        <v>149</v>
      </c>
      <c r="AU680" s="258" t="s">
        <v>91</v>
      </c>
      <c r="AV680" s="14" t="s">
        <v>91</v>
      </c>
      <c r="AW680" s="14" t="s">
        <v>40</v>
      </c>
      <c r="AX680" s="14" t="s">
        <v>86</v>
      </c>
      <c r="AY680" s="258" t="s">
        <v>134</v>
      </c>
    </row>
    <row r="681" s="2" customFormat="1" ht="24.15" customHeight="1">
      <c r="A681" s="42"/>
      <c r="B681" s="43"/>
      <c r="C681" s="218" t="s">
        <v>739</v>
      </c>
      <c r="D681" s="218" t="s">
        <v>138</v>
      </c>
      <c r="E681" s="219" t="s">
        <v>740</v>
      </c>
      <c r="F681" s="220" t="s">
        <v>741</v>
      </c>
      <c r="G681" s="221" t="s">
        <v>438</v>
      </c>
      <c r="H681" s="222">
        <v>4</v>
      </c>
      <c r="I681" s="223"/>
      <c r="J681" s="224">
        <f>ROUND(I681*H681,2)</f>
        <v>0</v>
      </c>
      <c r="K681" s="220" t="s">
        <v>154</v>
      </c>
      <c r="L681" s="48"/>
      <c r="M681" s="225" t="s">
        <v>44</v>
      </c>
      <c r="N681" s="226" t="s">
        <v>53</v>
      </c>
      <c r="O681" s="88"/>
      <c r="P681" s="227">
        <f>O681*H681</f>
        <v>0</v>
      </c>
      <c r="Q681" s="227">
        <v>0</v>
      </c>
      <c r="R681" s="227">
        <f>Q681*H681</f>
        <v>0</v>
      </c>
      <c r="S681" s="227">
        <v>0.14999999999999999</v>
      </c>
      <c r="T681" s="228">
        <f>S681*H681</f>
        <v>0.59999999999999998</v>
      </c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R681" s="229" t="s">
        <v>143</v>
      </c>
      <c r="AT681" s="229" t="s">
        <v>138</v>
      </c>
      <c r="AU681" s="229" t="s">
        <v>91</v>
      </c>
      <c r="AY681" s="20" t="s">
        <v>134</v>
      </c>
      <c r="BE681" s="230">
        <f>IF(N681="základní",J681,0)</f>
        <v>0</v>
      </c>
      <c r="BF681" s="230">
        <f>IF(N681="snížená",J681,0)</f>
        <v>0</v>
      </c>
      <c r="BG681" s="230">
        <f>IF(N681="zákl. přenesená",J681,0)</f>
        <v>0</v>
      </c>
      <c r="BH681" s="230">
        <f>IF(N681="sníž. přenesená",J681,0)</f>
        <v>0</v>
      </c>
      <c r="BI681" s="230">
        <f>IF(N681="nulová",J681,0)</f>
        <v>0</v>
      </c>
      <c r="BJ681" s="20" t="s">
        <v>86</v>
      </c>
      <c r="BK681" s="230">
        <f>ROUND(I681*H681,2)</f>
        <v>0</v>
      </c>
      <c r="BL681" s="20" t="s">
        <v>143</v>
      </c>
      <c r="BM681" s="229" t="s">
        <v>742</v>
      </c>
    </row>
    <row r="682" s="2" customFormat="1">
      <c r="A682" s="42"/>
      <c r="B682" s="43"/>
      <c r="C682" s="44"/>
      <c r="D682" s="231" t="s">
        <v>145</v>
      </c>
      <c r="E682" s="44"/>
      <c r="F682" s="232" t="s">
        <v>743</v>
      </c>
      <c r="G682" s="44"/>
      <c r="H682" s="44"/>
      <c r="I682" s="233"/>
      <c r="J682" s="44"/>
      <c r="K682" s="44"/>
      <c r="L682" s="48"/>
      <c r="M682" s="234"/>
      <c r="N682" s="235"/>
      <c r="O682" s="88"/>
      <c r="P682" s="88"/>
      <c r="Q682" s="88"/>
      <c r="R682" s="88"/>
      <c r="S682" s="88"/>
      <c r="T682" s="89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T682" s="20" t="s">
        <v>145</v>
      </c>
      <c r="AU682" s="20" t="s">
        <v>91</v>
      </c>
    </row>
    <row r="683" s="2" customFormat="1">
      <c r="A683" s="42"/>
      <c r="B683" s="43"/>
      <c r="C683" s="44"/>
      <c r="D683" s="236" t="s">
        <v>147</v>
      </c>
      <c r="E683" s="44"/>
      <c r="F683" s="237" t="s">
        <v>744</v>
      </c>
      <c r="G683" s="44"/>
      <c r="H683" s="44"/>
      <c r="I683" s="233"/>
      <c r="J683" s="44"/>
      <c r="K683" s="44"/>
      <c r="L683" s="48"/>
      <c r="M683" s="234"/>
      <c r="N683" s="235"/>
      <c r="O683" s="88"/>
      <c r="P683" s="88"/>
      <c r="Q683" s="88"/>
      <c r="R683" s="88"/>
      <c r="S683" s="88"/>
      <c r="T683" s="89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T683" s="20" t="s">
        <v>147</v>
      </c>
      <c r="AU683" s="20" t="s">
        <v>91</v>
      </c>
    </row>
    <row r="684" s="13" customFormat="1">
      <c r="A684" s="13"/>
      <c r="B684" s="238"/>
      <c r="C684" s="239"/>
      <c r="D684" s="231" t="s">
        <v>149</v>
      </c>
      <c r="E684" s="240" t="s">
        <v>44</v>
      </c>
      <c r="F684" s="241" t="s">
        <v>745</v>
      </c>
      <c r="G684" s="239"/>
      <c r="H684" s="240" t="s">
        <v>44</v>
      </c>
      <c r="I684" s="242"/>
      <c r="J684" s="239"/>
      <c r="K684" s="239"/>
      <c r="L684" s="243"/>
      <c r="M684" s="244"/>
      <c r="N684" s="245"/>
      <c r="O684" s="245"/>
      <c r="P684" s="245"/>
      <c r="Q684" s="245"/>
      <c r="R684" s="245"/>
      <c r="S684" s="245"/>
      <c r="T684" s="24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7" t="s">
        <v>149</v>
      </c>
      <c r="AU684" s="247" t="s">
        <v>91</v>
      </c>
      <c r="AV684" s="13" t="s">
        <v>86</v>
      </c>
      <c r="AW684" s="13" t="s">
        <v>40</v>
      </c>
      <c r="AX684" s="13" t="s">
        <v>82</v>
      </c>
      <c r="AY684" s="247" t="s">
        <v>134</v>
      </c>
    </row>
    <row r="685" s="14" customFormat="1">
      <c r="A685" s="14"/>
      <c r="B685" s="248"/>
      <c r="C685" s="249"/>
      <c r="D685" s="231" t="s">
        <v>149</v>
      </c>
      <c r="E685" s="250" t="s">
        <v>44</v>
      </c>
      <c r="F685" s="251" t="s">
        <v>143</v>
      </c>
      <c r="G685" s="249"/>
      <c r="H685" s="252">
        <v>4</v>
      </c>
      <c r="I685" s="253"/>
      <c r="J685" s="249"/>
      <c r="K685" s="249"/>
      <c r="L685" s="254"/>
      <c r="M685" s="255"/>
      <c r="N685" s="256"/>
      <c r="O685" s="256"/>
      <c r="P685" s="256"/>
      <c r="Q685" s="256"/>
      <c r="R685" s="256"/>
      <c r="S685" s="256"/>
      <c r="T685" s="257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8" t="s">
        <v>149</v>
      </c>
      <c r="AU685" s="258" t="s">
        <v>91</v>
      </c>
      <c r="AV685" s="14" t="s">
        <v>91</v>
      </c>
      <c r="AW685" s="14" t="s">
        <v>40</v>
      </c>
      <c r="AX685" s="14" t="s">
        <v>82</v>
      </c>
      <c r="AY685" s="258" t="s">
        <v>134</v>
      </c>
    </row>
    <row r="686" s="2" customFormat="1" ht="24.15" customHeight="1">
      <c r="A686" s="42"/>
      <c r="B686" s="43"/>
      <c r="C686" s="218" t="s">
        <v>505</v>
      </c>
      <c r="D686" s="218" t="s">
        <v>138</v>
      </c>
      <c r="E686" s="219" t="s">
        <v>746</v>
      </c>
      <c r="F686" s="220" t="s">
        <v>747</v>
      </c>
      <c r="G686" s="221" t="s">
        <v>228</v>
      </c>
      <c r="H686" s="222">
        <v>0.40000000000000002</v>
      </c>
      <c r="I686" s="223"/>
      <c r="J686" s="224">
        <f>ROUND(I686*H686,2)</f>
        <v>0</v>
      </c>
      <c r="K686" s="220" t="s">
        <v>154</v>
      </c>
      <c r="L686" s="48"/>
      <c r="M686" s="225" t="s">
        <v>44</v>
      </c>
      <c r="N686" s="226" t="s">
        <v>53</v>
      </c>
      <c r="O686" s="88"/>
      <c r="P686" s="227">
        <f>O686*H686</f>
        <v>0</v>
      </c>
      <c r="Q686" s="227">
        <v>0</v>
      </c>
      <c r="R686" s="227">
        <f>Q686*H686</f>
        <v>0</v>
      </c>
      <c r="S686" s="227">
        <v>0</v>
      </c>
      <c r="T686" s="228">
        <f>S686*H686</f>
        <v>0</v>
      </c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R686" s="229" t="s">
        <v>143</v>
      </c>
      <c r="AT686" s="229" t="s">
        <v>138</v>
      </c>
      <c r="AU686" s="229" t="s">
        <v>91</v>
      </c>
      <c r="AY686" s="20" t="s">
        <v>134</v>
      </c>
      <c r="BE686" s="230">
        <f>IF(N686="základní",J686,0)</f>
        <v>0</v>
      </c>
      <c r="BF686" s="230">
        <f>IF(N686="snížená",J686,0)</f>
        <v>0</v>
      </c>
      <c r="BG686" s="230">
        <f>IF(N686="zákl. přenesená",J686,0)</f>
        <v>0</v>
      </c>
      <c r="BH686" s="230">
        <f>IF(N686="sníž. přenesená",J686,0)</f>
        <v>0</v>
      </c>
      <c r="BI686" s="230">
        <f>IF(N686="nulová",J686,0)</f>
        <v>0</v>
      </c>
      <c r="BJ686" s="20" t="s">
        <v>86</v>
      </c>
      <c r="BK686" s="230">
        <f>ROUND(I686*H686,2)</f>
        <v>0</v>
      </c>
      <c r="BL686" s="20" t="s">
        <v>143</v>
      </c>
      <c r="BM686" s="229" t="s">
        <v>748</v>
      </c>
    </row>
    <row r="687" s="2" customFormat="1">
      <c r="A687" s="42"/>
      <c r="B687" s="43"/>
      <c r="C687" s="44"/>
      <c r="D687" s="231" t="s">
        <v>145</v>
      </c>
      <c r="E687" s="44"/>
      <c r="F687" s="232" t="s">
        <v>749</v>
      </c>
      <c r="G687" s="44"/>
      <c r="H687" s="44"/>
      <c r="I687" s="233"/>
      <c r="J687" s="44"/>
      <c r="K687" s="44"/>
      <c r="L687" s="48"/>
      <c r="M687" s="234"/>
      <c r="N687" s="235"/>
      <c r="O687" s="88"/>
      <c r="P687" s="88"/>
      <c r="Q687" s="88"/>
      <c r="R687" s="88"/>
      <c r="S687" s="88"/>
      <c r="T687" s="89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T687" s="20" t="s">
        <v>145</v>
      </c>
      <c r="AU687" s="20" t="s">
        <v>91</v>
      </c>
    </row>
    <row r="688" s="2" customFormat="1">
      <c r="A688" s="42"/>
      <c r="B688" s="43"/>
      <c r="C688" s="44"/>
      <c r="D688" s="236" t="s">
        <v>147</v>
      </c>
      <c r="E688" s="44"/>
      <c r="F688" s="237" t="s">
        <v>750</v>
      </c>
      <c r="G688" s="44"/>
      <c r="H688" s="44"/>
      <c r="I688" s="233"/>
      <c r="J688" s="44"/>
      <c r="K688" s="44"/>
      <c r="L688" s="48"/>
      <c r="M688" s="234"/>
      <c r="N688" s="235"/>
      <c r="O688" s="88"/>
      <c r="P688" s="88"/>
      <c r="Q688" s="88"/>
      <c r="R688" s="88"/>
      <c r="S688" s="88"/>
      <c r="T688" s="89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T688" s="20" t="s">
        <v>147</v>
      </c>
      <c r="AU688" s="20" t="s">
        <v>91</v>
      </c>
    </row>
    <row r="689" s="13" customFormat="1">
      <c r="A689" s="13"/>
      <c r="B689" s="238"/>
      <c r="C689" s="239"/>
      <c r="D689" s="231" t="s">
        <v>149</v>
      </c>
      <c r="E689" s="240" t="s">
        <v>44</v>
      </c>
      <c r="F689" s="241" t="s">
        <v>745</v>
      </c>
      <c r="G689" s="239"/>
      <c r="H689" s="240" t="s">
        <v>44</v>
      </c>
      <c r="I689" s="242"/>
      <c r="J689" s="239"/>
      <c r="K689" s="239"/>
      <c r="L689" s="243"/>
      <c r="M689" s="244"/>
      <c r="N689" s="245"/>
      <c r="O689" s="245"/>
      <c r="P689" s="245"/>
      <c r="Q689" s="245"/>
      <c r="R689" s="245"/>
      <c r="S689" s="245"/>
      <c r="T689" s="24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7" t="s">
        <v>149</v>
      </c>
      <c r="AU689" s="247" t="s">
        <v>91</v>
      </c>
      <c r="AV689" s="13" t="s">
        <v>86</v>
      </c>
      <c r="AW689" s="13" t="s">
        <v>40</v>
      </c>
      <c r="AX689" s="13" t="s">
        <v>82</v>
      </c>
      <c r="AY689" s="247" t="s">
        <v>134</v>
      </c>
    </row>
    <row r="690" s="14" customFormat="1">
      <c r="A690" s="14"/>
      <c r="B690" s="248"/>
      <c r="C690" s="249"/>
      <c r="D690" s="231" t="s">
        <v>149</v>
      </c>
      <c r="E690" s="250" t="s">
        <v>44</v>
      </c>
      <c r="F690" s="251" t="s">
        <v>751</v>
      </c>
      <c r="G690" s="249"/>
      <c r="H690" s="252">
        <v>0.40000000000000002</v>
      </c>
      <c r="I690" s="253"/>
      <c r="J690" s="249"/>
      <c r="K690" s="249"/>
      <c r="L690" s="254"/>
      <c r="M690" s="255"/>
      <c r="N690" s="256"/>
      <c r="O690" s="256"/>
      <c r="P690" s="256"/>
      <c r="Q690" s="256"/>
      <c r="R690" s="256"/>
      <c r="S690" s="256"/>
      <c r="T690" s="257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8" t="s">
        <v>149</v>
      </c>
      <c r="AU690" s="258" t="s">
        <v>91</v>
      </c>
      <c r="AV690" s="14" t="s">
        <v>91</v>
      </c>
      <c r="AW690" s="14" t="s">
        <v>40</v>
      </c>
      <c r="AX690" s="14" t="s">
        <v>86</v>
      </c>
      <c r="AY690" s="258" t="s">
        <v>134</v>
      </c>
    </row>
    <row r="691" s="2" customFormat="1" ht="16.5" customHeight="1">
      <c r="A691" s="42"/>
      <c r="B691" s="43"/>
      <c r="C691" s="218" t="s">
        <v>752</v>
      </c>
      <c r="D691" s="218" t="s">
        <v>138</v>
      </c>
      <c r="E691" s="219" t="s">
        <v>753</v>
      </c>
      <c r="F691" s="220" t="s">
        <v>754</v>
      </c>
      <c r="G691" s="221" t="s">
        <v>228</v>
      </c>
      <c r="H691" s="222">
        <v>0.40000000000000002</v>
      </c>
      <c r="I691" s="223"/>
      <c r="J691" s="224">
        <f>ROUND(I691*H691,2)</f>
        <v>0</v>
      </c>
      <c r="K691" s="220" t="s">
        <v>154</v>
      </c>
      <c r="L691" s="48"/>
      <c r="M691" s="225" t="s">
        <v>44</v>
      </c>
      <c r="N691" s="226" t="s">
        <v>53</v>
      </c>
      <c r="O691" s="88"/>
      <c r="P691" s="227">
        <f>O691*H691</f>
        <v>0</v>
      </c>
      <c r="Q691" s="227">
        <v>0</v>
      </c>
      <c r="R691" s="227">
        <f>Q691*H691</f>
        <v>0</v>
      </c>
      <c r="S691" s="227">
        <v>0</v>
      </c>
      <c r="T691" s="228">
        <f>S691*H691</f>
        <v>0</v>
      </c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R691" s="229" t="s">
        <v>143</v>
      </c>
      <c r="AT691" s="229" t="s">
        <v>138</v>
      </c>
      <c r="AU691" s="229" t="s">
        <v>91</v>
      </c>
      <c r="AY691" s="20" t="s">
        <v>134</v>
      </c>
      <c r="BE691" s="230">
        <f>IF(N691="základní",J691,0)</f>
        <v>0</v>
      </c>
      <c r="BF691" s="230">
        <f>IF(N691="snížená",J691,0)</f>
        <v>0</v>
      </c>
      <c r="BG691" s="230">
        <f>IF(N691="zákl. přenesená",J691,0)</f>
        <v>0</v>
      </c>
      <c r="BH691" s="230">
        <f>IF(N691="sníž. přenesená",J691,0)</f>
        <v>0</v>
      </c>
      <c r="BI691" s="230">
        <f>IF(N691="nulová",J691,0)</f>
        <v>0</v>
      </c>
      <c r="BJ691" s="20" t="s">
        <v>86</v>
      </c>
      <c r="BK691" s="230">
        <f>ROUND(I691*H691,2)</f>
        <v>0</v>
      </c>
      <c r="BL691" s="20" t="s">
        <v>143</v>
      </c>
      <c r="BM691" s="229" t="s">
        <v>755</v>
      </c>
    </row>
    <row r="692" s="2" customFormat="1">
      <c r="A692" s="42"/>
      <c r="B692" s="43"/>
      <c r="C692" s="44"/>
      <c r="D692" s="231" t="s">
        <v>145</v>
      </c>
      <c r="E692" s="44"/>
      <c r="F692" s="232" t="s">
        <v>756</v>
      </c>
      <c r="G692" s="44"/>
      <c r="H692" s="44"/>
      <c r="I692" s="233"/>
      <c r="J692" s="44"/>
      <c r="K692" s="44"/>
      <c r="L692" s="48"/>
      <c r="M692" s="234"/>
      <c r="N692" s="235"/>
      <c r="O692" s="88"/>
      <c r="P692" s="88"/>
      <c r="Q692" s="88"/>
      <c r="R692" s="88"/>
      <c r="S692" s="88"/>
      <c r="T692" s="89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T692" s="20" t="s">
        <v>145</v>
      </c>
      <c r="AU692" s="20" t="s">
        <v>91</v>
      </c>
    </row>
    <row r="693" s="2" customFormat="1">
      <c r="A693" s="42"/>
      <c r="B693" s="43"/>
      <c r="C693" s="44"/>
      <c r="D693" s="236" t="s">
        <v>147</v>
      </c>
      <c r="E693" s="44"/>
      <c r="F693" s="237" t="s">
        <v>757</v>
      </c>
      <c r="G693" s="44"/>
      <c r="H693" s="44"/>
      <c r="I693" s="233"/>
      <c r="J693" s="44"/>
      <c r="K693" s="44"/>
      <c r="L693" s="48"/>
      <c r="M693" s="234"/>
      <c r="N693" s="235"/>
      <c r="O693" s="88"/>
      <c r="P693" s="88"/>
      <c r="Q693" s="88"/>
      <c r="R693" s="88"/>
      <c r="S693" s="88"/>
      <c r="T693" s="89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T693" s="20" t="s">
        <v>147</v>
      </c>
      <c r="AU693" s="20" t="s">
        <v>91</v>
      </c>
    </row>
    <row r="694" s="13" customFormat="1">
      <c r="A694" s="13"/>
      <c r="B694" s="238"/>
      <c r="C694" s="239"/>
      <c r="D694" s="231" t="s">
        <v>149</v>
      </c>
      <c r="E694" s="240" t="s">
        <v>44</v>
      </c>
      <c r="F694" s="241" t="s">
        <v>745</v>
      </c>
      <c r="G694" s="239"/>
      <c r="H694" s="240" t="s">
        <v>44</v>
      </c>
      <c r="I694" s="242"/>
      <c r="J694" s="239"/>
      <c r="K694" s="239"/>
      <c r="L694" s="243"/>
      <c r="M694" s="244"/>
      <c r="N694" s="245"/>
      <c r="O694" s="245"/>
      <c r="P694" s="245"/>
      <c r="Q694" s="245"/>
      <c r="R694" s="245"/>
      <c r="S694" s="245"/>
      <c r="T694" s="24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7" t="s">
        <v>149</v>
      </c>
      <c r="AU694" s="247" t="s">
        <v>91</v>
      </c>
      <c r="AV694" s="13" t="s">
        <v>86</v>
      </c>
      <c r="AW694" s="13" t="s">
        <v>40</v>
      </c>
      <c r="AX694" s="13" t="s">
        <v>82</v>
      </c>
      <c r="AY694" s="247" t="s">
        <v>134</v>
      </c>
    </row>
    <row r="695" s="14" customFormat="1">
      <c r="A695" s="14"/>
      <c r="B695" s="248"/>
      <c r="C695" s="249"/>
      <c r="D695" s="231" t="s">
        <v>149</v>
      </c>
      <c r="E695" s="250" t="s">
        <v>44</v>
      </c>
      <c r="F695" s="251" t="s">
        <v>751</v>
      </c>
      <c r="G695" s="249"/>
      <c r="H695" s="252">
        <v>0.40000000000000002</v>
      </c>
      <c r="I695" s="253"/>
      <c r="J695" s="249"/>
      <c r="K695" s="249"/>
      <c r="L695" s="254"/>
      <c r="M695" s="255"/>
      <c r="N695" s="256"/>
      <c r="O695" s="256"/>
      <c r="P695" s="256"/>
      <c r="Q695" s="256"/>
      <c r="R695" s="256"/>
      <c r="S695" s="256"/>
      <c r="T695" s="257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8" t="s">
        <v>149</v>
      </c>
      <c r="AU695" s="258" t="s">
        <v>91</v>
      </c>
      <c r="AV695" s="14" t="s">
        <v>91</v>
      </c>
      <c r="AW695" s="14" t="s">
        <v>40</v>
      </c>
      <c r="AX695" s="14" t="s">
        <v>86</v>
      </c>
      <c r="AY695" s="258" t="s">
        <v>134</v>
      </c>
    </row>
    <row r="696" s="2" customFormat="1" ht="24.15" customHeight="1">
      <c r="A696" s="42"/>
      <c r="B696" s="43"/>
      <c r="C696" s="218" t="s">
        <v>758</v>
      </c>
      <c r="D696" s="218" t="s">
        <v>138</v>
      </c>
      <c r="E696" s="219" t="s">
        <v>759</v>
      </c>
      <c r="F696" s="220" t="s">
        <v>760</v>
      </c>
      <c r="G696" s="221" t="s">
        <v>228</v>
      </c>
      <c r="H696" s="222">
        <v>3.6000000000000001</v>
      </c>
      <c r="I696" s="223"/>
      <c r="J696" s="224">
        <f>ROUND(I696*H696,2)</f>
        <v>0</v>
      </c>
      <c r="K696" s="220" t="s">
        <v>154</v>
      </c>
      <c r="L696" s="48"/>
      <c r="M696" s="225" t="s">
        <v>44</v>
      </c>
      <c r="N696" s="226" t="s">
        <v>53</v>
      </c>
      <c r="O696" s="88"/>
      <c r="P696" s="227">
        <f>O696*H696</f>
        <v>0</v>
      </c>
      <c r="Q696" s="227">
        <v>0</v>
      </c>
      <c r="R696" s="227">
        <f>Q696*H696</f>
        <v>0</v>
      </c>
      <c r="S696" s="227">
        <v>0</v>
      </c>
      <c r="T696" s="228">
        <f>S696*H696</f>
        <v>0</v>
      </c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R696" s="229" t="s">
        <v>143</v>
      </c>
      <c r="AT696" s="229" t="s">
        <v>138</v>
      </c>
      <c r="AU696" s="229" t="s">
        <v>91</v>
      </c>
      <c r="AY696" s="20" t="s">
        <v>134</v>
      </c>
      <c r="BE696" s="230">
        <f>IF(N696="základní",J696,0)</f>
        <v>0</v>
      </c>
      <c r="BF696" s="230">
        <f>IF(N696="snížená",J696,0)</f>
        <v>0</v>
      </c>
      <c r="BG696" s="230">
        <f>IF(N696="zákl. přenesená",J696,0)</f>
        <v>0</v>
      </c>
      <c r="BH696" s="230">
        <f>IF(N696="sníž. přenesená",J696,0)</f>
        <v>0</v>
      </c>
      <c r="BI696" s="230">
        <f>IF(N696="nulová",J696,0)</f>
        <v>0</v>
      </c>
      <c r="BJ696" s="20" t="s">
        <v>86</v>
      </c>
      <c r="BK696" s="230">
        <f>ROUND(I696*H696,2)</f>
        <v>0</v>
      </c>
      <c r="BL696" s="20" t="s">
        <v>143</v>
      </c>
      <c r="BM696" s="229" t="s">
        <v>761</v>
      </c>
    </row>
    <row r="697" s="2" customFormat="1">
      <c r="A697" s="42"/>
      <c r="B697" s="43"/>
      <c r="C697" s="44"/>
      <c r="D697" s="231" t="s">
        <v>145</v>
      </c>
      <c r="E697" s="44"/>
      <c r="F697" s="232" t="s">
        <v>762</v>
      </c>
      <c r="G697" s="44"/>
      <c r="H697" s="44"/>
      <c r="I697" s="233"/>
      <c r="J697" s="44"/>
      <c r="K697" s="44"/>
      <c r="L697" s="48"/>
      <c r="M697" s="234"/>
      <c r="N697" s="235"/>
      <c r="O697" s="88"/>
      <c r="P697" s="88"/>
      <c r="Q697" s="88"/>
      <c r="R697" s="88"/>
      <c r="S697" s="88"/>
      <c r="T697" s="89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T697" s="20" t="s">
        <v>145</v>
      </c>
      <c r="AU697" s="20" t="s">
        <v>91</v>
      </c>
    </row>
    <row r="698" s="2" customFormat="1">
      <c r="A698" s="42"/>
      <c r="B698" s="43"/>
      <c r="C698" s="44"/>
      <c r="D698" s="236" t="s">
        <v>147</v>
      </c>
      <c r="E698" s="44"/>
      <c r="F698" s="237" t="s">
        <v>763</v>
      </c>
      <c r="G698" s="44"/>
      <c r="H698" s="44"/>
      <c r="I698" s="233"/>
      <c r="J698" s="44"/>
      <c r="K698" s="44"/>
      <c r="L698" s="48"/>
      <c r="M698" s="234"/>
      <c r="N698" s="235"/>
      <c r="O698" s="88"/>
      <c r="P698" s="88"/>
      <c r="Q698" s="88"/>
      <c r="R698" s="88"/>
      <c r="S698" s="88"/>
      <c r="T698" s="89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T698" s="20" t="s">
        <v>147</v>
      </c>
      <c r="AU698" s="20" t="s">
        <v>91</v>
      </c>
    </row>
    <row r="699" s="13" customFormat="1">
      <c r="A699" s="13"/>
      <c r="B699" s="238"/>
      <c r="C699" s="239"/>
      <c r="D699" s="231" t="s">
        <v>149</v>
      </c>
      <c r="E699" s="240" t="s">
        <v>44</v>
      </c>
      <c r="F699" s="241" t="s">
        <v>764</v>
      </c>
      <c r="G699" s="239"/>
      <c r="H699" s="240" t="s">
        <v>44</v>
      </c>
      <c r="I699" s="242"/>
      <c r="J699" s="239"/>
      <c r="K699" s="239"/>
      <c r="L699" s="243"/>
      <c r="M699" s="244"/>
      <c r="N699" s="245"/>
      <c r="O699" s="245"/>
      <c r="P699" s="245"/>
      <c r="Q699" s="245"/>
      <c r="R699" s="245"/>
      <c r="S699" s="245"/>
      <c r="T699" s="24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7" t="s">
        <v>149</v>
      </c>
      <c r="AU699" s="247" t="s">
        <v>91</v>
      </c>
      <c r="AV699" s="13" t="s">
        <v>86</v>
      </c>
      <c r="AW699" s="13" t="s">
        <v>40</v>
      </c>
      <c r="AX699" s="13" t="s">
        <v>82</v>
      </c>
      <c r="AY699" s="247" t="s">
        <v>134</v>
      </c>
    </row>
    <row r="700" s="13" customFormat="1">
      <c r="A700" s="13"/>
      <c r="B700" s="238"/>
      <c r="C700" s="239"/>
      <c r="D700" s="231" t="s">
        <v>149</v>
      </c>
      <c r="E700" s="240" t="s">
        <v>44</v>
      </c>
      <c r="F700" s="241" t="s">
        <v>745</v>
      </c>
      <c r="G700" s="239"/>
      <c r="H700" s="240" t="s">
        <v>44</v>
      </c>
      <c r="I700" s="242"/>
      <c r="J700" s="239"/>
      <c r="K700" s="239"/>
      <c r="L700" s="243"/>
      <c r="M700" s="244"/>
      <c r="N700" s="245"/>
      <c r="O700" s="245"/>
      <c r="P700" s="245"/>
      <c r="Q700" s="245"/>
      <c r="R700" s="245"/>
      <c r="S700" s="245"/>
      <c r="T700" s="24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7" t="s">
        <v>149</v>
      </c>
      <c r="AU700" s="247" t="s">
        <v>91</v>
      </c>
      <c r="AV700" s="13" t="s">
        <v>86</v>
      </c>
      <c r="AW700" s="13" t="s">
        <v>40</v>
      </c>
      <c r="AX700" s="13" t="s">
        <v>82</v>
      </c>
      <c r="AY700" s="247" t="s">
        <v>134</v>
      </c>
    </row>
    <row r="701" s="14" customFormat="1">
      <c r="A701" s="14"/>
      <c r="B701" s="248"/>
      <c r="C701" s="249"/>
      <c r="D701" s="231" t="s">
        <v>149</v>
      </c>
      <c r="E701" s="250" t="s">
        <v>44</v>
      </c>
      <c r="F701" s="251" t="s">
        <v>765</v>
      </c>
      <c r="G701" s="249"/>
      <c r="H701" s="252">
        <v>3.6000000000000001</v>
      </c>
      <c r="I701" s="253"/>
      <c r="J701" s="249"/>
      <c r="K701" s="249"/>
      <c r="L701" s="254"/>
      <c r="M701" s="292"/>
      <c r="N701" s="293"/>
      <c r="O701" s="293"/>
      <c r="P701" s="293"/>
      <c r="Q701" s="293"/>
      <c r="R701" s="293"/>
      <c r="S701" s="293"/>
      <c r="T701" s="29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8" t="s">
        <v>149</v>
      </c>
      <c r="AU701" s="258" t="s">
        <v>91</v>
      </c>
      <c r="AV701" s="14" t="s">
        <v>91</v>
      </c>
      <c r="AW701" s="14" t="s">
        <v>40</v>
      </c>
      <c r="AX701" s="14" t="s">
        <v>86</v>
      </c>
      <c r="AY701" s="258" t="s">
        <v>134</v>
      </c>
    </row>
    <row r="702" s="2" customFormat="1" ht="6.96" customHeight="1">
      <c r="A702" s="42"/>
      <c r="B702" s="63"/>
      <c r="C702" s="64"/>
      <c r="D702" s="64"/>
      <c r="E702" s="64"/>
      <c r="F702" s="64"/>
      <c r="G702" s="64"/>
      <c r="H702" s="64"/>
      <c r="I702" s="64"/>
      <c r="J702" s="64"/>
      <c r="K702" s="64"/>
      <c r="L702" s="48"/>
      <c r="M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</row>
  </sheetData>
  <sheetProtection sheet="1" autoFilter="0" formatColumns="0" formatRows="0" objects="1" scenarios="1" spinCount="100000" saltValue="jyk+jSWOu3qaN8/ltZCBDR+0dtMSETJKnUuJYuhZjBEd4cXrGRiM3gSz14xh7AS4RMBGGQqEpcL/y3ZNEmu4lw==" hashValue="LtGsJYKiAtHGRn9ILijWB16GcLBRtDlO4qslVJaEqV1PMdejlERNLey6E1hzcGVTXvXhU8QkbiIsCrbmUghMrQ==" algorithmName="SHA-512" password="CC35"/>
  <autoFilter ref="C93:K7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4_02/767991912"/>
    <hyperlink ref="F104" r:id="rId2" display="https://podminky.urs.cz/item/CS_URS_2025_01/938902111"/>
    <hyperlink ref="F109" r:id="rId3" display="https://podminky.urs.cz/item/CS_URS_2025_01/952904121"/>
    <hyperlink ref="F115" r:id="rId4" display="https://podminky.urs.cz/item/CS_URS_2025_01/952904131"/>
    <hyperlink ref="F120" r:id="rId5" display="https://podminky.urs.cz/item/CS_URS_2025_01/938902321"/>
    <hyperlink ref="F125" r:id="rId6" display="https://podminky.urs.cz/item/CS_URS_2025_01/122252203"/>
    <hyperlink ref="F130" r:id="rId7" display="https://podminky.urs.cz/item/CS_URS_2025_01/132251253"/>
    <hyperlink ref="F135" r:id="rId8" display="https://podminky.urs.cz/item/CS_URS_2025_01/133151101"/>
    <hyperlink ref="F140" r:id="rId9" display="https://podminky.urs.cz/item/CS_URS_2025_01/162751117"/>
    <hyperlink ref="F156" r:id="rId10" display="https://podminky.urs.cz/item/CS_URS_2025_01/162751119"/>
    <hyperlink ref="F174" r:id="rId11" display="https://podminky.urs.cz/item/CS_URS_2025_01/171201231"/>
    <hyperlink ref="F191" r:id="rId12" display="https://podminky.urs.cz/item/CS_URS_2025_01/174101101"/>
    <hyperlink ref="F215" r:id="rId13" display="https://podminky.urs.cz/item/CS_URS_2025_01/175101201"/>
    <hyperlink ref="F227" r:id="rId14" display="https://podminky.urs.cz/item/CS_URS_2025_01/171151103"/>
    <hyperlink ref="F236" r:id="rId15" display="https://podminky.urs.cz/item/CS_URS_2025_01/181102302"/>
    <hyperlink ref="F244" r:id="rId16" display="https://podminky.urs.cz/item/CS_URS_2025_01/564831011"/>
    <hyperlink ref="F249" r:id="rId17" display="https://podminky.urs.cz/item/CS_URS_2025_01/564851111"/>
    <hyperlink ref="F256" r:id="rId18" display="https://podminky.urs.cz/item/CS_URS_2025_01/564871116"/>
    <hyperlink ref="F261" r:id="rId19" display="https://podminky.urs.cz/item/CS_URS_2025_01/573211111"/>
    <hyperlink ref="F269" r:id="rId20" display="https://podminky.urs.cz/item/CS_URS_2025_01/577144111"/>
    <hyperlink ref="F275" r:id="rId21" display="https://podminky.urs.cz/item/CS_URS_2025_01/577144121"/>
    <hyperlink ref="F281" r:id="rId22" display="https://podminky.urs.cz/item/CS_URS_2025_01/577145122"/>
    <hyperlink ref="F287" r:id="rId23" display="https://podminky.urs.cz/item/CS_URS_2025_01/581114113"/>
    <hyperlink ref="F292" r:id="rId24" display="https://podminky.urs.cz/item/CS_URS_2025_01/919121213"/>
    <hyperlink ref="F298" r:id="rId25" display="https://podminky.urs.cz/item/CS_URS_2025_01/938908411"/>
    <hyperlink ref="F303" r:id="rId26" display="https://podminky.urs.cz/item/CS_URS_2025_01/938909311"/>
    <hyperlink ref="F309" r:id="rId27" display="https://podminky.urs.cz/item/CS_URS_2025_01/998225111"/>
    <hyperlink ref="F313" r:id="rId28" display="https://podminky.urs.cz/item/CS_URS_2025_01/593532111"/>
    <hyperlink ref="F318" r:id="rId29" display="https://podminky.urs.cz/item/CS_URS_2025_01/594111112"/>
    <hyperlink ref="F323" r:id="rId30" display="https://podminky.urs.cz/item/CS_URS_2025_01/935112111"/>
    <hyperlink ref="F332" r:id="rId31" display="https://podminky.urs.cz/item/CS_URS_2025_01/596211120"/>
    <hyperlink ref="F338" r:id="rId32" display="https://podminky.urs.cz/item/CS_URS_2025_01/916991121"/>
    <hyperlink ref="F358" r:id="rId33" display="https://podminky.urs.cz/item/CS_URS_2025_01/998223011"/>
    <hyperlink ref="F362" r:id="rId34" display="https://podminky.urs.cz/item/CS_URS_2025_01/452112112"/>
    <hyperlink ref="F374" r:id="rId35" display="https://podminky.urs.cz/item/CS_URS_2025_01/895941301"/>
    <hyperlink ref="F379" r:id="rId36" display="https://podminky.urs.cz/item/CS_URS_2025_01/895941302"/>
    <hyperlink ref="F384" r:id="rId37" display="https://podminky.urs.cz/item/CS_URS_2025_01/895941323"/>
    <hyperlink ref="F405" r:id="rId38" display="https://podminky.urs.cz/item/CS_URS_2025_01/899204112"/>
    <hyperlink ref="F422" r:id="rId39" display="https://podminky.urs.cz/item/CS_URS_2025_01/998274101"/>
    <hyperlink ref="F426" r:id="rId40" display="https://podminky.urs.cz/item/CS_URS_2025_01/451572111"/>
    <hyperlink ref="F432" r:id="rId41" display="https://podminky.urs.cz/item/CS_URS_2025_01/871313123"/>
    <hyperlink ref="F443" r:id="rId42" display="https://podminky.urs.cz/item/CS_URS_2025_01/877315211"/>
    <hyperlink ref="F452" r:id="rId43" display="https://podminky.urs.cz/item/CS_URS_2025_01/892312121"/>
    <hyperlink ref="F458" r:id="rId44" display="https://podminky.urs.cz/item/CS_URS_2025_01/998276101"/>
    <hyperlink ref="F463" r:id="rId45" display="https://podminky.urs.cz/item/CS_URS_2025_01/916782111"/>
    <hyperlink ref="F468" r:id="rId46" display="https://podminky.urs.cz/item/CS_URS_2025_01/935113211"/>
    <hyperlink ref="F478" r:id="rId47" display="https://podminky.urs.cz/item/CS_URS_2025_01/919112213"/>
    <hyperlink ref="F483" r:id="rId48" display="https://podminky.urs.cz/item/CS_URS_2025_01/919735111"/>
    <hyperlink ref="F488" r:id="rId49" display="https://podminky.urs.cz/item/CS_URS_2025_01/113154553"/>
    <hyperlink ref="F493" r:id="rId50" display="https://podminky.urs.cz/item/CS_URS_2025_01/113154533"/>
    <hyperlink ref="F499" r:id="rId51" display="https://podminky.urs.cz/item/CS_URS_2025_01/997221551"/>
    <hyperlink ref="F506" r:id="rId52" display="https://podminky.urs.cz/item/CS_URS_2025_01/997221559"/>
    <hyperlink ref="F516" r:id="rId53" display="https://podminky.urs.cz/item/CS_URS_2025_01/890411811"/>
    <hyperlink ref="F522" r:id="rId54" display="https://podminky.urs.cz/item/CS_URS_2025_01/113106122"/>
    <hyperlink ref="F528" r:id="rId55" display="https://podminky.urs.cz/item/CS_URS_2025_01/113106126"/>
    <hyperlink ref="F534" r:id="rId56" display="https://podminky.urs.cz/item/CS_URS_2025_01/979054441"/>
    <hyperlink ref="F539" r:id="rId57" display="https://podminky.urs.cz/item/CS_URS_2025_01/979054441"/>
    <hyperlink ref="F544" r:id="rId58" display="https://podminky.urs.cz/item/CS_URS_2025_01/113107330"/>
    <hyperlink ref="F552" r:id="rId59" display="https://podminky.urs.cz/item/CS_URS_2025_01/966008221"/>
    <hyperlink ref="F557" r:id="rId60" display="https://podminky.urs.cz/item/CS_URS_2025_01/966008211"/>
    <hyperlink ref="F562" r:id="rId61" display="https://podminky.urs.cz/item/CS_URS_2025_01/113106171"/>
    <hyperlink ref="F567" r:id="rId62" display="https://podminky.urs.cz/item/CS_URS_2025_01/979054451"/>
    <hyperlink ref="F572" r:id="rId63" display="https://podminky.urs.cz/item/CS_URS_2025_01/113107341"/>
    <hyperlink ref="F578" r:id="rId64" display="https://podminky.urs.cz/item/CS_URS_2025_01/966006281"/>
    <hyperlink ref="F584" r:id="rId65" display="https://podminky.urs.cz/item/CS_URS_2025_01/997221611"/>
    <hyperlink ref="F605" r:id="rId66" display="https://podminky.urs.cz/item/CS_URS_2025_01/997221151"/>
    <hyperlink ref="F614" r:id="rId67" display="https://podminky.urs.cz/item/CS_URS_2025_01/997221561"/>
    <hyperlink ref="F632" r:id="rId68" display="https://podminky.urs.cz/item/CS_URS_2025_01/997221569"/>
    <hyperlink ref="F653" r:id="rId69" display="https://podminky.urs.cz/item/CS_URS_2025_01/997221861"/>
    <hyperlink ref="F670" r:id="rId70" display="https://podminky.urs.cz/item/CS_URS_2025_01/997221665"/>
    <hyperlink ref="F678" r:id="rId71" display="https://podminky.urs.cz/item/CS_URS_2025_01/997221875"/>
    <hyperlink ref="F683" r:id="rId72" display="https://podminky.urs.cz/item/CS_URS_2025_01/899203211"/>
    <hyperlink ref="F688" r:id="rId73" display="https://podminky.urs.cz/item/CS_URS_2025_01/997221612"/>
    <hyperlink ref="F693" r:id="rId74" display="https://podminky.urs.cz/item/CS_URS_2025_01/997221571"/>
    <hyperlink ref="F698" r:id="rId75" display="https://podminky.urs.cz/item/CS_URS_2025_01/99722157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91</v>
      </c>
    </row>
    <row r="4" s="1" customFormat="1" ht="24.96" customHeight="1">
      <c r="B4" s="23"/>
      <c r="D4" s="144" t="s">
        <v>100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Nový Jičín-Kojetín- SO 01-2</v>
      </c>
      <c r="F7" s="146"/>
      <c r="G7" s="146"/>
      <c r="H7" s="146"/>
      <c r="L7" s="23"/>
    </row>
    <row r="8" s="1" customFormat="1" ht="12" customHeight="1">
      <c r="B8" s="23"/>
      <c r="D8" s="146" t="s">
        <v>101</v>
      </c>
      <c r="L8" s="23"/>
    </row>
    <row r="9" s="2" customFormat="1" ht="16.5" customHeight="1">
      <c r="A9" s="42"/>
      <c r="B9" s="48"/>
      <c r="C9" s="42"/>
      <c r="D9" s="42"/>
      <c r="E9" s="147" t="s">
        <v>102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103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766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44</v>
      </c>
      <c r="G13" s="42"/>
      <c r="H13" s="42"/>
      <c r="I13" s="146" t="s">
        <v>20</v>
      </c>
      <c r="J13" s="137" t="s">
        <v>44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25. 6. 2025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30</v>
      </c>
      <c r="E16" s="42"/>
      <c r="F16" s="42"/>
      <c r="G16" s="42"/>
      <c r="H16" s="42"/>
      <c r="I16" s="146" t="s">
        <v>31</v>
      </c>
      <c r="J16" s="137" t="s">
        <v>32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33</v>
      </c>
      <c r="F17" s="42"/>
      <c r="G17" s="42"/>
      <c r="H17" s="42"/>
      <c r="I17" s="146" t="s">
        <v>34</v>
      </c>
      <c r="J17" s="137" t="s">
        <v>35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36</v>
      </c>
      <c r="E19" s="42"/>
      <c r="F19" s="42"/>
      <c r="G19" s="42"/>
      <c r="H19" s="42"/>
      <c r="I19" s="146" t="s">
        <v>31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34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38</v>
      </c>
      <c r="E22" s="42"/>
      <c r="F22" s="42"/>
      <c r="G22" s="42"/>
      <c r="H22" s="42"/>
      <c r="I22" s="146" t="s">
        <v>31</v>
      </c>
      <c r="J22" s="137" t="s">
        <v>39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41</v>
      </c>
      <c r="F23" s="42"/>
      <c r="G23" s="42"/>
      <c r="H23" s="42"/>
      <c r="I23" s="146" t="s">
        <v>34</v>
      </c>
      <c r="J23" s="137" t="s">
        <v>42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43</v>
      </c>
      <c r="E25" s="42"/>
      <c r="F25" s="42"/>
      <c r="G25" s="42"/>
      <c r="H25" s="42"/>
      <c r="I25" s="146" t="s">
        <v>31</v>
      </c>
      <c r="J25" s="137" t="s">
        <v>44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45</v>
      </c>
      <c r="F26" s="42"/>
      <c r="G26" s="42"/>
      <c r="H26" s="42"/>
      <c r="I26" s="146" t="s">
        <v>34</v>
      </c>
      <c r="J26" s="137" t="s">
        <v>44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46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71.25" customHeight="1">
      <c r="A29" s="153"/>
      <c r="B29" s="154"/>
      <c r="C29" s="153"/>
      <c r="D29" s="153"/>
      <c r="E29" s="155" t="s">
        <v>47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7"/>
      <c r="E31" s="157"/>
      <c r="F31" s="157"/>
      <c r="G31" s="157"/>
      <c r="H31" s="157"/>
      <c r="I31" s="157"/>
      <c r="J31" s="157"/>
      <c r="K31" s="157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8" t="s">
        <v>48</v>
      </c>
      <c r="E32" s="42"/>
      <c r="F32" s="42"/>
      <c r="G32" s="42"/>
      <c r="H32" s="42"/>
      <c r="I32" s="42"/>
      <c r="J32" s="159">
        <f>ROUND(J90,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7"/>
      <c r="E33" s="157"/>
      <c r="F33" s="157"/>
      <c r="G33" s="157"/>
      <c r="H33" s="157"/>
      <c r="I33" s="157"/>
      <c r="J33" s="157"/>
      <c r="K33" s="157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60" t="s">
        <v>50</v>
      </c>
      <c r="G34" s="42"/>
      <c r="H34" s="42"/>
      <c r="I34" s="160" t="s">
        <v>49</v>
      </c>
      <c r="J34" s="160" t="s">
        <v>51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61" t="s">
        <v>52</v>
      </c>
      <c r="E35" s="146" t="s">
        <v>53</v>
      </c>
      <c r="F35" s="162">
        <f>ROUND((SUM(BE90:BE130)),  2)</f>
        <v>0</v>
      </c>
      <c r="G35" s="42"/>
      <c r="H35" s="42"/>
      <c r="I35" s="163">
        <v>0.20999999999999999</v>
      </c>
      <c r="J35" s="162">
        <f>ROUND(((SUM(BE90:BE130))*I35),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54</v>
      </c>
      <c r="F36" s="162">
        <f>ROUND((SUM(BF90:BF130)),  2)</f>
        <v>0</v>
      </c>
      <c r="G36" s="42"/>
      <c r="H36" s="42"/>
      <c r="I36" s="163">
        <v>0.12</v>
      </c>
      <c r="J36" s="162">
        <f>ROUND(((SUM(BF90:BF130))*I36),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55</v>
      </c>
      <c r="F37" s="162">
        <f>ROUND((SUM(BG90:BG130)),  2)</f>
        <v>0</v>
      </c>
      <c r="G37" s="42"/>
      <c r="H37" s="42"/>
      <c r="I37" s="163">
        <v>0.20999999999999999</v>
      </c>
      <c r="J37" s="162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56</v>
      </c>
      <c r="F38" s="162">
        <f>ROUND((SUM(BH90:BH130)),  2)</f>
        <v>0</v>
      </c>
      <c r="G38" s="42"/>
      <c r="H38" s="42"/>
      <c r="I38" s="163">
        <v>0.12</v>
      </c>
      <c r="J38" s="162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57</v>
      </c>
      <c r="F39" s="162">
        <f>ROUND((SUM(BI90:BI130)),  2)</f>
        <v>0</v>
      </c>
      <c r="G39" s="42"/>
      <c r="H39" s="42"/>
      <c r="I39" s="163">
        <v>0</v>
      </c>
      <c r="J39" s="162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4"/>
      <c r="D41" s="165" t="s">
        <v>58</v>
      </c>
      <c r="E41" s="166"/>
      <c r="F41" s="166"/>
      <c r="G41" s="167" t="s">
        <v>59</v>
      </c>
      <c r="H41" s="168" t="s">
        <v>60</v>
      </c>
      <c r="I41" s="166"/>
      <c r="J41" s="169">
        <f>SUM(J32:J39)</f>
        <v>0</v>
      </c>
      <c r="K41" s="170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106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175" t="str">
        <f>E7</f>
        <v>Komunikace Nový Jičín-Kojetín- SO 01-2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101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5" t="s">
        <v>102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103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>1-2 - Vedlejší rozpočtové náklady - soupis prací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Nový Jičín</v>
      </c>
      <c r="G56" s="44"/>
      <c r="H56" s="44"/>
      <c r="I56" s="35" t="s">
        <v>24</v>
      </c>
      <c r="J56" s="76" t="str">
        <f>IF(J14="","",J14)</f>
        <v>25. 6. 2025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30</v>
      </c>
      <c r="D58" s="44"/>
      <c r="E58" s="44"/>
      <c r="F58" s="30" t="str">
        <f>E17</f>
        <v>Město Nový Jičín</v>
      </c>
      <c r="G58" s="44"/>
      <c r="H58" s="44"/>
      <c r="I58" s="35" t="s">
        <v>38</v>
      </c>
      <c r="J58" s="40" t="str">
        <f>E23</f>
        <v>Ing. Michal Doležel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15.15" customHeight="1">
      <c r="A59" s="42"/>
      <c r="B59" s="43"/>
      <c r="C59" s="35" t="s">
        <v>36</v>
      </c>
      <c r="D59" s="44"/>
      <c r="E59" s="44"/>
      <c r="F59" s="30" t="str">
        <f>IF(E20="","",E20)</f>
        <v>Vyplň údaj</v>
      </c>
      <c r="G59" s="44"/>
      <c r="H59" s="44"/>
      <c r="I59" s="35" t="s">
        <v>43</v>
      </c>
      <c r="J59" s="40" t="str">
        <f>E26</f>
        <v xml:space="preserve">ing.Pospíšil Michal                  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6" t="s">
        <v>107</v>
      </c>
      <c r="D61" s="177"/>
      <c r="E61" s="177"/>
      <c r="F61" s="177"/>
      <c r="G61" s="177"/>
      <c r="H61" s="177"/>
      <c r="I61" s="177"/>
      <c r="J61" s="178" t="s">
        <v>108</v>
      </c>
      <c r="K61" s="177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9" t="s">
        <v>80</v>
      </c>
      <c r="D63" s="44"/>
      <c r="E63" s="44"/>
      <c r="F63" s="44"/>
      <c r="G63" s="44"/>
      <c r="H63" s="44"/>
      <c r="I63" s="44"/>
      <c r="J63" s="106">
        <f>J90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109</v>
      </c>
    </row>
    <row r="64" s="9" customFormat="1" ht="24.96" customHeight="1">
      <c r="A64" s="9"/>
      <c r="B64" s="180"/>
      <c r="C64" s="181"/>
      <c r="D64" s="182" t="s">
        <v>767</v>
      </c>
      <c r="E64" s="183"/>
      <c r="F64" s="183"/>
      <c r="G64" s="183"/>
      <c r="H64" s="183"/>
      <c r="I64" s="183"/>
      <c r="J64" s="184">
        <f>J91</f>
        <v>0</v>
      </c>
      <c r="K64" s="181"/>
      <c r="L64" s="18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6"/>
      <c r="C65" s="129"/>
      <c r="D65" s="187" t="s">
        <v>768</v>
      </c>
      <c r="E65" s="188"/>
      <c r="F65" s="188"/>
      <c r="G65" s="188"/>
      <c r="H65" s="188"/>
      <c r="I65" s="188"/>
      <c r="J65" s="189">
        <f>J92</f>
        <v>0</v>
      </c>
      <c r="K65" s="129"/>
      <c r="L65" s="19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6"/>
      <c r="C66" s="129"/>
      <c r="D66" s="187" t="s">
        <v>769</v>
      </c>
      <c r="E66" s="188"/>
      <c r="F66" s="188"/>
      <c r="G66" s="188"/>
      <c r="H66" s="188"/>
      <c r="I66" s="188"/>
      <c r="J66" s="189">
        <f>J103</f>
        <v>0</v>
      </c>
      <c r="K66" s="129"/>
      <c r="L66" s="19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6"/>
      <c r="C67" s="129"/>
      <c r="D67" s="187" t="s">
        <v>770</v>
      </c>
      <c r="E67" s="188"/>
      <c r="F67" s="188"/>
      <c r="G67" s="188"/>
      <c r="H67" s="188"/>
      <c r="I67" s="188"/>
      <c r="J67" s="189">
        <f>J119</f>
        <v>0</v>
      </c>
      <c r="K67" s="129"/>
      <c r="L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9"/>
      <c r="D68" s="187" t="s">
        <v>771</v>
      </c>
      <c r="E68" s="188"/>
      <c r="F68" s="188"/>
      <c r="G68" s="188"/>
      <c r="H68" s="188"/>
      <c r="I68" s="188"/>
      <c r="J68" s="189">
        <f>J124</f>
        <v>0</v>
      </c>
      <c r="K68" s="129"/>
      <c r="L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14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4" s="2" customFormat="1" ht="6.96" customHeight="1">
      <c r="A74" s="42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14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24.96" customHeight="1">
      <c r="A75" s="42"/>
      <c r="B75" s="43"/>
      <c r="C75" s="26" t="s">
        <v>119</v>
      </c>
      <c r="D75" s="44"/>
      <c r="E75" s="44"/>
      <c r="F75" s="44"/>
      <c r="G75" s="44"/>
      <c r="H75" s="44"/>
      <c r="I75" s="44"/>
      <c r="J75" s="44"/>
      <c r="K75" s="44"/>
      <c r="L75" s="14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4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16</v>
      </c>
      <c r="D77" s="44"/>
      <c r="E77" s="44"/>
      <c r="F77" s="44"/>
      <c r="G77" s="44"/>
      <c r="H77" s="44"/>
      <c r="I77" s="44"/>
      <c r="J77" s="44"/>
      <c r="K77" s="44"/>
      <c r="L77" s="14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175" t="str">
        <f>E7</f>
        <v>Komunikace Nový Jičín-Kojetín- SO 01-2</v>
      </c>
      <c r="F78" s="35"/>
      <c r="G78" s="35"/>
      <c r="H78" s="35"/>
      <c r="I78" s="44"/>
      <c r="J78" s="44"/>
      <c r="K78" s="44"/>
      <c r="L78" s="14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1" customFormat="1" ht="12" customHeight="1">
      <c r="B79" s="24"/>
      <c r="C79" s="35" t="s">
        <v>101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2"/>
      <c r="B80" s="43"/>
      <c r="C80" s="44"/>
      <c r="D80" s="44"/>
      <c r="E80" s="175" t="s">
        <v>102</v>
      </c>
      <c r="F80" s="44"/>
      <c r="G80" s="44"/>
      <c r="H80" s="44"/>
      <c r="I80" s="44"/>
      <c r="J80" s="44"/>
      <c r="K80" s="44"/>
      <c r="L80" s="14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103</v>
      </c>
      <c r="D81" s="44"/>
      <c r="E81" s="44"/>
      <c r="F81" s="44"/>
      <c r="G81" s="44"/>
      <c r="H81" s="44"/>
      <c r="I81" s="44"/>
      <c r="J81" s="44"/>
      <c r="K81" s="44"/>
      <c r="L81" s="14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6.5" customHeight="1">
      <c r="A82" s="42"/>
      <c r="B82" s="43"/>
      <c r="C82" s="44"/>
      <c r="D82" s="44"/>
      <c r="E82" s="73" t="str">
        <f>E11</f>
        <v>1-2 - Vedlejší rozpočtové náklady - soupis prací</v>
      </c>
      <c r="F82" s="44"/>
      <c r="G82" s="44"/>
      <c r="H82" s="44"/>
      <c r="I82" s="44"/>
      <c r="J82" s="44"/>
      <c r="K82" s="44"/>
      <c r="L82" s="14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4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5" t="s">
        <v>22</v>
      </c>
      <c r="D84" s="44"/>
      <c r="E84" s="44"/>
      <c r="F84" s="30" t="str">
        <f>F14</f>
        <v>Nový Jičín</v>
      </c>
      <c r="G84" s="44"/>
      <c r="H84" s="44"/>
      <c r="I84" s="35" t="s">
        <v>24</v>
      </c>
      <c r="J84" s="76" t="str">
        <f>IF(J14="","",J14)</f>
        <v>25. 6. 2025</v>
      </c>
      <c r="K84" s="44"/>
      <c r="L84" s="14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5.15" customHeight="1">
      <c r="A86" s="42"/>
      <c r="B86" s="43"/>
      <c r="C86" s="35" t="s">
        <v>30</v>
      </c>
      <c r="D86" s="44"/>
      <c r="E86" s="44"/>
      <c r="F86" s="30" t="str">
        <f>E17</f>
        <v>Město Nový Jičín</v>
      </c>
      <c r="G86" s="44"/>
      <c r="H86" s="44"/>
      <c r="I86" s="35" t="s">
        <v>38</v>
      </c>
      <c r="J86" s="40" t="str">
        <f>E23</f>
        <v>Ing. Michal Doležel</v>
      </c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5.15" customHeight="1">
      <c r="A87" s="42"/>
      <c r="B87" s="43"/>
      <c r="C87" s="35" t="s">
        <v>36</v>
      </c>
      <c r="D87" s="44"/>
      <c r="E87" s="44"/>
      <c r="F87" s="30" t="str">
        <f>IF(E20="","",E20)</f>
        <v>Vyplň údaj</v>
      </c>
      <c r="G87" s="44"/>
      <c r="H87" s="44"/>
      <c r="I87" s="35" t="s">
        <v>43</v>
      </c>
      <c r="J87" s="40" t="str">
        <f>E26</f>
        <v xml:space="preserve">ing.Pospíšil Michal                  </v>
      </c>
      <c r="K87" s="44"/>
      <c r="L87" s="14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0.32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4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11" customFormat="1" ht="29.28" customHeight="1">
      <c r="A89" s="191"/>
      <c r="B89" s="192"/>
      <c r="C89" s="193" t="s">
        <v>120</v>
      </c>
      <c r="D89" s="194" t="s">
        <v>67</v>
      </c>
      <c r="E89" s="194" t="s">
        <v>63</v>
      </c>
      <c r="F89" s="194" t="s">
        <v>64</v>
      </c>
      <c r="G89" s="194" t="s">
        <v>121</v>
      </c>
      <c r="H89" s="194" t="s">
        <v>122</v>
      </c>
      <c r="I89" s="194" t="s">
        <v>123</v>
      </c>
      <c r="J89" s="194" t="s">
        <v>108</v>
      </c>
      <c r="K89" s="195" t="s">
        <v>124</v>
      </c>
      <c r="L89" s="196"/>
      <c r="M89" s="96" t="s">
        <v>44</v>
      </c>
      <c r="N89" s="97" t="s">
        <v>52</v>
      </c>
      <c r="O89" s="97" t="s">
        <v>125</v>
      </c>
      <c r="P89" s="97" t="s">
        <v>126</v>
      </c>
      <c r="Q89" s="97" t="s">
        <v>127</v>
      </c>
      <c r="R89" s="97" t="s">
        <v>128</v>
      </c>
      <c r="S89" s="97" t="s">
        <v>129</v>
      </c>
      <c r="T89" s="98" t="s">
        <v>130</v>
      </c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</row>
    <row r="90" s="2" customFormat="1" ht="22.8" customHeight="1">
      <c r="A90" s="42"/>
      <c r="B90" s="43"/>
      <c r="C90" s="103" t="s">
        <v>131</v>
      </c>
      <c r="D90" s="44"/>
      <c r="E90" s="44"/>
      <c r="F90" s="44"/>
      <c r="G90" s="44"/>
      <c r="H90" s="44"/>
      <c r="I90" s="44"/>
      <c r="J90" s="197">
        <f>BK90</f>
        <v>0</v>
      </c>
      <c r="K90" s="44"/>
      <c r="L90" s="48"/>
      <c r="M90" s="99"/>
      <c r="N90" s="198"/>
      <c r="O90" s="100"/>
      <c r="P90" s="199">
        <f>P91</f>
        <v>0</v>
      </c>
      <c r="Q90" s="100"/>
      <c r="R90" s="199">
        <f>R91</f>
        <v>0</v>
      </c>
      <c r="S90" s="100"/>
      <c r="T90" s="200">
        <f>T91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81</v>
      </c>
      <c r="AU90" s="20" t="s">
        <v>109</v>
      </c>
      <c r="BK90" s="201">
        <f>BK91</f>
        <v>0</v>
      </c>
    </row>
    <row r="91" s="12" customFormat="1" ht="25.92" customHeight="1">
      <c r="A91" s="12"/>
      <c r="B91" s="202"/>
      <c r="C91" s="203"/>
      <c r="D91" s="204" t="s">
        <v>81</v>
      </c>
      <c r="E91" s="205" t="s">
        <v>772</v>
      </c>
      <c r="F91" s="205" t="s">
        <v>773</v>
      </c>
      <c r="G91" s="203"/>
      <c r="H91" s="203"/>
      <c r="I91" s="206"/>
      <c r="J91" s="207">
        <f>BK91</f>
        <v>0</v>
      </c>
      <c r="K91" s="203"/>
      <c r="L91" s="208"/>
      <c r="M91" s="209"/>
      <c r="N91" s="210"/>
      <c r="O91" s="210"/>
      <c r="P91" s="211">
        <f>P92+P103+P119+P124</f>
        <v>0</v>
      </c>
      <c r="Q91" s="210"/>
      <c r="R91" s="211">
        <f>R92+R103+R119+R124</f>
        <v>0</v>
      </c>
      <c r="S91" s="210"/>
      <c r="T91" s="212">
        <f>T92+T103+T119+T124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3" t="s">
        <v>183</v>
      </c>
      <c r="AT91" s="214" t="s">
        <v>81</v>
      </c>
      <c r="AU91" s="214" t="s">
        <v>82</v>
      </c>
      <c r="AY91" s="213" t="s">
        <v>134</v>
      </c>
      <c r="BK91" s="215">
        <f>BK92+BK103+BK119+BK124</f>
        <v>0</v>
      </c>
    </row>
    <row r="92" s="12" customFormat="1" ht="22.8" customHeight="1">
      <c r="A92" s="12"/>
      <c r="B92" s="202"/>
      <c r="C92" s="203"/>
      <c r="D92" s="204" t="s">
        <v>81</v>
      </c>
      <c r="E92" s="216" t="s">
        <v>774</v>
      </c>
      <c r="F92" s="216" t="s">
        <v>775</v>
      </c>
      <c r="G92" s="203"/>
      <c r="H92" s="203"/>
      <c r="I92" s="206"/>
      <c r="J92" s="217">
        <f>BK92</f>
        <v>0</v>
      </c>
      <c r="K92" s="203"/>
      <c r="L92" s="208"/>
      <c r="M92" s="209"/>
      <c r="N92" s="210"/>
      <c r="O92" s="210"/>
      <c r="P92" s="211">
        <f>SUM(P93:P102)</f>
        <v>0</v>
      </c>
      <c r="Q92" s="210"/>
      <c r="R92" s="211">
        <f>SUM(R93:R102)</f>
        <v>0</v>
      </c>
      <c r="S92" s="210"/>
      <c r="T92" s="212">
        <f>SUM(T93:T102)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3" t="s">
        <v>183</v>
      </c>
      <c r="AT92" s="214" t="s">
        <v>81</v>
      </c>
      <c r="AU92" s="214" t="s">
        <v>86</v>
      </c>
      <c r="AY92" s="213" t="s">
        <v>134</v>
      </c>
      <c r="BK92" s="215">
        <f>SUM(BK93:BK102)</f>
        <v>0</v>
      </c>
    </row>
    <row r="93" s="2" customFormat="1" ht="16.5" customHeight="1">
      <c r="A93" s="42"/>
      <c r="B93" s="43"/>
      <c r="C93" s="218" t="s">
        <v>86</v>
      </c>
      <c r="D93" s="218" t="s">
        <v>138</v>
      </c>
      <c r="E93" s="219" t="s">
        <v>776</v>
      </c>
      <c r="F93" s="220" t="s">
        <v>777</v>
      </c>
      <c r="G93" s="221" t="s">
        <v>778</v>
      </c>
      <c r="H93" s="222">
        <v>1</v>
      </c>
      <c r="I93" s="223"/>
      <c r="J93" s="224">
        <f>ROUND(I93*H93,2)</f>
        <v>0</v>
      </c>
      <c r="K93" s="220" t="s">
        <v>154</v>
      </c>
      <c r="L93" s="48"/>
      <c r="M93" s="225" t="s">
        <v>44</v>
      </c>
      <c r="N93" s="226" t="s">
        <v>53</v>
      </c>
      <c r="O93" s="88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9" t="s">
        <v>779</v>
      </c>
      <c r="AT93" s="229" t="s">
        <v>138</v>
      </c>
      <c r="AU93" s="229" t="s">
        <v>91</v>
      </c>
      <c r="AY93" s="20" t="s">
        <v>134</v>
      </c>
      <c r="BE93" s="230">
        <f>IF(N93="základní",J93,0)</f>
        <v>0</v>
      </c>
      <c r="BF93" s="230">
        <f>IF(N93="snížená",J93,0)</f>
        <v>0</v>
      </c>
      <c r="BG93" s="230">
        <f>IF(N93="zákl. přenesená",J93,0)</f>
        <v>0</v>
      </c>
      <c r="BH93" s="230">
        <f>IF(N93="sníž. přenesená",J93,0)</f>
        <v>0</v>
      </c>
      <c r="BI93" s="230">
        <f>IF(N93="nulová",J93,0)</f>
        <v>0</v>
      </c>
      <c r="BJ93" s="20" t="s">
        <v>86</v>
      </c>
      <c r="BK93" s="230">
        <f>ROUND(I93*H93,2)</f>
        <v>0</v>
      </c>
      <c r="BL93" s="20" t="s">
        <v>779</v>
      </c>
      <c r="BM93" s="229" t="s">
        <v>780</v>
      </c>
    </row>
    <row r="94" s="2" customFormat="1">
      <c r="A94" s="42"/>
      <c r="B94" s="43"/>
      <c r="C94" s="44"/>
      <c r="D94" s="231" t="s">
        <v>145</v>
      </c>
      <c r="E94" s="44"/>
      <c r="F94" s="232" t="s">
        <v>777</v>
      </c>
      <c r="G94" s="44"/>
      <c r="H94" s="44"/>
      <c r="I94" s="233"/>
      <c r="J94" s="44"/>
      <c r="K94" s="44"/>
      <c r="L94" s="48"/>
      <c r="M94" s="234"/>
      <c r="N94" s="235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145</v>
      </c>
      <c r="AU94" s="20" t="s">
        <v>91</v>
      </c>
    </row>
    <row r="95" s="2" customFormat="1">
      <c r="A95" s="42"/>
      <c r="B95" s="43"/>
      <c r="C95" s="44"/>
      <c r="D95" s="236" t="s">
        <v>147</v>
      </c>
      <c r="E95" s="44"/>
      <c r="F95" s="237" t="s">
        <v>781</v>
      </c>
      <c r="G95" s="44"/>
      <c r="H95" s="44"/>
      <c r="I95" s="233"/>
      <c r="J95" s="44"/>
      <c r="K95" s="44"/>
      <c r="L95" s="48"/>
      <c r="M95" s="234"/>
      <c r="N95" s="235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147</v>
      </c>
      <c r="AU95" s="20" t="s">
        <v>91</v>
      </c>
    </row>
    <row r="96" s="2" customFormat="1">
      <c r="A96" s="42"/>
      <c r="B96" s="43"/>
      <c r="C96" s="44"/>
      <c r="D96" s="231" t="s">
        <v>594</v>
      </c>
      <c r="E96" s="44"/>
      <c r="F96" s="291" t="s">
        <v>782</v>
      </c>
      <c r="G96" s="44"/>
      <c r="H96" s="44"/>
      <c r="I96" s="233"/>
      <c r="J96" s="44"/>
      <c r="K96" s="44"/>
      <c r="L96" s="48"/>
      <c r="M96" s="234"/>
      <c r="N96" s="235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594</v>
      </c>
      <c r="AU96" s="20" t="s">
        <v>91</v>
      </c>
    </row>
    <row r="97" s="2" customFormat="1" ht="16.5" customHeight="1">
      <c r="A97" s="42"/>
      <c r="B97" s="43"/>
      <c r="C97" s="218" t="s">
        <v>91</v>
      </c>
      <c r="D97" s="218" t="s">
        <v>138</v>
      </c>
      <c r="E97" s="219" t="s">
        <v>783</v>
      </c>
      <c r="F97" s="220" t="s">
        <v>784</v>
      </c>
      <c r="G97" s="221" t="s">
        <v>778</v>
      </c>
      <c r="H97" s="222">
        <v>1</v>
      </c>
      <c r="I97" s="223"/>
      <c r="J97" s="224">
        <f>ROUND(I97*H97,2)</f>
        <v>0</v>
      </c>
      <c r="K97" s="220" t="s">
        <v>154</v>
      </c>
      <c r="L97" s="48"/>
      <c r="M97" s="225" t="s">
        <v>44</v>
      </c>
      <c r="N97" s="226" t="s">
        <v>53</v>
      </c>
      <c r="O97" s="8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9" t="s">
        <v>779</v>
      </c>
      <c r="AT97" s="229" t="s">
        <v>138</v>
      </c>
      <c r="AU97" s="229" t="s">
        <v>91</v>
      </c>
      <c r="AY97" s="20" t="s">
        <v>134</v>
      </c>
      <c r="BE97" s="230">
        <f>IF(N97="základní",J97,0)</f>
        <v>0</v>
      </c>
      <c r="BF97" s="230">
        <f>IF(N97="snížená",J97,0)</f>
        <v>0</v>
      </c>
      <c r="BG97" s="230">
        <f>IF(N97="zákl. přenesená",J97,0)</f>
        <v>0</v>
      </c>
      <c r="BH97" s="230">
        <f>IF(N97="sníž. přenesená",J97,0)</f>
        <v>0</v>
      </c>
      <c r="BI97" s="230">
        <f>IF(N97="nulová",J97,0)</f>
        <v>0</v>
      </c>
      <c r="BJ97" s="20" t="s">
        <v>86</v>
      </c>
      <c r="BK97" s="230">
        <f>ROUND(I97*H97,2)</f>
        <v>0</v>
      </c>
      <c r="BL97" s="20" t="s">
        <v>779</v>
      </c>
      <c r="BM97" s="229" t="s">
        <v>785</v>
      </c>
    </row>
    <row r="98" s="2" customFormat="1">
      <c r="A98" s="42"/>
      <c r="B98" s="43"/>
      <c r="C98" s="44"/>
      <c r="D98" s="231" t="s">
        <v>145</v>
      </c>
      <c r="E98" s="44"/>
      <c r="F98" s="232" t="s">
        <v>784</v>
      </c>
      <c r="G98" s="44"/>
      <c r="H98" s="44"/>
      <c r="I98" s="233"/>
      <c r="J98" s="44"/>
      <c r="K98" s="44"/>
      <c r="L98" s="48"/>
      <c r="M98" s="234"/>
      <c r="N98" s="235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145</v>
      </c>
      <c r="AU98" s="20" t="s">
        <v>91</v>
      </c>
    </row>
    <row r="99" s="2" customFormat="1">
      <c r="A99" s="42"/>
      <c r="B99" s="43"/>
      <c r="C99" s="44"/>
      <c r="D99" s="236" t="s">
        <v>147</v>
      </c>
      <c r="E99" s="44"/>
      <c r="F99" s="237" t="s">
        <v>786</v>
      </c>
      <c r="G99" s="44"/>
      <c r="H99" s="44"/>
      <c r="I99" s="233"/>
      <c r="J99" s="44"/>
      <c r="K99" s="44"/>
      <c r="L99" s="48"/>
      <c r="M99" s="234"/>
      <c r="N99" s="235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147</v>
      </c>
      <c r="AU99" s="20" t="s">
        <v>91</v>
      </c>
    </row>
    <row r="100" s="2" customFormat="1" ht="16.5" customHeight="1">
      <c r="A100" s="42"/>
      <c r="B100" s="43"/>
      <c r="C100" s="218" t="s">
        <v>169</v>
      </c>
      <c r="D100" s="218" t="s">
        <v>138</v>
      </c>
      <c r="E100" s="219" t="s">
        <v>787</v>
      </c>
      <c r="F100" s="220" t="s">
        <v>788</v>
      </c>
      <c r="G100" s="221" t="s">
        <v>778</v>
      </c>
      <c r="H100" s="222">
        <v>1</v>
      </c>
      <c r="I100" s="223"/>
      <c r="J100" s="224">
        <f>ROUND(I100*H100,2)</f>
        <v>0</v>
      </c>
      <c r="K100" s="220" t="s">
        <v>154</v>
      </c>
      <c r="L100" s="48"/>
      <c r="M100" s="225" t="s">
        <v>44</v>
      </c>
      <c r="N100" s="226" t="s">
        <v>53</v>
      </c>
      <c r="O100" s="8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9" t="s">
        <v>779</v>
      </c>
      <c r="AT100" s="229" t="s">
        <v>138</v>
      </c>
      <c r="AU100" s="229" t="s">
        <v>91</v>
      </c>
      <c r="AY100" s="20" t="s">
        <v>134</v>
      </c>
      <c r="BE100" s="230">
        <f>IF(N100="základní",J100,0)</f>
        <v>0</v>
      </c>
      <c r="BF100" s="230">
        <f>IF(N100="snížená",J100,0)</f>
        <v>0</v>
      </c>
      <c r="BG100" s="230">
        <f>IF(N100="zákl. přenesená",J100,0)</f>
        <v>0</v>
      </c>
      <c r="BH100" s="230">
        <f>IF(N100="sníž. přenesená",J100,0)</f>
        <v>0</v>
      </c>
      <c r="BI100" s="230">
        <f>IF(N100="nulová",J100,0)</f>
        <v>0</v>
      </c>
      <c r="BJ100" s="20" t="s">
        <v>86</v>
      </c>
      <c r="BK100" s="230">
        <f>ROUND(I100*H100,2)</f>
        <v>0</v>
      </c>
      <c r="BL100" s="20" t="s">
        <v>779</v>
      </c>
      <c r="BM100" s="229" t="s">
        <v>789</v>
      </c>
    </row>
    <row r="101" s="2" customFormat="1">
      <c r="A101" s="42"/>
      <c r="B101" s="43"/>
      <c r="C101" s="44"/>
      <c r="D101" s="231" t="s">
        <v>145</v>
      </c>
      <c r="E101" s="44"/>
      <c r="F101" s="232" t="s">
        <v>788</v>
      </c>
      <c r="G101" s="44"/>
      <c r="H101" s="44"/>
      <c r="I101" s="233"/>
      <c r="J101" s="44"/>
      <c r="K101" s="44"/>
      <c r="L101" s="48"/>
      <c r="M101" s="234"/>
      <c r="N101" s="235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145</v>
      </c>
      <c r="AU101" s="20" t="s">
        <v>91</v>
      </c>
    </row>
    <row r="102" s="2" customFormat="1">
      <c r="A102" s="42"/>
      <c r="B102" s="43"/>
      <c r="C102" s="44"/>
      <c r="D102" s="236" t="s">
        <v>147</v>
      </c>
      <c r="E102" s="44"/>
      <c r="F102" s="237" t="s">
        <v>790</v>
      </c>
      <c r="G102" s="44"/>
      <c r="H102" s="44"/>
      <c r="I102" s="233"/>
      <c r="J102" s="44"/>
      <c r="K102" s="44"/>
      <c r="L102" s="48"/>
      <c r="M102" s="234"/>
      <c r="N102" s="235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147</v>
      </c>
      <c r="AU102" s="20" t="s">
        <v>91</v>
      </c>
    </row>
    <row r="103" s="12" customFormat="1" ht="22.8" customHeight="1">
      <c r="A103" s="12"/>
      <c r="B103" s="202"/>
      <c r="C103" s="203"/>
      <c r="D103" s="204" t="s">
        <v>81</v>
      </c>
      <c r="E103" s="216" t="s">
        <v>791</v>
      </c>
      <c r="F103" s="216" t="s">
        <v>792</v>
      </c>
      <c r="G103" s="203"/>
      <c r="H103" s="203"/>
      <c r="I103" s="206"/>
      <c r="J103" s="217">
        <f>BK103</f>
        <v>0</v>
      </c>
      <c r="K103" s="203"/>
      <c r="L103" s="208"/>
      <c r="M103" s="209"/>
      <c r="N103" s="210"/>
      <c r="O103" s="210"/>
      <c r="P103" s="211">
        <f>SUM(P104:P118)</f>
        <v>0</v>
      </c>
      <c r="Q103" s="210"/>
      <c r="R103" s="211">
        <f>SUM(R104:R118)</f>
        <v>0</v>
      </c>
      <c r="S103" s="210"/>
      <c r="T103" s="212">
        <f>SUM(T104:T118)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3" t="s">
        <v>183</v>
      </c>
      <c r="AT103" s="214" t="s">
        <v>81</v>
      </c>
      <c r="AU103" s="214" t="s">
        <v>86</v>
      </c>
      <c r="AY103" s="213" t="s">
        <v>134</v>
      </c>
      <c r="BK103" s="215">
        <f>SUM(BK104:BK118)</f>
        <v>0</v>
      </c>
    </row>
    <row r="104" s="2" customFormat="1" ht="16.5" customHeight="1">
      <c r="A104" s="42"/>
      <c r="B104" s="43"/>
      <c r="C104" s="218" t="s">
        <v>143</v>
      </c>
      <c r="D104" s="218" t="s">
        <v>138</v>
      </c>
      <c r="E104" s="219" t="s">
        <v>793</v>
      </c>
      <c r="F104" s="220" t="s">
        <v>794</v>
      </c>
      <c r="G104" s="221" t="s">
        <v>778</v>
      </c>
      <c r="H104" s="222">
        <v>1</v>
      </c>
      <c r="I104" s="223"/>
      <c r="J104" s="224">
        <f>ROUND(I104*H104,2)</f>
        <v>0</v>
      </c>
      <c r="K104" s="220" t="s">
        <v>154</v>
      </c>
      <c r="L104" s="48"/>
      <c r="M104" s="225" t="s">
        <v>44</v>
      </c>
      <c r="N104" s="226" t="s">
        <v>53</v>
      </c>
      <c r="O104" s="88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9" t="s">
        <v>779</v>
      </c>
      <c r="AT104" s="229" t="s">
        <v>138</v>
      </c>
      <c r="AU104" s="229" t="s">
        <v>91</v>
      </c>
      <c r="AY104" s="20" t="s">
        <v>134</v>
      </c>
      <c r="BE104" s="230">
        <f>IF(N104="základní",J104,0)</f>
        <v>0</v>
      </c>
      <c r="BF104" s="230">
        <f>IF(N104="snížená",J104,0)</f>
        <v>0</v>
      </c>
      <c r="BG104" s="230">
        <f>IF(N104="zákl. přenesená",J104,0)</f>
        <v>0</v>
      </c>
      <c r="BH104" s="230">
        <f>IF(N104="sníž. přenesená",J104,0)</f>
        <v>0</v>
      </c>
      <c r="BI104" s="230">
        <f>IF(N104="nulová",J104,0)</f>
        <v>0</v>
      </c>
      <c r="BJ104" s="20" t="s">
        <v>86</v>
      </c>
      <c r="BK104" s="230">
        <f>ROUND(I104*H104,2)</f>
        <v>0</v>
      </c>
      <c r="BL104" s="20" t="s">
        <v>779</v>
      </c>
      <c r="BM104" s="229" t="s">
        <v>795</v>
      </c>
    </row>
    <row r="105" s="2" customFormat="1">
      <c r="A105" s="42"/>
      <c r="B105" s="43"/>
      <c r="C105" s="44"/>
      <c r="D105" s="231" t="s">
        <v>145</v>
      </c>
      <c r="E105" s="44"/>
      <c r="F105" s="232" t="s">
        <v>794</v>
      </c>
      <c r="G105" s="44"/>
      <c r="H105" s="44"/>
      <c r="I105" s="233"/>
      <c r="J105" s="44"/>
      <c r="K105" s="44"/>
      <c r="L105" s="48"/>
      <c r="M105" s="234"/>
      <c r="N105" s="235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145</v>
      </c>
      <c r="AU105" s="20" t="s">
        <v>91</v>
      </c>
    </row>
    <row r="106" s="2" customFormat="1">
      <c r="A106" s="42"/>
      <c r="B106" s="43"/>
      <c r="C106" s="44"/>
      <c r="D106" s="236" t="s">
        <v>147</v>
      </c>
      <c r="E106" s="44"/>
      <c r="F106" s="237" t="s">
        <v>796</v>
      </c>
      <c r="G106" s="44"/>
      <c r="H106" s="44"/>
      <c r="I106" s="233"/>
      <c r="J106" s="44"/>
      <c r="K106" s="44"/>
      <c r="L106" s="48"/>
      <c r="M106" s="234"/>
      <c r="N106" s="235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147</v>
      </c>
      <c r="AU106" s="20" t="s">
        <v>91</v>
      </c>
    </row>
    <row r="107" s="2" customFormat="1" ht="16.5" customHeight="1">
      <c r="A107" s="42"/>
      <c r="B107" s="43"/>
      <c r="C107" s="218" t="s">
        <v>183</v>
      </c>
      <c r="D107" s="218" t="s">
        <v>138</v>
      </c>
      <c r="E107" s="219" t="s">
        <v>797</v>
      </c>
      <c r="F107" s="220" t="s">
        <v>798</v>
      </c>
      <c r="G107" s="221" t="s">
        <v>778</v>
      </c>
      <c r="H107" s="222">
        <v>1</v>
      </c>
      <c r="I107" s="223"/>
      <c r="J107" s="224">
        <f>ROUND(I107*H107,2)</f>
        <v>0</v>
      </c>
      <c r="K107" s="220" t="s">
        <v>154</v>
      </c>
      <c r="L107" s="48"/>
      <c r="M107" s="225" t="s">
        <v>44</v>
      </c>
      <c r="N107" s="226" t="s">
        <v>53</v>
      </c>
      <c r="O107" s="88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9" t="s">
        <v>779</v>
      </c>
      <c r="AT107" s="229" t="s">
        <v>138</v>
      </c>
      <c r="AU107" s="229" t="s">
        <v>91</v>
      </c>
      <c r="AY107" s="20" t="s">
        <v>134</v>
      </c>
      <c r="BE107" s="230">
        <f>IF(N107="základní",J107,0)</f>
        <v>0</v>
      </c>
      <c r="BF107" s="230">
        <f>IF(N107="snížená",J107,0)</f>
        <v>0</v>
      </c>
      <c r="BG107" s="230">
        <f>IF(N107="zákl. přenesená",J107,0)</f>
        <v>0</v>
      </c>
      <c r="BH107" s="230">
        <f>IF(N107="sníž. přenesená",J107,0)</f>
        <v>0</v>
      </c>
      <c r="BI107" s="230">
        <f>IF(N107="nulová",J107,0)</f>
        <v>0</v>
      </c>
      <c r="BJ107" s="20" t="s">
        <v>86</v>
      </c>
      <c r="BK107" s="230">
        <f>ROUND(I107*H107,2)</f>
        <v>0</v>
      </c>
      <c r="BL107" s="20" t="s">
        <v>779</v>
      </c>
      <c r="BM107" s="229" t="s">
        <v>799</v>
      </c>
    </row>
    <row r="108" s="2" customFormat="1">
      <c r="A108" s="42"/>
      <c r="B108" s="43"/>
      <c r="C108" s="44"/>
      <c r="D108" s="231" t="s">
        <v>145</v>
      </c>
      <c r="E108" s="44"/>
      <c r="F108" s="232" t="s">
        <v>798</v>
      </c>
      <c r="G108" s="44"/>
      <c r="H108" s="44"/>
      <c r="I108" s="233"/>
      <c r="J108" s="44"/>
      <c r="K108" s="44"/>
      <c r="L108" s="48"/>
      <c r="M108" s="234"/>
      <c r="N108" s="235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145</v>
      </c>
      <c r="AU108" s="20" t="s">
        <v>91</v>
      </c>
    </row>
    <row r="109" s="2" customFormat="1">
      <c r="A109" s="42"/>
      <c r="B109" s="43"/>
      <c r="C109" s="44"/>
      <c r="D109" s="236" t="s">
        <v>147</v>
      </c>
      <c r="E109" s="44"/>
      <c r="F109" s="237" t="s">
        <v>800</v>
      </c>
      <c r="G109" s="44"/>
      <c r="H109" s="44"/>
      <c r="I109" s="233"/>
      <c r="J109" s="44"/>
      <c r="K109" s="44"/>
      <c r="L109" s="48"/>
      <c r="M109" s="234"/>
      <c r="N109" s="235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147</v>
      </c>
      <c r="AU109" s="20" t="s">
        <v>91</v>
      </c>
    </row>
    <row r="110" s="2" customFormat="1" ht="16.5" customHeight="1">
      <c r="A110" s="42"/>
      <c r="B110" s="43"/>
      <c r="C110" s="218" t="s">
        <v>191</v>
      </c>
      <c r="D110" s="218" t="s">
        <v>138</v>
      </c>
      <c r="E110" s="219" t="s">
        <v>801</v>
      </c>
      <c r="F110" s="220" t="s">
        <v>802</v>
      </c>
      <c r="G110" s="221" t="s">
        <v>778</v>
      </c>
      <c r="H110" s="222">
        <v>1</v>
      </c>
      <c r="I110" s="223"/>
      <c r="J110" s="224">
        <f>ROUND(I110*H110,2)</f>
        <v>0</v>
      </c>
      <c r="K110" s="220" t="s">
        <v>154</v>
      </c>
      <c r="L110" s="48"/>
      <c r="M110" s="225" t="s">
        <v>44</v>
      </c>
      <c r="N110" s="226" t="s">
        <v>53</v>
      </c>
      <c r="O110" s="88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9" t="s">
        <v>779</v>
      </c>
      <c r="AT110" s="229" t="s">
        <v>138</v>
      </c>
      <c r="AU110" s="229" t="s">
        <v>91</v>
      </c>
      <c r="AY110" s="20" t="s">
        <v>134</v>
      </c>
      <c r="BE110" s="230">
        <f>IF(N110="základní",J110,0)</f>
        <v>0</v>
      </c>
      <c r="BF110" s="230">
        <f>IF(N110="snížená",J110,0)</f>
        <v>0</v>
      </c>
      <c r="BG110" s="230">
        <f>IF(N110="zákl. přenesená",J110,0)</f>
        <v>0</v>
      </c>
      <c r="BH110" s="230">
        <f>IF(N110="sníž. přenesená",J110,0)</f>
        <v>0</v>
      </c>
      <c r="BI110" s="230">
        <f>IF(N110="nulová",J110,0)</f>
        <v>0</v>
      </c>
      <c r="BJ110" s="20" t="s">
        <v>86</v>
      </c>
      <c r="BK110" s="230">
        <f>ROUND(I110*H110,2)</f>
        <v>0</v>
      </c>
      <c r="BL110" s="20" t="s">
        <v>779</v>
      </c>
      <c r="BM110" s="229" t="s">
        <v>803</v>
      </c>
    </row>
    <row r="111" s="2" customFormat="1">
      <c r="A111" s="42"/>
      <c r="B111" s="43"/>
      <c r="C111" s="44"/>
      <c r="D111" s="231" t="s">
        <v>145</v>
      </c>
      <c r="E111" s="44"/>
      <c r="F111" s="232" t="s">
        <v>802</v>
      </c>
      <c r="G111" s="44"/>
      <c r="H111" s="44"/>
      <c r="I111" s="233"/>
      <c r="J111" s="44"/>
      <c r="K111" s="44"/>
      <c r="L111" s="48"/>
      <c r="M111" s="234"/>
      <c r="N111" s="235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145</v>
      </c>
      <c r="AU111" s="20" t="s">
        <v>91</v>
      </c>
    </row>
    <row r="112" s="2" customFormat="1">
      <c r="A112" s="42"/>
      <c r="B112" s="43"/>
      <c r="C112" s="44"/>
      <c r="D112" s="236" t="s">
        <v>147</v>
      </c>
      <c r="E112" s="44"/>
      <c r="F112" s="237" t="s">
        <v>804</v>
      </c>
      <c r="G112" s="44"/>
      <c r="H112" s="44"/>
      <c r="I112" s="233"/>
      <c r="J112" s="44"/>
      <c r="K112" s="44"/>
      <c r="L112" s="48"/>
      <c r="M112" s="234"/>
      <c r="N112" s="235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147</v>
      </c>
      <c r="AU112" s="20" t="s">
        <v>91</v>
      </c>
    </row>
    <row r="113" s="13" customFormat="1">
      <c r="A113" s="13"/>
      <c r="B113" s="238"/>
      <c r="C113" s="239"/>
      <c r="D113" s="231" t="s">
        <v>149</v>
      </c>
      <c r="E113" s="240" t="s">
        <v>44</v>
      </c>
      <c r="F113" s="241" t="s">
        <v>805</v>
      </c>
      <c r="G113" s="239"/>
      <c r="H113" s="240" t="s">
        <v>44</v>
      </c>
      <c r="I113" s="242"/>
      <c r="J113" s="239"/>
      <c r="K113" s="239"/>
      <c r="L113" s="243"/>
      <c r="M113" s="244"/>
      <c r="N113" s="245"/>
      <c r="O113" s="245"/>
      <c r="P113" s="245"/>
      <c r="Q113" s="245"/>
      <c r="R113" s="245"/>
      <c r="S113" s="245"/>
      <c r="T113" s="24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7" t="s">
        <v>149</v>
      </c>
      <c r="AU113" s="247" t="s">
        <v>91</v>
      </c>
      <c r="AV113" s="13" t="s">
        <v>86</v>
      </c>
      <c r="AW113" s="13" t="s">
        <v>40</v>
      </c>
      <c r="AX113" s="13" t="s">
        <v>82</v>
      </c>
      <c r="AY113" s="247" t="s">
        <v>134</v>
      </c>
    </row>
    <row r="114" s="13" customFormat="1">
      <c r="A114" s="13"/>
      <c r="B114" s="238"/>
      <c r="C114" s="239"/>
      <c r="D114" s="231" t="s">
        <v>149</v>
      </c>
      <c r="E114" s="240" t="s">
        <v>44</v>
      </c>
      <c r="F114" s="241" t="s">
        <v>806</v>
      </c>
      <c r="G114" s="239"/>
      <c r="H114" s="240" t="s">
        <v>44</v>
      </c>
      <c r="I114" s="242"/>
      <c r="J114" s="239"/>
      <c r="K114" s="239"/>
      <c r="L114" s="243"/>
      <c r="M114" s="244"/>
      <c r="N114" s="245"/>
      <c r="O114" s="245"/>
      <c r="P114" s="245"/>
      <c r="Q114" s="245"/>
      <c r="R114" s="245"/>
      <c r="S114" s="245"/>
      <c r="T114" s="24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7" t="s">
        <v>149</v>
      </c>
      <c r="AU114" s="247" t="s">
        <v>91</v>
      </c>
      <c r="AV114" s="13" t="s">
        <v>86</v>
      </c>
      <c r="AW114" s="13" t="s">
        <v>40</v>
      </c>
      <c r="AX114" s="13" t="s">
        <v>82</v>
      </c>
      <c r="AY114" s="247" t="s">
        <v>134</v>
      </c>
    </row>
    <row r="115" s="14" customFormat="1">
      <c r="A115" s="14"/>
      <c r="B115" s="248"/>
      <c r="C115" s="249"/>
      <c r="D115" s="231" t="s">
        <v>149</v>
      </c>
      <c r="E115" s="250" t="s">
        <v>44</v>
      </c>
      <c r="F115" s="251" t="s">
        <v>86</v>
      </c>
      <c r="G115" s="249"/>
      <c r="H115" s="252">
        <v>1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8" t="s">
        <v>149</v>
      </c>
      <c r="AU115" s="258" t="s">
        <v>91</v>
      </c>
      <c r="AV115" s="14" t="s">
        <v>91</v>
      </c>
      <c r="AW115" s="14" t="s">
        <v>40</v>
      </c>
      <c r="AX115" s="14" t="s">
        <v>86</v>
      </c>
      <c r="AY115" s="258" t="s">
        <v>134</v>
      </c>
    </row>
    <row r="116" s="2" customFormat="1" ht="16.5" customHeight="1">
      <c r="A116" s="42"/>
      <c r="B116" s="43"/>
      <c r="C116" s="218" t="s">
        <v>199</v>
      </c>
      <c r="D116" s="218" t="s">
        <v>138</v>
      </c>
      <c r="E116" s="219" t="s">
        <v>807</v>
      </c>
      <c r="F116" s="220" t="s">
        <v>808</v>
      </c>
      <c r="G116" s="221" t="s">
        <v>778</v>
      </c>
      <c r="H116" s="222">
        <v>1</v>
      </c>
      <c r="I116" s="223"/>
      <c r="J116" s="224">
        <f>ROUND(I116*H116,2)</f>
        <v>0</v>
      </c>
      <c r="K116" s="220" t="s">
        <v>154</v>
      </c>
      <c r="L116" s="48"/>
      <c r="M116" s="225" t="s">
        <v>44</v>
      </c>
      <c r="N116" s="226" t="s">
        <v>53</v>
      </c>
      <c r="O116" s="88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9" t="s">
        <v>779</v>
      </c>
      <c r="AT116" s="229" t="s">
        <v>138</v>
      </c>
      <c r="AU116" s="229" t="s">
        <v>91</v>
      </c>
      <c r="AY116" s="20" t="s">
        <v>134</v>
      </c>
      <c r="BE116" s="230">
        <f>IF(N116="základní",J116,0)</f>
        <v>0</v>
      </c>
      <c r="BF116" s="230">
        <f>IF(N116="snížená",J116,0)</f>
        <v>0</v>
      </c>
      <c r="BG116" s="230">
        <f>IF(N116="zákl. přenesená",J116,0)</f>
        <v>0</v>
      </c>
      <c r="BH116" s="230">
        <f>IF(N116="sníž. přenesená",J116,0)</f>
        <v>0</v>
      </c>
      <c r="BI116" s="230">
        <f>IF(N116="nulová",J116,0)</f>
        <v>0</v>
      </c>
      <c r="BJ116" s="20" t="s">
        <v>86</v>
      </c>
      <c r="BK116" s="230">
        <f>ROUND(I116*H116,2)</f>
        <v>0</v>
      </c>
      <c r="BL116" s="20" t="s">
        <v>779</v>
      </c>
      <c r="BM116" s="229" t="s">
        <v>809</v>
      </c>
    </row>
    <row r="117" s="2" customFormat="1">
      <c r="A117" s="42"/>
      <c r="B117" s="43"/>
      <c r="C117" s="44"/>
      <c r="D117" s="231" t="s">
        <v>145</v>
      </c>
      <c r="E117" s="44"/>
      <c r="F117" s="232" t="s">
        <v>808</v>
      </c>
      <c r="G117" s="44"/>
      <c r="H117" s="44"/>
      <c r="I117" s="233"/>
      <c r="J117" s="44"/>
      <c r="K117" s="44"/>
      <c r="L117" s="48"/>
      <c r="M117" s="234"/>
      <c r="N117" s="235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145</v>
      </c>
      <c r="AU117" s="20" t="s">
        <v>91</v>
      </c>
    </row>
    <row r="118" s="2" customFormat="1">
      <c r="A118" s="42"/>
      <c r="B118" s="43"/>
      <c r="C118" s="44"/>
      <c r="D118" s="236" t="s">
        <v>147</v>
      </c>
      <c r="E118" s="44"/>
      <c r="F118" s="237" t="s">
        <v>810</v>
      </c>
      <c r="G118" s="44"/>
      <c r="H118" s="44"/>
      <c r="I118" s="233"/>
      <c r="J118" s="44"/>
      <c r="K118" s="44"/>
      <c r="L118" s="48"/>
      <c r="M118" s="234"/>
      <c r="N118" s="235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147</v>
      </c>
      <c r="AU118" s="20" t="s">
        <v>91</v>
      </c>
    </row>
    <row r="119" s="12" customFormat="1" ht="22.8" customHeight="1">
      <c r="A119" s="12"/>
      <c r="B119" s="202"/>
      <c r="C119" s="203"/>
      <c r="D119" s="204" t="s">
        <v>81</v>
      </c>
      <c r="E119" s="216" t="s">
        <v>811</v>
      </c>
      <c r="F119" s="216" t="s">
        <v>812</v>
      </c>
      <c r="G119" s="203"/>
      <c r="H119" s="203"/>
      <c r="I119" s="206"/>
      <c r="J119" s="217">
        <f>BK119</f>
        <v>0</v>
      </c>
      <c r="K119" s="203"/>
      <c r="L119" s="208"/>
      <c r="M119" s="209"/>
      <c r="N119" s="210"/>
      <c r="O119" s="210"/>
      <c r="P119" s="211">
        <f>SUM(P120:P123)</f>
        <v>0</v>
      </c>
      <c r="Q119" s="210"/>
      <c r="R119" s="211">
        <f>SUM(R120:R123)</f>
        <v>0</v>
      </c>
      <c r="S119" s="210"/>
      <c r="T119" s="212">
        <f>SUM(T120:T123)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183</v>
      </c>
      <c r="AT119" s="214" t="s">
        <v>81</v>
      </c>
      <c r="AU119" s="214" t="s">
        <v>86</v>
      </c>
      <c r="AY119" s="213" t="s">
        <v>134</v>
      </c>
      <c r="BK119" s="215">
        <f>SUM(BK120:BK123)</f>
        <v>0</v>
      </c>
    </row>
    <row r="120" s="2" customFormat="1" ht="16.5" customHeight="1">
      <c r="A120" s="42"/>
      <c r="B120" s="43"/>
      <c r="C120" s="218" t="s">
        <v>207</v>
      </c>
      <c r="D120" s="218" t="s">
        <v>138</v>
      </c>
      <c r="E120" s="219" t="s">
        <v>813</v>
      </c>
      <c r="F120" s="220" t="s">
        <v>814</v>
      </c>
      <c r="G120" s="221" t="s">
        <v>778</v>
      </c>
      <c r="H120" s="222">
        <v>1</v>
      </c>
      <c r="I120" s="223"/>
      <c r="J120" s="224">
        <f>ROUND(I120*H120,2)</f>
        <v>0</v>
      </c>
      <c r="K120" s="220" t="s">
        <v>154</v>
      </c>
      <c r="L120" s="48"/>
      <c r="M120" s="225" t="s">
        <v>44</v>
      </c>
      <c r="N120" s="226" t="s">
        <v>53</v>
      </c>
      <c r="O120" s="88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9" t="s">
        <v>779</v>
      </c>
      <c r="AT120" s="229" t="s">
        <v>138</v>
      </c>
      <c r="AU120" s="229" t="s">
        <v>91</v>
      </c>
      <c r="AY120" s="20" t="s">
        <v>134</v>
      </c>
      <c r="BE120" s="230">
        <f>IF(N120="základní",J120,0)</f>
        <v>0</v>
      </c>
      <c r="BF120" s="230">
        <f>IF(N120="snížená",J120,0)</f>
        <v>0</v>
      </c>
      <c r="BG120" s="230">
        <f>IF(N120="zákl. přenesená",J120,0)</f>
        <v>0</v>
      </c>
      <c r="BH120" s="230">
        <f>IF(N120="sníž. přenesená",J120,0)</f>
        <v>0</v>
      </c>
      <c r="BI120" s="230">
        <f>IF(N120="nulová",J120,0)</f>
        <v>0</v>
      </c>
      <c r="BJ120" s="20" t="s">
        <v>86</v>
      </c>
      <c r="BK120" s="230">
        <f>ROUND(I120*H120,2)</f>
        <v>0</v>
      </c>
      <c r="BL120" s="20" t="s">
        <v>779</v>
      </c>
      <c r="BM120" s="229" t="s">
        <v>815</v>
      </c>
    </row>
    <row r="121" s="2" customFormat="1">
      <c r="A121" s="42"/>
      <c r="B121" s="43"/>
      <c r="C121" s="44"/>
      <c r="D121" s="231" t="s">
        <v>145</v>
      </c>
      <c r="E121" s="44"/>
      <c r="F121" s="232" t="s">
        <v>814</v>
      </c>
      <c r="G121" s="44"/>
      <c r="H121" s="44"/>
      <c r="I121" s="233"/>
      <c r="J121" s="44"/>
      <c r="K121" s="44"/>
      <c r="L121" s="48"/>
      <c r="M121" s="234"/>
      <c r="N121" s="235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145</v>
      </c>
      <c r="AU121" s="20" t="s">
        <v>91</v>
      </c>
    </row>
    <row r="122" s="2" customFormat="1">
      <c r="A122" s="42"/>
      <c r="B122" s="43"/>
      <c r="C122" s="44"/>
      <c r="D122" s="236" t="s">
        <v>147</v>
      </c>
      <c r="E122" s="44"/>
      <c r="F122" s="237" t="s">
        <v>816</v>
      </c>
      <c r="G122" s="44"/>
      <c r="H122" s="44"/>
      <c r="I122" s="233"/>
      <c r="J122" s="44"/>
      <c r="K122" s="44"/>
      <c r="L122" s="48"/>
      <c r="M122" s="234"/>
      <c r="N122" s="235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147</v>
      </c>
      <c r="AU122" s="20" t="s">
        <v>91</v>
      </c>
    </row>
    <row r="123" s="2" customFormat="1">
      <c r="A123" s="42"/>
      <c r="B123" s="43"/>
      <c r="C123" s="44"/>
      <c r="D123" s="231" t="s">
        <v>594</v>
      </c>
      <c r="E123" s="44"/>
      <c r="F123" s="291" t="s">
        <v>817</v>
      </c>
      <c r="G123" s="44"/>
      <c r="H123" s="44"/>
      <c r="I123" s="233"/>
      <c r="J123" s="44"/>
      <c r="K123" s="44"/>
      <c r="L123" s="48"/>
      <c r="M123" s="234"/>
      <c r="N123" s="235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594</v>
      </c>
      <c r="AU123" s="20" t="s">
        <v>91</v>
      </c>
    </row>
    <row r="124" s="12" customFormat="1" ht="22.8" customHeight="1">
      <c r="A124" s="12"/>
      <c r="B124" s="202"/>
      <c r="C124" s="203"/>
      <c r="D124" s="204" t="s">
        <v>81</v>
      </c>
      <c r="E124" s="216" t="s">
        <v>818</v>
      </c>
      <c r="F124" s="216" t="s">
        <v>819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SUM(P125:P130)</f>
        <v>0</v>
      </c>
      <c r="Q124" s="210"/>
      <c r="R124" s="211">
        <f>SUM(R125:R130)</f>
        <v>0</v>
      </c>
      <c r="S124" s="210"/>
      <c r="T124" s="212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183</v>
      </c>
      <c r="AT124" s="214" t="s">
        <v>81</v>
      </c>
      <c r="AU124" s="214" t="s">
        <v>86</v>
      </c>
      <c r="AY124" s="213" t="s">
        <v>134</v>
      </c>
      <c r="BK124" s="215">
        <f>SUM(BK125:BK130)</f>
        <v>0</v>
      </c>
    </row>
    <row r="125" s="2" customFormat="1" ht="16.5" customHeight="1">
      <c r="A125" s="42"/>
      <c r="B125" s="43"/>
      <c r="C125" s="218" t="s">
        <v>216</v>
      </c>
      <c r="D125" s="218" t="s">
        <v>138</v>
      </c>
      <c r="E125" s="219" t="s">
        <v>820</v>
      </c>
      <c r="F125" s="220" t="s">
        <v>821</v>
      </c>
      <c r="G125" s="221" t="s">
        <v>778</v>
      </c>
      <c r="H125" s="222">
        <v>1</v>
      </c>
      <c r="I125" s="223"/>
      <c r="J125" s="224">
        <f>ROUND(I125*H125,2)</f>
        <v>0</v>
      </c>
      <c r="K125" s="220" t="s">
        <v>154</v>
      </c>
      <c r="L125" s="48"/>
      <c r="M125" s="225" t="s">
        <v>44</v>
      </c>
      <c r="N125" s="226" t="s">
        <v>53</v>
      </c>
      <c r="O125" s="88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9" t="s">
        <v>779</v>
      </c>
      <c r="AT125" s="229" t="s">
        <v>138</v>
      </c>
      <c r="AU125" s="229" t="s">
        <v>91</v>
      </c>
      <c r="AY125" s="20" t="s">
        <v>134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20" t="s">
        <v>86</v>
      </c>
      <c r="BK125" s="230">
        <f>ROUND(I125*H125,2)</f>
        <v>0</v>
      </c>
      <c r="BL125" s="20" t="s">
        <v>779</v>
      </c>
      <c r="BM125" s="229" t="s">
        <v>822</v>
      </c>
    </row>
    <row r="126" s="2" customFormat="1">
      <c r="A126" s="42"/>
      <c r="B126" s="43"/>
      <c r="C126" s="44"/>
      <c r="D126" s="231" t="s">
        <v>145</v>
      </c>
      <c r="E126" s="44"/>
      <c r="F126" s="232" t="s">
        <v>821</v>
      </c>
      <c r="G126" s="44"/>
      <c r="H126" s="44"/>
      <c r="I126" s="233"/>
      <c r="J126" s="44"/>
      <c r="K126" s="44"/>
      <c r="L126" s="48"/>
      <c r="M126" s="234"/>
      <c r="N126" s="235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145</v>
      </c>
      <c r="AU126" s="20" t="s">
        <v>91</v>
      </c>
    </row>
    <row r="127" s="2" customFormat="1">
      <c r="A127" s="42"/>
      <c r="B127" s="43"/>
      <c r="C127" s="44"/>
      <c r="D127" s="236" t="s">
        <v>147</v>
      </c>
      <c r="E127" s="44"/>
      <c r="F127" s="237" t="s">
        <v>823</v>
      </c>
      <c r="G127" s="44"/>
      <c r="H127" s="44"/>
      <c r="I127" s="233"/>
      <c r="J127" s="44"/>
      <c r="K127" s="44"/>
      <c r="L127" s="48"/>
      <c r="M127" s="234"/>
      <c r="N127" s="235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147</v>
      </c>
      <c r="AU127" s="20" t="s">
        <v>91</v>
      </c>
    </row>
    <row r="128" s="2" customFormat="1" ht="16.5" customHeight="1">
      <c r="A128" s="42"/>
      <c r="B128" s="43"/>
      <c r="C128" s="218" t="s">
        <v>225</v>
      </c>
      <c r="D128" s="218" t="s">
        <v>138</v>
      </c>
      <c r="E128" s="219" t="s">
        <v>824</v>
      </c>
      <c r="F128" s="220" t="s">
        <v>825</v>
      </c>
      <c r="G128" s="221" t="s">
        <v>778</v>
      </c>
      <c r="H128" s="222">
        <v>1</v>
      </c>
      <c r="I128" s="223"/>
      <c r="J128" s="224">
        <f>ROUND(I128*H128,2)</f>
        <v>0</v>
      </c>
      <c r="K128" s="220" t="s">
        <v>154</v>
      </c>
      <c r="L128" s="48"/>
      <c r="M128" s="225" t="s">
        <v>44</v>
      </c>
      <c r="N128" s="226" t="s">
        <v>53</v>
      </c>
      <c r="O128" s="88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9" t="s">
        <v>779</v>
      </c>
      <c r="AT128" s="229" t="s">
        <v>138</v>
      </c>
      <c r="AU128" s="229" t="s">
        <v>91</v>
      </c>
      <c r="AY128" s="20" t="s">
        <v>134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20" t="s">
        <v>86</v>
      </c>
      <c r="BK128" s="230">
        <f>ROUND(I128*H128,2)</f>
        <v>0</v>
      </c>
      <c r="BL128" s="20" t="s">
        <v>779</v>
      </c>
      <c r="BM128" s="229" t="s">
        <v>826</v>
      </c>
    </row>
    <row r="129" s="2" customFormat="1">
      <c r="A129" s="42"/>
      <c r="B129" s="43"/>
      <c r="C129" s="44"/>
      <c r="D129" s="231" t="s">
        <v>145</v>
      </c>
      <c r="E129" s="44"/>
      <c r="F129" s="232" t="s">
        <v>825</v>
      </c>
      <c r="G129" s="44"/>
      <c r="H129" s="44"/>
      <c r="I129" s="233"/>
      <c r="J129" s="44"/>
      <c r="K129" s="44"/>
      <c r="L129" s="48"/>
      <c r="M129" s="234"/>
      <c r="N129" s="235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145</v>
      </c>
      <c r="AU129" s="20" t="s">
        <v>91</v>
      </c>
    </row>
    <row r="130" s="2" customFormat="1">
      <c r="A130" s="42"/>
      <c r="B130" s="43"/>
      <c r="C130" s="44"/>
      <c r="D130" s="236" t="s">
        <v>147</v>
      </c>
      <c r="E130" s="44"/>
      <c r="F130" s="237" t="s">
        <v>827</v>
      </c>
      <c r="G130" s="44"/>
      <c r="H130" s="44"/>
      <c r="I130" s="233"/>
      <c r="J130" s="44"/>
      <c r="K130" s="44"/>
      <c r="L130" s="48"/>
      <c r="M130" s="295"/>
      <c r="N130" s="296"/>
      <c r="O130" s="297"/>
      <c r="P130" s="297"/>
      <c r="Q130" s="297"/>
      <c r="R130" s="297"/>
      <c r="S130" s="297"/>
      <c r="T130" s="298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147</v>
      </c>
      <c r="AU130" s="20" t="s">
        <v>91</v>
      </c>
    </row>
    <row r="131" s="2" customFormat="1" ht="6.96" customHeight="1">
      <c r="A131" s="42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48"/>
      <c r="M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</sheetData>
  <sheetProtection sheet="1" autoFilter="0" formatColumns="0" formatRows="0" objects="1" scenarios="1" spinCount="100000" saltValue="WNRccnuMPPCFlVXgTzkBinaPdvYKiPGgbUoZ/CspEy5myxKwrA1cBzg5di/rgjx8FjGmGSU1e3hLEqYXcM7FVg==" hashValue="fFwWokyX761h2Tar8/l4+Gy8ZZM6DhLlRcHF+/KBeiBeo+ru18jarl+OdCElfTp/vrFqy6tAdlINOS3YfUGSFQ==" algorithmName="SHA-512" password="CC35"/>
  <autoFilter ref="C89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5_01/012203000"/>
    <hyperlink ref="F99" r:id="rId2" display="https://podminky.urs.cz/item/CS_URS_2025_01/012303000"/>
    <hyperlink ref="F102" r:id="rId3" display="https://podminky.urs.cz/item/CS_URS_2025_01/012444000"/>
    <hyperlink ref="F106" r:id="rId4" display="https://podminky.urs.cz/item/CS_URS_2025_01/032403000"/>
    <hyperlink ref="F109" r:id="rId5" display="https://podminky.urs.cz/item/CS_URS_2025_01/032903000"/>
    <hyperlink ref="F112" r:id="rId6" display="https://podminky.urs.cz/item/CS_URS_2025_01/034303000"/>
    <hyperlink ref="F118" r:id="rId7" display="https://podminky.urs.cz/item/CS_URS_2025_01/039103000"/>
    <hyperlink ref="F122" r:id="rId8" display="https://podminky.urs.cz/item/CS_URS_2025_01/043103000"/>
    <hyperlink ref="F127" r:id="rId9" display="https://podminky.urs.cz/item/CS_URS_2025_01/071203000"/>
    <hyperlink ref="F130" r:id="rId10" display="https://podminky.urs.cz/item/CS_URS_2025_01/072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828</v>
      </c>
      <c r="H4" s="23"/>
    </row>
    <row r="5" s="1" customFormat="1" ht="12" customHeight="1">
      <c r="B5" s="23"/>
      <c r="C5" s="151" t="s">
        <v>13</v>
      </c>
      <c r="D5" s="155" t="s">
        <v>14</v>
      </c>
      <c r="E5" s="1"/>
      <c r="F5" s="1"/>
      <c r="H5" s="23"/>
    </row>
    <row r="6" s="1" customFormat="1" ht="36.96" customHeight="1">
      <c r="B6" s="23"/>
      <c r="C6" s="299" t="s">
        <v>16</v>
      </c>
      <c r="D6" s="300" t="s">
        <v>17</v>
      </c>
      <c r="E6" s="1"/>
      <c r="F6" s="1"/>
      <c r="H6" s="23"/>
    </row>
    <row r="7" s="1" customFormat="1" ht="16.5" customHeight="1">
      <c r="B7" s="23"/>
      <c r="C7" s="146" t="s">
        <v>24</v>
      </c>
      <c r="D7" s="150" t="str">
        <f>'Rekapitulace stavby'!AN8</f>
        <v>25. 6. 2025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91"/>
      <c r="B9" s="301"/>
      <c r="C9" s="302" t="s">
        <v>63</v>
      </c>
      <c r="D9" s="303" t="s">
        <v>64</v>
      </c>
      <c r="E9" s="303" t="s">
        <v>121</v>
      </c>
      <c r="F9" s="304" t="s">
        <v>829</v>
      </c>
      <c r="G9" s="191"/>
      <c r="H9" s="301"/>
    </row>
    <row r="10" s="2" customFormat="1" ht="26.4" customHeight="1">
      <c r="A10" s="42"/>
      <c r="B10" s="48"/>
      <c r="C10" s="305" t="s">
        <v>86</v>
      </c>
      <c r="D10" s="305" t="s">
        <v>87</v>
      </c>
      <c r="E10" s="42"/>
      <c r="F10" s="42"/>
      <c r="G10" s="42"/>
      <c r="H10" s="48"/>
    </row>
    <row r="11" s="2" customFormat="1" ht="16.8" customHeight="1">
      <c r="A11" s="42"/>
      <c r="B11" s="48"/>
      <c r="C11" s="306" t="s">
        <v>830</v>
      </c>
      <c r="D11" s="307" t="s">
        <v>830</v>
      </c>
      <c r="E11" s="308" t="s">
        <v>44</v>
      </c>
      <c r="F11" s="309">
        <v>1.256</v>
      </c>
      <c r="G11" s="42"/>
      <c r="H11" s="48"/>
    </row>
    <row r="12" s="2" customFormat="1" ht="16.8" customHeight="1">
      <c r="A12" s="42"/>
      <c r="B12" s="48"/>
      <c r="C12" s="306" t="s">
        <v>831</v>
      </c>
      <c r="D12" s="307" t="s">
        <v>831</v>
      </c>
      <c r="E12" s="308" t="s">
        <v>44</v>
      </c>
      <c r="F12" s="309">
        <v>1</v>
      </c>
      <c r="G12" s="42"/>
      <c r="H12" s="48"/>
    </row>
    <row r="13" s="2" customFormat="1" ht="7.44" customHeight="1">
      <c r="A13" s="42"/>
      <c r="B13" s="171"/>
      <c r="C13" s="172"/>
      <c r="D13" s="172"/>
      <c r="E13" s="172"/>
      <c r="F13" s="172"/>
      <c r="G13" s="172"/>
      <c r="H13" s="48"/>
    </row>
    <row r="14" s="2" customFormat="1">
      <c r="A14" s="42"/>
      <c r="B14" s="42"/>
      <c r="C14" s="42"/>
      <c r="D14" s="42"/>
      <c r="E14" s="42"/>
      <c r="F14" s="42"/>
      <c r="G14" s="42"/>
      <c r="H14" s="42"/>
    </row>
  </sheetData>
  <sheetProtection sheet="1" formatColumns="0" formatRows="0" objects="1" scenarios="1" spinCount="100000" saltValue="BB4XsDZBQvANdOZR+wvyLHjyTshtUnIt7SgM9G+Jz7/swzhqQKO7CGtT4cL6eNrhD/6i9jBA55VxAUj1xSDFbA==" hashValue="xf/hhGRoorgJxNoDUtN5m0J1J84ozCPp0xGCZ+bVnQj2v5ffkpitseza1G+NIga48Va3Xi9fNcUJeK7/4bcrj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0" customWidth="1"/>
    <col min="2" max="2" width="1.667969" style="310" customWidth="1"/>
    <col min="3" max="4" width="5" style="310" customWidth="1"/>
    <col min="5" max="5" width="11.66016" style="310" customWidth="1"/>
    <col min="6" max="6" width="9.160156" style="310" customWidth="1"/>
    <col min="7" max="7" width="5" style="310" customWidth="1"/>
    <col min="8" max="8" width="77.83203" style="310" customWidth="1"/>
    <col min="9" max="10" width="20" style="310" customWidth="1"/>
    <col min="11" max="11" width="1.667969" style="310" customWidth="1"/>
  </cols>
  <sheetData>
    <row r="1" s="1" customFormat="1" ht="37.5" customHeight="1"/>
    <row r="2" s="1" customFormat="1" ht="7.5" customHeight="1">
      <c r="B2" s="311"/>
      <c r="C2" s="312"/>
      <c r="D2" s="312"/>
      <c r="E2" s="312"/>
      <c r="F2" s="312"/>
      <c r="G2" s="312"/>
      <c r="H2" s="312"/>
      <c r="I2" s="312"/>
      <c r="J2" s="312"/>
      <c r="K2" s="313"/>
    </row>
    <row r="3" s="17" customFormat="1" ht="45" customHeight="1">
      <c r="B3" s="314"/>
      <c r="C3" s="315" t="s">
        <v>832</v>
      </c>
      <c r="D3" s="315"/>
      <c r="E3" s="315"/>
      <c r="F3" s="315"/>
      <c r="G3" s="315"/>
      <c r="H3" s="315"/>
      <c r="I3" s="315"/>
      <c r="J3" s="315"/>
      <c r="K3" s="316"/>
    </row>
    <row r="4" s="1" customFormat="1" ht="25.5" customHeight="1">
      <c r="B4" s="317"/>
      <c r="C4" s="318" t="s">
        <v>833</v>
      </c>
      <c r="D4" s="318"/>
      <c r="E4" s="318"/>
      <c r="F4" s="318"/>
      <c r="G4" s="318"/>
      <c r="H4" s="318"/>
      <c r="I4" s="318"/>
      <c r="J4" s="318"/>
      <c r="K4" s="319"/>
    </row>
    <row r="5" s="1" customFormat="1" ht="5.25" customHeight="1">
      <c r="B5" s="317"/>
      <c r="C5" s="320"/>
      <c r="D5" s="320"/>
      <c r="E5" s="320"/>
      <c r="F5" s="320"/>
      <c r="G5" s="320"/>
      <c r="H5" s="320"/>
      <c r="I5" s="320"/>
      <c r="J5" s="320"/>
      <c r="K5" s="319"/>
    </row>
    <row r="6" s="1" customFormat="1" ht="15" customHeight="1">
      <c r="B6" s="317"/>
      <c r="C6" s="321" t="s">
        <v>834</v>
      </c>
      <c r="D6" s="321"/>
      <c r="E6" s="321"/>
      <c r="F6" s="321"/>
      <c r="G6" s="321"/>
      <c r="H6" s="321"/>
      <c r="I6" s="321"/>
      <c r="J6" s="321"/>
      <c r="K6" s="319"/>
    </row>
    <row r="7" s="1" customFormat="1" ht="15" customHeight="1">
      <c r="B7" s="322"/>
      <c r="C7" s="321" t="s">
        <v>835</v>
      </c>
      <c r="D7" s="321"/>
      <c r="E7" s="321"/>
      <c r="F7" s="321"/>
      <c r="G7" s="321"/>
      <c r="H7" s="321"/>
      <c r="I7" s="321"/>
      <c r="J7" s="321"/>
      <c r="K7" s="319"/>
    </row>
    <row r="8" s="1" customFormat="1" ht="12.75" customHeight="1">
      <c r="B8" s="322"/>
      <c r="C8" s="321"/>
      <c r="D8" s="321"/>
      <c r="E8" s="321"/>
      <c r="F8" s="321"/>
      <c r="G8" s="321"/>
      <c r="H8" s="321"/>
      <c r="I8" s="321"/>
      <c r="J8" s="321"/>
      <c r="K8" s="319"/>
    </row>
    <row r="9" s="1" customFormat="1" ht="15" customHeight="1">
      <c r="B9" s="322"/>
      <c r="C9" s="321" t="s">
        <v>836</v>
      </c>
      <c r="D9" s="321"/>
      <c r="E9" s="321"/>
      <c r="F9" s="321"/>
      <c r="G9" s="321"/>
      <c r="H9" s="321"/>
      <c r="I9" s="321"/>
      <c r="J9" s="321"/>
      <c r="K9" s="319"/>
    </row>
    <row r="10" s="1" customFormat="1" ht="15" customHeight="1">
      <c r="B10" s="322"/>
      <c r="C10" s="321"/>
      <c r="D10" s="321" t="s">
        <v>837</v>
      </c>
      <c r="E10" s="321"/>
      <c r="F10" s="321"/>
      <c r="G10" s="321"/>
      <c r="H10" s="321"/>
      <c r="I10" s="321"/>
      <c r="J10" s="321"/>
      <c r="K10" s="319"/>
    </row>
    <row r="11" s="1" customFormat="1" ht="15" customHeight="1">
      <c r="B11" s="322"/>
      <c r="C11" s="323"/>
      <c r="D11" s="321" t="s">
        <v>838</v>
      </c>
      <c r="E11" s="321"/>
      <c r="F11" s="321"/>
      <c r="G11" s="321"/>
      <c r="H11" s="321"/>
      <c r="I11" s="321"/>
      <c r="J11" s="321"/>
      <c r="K11" s="319"/>
    </row>
    <row r="12" s="1" customFormat="1" ht="15" customHeight="1">
      <c r="B12" s="322"/>
      <c r="C12" s="323"/>
      <c r="D12" s="321"/>
      <c r="E12" s="321"/>
      <c r="F12" s="321"/>
      <c r="G12" s="321"/>
      <c r="H12" s="321"/>
      <c r="I12" s="321"/>
      <c r="J12" s="321"/>
      <c r="K12" s="319"/>
    </row>
    <row r="13" s="1" customFormat="1" ht="15" customHeight="1">
      <c r="B13" s="322"/>
      <c r="C13" s="323"/>
      <c r="D13" s="324" t="s">
        <v>839</v>
      </c>
      <c r="E13" s="321"/>
      <c r="F13" s="321"/>
      <c r="G13" s="321"/>
      <c r="H13" s="321"/>
      <c r="I13" s="321"/>
      <c r="J13" s="321"/>
      <c r="K13" s="319"/>
    </row>
    <row r="14" s="1" customFormat="1" ht="12.75" customHeight="1">
      <c r="B14" s="322"/>
      <c r="C14" s="323"/>
      <c r="D14" s="323"/>
      <c r="E14" s="323"/>
      <c r="F14" s="323"/>
      <c r="G14" s="323"/>
      <c r="H14" s="323"/>
      <c r="I14" s="323"/>
      <c r="J14" s="323"/>
      <c r="K14" s="319"/>
    </row>
    <row r="15" s="1" customFormat="1" ht="15" customHeight="1">
      <c r="B15" s="322"/>
      <c r="C15" s="323"/>
      <c r="D15" s="321" t="s">
        <v>840</v>
      </c>
      <c r="E15" s="321"/>
      <c r="F15" s="321"/>
      <c r="G15" s="321"/>
      <c r="H15" s="321"/>
      <c r="I15" s="321"/>
      <c r="J15" s="321"/>
      <c r="K15" s="319"/>
    </row>
    <row r="16" s="1" customFormat="1" ht="15" customHeight="1">
      <c r="B16" s="322"/>
      <c r="C16" s="323"/>
      <c r="D16" s="321" t="s">
        <v>841</v>
      </c>
      <c r="E16" s="321"/>
      <c r="F16" s="321"/>
      <c r="G16" s="321"/>
      <c r="H16" s="321"/>
      <c r="I16" s="321"/>
      <c r="J16" s="321"/>
      <c r="K16" s="319"/>
    </row>
    <row r="17" s="1" customFormat="1" ht="15" customHeight="1">
      <c r="B17" s="322"/>
      <c r="C17" s="323"/>
      <c r="D17" s="321" t="s">
        <v>842</v>
      </c>
      <c r="E17" s="321"/>
      <c r="F17" s="321"/>
      <c r="G17" s="321"/>
      <c r="H17" s="321"/>
      <c r="I17" s="321"/>
      <c r="J17" s="321"/>
      <c r="K17" s="319"/>
    </row>
    <row r="18" s="1" customFormat="1" ht="15" customHeight="1">
      <c r="B18" s="322"/>
      <c r="C18" s="323"/>
      <c r="D18" s="323"/>
      <c r="E18" s="325" t="s">
        <v>88</v>
      </c>
      <c r="F18" s="321" t="s">
        <v>843</v>
      </c>
      <c r="G18" s="321"/>
      <c r="H18" s="321"/>
      <c r="I18" s="321"/>
      <c r="J18" s="321"/>
      <c r="K18" s="319"/>
    </row>
    <row r="19" s="1" customFormat="1" ht="15" customHeight="1">
      <c r="B19" s="322"/>
      <c r="C19" s="323"/>
      <c r="D19" s="323"/>
      <c r="E19" s="325" t="s">
        <v>844</v>
      </c>
      <c r="F19" s="321" t="s">
        <v>845</v>
      </c>
      <c r="G19" s="321"/>
      <c r="H19" s="321"/>
      <c r="I19" s="321"/>
      <c r="J19" s="321"/>
      <c r="K19" s="319"/>
    </row>
    <row r="20" s="1" customFormat="1" ht="15" customHeight="1">
      <c r="B20" s="322"/>
      <c r="C20" s="323"/>
      <c r="D20" s="323"/>
      <c r="E20" s="325" t="s">
        <v>846</v>
      </c>
      <c r="F20" s="321" t="s">
        <v>847</v>
      </c>
      <c r="G20" s="321"/>
      <c r="H20" s="321"/>
      <c r="I20" s="321"/>
      <c r="J20" s="321"/>
      <c r="K20" s="319"/>
    </row>
    <row r="21" s="1" customFormat="1" ht="15" customHeight="1">
      <c r="B21" s="322"/>
      <c r="C21" s="323"/>
      <c r="D21" s="323"/>
      <c r="E21" s="325" t="s">
        <v>848</v>
      </c>
      <c r="F21" s="321" t="s">
        <v>849</v>
      </c>
      <c r="G21" s="321"/>
      <c r="H21" s="321"/>
      <c r="I21" s="321"/>
      <c r="J21" s="321"/>
      <c r="K21" s="319"/>
    </row>
    <row r="22" s="1" customFormat="1" ht="15" customHeight="1">
      <c r="B22" s="322"/>
      <c r="C22" s="323"/>
      <c r="D22" s="323"/>
      <c r="E22" s="325" t="s">
        <v>850</v>
      </c>
      <c r="F22" s="321" t="s">
        <v>851</v>
      </c>
      <c r="G22" s="321"/>
      <c r="H22" s="321"/>
      <c r="I22" s="321"/>
      <c r="J22" s="321"/>
      <c r="K22" s="319"/>
    </row>
    <row r="23" s="1" customFormat="1" ht="15" customHeight="1">
      <c r="B23" s="322"/>
      <c r="C23" s="323"/>
      <c r="D23" s="323"/>
      <c r="E23" s="325" t="s">
        <v>95</v>
      </c>
      <c r="F23" s="321" t="s">
        <v>852</v>
      </c>
      <c r="G23" s="321"/>
      <c r="H23" s="321"/>
      <c r="I23" s="321"/>
      <c r="J23" s="321"/>
      <c r="K23" s="319"/>
    </row>
    <row r="24" s="1" customFormat="1" ht="12.75" customHeight="1">
      <c r="B24" s="322"/>
      <c r="C24" s="323"/>
      <c r="D24" s="323"/>
      <c r="E24" s="323"/>
      <c r="F24" s="323"/>
      <c r="G24" s="323"/>
      <c r="H24" s="323"/>
      <c r="I24" s="323"/>
      <c r="J24" s="323"/>
      <c r="K24" s="319"/>
    </row>
    <row r="25" s="1" customFormat="1" ht="15" customHeight="1">
      <c r="B25" s="322"/>
      <c r="C25" s="321" t="s">
        <v>853</v>
      </c>
      <c r="D25" s="321"/>
      <c r="E25" s="321"/>
      <c r="F25" s="321"/>
      <c r="G25" s="321"/>
      <c r="H25" s="321"/>
      <c r="I25" s="321"/>
      <c r="J25" s="321"/>
      <c r="K25" s="319"/>
    </row>
    <row r="26" s="1" customFormat="1" ht="15" customHeight="1">
      <c r="B26" s="322"/>
      <c r="C26" s="321" t="s">
        <v>854</v>
      </c>
      <c r="D26" s="321"/>
      <c r="E26" s="321"/>
      <c r="F26" s="321"/>
      <c r="G26" s="321"/>
      <c r="H26" s="321"/>
      <c r="I26" s="321"/>
      <c r="J26" s="321"/>
      <c r="K26" s="319"/>
    </row>
    <row r="27" s="1" customFormat="1" ht="15" customHeight="1">
      <c r="B27" s="322"/>
      <c r="C27" s="321"/>
      <c r="D27" s="321" t="s">
        <v>855</v>
      </c>
      <c r="E27" s="321"/>
      <c r="F27" s="321"/>
      <c r="G27" s="321"/>
      <c r="H27" s="321"/>
      <c r="I27" s="321"/>
      <c r="J27" s="321"/>
      <c r="K27" s="319"/>
    </row>
    <row r="28" s="1" customFormat="1" ht="15" customHeight="1">
      <c r="B28" s="322"/>
      <c r="C28" s="323"/>
      <c r="D28" s="321" t="s">
        <v>856</v>
      </c>
      <c r="E28" s="321"/>
      <c r="F28" s="321"/>
      <c r="G28" s="321"/>
      <c r="H28" s="321"/>
      <c r="I28" s="321"/>
      <c r="J28" s="321"/>
      <c r="K28" s="319"/>
    </row>
    <row r="29" s="1" customFormat="1" ht="12.75" customHeight="1">
      <c r="B29" s="322"/>
      <c r="C29" s="323"/>
      <c r="D29" s="323"/>
      <c r="E29" s="323"/>
      <c r="F29" s="323"/>
      <c r="G29" s="323"/>
      <c r="H29" s="323"/>
      <c r="I29" s="323"/>
      <c r="J29" s="323"/>
      <c r="K29" s="319"/>
    </row>
    <row r="30" s="1" customFormat="1" ht="15" customHeight="1">
      <c r="B30" s="322"/>
      <c r="C30" s="323"/>
      <c r="D30" s="321" t="s">
        <v>857</v>
      </c>
      <c r="E30" s="321"/>
      <c r="F30" s="321"/>
      <c r="G30" s="321"/>
      <c r="H30" s="321"/>
      <c r="I30" s="321"/>
      <c r="J30" s="321"/>
      <c r="K30" s="319"/>
    </row>
    <row r="31" s="1" customFormat="1" ht="15" customHeight="1">
      <c r="B31" s="322"/>
      <c r="C31" s="323"/>
      <c r="D31" s="321" t="s">
        <v>858</v>
      </c>
      <c r="E31" s="321"/>
      <c r="F31" s="321"/>
      <c r="G31" s="321"/>
      <c r="H31" s="321"/>
      <c r="I31" s="321"/>
      <c r="J31" s="321"/>
      <c r="K31" s="319"/>
    </row>
    <row r="32" s="1" customFormat="1" ht="12.75" customHeight="1">
      <c r="B32" s="322"/>
      <c r="C32" s="323"/>
      <c r="D32" s="323"/>
      <c r="E32" s="323"/>
      <c r="F32" s="323"/>
      <c r="G32" s="323"/>
      <c r="H32" s="323"/>
      <c r="I32" s="323"/>
      <c r="J32" s="323"/>
      <c r="K32" s="319"/>
    </row>
    <row r="33" s="1" customFormat="1" ht="15" customHeight="1">
      <c r="B33" s="322"/>
      <c r="C33" s="323"/>
      <c r="D33" s="321" t="s">
        <v>859</v>
      </c>
      <c r="E33" s="321"/>
      <c r="F33" s="321"/>
      <c r="G33" s="321"/>
      <c r="H33" s="321"/>
      <c r="I33" s="321"/>
      <c r="J33" s="321"/>
      <c r="K33" s="319"/>
    </row>
    <row r="34" s="1" customFormat="1" ht="15" customHeight="1">
      <c r="B34" s="322"/>
      <c r="C34" s="323"/>
      <c r="D34" s="321" t="s">
        <v>860</v>
      </c>
      <c r="E34" s="321"/>
      <c r="F34" s="321"/>
      <c r="G34" s="321"/>
      <c r="H34" s="321"/>
      <c r="I34" s="321"/>
      <c r="J34" s="321"/>
      <c r="K34" s="319"/>
    </row>
    <row r="35" s="1" customFormat="1" ht="15" customHeight="1">
      <c r="B35" s="322"/>
      <c r="C35" s="323"/>
      <c r="D35" s="321" t="s">
        <v>861</v>
      </c>
      <c r="E35" s="321"/>
      <c r="F35" s="321"/>
      <c r="G35" s="321"/>
      <c r="H35" s="321"/>
      <c r="I35" s="321"/>
      <c r="J35" s="321"/>
      <c r="K35" s="319"/>
    </row>
    <row r="36" s="1" customFormat="1" ht="15" customHeight="1">
      <c r="B36" s="322"/>
      <c r="C36" s="323"/>
      <c r="D36" s="321"/>
      <c r="E36" s="324" t="s">
        <v>120</v>
      </c>
      <c r="F36" s="321"/>
      <c r="G36" s="321" t="s">
        <v>862</v>
      </c>
      <c r="H36" s="321"/>
      <c r="I36" s="321"/>
      <c r="J36" s="321"/>
      <c r="K36" s="319"/>
    </row>
    <row r="37" s="1" customFormat="1" ht="30.75" customHeight="1">
      <c r="B37" s="322"/>
      <c r="C37" s="323"/>
      <c r="D37" s="321"/>
      <c r="E37" s="324" t="s">
        <v>863</v>
      </c>
      <c r="F37" s="321"/>
      <c r="G37" s="321" t="s">
        <v>864</v>
      </c>
      <c r="H37" s="321"/>
      <c r="I37" s="321"/>
      <c r="J37" s="321"/>
      <c r="K37" s="319"/>
    </row>
    <row r="38" s="1" customFormat="1" ht="15" customHeight="1">
      <c r="B38" s="322"/>
      <c r="C38" s="323"/>
      <c r="D38" s="321"/>
      <c r="E38" s="324" t="s">
        <v>63</v>
      </c>
      <c r="F38" s="321"/>
      <c r="G38" s="321" t="s">
        <v>865</v>
      </c>
      <c r="H38" s="321"/>
      <c r="I38" s="321"/>
      <c r="J38" s="321"/>
      <c r="K38" s="319"/>
    </row>
    <row r="39" s="1" customFormat="1" ht="15" customHeight="1">
      <c r="B39" s="322"/>
      <c r="C39" s="323"/>
      <c r="D39" s="321"/>
      <c r="E39" s="324" t="s">
        <v>64</v>
      </c>
      <c r="F39" s="321"/>
      <c r="G39" s="321" t="s">
        <v>866</v>
      </c>
      <c r="H39" s="321"/>
      <c r="I39" s="321"/>
      <c r="J39" s="321"/>
      <c r="K39" s="319"/>
    </row>
    <row r="40" s="1" customFormat="1" ht="15" customHeight="1">
      <c r="B40" s="322"/>
      <c r="C40" s="323"/>
      <c r="D40" s="321"/>
      <c r="E40" s="324" t="s">
        <v>121</v>
      </c>
      <c r="F40" s="321"/>
      <c r="G40" s="321" t="s">
        <v>867</v>
      </c>
      <c r="H40" s="321"/>
      <c r="I40" s="321"/>
      <c r="J40" s="321"/>
      <c r="K40" s="319"/>
    </row>
    <row r="41" s="1" customFormat="1" ht="15" customHeight="1">
      <c r="B41" s="322"/>
      <c r="C41" s="323"/>
      <c r="D41" s="321"/>
      <c r="E41" s="324" t="s">
        <v>122</v>
      </c>
      <c r="F41" s="321"/>
      <c r="G41" s="321" t="s">
        <v>868</v>
      </c>
      <c r="H41" s="321"/>
      <c r="I41" s="321"/>
      <c r="J41" s="321"/>
      <c r="K41" s="319"/>
    </row>
    <row r="42" s="1" customFormat="1" ht="15" customHeight="1">
      <c r="B42" s="322"/>
      <c r="C42" s="323"/>
      <c r="D42" s="321"/>
      <c r="E42" s="324" t="s">
        <v>869</v>
      </c>
      <c r="F42" s="321"/>
      <c r="G42" s="321" t="s">
        <v>870</v>
      </c>
      <c r="H42" s="321"/>
      <c r="I42" s="321"/>
      <c r="J42" s="321"/>
      <c r="K42" s="319"/>
    </row>
    <row r="43" s="1" customFormat="1" ht="15" customHeight="1">
      <c r="B43" s="322"/>
      <c r="C43" s="323"/>
      <c r="D43" s="321"/>
      <c r="E43" s="324"/>
      <c r="F43" s="321"/>
      <c r="G43" s="321" t="s">
        <v>871</v>
      </c>
      <c r="H43" s="321"/>
      <c r="I43" s="321"/>
      <c r="J43" s="321"/>
      <c r="K43" s="319"/>
    </row>
    <row r="44" s="1" customFormat="1" ht="15" customHeight="1">
      <c r="B44" s="322"/>
      <c r="C44" s="323"/>
      <c r="D44" s="321"/>
      <c r="E44" s="324" t="s">
        <v>872</v>
      </c>
      <c r="F44" s="321"/>
      <c r="G44" s="321" t="s">
        <v>873</v>
      </c>
      <c r="H44" s="321"/>
      <c r="I44" s="321"/>
      <c r="J44" s="321"/>
      <c r="K44" s="319"/>
    </row>
    <row r="45" s="1" customFormat="1" ht="15" customHeight="1">
      <c r="B45" s="322"/>
      <c r="C45" s="323"/>
      <c r="D45" s="321"/>
      <c r="E45" s="324" t="s">
        <v>124</v>
      </c>
      <c r="F45" s="321"/>
      <c r="G45" s="321" t="s">
        <v>874</v>
      </c>
      <c r="H45" s="321"/>
      <c r="I45" s="321"/>
      <c r="J45" s="321"/>
      <c r="K45" s="319"/>
    </row>
    <row r="46" s="1" customFormat="1" ht="12.75" customHeight="1">
      <c r="B46" s="322"/>
      <c r="C46" s="323"/>
      <c r="D46" s="321"/>
      <c r="E46" s="321"/>
      <c r="F46" s="321"/>
      <c r="G46" s="321"/>
      <c r="H46" s="321"/>
      <c r="I46" s="321"/>
      <c r="J46" s="321"/>
      <c r="K46" s="319"/>
    </row>
    <row r="47" s="1" customFormat="1" ht="15" customHeight="1">
      <c r="B47" s="322"/>
      <c r="C47" s="323"/>
      <c r="D47" s="321" t="s">
        <v>875</v>
      </c>
      <c r="E47" s="321"/>
      <c r="F47" s="321"/>
      <c r="G47" s="321"/>
      <c r="H47" s="321"/>
      <c r="I47" s="321"/>
      <c r="J47" s="321"/>
      <c r="K47" s="319"/>
    </row>
    <row r="48" s="1" customFormat="1" ht="15" customHeight="1">
      <c r="B48" s="322"/>
      <c r="C48" s="323"/>
      <c r="D48" s="323"/>
      <c r="E48" s="321" t="s">
        <v>876</v>
      </c>
      <c r="F48" s="321"/>
      <c r="G48" s="321"/>
      <c r="H48" s="321"/>
      <c r="I48" s="321"/>
      <c r="J48" s="321"/>
      <c r="K48" s="319"/>
    </row>
    <row r="49" s="1" customFormat="1" ht="15" customHeight="1">
      <c r="B49" s="322"/>
      <c r="C49" s="323"/>
      <c r="D49" s="323"/>
      <c r="E49" s="321" t="s">
        <v>877</v>
      </c>
      <c r="F49" s="321"/>
      <c r="G49" s="321"/>
      <c r="H49" s="321"/>
      <c r="I49" s="321"/>
      <c r="J49" s="321"/>
      <c r="K49" s="319"/>
    </row>
    <row r="50" s="1" customFormat="1" ht="15" customHeight="1">
      <c r="B50" s="322"/>
      <c r="C50" s="323"/>
      <c r="D50" s="323"/>
      <c r="E50" s="321" t="s">
        <v>878</v>
      </c>
      <c r="F50" s="321"/>
      <c r="G50" s="321"/>
      <c r="H50" s="321"/>
      <c r="I50" s="321"/>
      <c r="J50" s="321"/>
      <c r="K50" s="319"/>
    </row>
    <row r="51" s="1" customFormat="1" ht="15" customHeight="1">
      <c r="B51" s="322"/>
      <c r="C51" s="323"/>
      <c r="D51" s="321" t="s">
        <v>879</v>
      </c>
      <c r="E51" s="321"/>
      <c r="F51" s="321"/>
      <c r="G51" s="321"/>
      <c r="H51" s="321"/>
      <c r="I51" s="321"/>
      <c r="J51" s="321"/>
      <c r="K51" s="319"/>
    </row>
    <row r="52" s="1" customFormat="1" ht="25.5" customHeight="1">
      <c r="B52" s="317"/>
      <c r="C52" s="318" t="s">
        <v>880</v>
      </c>
      <c r="D52" s="318"/>
      <c r="E52" s="318"/>
      <c r="F52" s="318"/>
      <c r="G52" s="318"/>
      <c r="H52" s="318"/>
      <c r="I52" s="318"/>
      <c r="J52" s="318"/>
      <c r="K52" s="319"/>
    </row>
    <row r="53" s="1" customFormat="1" ht="5.25" customHeight="1">
      <c r="B53" s="317"/>
      <c r="C53" s="320"/>
      <c r="D53" s="320"/>
      <c r="E53" s="320"/>
      <c r="F53" s="320"/>
      <c r="G53" s="320"/>
      <c r="H53" s="320"/>
      <c r="I53" s="320"/>
      <c r="J53" s="320"/>
      <c r="K53" s="319"/>
    </row>
    <row r="54" s="1" customFormat="1" ht="15" customHeight="1">
      <c r="B54" s="317"/>
      <c r="C54" s="321" t="s">
        <v>881</v>
      </c>
      <c r="D54" s="321"/>
      <c r="E54" s="321"/>
      <c r="F54" s="321"/>
      <c r="G54" s="321"/>
      <c r="H54" s="321"/>
      <c r="I54" s="321"/>
      <c r="J54" s="321"/>
      <c r="K54" s="319"/>
    </row>
    <row r="55" s="1" customFormat="1" ht="15" customHeight="1">
      <c r="B55" s="317"/>
      <c r="C55" s="321" t="s">
        <v>882</v>
      </c>
      <c r="D55" s="321"/>
      <c r="E55" s="321"/>
      <c r="F55" s="321"/>
      <c r="G55" s="321"/>
      <c r="H55" s="321"/>
      <c r="I55" s="321"/>
      <c r="J55" s="321"/>
      <c r="K55" s="319"/>
    </row>
    <row r="56" s="1" customFormat="1" ht="12.75" customHeight="1">
      <c r="B56" s="317"/>
      <c r="C56" s="321"/>
      <c r="D56" s="321"/>
      <c r="E56" s="321"/>
      <c r="F56" s="321"/>
      <c r="G56" s="321"/>
      <c r="H56" s="321"/>
      <c r="I56" s="321"/>
      <c r="J56" s="321"/>
      <c r="K56" s="319"/>
    </row>
    <row r="57" s="1" customFormat="1" ht="15" customHeight="1">
      <c r="B57" s="317"/>
      <c r="C57" s="321" t="s">
        <v>883</v>
      </c>
      <c r="D57" s="321"/>
      <c r="E57" s="321"/>
      <c r="F57" s="321"/>
      <c r="G57" s="321"/>
      <c r="H57" s="321"/>
      <c r="I57" s="321"/>
      <c r="J57" s="321"/>
      <c r="K57" s="319"/>
    </row>
    <row r="58" s="1" customFormat="1" ht="15" customHeight="1">
      <c r="B58" s="317"/>
      <c r="C58" s="323"/>
      <c r="D58" s="321" t="s">
        <v>884</v>
      </c>
      <c r="E58" s="321"/>
      <c r="F58" s="321"/>
      <c r="G58" s="321"/>
      <c r="H58" s="321"/>
      <c r="I58" s="321"/>
      <c r="J58" s="321"/>
      <c r="K58" s="319"/>
    </row>
    <row r="59" s="1" customFormat="1" ht="15" customHeight="1">
      <c r="B59" s="317"/>
      <c r="C59" s="323"/>
      <c r="D59" s="321" t="s">
        <v>885</v>
      </c>
      <c r="E59" s="321"/>
      <c r="F59" s="321"/>
      <c r="G59" s="321"/>
      <c r="H59" s="321"/>
      <c r="I59" s="321"/>
      <c r="J59" s="321"/>
      <c r="K59" s="319"/>
    </row>
    <row r="60" s="1" customFormat="1" ht="15" customHeight="1">
      <c r="B60" s="317"/>
      <c r="C60" s="323"/>
      <c r="D60" s="321" t="s">
        <v>886</v>
      </c>
      <c r="E60" s="321"/>
      <c r="F60" s="321"/>
      <c r="G60" s="321"/>
      <c r="H60" s="321"/>
      <c r="I60" s="321"/>
      <c r="J60" s="321"/>
      <c r="K60" s="319"/>
    </row>
    <row r="61" s="1" customFormat="1" ht="15" customHeight="1">
      <c r="B61" s="317"/>
      <c r="C61" s="323"/>
      <c r="D61" s="321" t="s">
        <v>887</v>
      </c>
      <c r="E61" s="321"/>
      <c r="F61" s="321"/>
      <c r="G61" s="321"/>
      <c r="H61" s="321"/>
      <c r="I61" s="321"/>
      <c r="J61" s="321"/>
      <c r="K61" s="319"/>
    </row>
    <row r="62" s="1" customFormat="1" ht="15" customHeight="1">
      <c r="B62" s="317"/>
      <c r="C62" s="323"/>
      <c r="D62" s="326" t="s">
        <v>888</v>
      </c>
      <c r="E62" s="326"/>
      <c r="F62" s="326"/>
      <c r="G62" s="326"/>
      <c r="H62" s="326"/>
      <c r="I62" s="326"/>
      <c r="J62" s="326"/>
      <c r="K62" s="319"/>
    </row>
    <row r="63" s="1" customFormat="1" ht="15" customHeight="1">
      <c r="B63" s="317"/>
      <c r="C63" s="323"/>
      <c r="D63" s="321" t="s">
        <v>889</v>
      </c>
      <c r="E63" s="321"/>
      <c r="F63" s="321"/>
      <c r="G63" s="321"/>
      <c r="H63" s="321"/>
      <c r="I63" s="321"/>
      <c r="J63" s="321"/>
      <c r="K63" s="319"/>
    </row>
    <row r="64" s="1" customFormat="1" ht="12.75" customHeight="1">
      <c r="B64" s="317"/>
      <c r="C64" s="323"/>
      <c r="D64" s="323"/>
      <c r="E64" s="327"/>
      <c r="F64" s="323"/>
      <c r="G64" s="323"/>
      <c r="H64" s="323"/>
      <c r="I64" s="323"/>
      <c r="J64" s="323"/>
      <c r="K64" s="319"/>
    </row>
    <row r="65" s="1" customFormat="1" ht="15" customHeight="1">
      <c r="B65" s="317"/>
      <c r="C65" s="323"/>
      <c r="D65" s="321" t="s">
        <v>890</v>
      </c>
      <c r="E65" s="321"/>
      <c r="F65" s="321"/>
      <c r="G65" s="321"/>
      <c r="H65" s="321"/>
      <c r="I65" s="321"/>
      <c r="J65" s="321"/>
      <c r="K65" s="319"/>
    </row>
    <row r="66" s="1" customFormat="1" ht="15" customHeight="1">
      <c r="B66" s="317"/>
      <c r="C66" s="323"/>
      <c r="D66" s="326" t="s">
        <v>891</v>
      </c>
      <c r="E66" s="326"/>
      <c r="F66" s="326"/>
      <c r="G66" s="326"/>
      <c r="H66" s="326"/>
      <c r="I66" s="326"/>
      <c r="J66" s="326"/>
      <c r="K66" s="319"/>
    </row>
    <row r="67" s="1" customFormat="1" ht="15" customHeight="1">
      <c r="B67" s="317"/>
      <c r="C67" s="323"/>
      <c r="D67" s="321" t="s">
        <v>892</v>
      </c>
      <c r="E67" s="321"/>
      <c r="F67" s="321"/>
      <c r="G67" s="321"/>
      <c r="H67" s="321"/>
      <c r="I67" s="321"/>
      <c r="J67" s="321"/>
      <c r="K67" s="319"/>
    </row>
    <row r="68" s="1" customFormat="1" ht="15" customHeight="1">
      <c r="B68" s="317"/>
      <c r="C68" s="323"/>
      <c r="D68" s="321" t="s">
        <v>893</v>
      </c>
      <c r="E68" s="321"/>
      <c r="F68" s="321"/>
      <c r="G68" s="321"/>
      <c r="H68" s="321"/>
      <c r="I68" s="321"/>
      <c r="J68" s="321"/>
      <c r="K68" s="319"/>
    </row>
    <row r="69" s="1" customFormat="1" ht="15" customHeight="1">
      <c r="B69" s="317"/>
      <c r="C69" s="323"/>
      <c r="D69" s="321" t="s">
        <v>894</v>
      </c>
      <c r="E69" s="321"/>
      <c r="F69" s="321"/>
      <c r="G69" s="321"/>
      <c r="H69" s="321"/>
      <c r="I69" s="321"/>
      <c r="J69" s="321"/>
      <c r="K69" s="319"/>
    </row>
    <row r="70" s="1" customFormat="1" ht="15" customHeight="1">
      <c r="B70" s="317"/>
      <c r="C70" s="323"/>
      <c r="D70" s="321" t="s">
        <v>895</v>
      </c>
      <c r="E70" s="321"/>
      <c r="F70" s="321"/>
      <c r="G70" s="321"/>
      <c r="H70" s="321"/>
      <c r="I70" s="321"/>
      <c r="J70" s="321"/>
      <c r="K70" s="319"/>
    </row>
    <row r="71" s="1" customFormat="1" ht="12.75" customHeight="1">
      <c r="B71" s="328"/>
      <c r="C71" s="329"/>
      <c r="D71" s="329"/>
      <c r="E71" s="329"/>
      <c r="F71" s="329"/>
      <c r="G71" s="329"/>
      <c r="H71" s="329"/>
      <c r="I71" s="329"/>
      <c r="J71" s="329"/>
      <c r="K71" s="330"/>
    </row>
    <row r="72" s="1" customFormat="1" ht="18.75" customHeight="1">
      <c r="B72" s="331"/>
      <c r="C72" s="331"/>
      <c r="D72" s="331"/>
      <c r="E72" s="331"/>
      <c r="F72" s="331"/>
      <c r="G72" s="331"/>
      <c r="H72" s="331"/>
      <c r="I72" s="331"/>
      <c r="J72" s="331"/>
      <c r="K72" s="332"/>
    </row>
    <row r="73" s="1" customFormat="1" ht="18.75" customHeight="1">
      <c r="B73" s="332"/>
      <c r="C73" s="332"/>
      <c r="D73" s="332"/>
      <c r="E73" s="332"/>
      <c r="F73" s="332"/>
      <c r="G73" s="332"/>
      <c r="H73" s="332"/>
      <c r="I73" s="332"/>
      <c r="J73" s="332"/>
      <c r="K73" s="332"/>
    </row>
    <row r="74" s="1" customFormat="1" ht="7.5" customHeight="1">
      <c r="B74" s="333"/>
      <c r="C74" s="334"/>
      <c r="D74" s="334"/>
      <c r="E74" s="334"/>
      <c r="F74" s="334"/>
      <c r="G74" s="334"/>
      <c r="H74" s="334"/>
      <c r="I74" s="334"/>
      <c r="J74" s="334"/>
      <c r="K74" s="335"/>
    </row>
    <row r="75" s="1" customFormat="1" ht="45" customHeight="1">
      <c r="B75" s="336"/>
      <c r="C75" s="337" t="s">
        <v>896</v>
      </c>
      <c r="D75" s="337"/>
      <c r="E75" s="337"/>
      <c r="F75" s="337"/>
      <c r="G75" s="337"/>
      <c r="H75" s="337"/>
      <c r="I75" s="337"/>
      <c r="J75" s="337"/>
      <c r="K75" s="338"/>
    </row>
    <row r="76" s="1" customFormat="1" ht="17.25" customHeight="1">
      <c r="B76" s="336"/>
      <c r="C76" s="339" t="s">
        <v>897</v>
      </c>
      <c r="D76" s="339"/>
      <c r="E76" s="339"/>
      <c r="F76" s="339" t="s">
        <v>898</v>
      </c>
      <c r="G76" s="340"/>
      <c r="H76" s="339" t="s">
        <v>64</v>
      </c>
      <c r="I76" s="339" t="s">
        <v>67</v>
      </c>
      <c r="J76" s="339" t="s">
        <v>899</v>
      </c>
      <c r="K76" s="338"/>
    </row>
    <row r="77" s="1" customFormat="1" ht="17.25" customHeight="1">
      <c r="B77" s="336"/>
      <c r="C77" s="341" t="s">
        <v>900</v>
      </c>
      <c r="D77" s="341"/>
      <c r="E77" s="341"/>
      <c r="F77" s="342" t="s">
        <v>901</v>
      </c>
      <c r="G77" s="343"/>
      <c r="H77" s="341"/>
      <c r="I77" s="341"/>
      <c r="J77" s="341" t="s">
        <v>902</v>
      </c>
      <c r="K77" s="338"/>
    </row>
    <row r="78" s="1" customFormat="1" ht="5.25" customHeight="1">
      <c r="B78" s="336"/>
      <c r="C78" s="344"/>
      <c r="D78" s="344"/>
      <c r="E78" s="344"/>
      <c r="F78" s="344"/>
      <c r="G78" s="345"/>
      <c r="H78" s="344"/>
      <c r="I78" s="344"/>
      <c r="J78" s="344"/>
      <c r="K78" s="338"/>
    </row>
    <row r="79" s="1" customFormat="1" ht="15" customHeight="1">
      <c r="B79" s="336"/>
      <c r="C79" s="324" t="s">
        <v>63</v>
      </c>
      <c r="D79" s="346"/>
      <c r="E79" s="346"/>
      <c r="F79" s="347" t="s">
        <v>903</v>
      </c>
      <c r="G79" s="348"/>
      <c r="H79" s="324" t="s">
        <v>904</v>
      </c>
      <c r="I79" s="324" t="s">
        <v>905</v>
      </c>
      <c r="J79" s="324">
        <v>20</v>
      </c>
      <c r="K79" s="338"/>
    </row>
    <row r="80" s="1" customFormat="1" ht="15" customHeight="1">
      <c r="B80" s="336"/>
      <c r="C80" s="324" t="s">
        <v>906</v>
      </c>
      <c r="D80" s="324"/>
      <c r="E80" s="324"/>
      <c r="F80" s="347" t="s">
        <v>903</v>
      </c>
      <c r="G80" s="348"/>
      <c r="H80" s="324" t="s">
        <v>907</v>
      </c>
      <c r="I80" s="324" t="s">
        <v>905</v>
      </c>
      <c r="J80" s="324">
        <v>120</v>
      </c>
      <c r="K80" s="338"/>
    </row>
    <row r="81" s="1" customFormat="1" ht="15" customHeight="1">
      <c r="B81" s="349"/>
      <c r="C81" s="324" t="s">
        <v>908</v>
      </c>
      <c r="D81" s="324"/>
      <c r="E81" s="324"/>
      <c r="F81" s="347" t="s">
        <v>909</v>
      </c>
      <c r="G81" s="348"/>
      <c r="H81" s="324" t="s">
        <v>910</v>
      </c>
      <c r="I81" s="324" t="s">
        <v>905</v>
      </c>
      <c r="J81" s="324">
        <v>50</v>
      </c>
      <c r="K81" s="338"/>
    </row>
    <row r="82" s="1" customFormat="1" ht="15" customHeight="1">
      <c r="B82" s="349"/>
      <c r="C82" s="324" t="s">
        <v>911</v>
      </c>
      <c r="D82" s="324"/>
      <c r="E82" s="324"/>
      <c r="F82" s="347" t="s">
        <v>903</v>
      </c>
      <c r="G82" s="348"/>
      <c r="H82" s="324" t="s">
        <v>912</v>
      </c>
      <c r="I82" s="324" t="s">
        <v>913</v>
      </c>
      <c r="J82" s="324"/>
      <c r="K82" s="338"/>
    </row>
    <row r="83" s="1" customFormat="1" ht="15" customHeight="1">
      <c r="B83" s="349"/>
      <c r="C83" s="350" t="s">
        <v>914</v>
      </c>
      <c r="D83" s="350"/>
      <c r="E83" s="350"/>
      <c r="F83" s="351" t="s">
        <v>909</v>
      </c>
      <c r="G83" s="350"/>
      <c r="H83" s="350" t="s">
        <v>915</v>
      </c>
      <c r="I83" s="350" t="s">
        <v>905</v>
      </c>
      <c r="J83" s="350">
        <v>15</v>
      </c>
      <c r="K83" s="338"/>
    </row>
    <row r="84" s="1" customFormat="1" ht="15" customHeight="1">
      <c r="B84" s="349"/>
      <c r="C84" s="350" t="s">
        <v>916</v>
      </c>
      <c r="D84" s="350"/>
      <c r="E84" s="350"/>
      <c r="F84" s="351" t="s">
        <v>909</v>
      </c>
      <c r="G84" s="350"/>
      <c r="H84" s="350" t="s">
        <v>917</v>
      </c>
      <c r="I84" s="350" t="s">
        <v>905</v>
      </c>
      <c r="J84" s="350">
        <v>15</v>
      </c>
      <c r="K84" s="338"/>
    </row>
    <row r="85" s="1" customFormat="1" ht="15" customHeight="1">
      <c r="B85" s="349"/>
      <c r="C85" s="350" t="s">
        <v>918</v>
      </c>
      <c r="D85" s="350"/>
      <c r="E85" s="350"/>
      <c r="F85" s="351" t="s">
        <v>909</v>
      </c>
      <c r="G85" s="350"/>
      <c r="H85" s="350" t="s">
        <v>919</v>
      </c>
      <c r="I85" s="350" t="s">
        <v>905</v>
      </c>
      <c r="J85" s="350">
        <v>20</v>
      </c>
      <c r="K85" s="338"/>
    </row>
    <row r="86" s="1" customFormat="1" ht="15" customHeight="1">
      <c r="B86" s="349"/>
      <c r="C86" s="350" t="s">
        <v>920</v>
      </c>
      <c r="D86" s="350"/>
      <c r="E86" s="350"/>
      <c r="F86" s="351" t="s">
        <v>909</v>
      </c>
      <c r="G86" s="350"/>
      <c r="H86" s="350" t="s">
        <v>921</v>
      </c>
      <c r="I86" s="350" t="s">
        <v>905</v>
      </c>
      <c r="J86" s="350">
        <v>20</v>
      </c>
      <c r="K86" s="338"/>
    </row>
    <row r="87" s="1" customFormat="1" ht="15" customHeight="1">
      <c r="B87" s="349"/>
      <c r="C87" s="324" t="s">
        <v>922</v>
      </c>
      <c r="D87" s="324"/>
      <c r="E87" s="324"/>
      <c r="F87" s="347" t="s">
        <v>909</v>
      </c>
      <c r="G87" s="348"/>
      <c r="H87" s="324" t="s">
        <v>923</v>
      </c>
      <c r="I87" s="324" t="s">
        <v>905</v>
      </c>
      <c r="J87" s="324">
        <v>50</v>
      </c>
      <c r="K87" s="338"/>
    </row>
    <row r="88" s="1" customFormat="1" ht="15" customHeight="1">
      <c r="B88" s="349"/>
      <c r="C88" s="324" t="s">
        <v>924</v>
      </c>
      <c r="D88" s="324"/>
      <c r="E88" s="324"/>
      <c r="F88" s="347" t="s">
        <v>909</v>
      </c>
      <c r="G88" s="348"/>
      <c r="H88" s="324" t="s">
        <v>925</v>
      </c>
      <c r="I88" s="324" t="s">
        <v>905</v>
      </c>
      <c r="J88" s="324">
        <v>20</v>
      </c>
      <c r="K88" s="338"/>
    </row>
    <row r="89" s="1" customFormat="1" ht="15" customHeight="1">
      <c r="B89" s="349"/>
      <c r="C89" s="324" t="s">
        <v>926</v>
      </c>
      <c r="D89" s="324"/>
      <c r="E89" s="324"/>
      <c r="F89" s="347" t="s">
        <v>909</v>
      </c>
      <c r="G89" s="348"/>
      <c r="H89" s="324" t="s">
        <v>927</v>
      </c>
      <c r="I89" s="324" t="s">
        <v>905</v>
      </c>
      <c r="J89" s="324">
        <v>20</v>
      </c>
      <c r="K89" s="338"/>
    </row>
    <row r="90" s="1" customFormat="1" ht="15" customHeight="1">
      <c r="B90" s="349"/>
      <c r="C90" s="324" t="s">
        <v>928</v>
      </c>
      <c r="D90" s="324"/>
      <c r="E90" s="324"/>
      <c r="F90" s="347" t="s">
        <v>909</v>
      </c>
      <c r="G90" s="348"/>
      <c r="H90" s="324" t="s">
        <v>929</v>
      </c>
      <c r="I90" s="324" t="s">
        <v>905</v>
      </c>
      <c r="J90" s="324">
        <v>50</v>
      </c>
      <c r="K90" s="338"/>
    </row>
    <row r="91" s="1" customFormat="1" ht="15" customHeight="1">
      <c r="B91" s="349"/>
      <c r="C91" s="324" t="s">
        <v>930</v>
      </c>
      <c r="D91" s="324"/>
      <c r="E91" s="324"/>
      <c r="F91" s="347" t="s">
        <v>909</v>
      </c>
      <c r="G91" s="348"/>
      <c r="H91" s="324" t="s">
        <v>930</v>
      </c>
      <c r="I91" s="324" t="s">
        <v>905</v>
      </c>
      <c r="J91" s="324">
        <v>50</v>
      </c>
      <c r="K91" s="338"/>
    </row>
    <row r="92" s="1" customFormat="1" ht="15" customHeight="1">
      <c r="B92" s="349"/>
      <c r="C92" s="324" t="s">
        <v>931</v>
      </c>
      <c r="D92" s="324"/>
      <c r="E92" s="324"/>
      <c r="F92" s="347" t="s">
        <v>909</v>
      </c>
      <c r="G92" s="348"/>
      <c r="H92" s="324" t="s">
        <v>932</v>
      </c>
      <c r="I92" s="324" t="s">
        <v>905</v>
      </c>
      <c r="J92" s="324">
        <v>255</v>
      </c>
      <c r="K92" s="338"/>
    </row>
    <row r="93" s="1" customFormat="1" ht="15" customHeight="1">
      <c r="B93" s="349"/>
      <c r="C93" s="324" t="s">
        <v>933</v>
      </c>
      <c r="D93" s="324"/>
      <c r="E93" s="324"/>
      <c r="F93" s="347" t="s">
        <v>903</v>
      </c>
      <c r="G93" s="348"/>
      <c r="H93" s="324" t="s">
        <v>934</v>
      </c>
      <c r="I93" s="324" t="s">
        <v>935</v>
      </c>
      <c r="J93" s="324"/>
      <c r="K93" s="338"/>
    </row>
    <row r="94" s="1" customFormat="1" ht="15" customHeight="1">
      <c r="B94" s="349"/>
      <c r="C94" s="324" t="s">
        <v>936</v>
      </c>
      <c r="D94" s="324"/>
      <c r="E94" s="324"/>
      <c r="F94" s="347" t="s">
        <v>903</v>
      </c>
      <c r="G94" s="348"/>
      <c r="H94" s="324" t="s">
        <v>937</v>
      </c>
      <c r="I94" s="324" t="s">
        <v>938</v>
      </c>
      <c r="J94" s="324"/>
      <c r="K94" s="338"/>
    </row>
    <row r="95" s="1" customFormat="1" ht="15" customHeight="1">
      <c r="B95" s="349"/>
      <c r="C95" s="324" t="s">
        <v>939</v>
      </c>
      <c r="D95" s="324"/>
      <c r="E95" s="324"/>
      <c r="F95" s="347" t="s">
        <v>903</v>
      </c>
      <c r="G95" s="348"/>
      <c r="H95" s="324" t="s">
        <v>939</v>
      </c>
      <c r="I95" s="324" t="s">
        <v>938</v>
      </c>
      <c r="J95" s="324"/>
      <c r="K95" s="338"/>
    </row>
    <row r="96" s="1" customFormat="1" ht="15" customHeight="1">
      <c r="B96" s="349"/>
      <c r="C96" s="324" t="s">
        <v>48</v>
      </c>
      <c r="D96" s="324"/>
      <c r="E96" s="324"/>
      <c r="F96" s="347" t="s">
        <v>903</v>
      </c>
      <c r="G96" s="348"/>
      <c r="H96" s="324" t="s">
        <v>940</v>
      </c>
      <c r="I96" s="324" t="s">
        <v>938</v>
      </c>
      <c r="J96" s="324"/>
      <c r="K96" s="338"/>
    </row>
    <row r="97" s="1" customFormat="1" ht="15" customHeight="1">
      <c r="B97" s="349"/>
      <c r="C97" s="324" t="s">
        <v>58</v>
      </c>
      <c r="D97" s="324"/>
      <c r="E97" s="324"/>
      <c r="F97" s="347" t="s">
        <v>903</v>
      </c>
      <c r="G97" s="348"/>
      <c r="H97" s="324" t="s">
        <v>941</v>
      </c>
      <c r="I97" s="324" t="s">
        <v>938</v>
      </c>
      <c r="J97" s="324"/>
      <c r="K97" s="338"/>
    </row>
    <row r="98" s="1" customFormat="1" ht="15" customHeight="1">
      <c r="B98" s="352"/>
      <c r="C98" s="353"/>
      <c r="D98" s="353"/>
      <c r="E98" s="353"/>
      <c r="F98" s="353"/>
      <c r="G98" s="353"/>
      <c r="H98" s="353"/>
      <c r="I98" s="353"/>
      <c r="J98" s="353"/>
      <c r="K98" s="354"/>
    </row>
    <row r="99" s="1" customFormat="1" ht="18.75" customHeight="1">
      <c r="B99" s="355"/>
      <c r="C99" s="356"/>
      <c r="D99" s="356"/>
      <c r="E99" s="356"/>
      <c r="F99" s="356"/>
      <c r="G99" s="356"/>
      <c r="H99" s="356"/>
      <c r="I99" s="356"/>
      <c r="J99" s="356"/>
      <c r="K99" s="355"/>
    </row>
    <row r="100" s="1" customFormat="1" ht="18.75" customHeight="1">
      <c r="B100" s="332"/>
      <c r="C100" s="332"/>
      <c r="D100" s="332"/>
      <c r="E100" s="332"/>
      <c r="F100" s="332"/>
      <c r="G100" s="332"/>
      <c r="H100" s="332"/>
      <c r="I100" s="332"/>
      <c r="J100" s="332"/>
      <c r="K100" s="332"/>
    </row>
    <row r="101" s="1" customFormat="1" ht="7.5" customHeight="1">
      <c r="B101" s="333"/>
      <c r="C101" s="334"/>
      <c r="D101" s="334"/>
      <c r="E101" s="334"/>
      <c r="F101" s="334"/>
      <c r="G101" s="334"/>
      <c r="H101" s="334"/>
      <c r="I101" s="334"/>
      <c r="J101" s="334"/>
      <c r="K101" s="335"/>
    </row>
    <row r="102" s="1" customFormat="1" ht="45" customHeight="1">
      <c r="B102" s="336"/>
      <c r="C102" s="337" t="s">
        <v>942</v>
      </c>
      <c r="D102" s="337"/>
      <c r="E102" s="337"/>
      <c r="F102" s="337"/>
      <c r="G102" s="337"/>
      <c r="H102" s="337"/>
      <c r="I102" s="337"/>
      <c r="J102" s="337"/>
      <c r="K102" s="338"/>
    </row>
    <row r="103" s="1" customFormat="1" ht="17.25" customHeight="1">
      <c r="B103" s="336"/>
      <c r="C103" s="339" t="s">
        <v>897</v>
      </c>
      <c r="D103" s="339"/>
      <c r="E103" s="339"/>
      <c r="F103" s="339" t="s">
        <v>898</v>
      </c>
      <c r="G103" s="340"/>
      <c r="H103" s="339" t="s">
        <v>64</v>
      </c>
      <c r="I103" s="339" t="s">
        <v>67</v>
      </c>
      <c r="J103" s="339" t="s">
        <v>899</v>
      </c>
      <c r="K103" s="338"/>
    </row>
    <row r="104" s="1" customFormat="1" ht="17.25" customHeight="1">
      <c r="B104" s="336"/>
      <c r="C104" s="341" t="s">
        <v>900</v>
      </c>
      <c r="D104" s="341"/>
      <c r="E104" s="341"/>
      <c r="F104" s="342" t="s">
        <v>901</v>
      </c>
      <c r="G104" s="343"/>
      <c r="H104" s="341"/>
      <c r="I104" s="341"/>
      <c r="J104" s="341" t="s">
        <v>902</v>
      </c>
      <c r="K104" s="338"/>
    </row>
    <row r="105" s="1" customFormat="1" ht="5.25" customHeight="1">
      <c r="B105" s="336"/>
      <c r="C105" s="339"/>
      <c r="D105" s="339"/>
      <c r="E105" s="339"/>
      <c r="F105" s="339"/>
      <c r="G105" s="357"/>
      <c r="H105" s="339"/>
      <c r="I105" s="339"/>
      <c r="J105" s="339"/>
      <c r="K105" s="338"/>
    </row>
    <row r="106" s="1" customFormat="1" ht="15" customHeight="1">
      <c r="B106" s="336"/>
      <c r="C106" s="324" t="s">
        <v>63</v>
      </c>
      <c r="D106" s="346"/>
      <c r="E106" s="346"/>
      <c r="F106" s="347" t="s">
        <v>903</v>
      </c>
      <c r="G106" s="324"/>
      <c r="H106" s="324" t="s">
        <v>943</v>
      </c>
      <c r="I106" s="324" t="s">
        <v>905</v>
      </c>
      <c r="J106" s="324">
        <v>20</v>
      </c>
      <c r="K106" s="338"/>
    </row>
    <row r="107" s="1" customFormat="1" ht="15" customHeight="1">
      <c r="B107" s="336"/>
      <c r="C107" s="324" t="s">
        <v>906</v>
      </c>
      <c r="D107" s="324"/>
      <c r="E107" s="324"/>
      <c r="F107" s="347" t="s">
        <v>903</v>
      </c>
      <c r="G107" s="324"/>
      <c r="H107" s="324" t="s">
        <v>943</v>
      </c>
      <c r="I107" s="324" t="s">
        <v>905</v>
      </c>
      <c r="J107" s="324">
        <v>120</v>
      </c>
      <c r="K107" s="338"/>
    </row>
    <row r="108" s="1" customFormat="1" ht="15" customHeight="1">
      <c r="B108" s="349"/>
      <c r="C108" s="324" t="s">
        <v>908</v>
      </c>
      <c r="D108" s="324"/>
      <c r="E108" s="324"/>
      <c r="F108" s="347" t="s">
        <v>909</v>
      </c>
      <c r="G108" s="324"/>
      <c r="H108" s="324" t="s">
        <v>943</v>
      </c>
      <c r="I108" s="324" t="s">
        <v>905</v>
      </c>
      <c r="J108" s="324">
        <v>50</v>
      </c>
      <c r="K108" s="338"/>
    </row>
    <row r="109" s="1" customFormat="1" ht="15" customHeight="1">
      <c r="B109" s="349"/>
      <c r="C109" s="324" t="s">
        <v>911</v>
      </c>
      <c r="D109" s="324"/>
      <c r="E109" s="324"/>
      <c r="F109" s="347" t="s">
        <v>903</v>
      </c>
      <c r="G109" s="324"/>
      <c r="H109" s="324" t="s">
        <v>943</v>
      </c>
      <c r="I109" s="324" t="s">
        <v>913</v>
      </c>
      <c r="J109" s="324"/>
      <c r="K109" s="338"/>
    </row>
    <row r="110" s="1" customFormat="1" ht="15" customHeight="1">
      <c r="B110" s="349"/>
      <c r="C110" s="324" t="s">
        <v>922</v>
      </c>
      <c r="D110" s="324"/>
      <c r="E110" s="324"/>
      <c r="F110" s="347" t="s">
        <v>909</v>
      </c>
      <c r="G110" s="324"/>
      <c r="H110" s="324" t="s">
        <v>943</v>
      </c>
      <c r="I110" s="324" t="s">
        <v>905</v>
      </c>
      <c r="J110" s="324">
        <v>50</v>
      </c>
      <c r="K110" s="338"/>
    </row>
    <row r="111" s="1" customFormat="1" ht="15" customHeight="1">
      <c r="B111" s="349"/>
      <c r="C111" s="324" t="s">
        <v>930</v>
      </c>
      <c r="D111" s="324"/>
      <c r="E111" s="324"/>
      <c r="F111" s="347" t="s">
        <v>909</v>
      </c>
      <c r="G111" s="324"/>
      <c r="H111" s="324" t="s">
        <v>943</v>
      </c>
      <c r="I111" s="324" t="s">
        <v>905</v>
      </c>
      <c r="J111" s="324">
        <v>50</v>
      </c>
      <c r="K111" s="338"/>
    </row>
    <row r="112" s="1" customFormat="1" ht="15" customHeight="1">
      <c r="B112" s="349"/>
      <c r="C112" s="324" t="s">
        <v>928</v>
      </c>
      <c r="D112" s="324"/>
      <c r="E112" s="324"/>
      <c r="F112" s="347" t="s">
        <v>909</v>
      </c>
      <c r="G112" s="324"/>
      <c r="H112" s="324" t="s">
        <v>943</v>
      </c>
      <c r="I112" s="324" t="s">
        <v>905</v>
      </c>
      <c r="J112" s="324">
        <v>50</v>
      </c>
      <c r="K112" s="338"/>
    </row>
    <row r="113" s="1" customFormat="1" ht="15" customHeight="1">
      <c r="B113" s="349"/>
      <c r="C113" s="324" t="s">
        <v>63</v>
      </c>
      <c r="D113" s="324"/>
      <c r="E113" s="324"/>
      <c r="F113" s="347" t="s">
        <v>903</v>
      </c>
      <c r="G113" s="324"/>
      <c r="H113" s="324" t="s">
        <v>944</v>
      </c>
      <c r="I113" s="324" t="s">
        <v>905</v>
      </c>
      <c r="J113" s="324">
        <v>20</v>
      </c>
      <c r="K113" s="338"/>
    </row>
    <row r="114" s="1" customFormat="1" ht="15" customHeight="1">
      <c r="B114" s="349"/>
      <c r="C114" s="324" t="s">
        <v>945</v>
      </c>
      <c r="D114" s="324"/>
      <c r="E114" s="324"/>
      <c r="F114" s="347" t="s">
        <v>903</v>
      </c>
      <c r="G114" s="324"/>
      <c r="H114" s="324" t="s">
        <v>946</v>
      </c>
      <c r="I114" s="324" t="s">
        <v>905</v>
      </c>
      <c r="J114" s="324">
        <v>120</v>
      </c>
      <c r="K114" s="338"/>
    </row>
    <row r="115" s="1" customFormat="1" ht="15" customHeight="1">
      <c r="B115" s="349"/>
      <c r="C115" s="324" t="s">
        <v>48</v>
      </c>
      <c r="D115" s="324"/>
      <c r="E115" s="324"/>
      <c r="F115" s="347" t="s">
        <v>903</v>
      </c>
      <c r="G115" s="324"/>
      <c r="H115" s="324" t="s">
        <v>947</v>
      </c>
      <c r="I115" s="324" t="s">
        <v>938</v>
      </c>
      <c r="J115" s="324"/>
      <c r="K115" s="338"/>
    </row>
    <row r="116" s="1" customFormat="1" ht="15" customHeight="1">
      <c r="B116" s="349"/>
      <c r="C116" s="324" t="s">
        <v>58</v>
      </c>
      <c r="D116" s="324"/>
      <c r="E116" s="324"/>
      <c r="F116" s="347" t="s">
        <v>903</v>
      </c>
      <c r="G116" s="324"/>
      <c r="H116" s="324" t="s">
        <v>948</v>
      </c>
      <c r="I116" s="324" t="s">
        <v>938</v>
      </c>
      <c r="J116" s="324"/>
      <c r="K116" s="338"/>
    </row>
    <row r="117" s="1" customFormat="1" ht="15" customHeight="1">
      <c r="B117" s="349"/>
      <c r="C117" s="324" t="s">
        <v>67</v>
      </c>
      <c r="D117" s="324"/>
      <c r="E117" s="324"/>
      <c r="F117" s="347" t="s">
        <v>903</v>
      </c>
      <c r="G117" s="324"/>
      <c r="H117" s="324" t="s">
        <v>949</v>
      </c>
      <c r="I117" s="324" t="s">
        <v>950</v>
      </c>
      <c r="J117" s="324"/>
      <c r="K117" s="338"/>
    </row>
    <row r="118" s="1" customFormat="1" ht="15" customHeight="1">
      <c r="B118" s="352"/>
      <c r="C118" s="358"/>
      <c r="D118" s="358"/>
      <c r="E118" s="358"/>
      <c r="F118" s="358"/>
      <c r="G118" s="358"/>
      <c r="H118" s="358"/>
      <c r="I118" s="358"/>
      <c r="J118" s="358"/>
      <c r="K118" s="354"/>
    </row>
    <row r="119" s="1" customFormat="1" ht="18.75" customHeight="1">
      <c r="B119" s="359"/>
      <c r="C119" s="360"/>
      <c r="D119" s="360"/>
      <c r="E119" s="360"/>
      <c r="F119" s="361"/>
      <c r="G119" s="360"/>
      <c r="H119" s="360"/>
      <c r="I119" s="360"/>
      <c r="J119" s="360"/>
      <c r="K119" s="359"/>
    </row>
    <row r="120" s="1" customFormat="1" ht="18.75" customHeight="1">
      <c r="B120" s="332"/>
      <c r="C120" s="332"/>
      <c r="D120" s="332"/>
      <c r="E120" s="332"/>
      <c r="F120" s="332"/>
      <c r="G120" s="332"/>
      <c r="H120" s="332"/>
      <c r="I120" s="332"/>
      <c r="J120" s="332"/>
      <c r="K120" s="332"/>
    </row>
    <row r="121" s="1" customFormat="1" ht="7.5" customHeight="1">
      <c r="B121" s="362"/>
      <c r="C121" s="363"/>
      <c r="D121" s="363"/>
      <c r="E121" s="363"/>
      <c r="F121" s="363"/>
      <c r="G121" s="363"/>
      <c r="H121" s="363"/>
      <c r="I121" s="363"/>
      <c r="J121" s="363"/>
      <c r="K121" s="364"/>
    </row>
    <row r="122" s="1" customFormat="1" ht="45" customHeight="1">
      <c r="B122" s="365"/>
      <c r="C122" s="315" t="s">
        <v>951</v>
      </c>
      <c r="D122" s="315"/>
      <c r="E122" s="315"/>
      <c r="F122" s="315"/>
      <c r="G122" s="315"/>
      <c r="H122" s="315"/>
      <c r="I122" s="315"/>
      <c r="J122" s="315"/>
      <c r="K122" s="366"/>
    </row>
    <row r="123" s="1" customFormat="1" ht="17.25" customHeight="1">
      <c r="B123" s="367"/>
      <c r="C123" s="339" t="s">
        <v>897</v>
      </c>
      <c r="D123" s="339"/>
      <c r="E123" s="339"/>
      <c r="F123" s="339" t="s">
        <v>898</v>
      </c>
      <c r="G123" s="340"/>
      <c r="H123" s="339" t="s">
        <v>64</v>
      </c>
      <c r="I123" s="339" t="s">
        <v>67</v>
      </c>
      <c r="J123" s="339" t="s">
        <v>899</v>
      </c>
      <c r="K123" s="368"/>
    </row>
    <row r="124" s="1" customFormat="1" ht="17.25" customHeight="1">
      <c r="B124" s="367"/>
      <c r="C124" s="341" t="s">
        <v>900</v>
      </c>
      <c r="D124" s="341"/>
      <c r="E124" s="341"/>
      <c r="F124" s="342" t="s">
        <v>901</v>
      </c>
      <c r="G124" s="343"/>
      <c r="H124" s="341"/>
      <c r="I124" s="341"/>
      <c r="J124" s="341" t="s">
        <v>902</v>
      </c>
      <c r="K124" s="368"/>
    </row>
    <row r="125" s="1" customFormat="1" ht="5.25" customHeight="1">
      <c r="B125" s="369"/>
      <c r="C125" s="344"/>
      <c r="D125" s="344"/>
      <c r="E125" s="344"/>
      <c r="F125" s="344"/>
      <c r="G125" s="370"/>
      <c r="H125" s="344"/>
      <c r="I125" s="344"/>
      <c r="J125" s="344"/>
      <c r="K125" s="371"/>
    </row>
    <row r="126" s="1" customFormat="1" ht="15" customHeight="1">
      <c r="B126" s="369"/>
      <c r="C126" s="324" t="s">
        <v>906</v>
      </c>
      <c r="D126" s="346"/>
      <c r="E126" s="346"/>
      <c r="F126" s="347" t="s">
        <v>903</v>
      </c>
      <c r="G126" s="324"/>
      <c r="H126" s="324" t="s">
        <v>943</v>
      </c>
      <c r="I126" s="324" t="s">
        <v>905</v>
      </c>
      <c r="J126" s="324">
        <v>120</v>
      </c>
      <c r="K126" s="372"/>
    </row>
    <row r="127" s="1" customFormat="1" ht="15" customHeight="1">
      <c r="B127" s="369"/>
      <c r="C127" s="324" t="s">
        <v>952</v>
      </c>
      <c r="D127" s="324"/>
      <c r="E127" s="324"/>
      <c r="F127" s="347" t="s">
        <v>903</v>
      </c>
      <c r="G127" s="324"/>
      <c r="H127" s="324" t="s">
        <v>953</v>
      </c>
      <c r="I127" s="324" t="s">
        <v>905</v>
      </c>
      <c r="J127" s="324" t="s">
        <v>954</v>
      </c>
      <c r="K127" s="372"/>
    </row>
    <row r="128" s="1" customFormat="1" ht="15" customHeight="1">
      <c r="B128" s="369"/>
      <c r="C128" s="324" t="s">
        <v>95</v>
      </c>
      <c r="D128" s="324"/>
      <c r="E128" s="324"/>
      <c r="F128" s="347" t="s">
        <v>903</v>
      </c>
      <c r="G128" s="324"/>
      <c r="H128" s="324" t="s">
        <v>955</v>
      </c>
      <c r="I128" s="324" t="s">
        <v>905</v>
      </c>
      <c r="J128" s="324" t="s">
        <v>954</v>
      </c>
      <c r="K128" s="372"/>
    </row>
    <row r="129" s="1" customFormat="1" ht="15" customHeight="1">
      <c r="B129" s="369"/>
      <c r="C129" s="324" t="s">
        <v>914</v>
      </c>
      <c r="D129" s="324"/>
      <c r="E129" s="324"/>
      <c r="F129" s="347" t="s">
        <v>909</v>
      </c>
      <c r="G129" s="324"/>
      <c r="H129" s="324" t="s">
        <v>915</v>
      </c>
      <c r="I129" s="324" t="s">
        <v>905</v>
      </c>
      <c r="J129" s="324">
        <v>15</v>
      </c>
      <c r="K129" s="372"/>
    </row>
    <row r="130" s="1" customFormat="1" ht="15" customHeight="1">
      <c r="B130" s="369"/>
      <c r="C130" s="350" t="s">
        <v>916</v>
      </c>
      <c r="D130" s="350"/>
      <c r="E130" s="350"/>
      <c r="F130" s="351" t="s">
        <v>909</v>
      </c>
      <c r="G130" s="350"/>
      <c r="H130" s="350" t="s">
        <v>917</v>
      </c>
      <c r="I130" s="350" t="s">
        <v>905</v>
      </c>
      <c r="J130" s="350">
        <v>15</v>
      </c>
      <c r="K130" s="372"/>
    </row>
    <row r="131" s="1" customFormat="1" ht="15" customHeight="1">
      <c r="B131" s="369"/>
      <c r="C131" s="350" t="s">
        <v>918</v>
      </c>
      <c r="D131" s="350"/>
      <c r="E131" s="350"/>
      <c r="F131" s="351" t="s">
        <v>909</v>
      </c>
      <c r="G131" s="350"/>
      <c r="H131" s="350" t="s">
        <v>919</v>
      </c>
      <c r="I131" s="350" t="s">
        <v>905</v>
      </c>
      <c r="J131" s="350">
        <v>20</v>
      </c>
      <c r="K131" s="372"/>
    </row>
    <row r="132" s="1" customFormat="1" ht="15" customHeight="1">
      <c r="B132" s="369"/>
      <c r="C132" s="350" t="s">
        <v>920</v>
      </c>
      <c r="D132" s="350"/>
      <c r="E132" s="350"/>
      <c r="F132" s="351" t="s">
        <v>909</v>
      </c>
      <c r="G132" s="350"/>
      <c r="H132" s="350" t="s">
        <v>921</v>
      </c>
      <c r="I132" s="350" t="s">
        <v>905</v>
      </c>
      <c r="J132" s="350">
        <v>20</v>
      </c>
      <c r="K132" s="372"/>
    </row>
    <row r="133" s="1" customFormat="1" ht="15" customHeight="1">
      <c r="B133" s="369"/>
      <c r="C133" s="324" t="s">
        <v>908</v>
      </c>
      <c r="D133" s="324"/>
      <c r="E133" s="324"/>
      <c r="F133" s="347" t="s">
        <v>909</v>
      </c>
      <c r="G133" s="324"/>
      <c r="H133" s="324" t="s">
        <v>943</v>
      </c>
      <c r="I133" s="324" t="s">
        <v>905</v>
      </c>
      <c r="J133" s="324">
        <v>50</v>
      </c>
      <c r="K133" s="372"/>
    </row>
    <row r="134" s="1" customFormat="1" ht="15" customHeight="1">
      <c r="B134" s="369"/>
      <c r="C134" s="324" t="s">
        <v>922</v>
      </c>
      <c r="D134" s="324"/>
      <c r="E134" s="324"/>
      <c r="F134" s="347" t="s">
        <v>909</v>
      </c>
      <c r="G134" s="324"/>
      <c r="H134" s="324" t="s">
        <v>943</v>
      </c>
      <c r="I134" s="324" t="s">
        <v>905</v>
      </c>
      <c r="J134" s="324">
        <v>50</v>
      </c>
      <c r="K134" s="372"/>
    </row>
    <row r="135" s="1" customFormat="1" ht="15" customHeight="1">
      <c r="B135" s="369"/>
      <c r="C135" s="324" t="s">
        <v>928</v>
      </c>
      <c r="D135" s="324"/>
      <c r="E135" s="324"/>
      <c r="F135" s="347" t="s">
        <v>909</v>
      </c>
      <c r="G135" s="324"/>
      <c r="H135" s="324" t="s">
        <v>943</v>
      </c>
      <c r="I135" s="324" t="s">
        <v>905</v>
      </c>
      <c r="J135" s="324">
        <v>50</v>
      </c>
      <c r="K135" s="372"/>
    </row>
    <row r="136" s="1" customFormat="1" ht="15" customHeight="1">
      <c r="B136" s="369"/>
      <c r="C136" s="324" t="s">
        <v>930</v>
      </c>
      <c r="D136" s="324"/>
      <c r="E136" s="324"/>
      <c r="F136" s="347" t="s">
        <v>909</v>
      </c>
      <c r="G136" s="324"/>
      <c r="H136" s="324" t="s">
        <v>943</v>
      </c>
      <c r="I136" s="324" t="s">
        <v>905</v>
      </c>
      <c r="J136" s="324">
        <v>50</v>
      </c>
      <c r="K136" s="372"/>
    </row>
    <row r="137" s="1" customFormat="1" ht="15" customHeight="1">
      <c r="B137" s="369"/>
      <c r="C137" s="324" t="s">
        <v>931</v>
      </c>
      <c r="D137" s="324"/>
      <c r="E137" s="324"/>
      <c r="F137" s="347" t="s">
        <v>909</v>
      </c>
      <c r="G137" s="324"/>
      <c r="H137" s="324" t="s">
        <v>956</v>
      </c>
      <c r="I137" s="324" t="s">
        <v>905</v>
      </c>
      <c r="J137" s="324">
        <v>255</v>
      </c>
      <c r="K137" s="372"/>
    </row>
    <row r="138" s="1" customFormat="1" ht="15" customHeight="1">
      <c r="B138" s="369"/>
      <c r="C138" s="324" t="s">
        <v>933</v>
      </c>
      <c r="D138" s="324"/>
      <c r="E138" s="324"/>
      <c r="F138" s="347" t="s">
        <v>903</v>
      </c>
      <c r="G138" s="324"/>
      <c r="H138" s="324" t="s">
        <v>957</v>
      </c>
      <c r="I138" s="324" t="s">
        <v>935</v>
      </c>
      <c r="J138" s="324"/>
      <c r="K138" s="372"/>
    </row>
    <row r="139" s="1" customFormat="1" ht="15" customHeight="1">
      <c r="B139" s="369"/>
      <c r="C139" s="324" t="s">
        <v>936</v>
      </c>
      <c r="D139" s="324"/>
      <c r="E139" s="324"/>
      <c r="F139" s="347" t="s">
        <v>903</v>
      </c>
      <c r="G139" s="324"/>
      <c r="H139" s="324" t="s">
        <v>958</v>
      </c>
      <c r="I139" s="324" t="s">
        <v>938</v>
      </c>
      <c r="J139" s="324"/>
      <c r="K139" s="372"/>
    </row>
    <row r="140" s="1" customFormat="1" ht="15" customHeight="1">
      <c r="B140" s="369"/>
      <c r="C140" s="324" t="s">
        <v>939</v>
      </c>
      <c r="D140" s="324"/>
      <c r="E140" s="324"/>
      <c r="F140" s="347" t="s">
        <v>903</v>
      </c>
      <c r="G140" s="324"/>
      <c r="H140" s="324" t="s">
        <v>939</v>
      </c>
      <c r="I140" s="324" t="s">
        <v>938</v>
      </c>
      <c r="J140" s="324"/>
      <c r="K140" s="372"/>
    </row>
    <row r="141" s="1" customFormat="1" ht="15" customHeight="1">
      <c r="B141" s="369"/>
      <c r="C141" s="324" t="s">
        <v>48</v>
      </c>
      <c r="D141" s="324"/>
      <c r="E141" s="324"/>
      <c r="F141" s="347" t="s">
        <v>903</v>
      </c>
      <c r="G141" s="324"/>
      <c r="H141" s="324" t="s">
        <v>959</v>
      </c>
      <c r="I141" s="324" t="s">
        <v>938</v>
      </c>
      <c r="J141" s="324"/>
      <c r="K141" s="372"/>
    </row>
    <row r="142" s="1" customFormat="1" ht="15" customHeight="1">
      <c r="B142" s="369"/>
      <c r="C142" s="324" t="s">
        <v>960</v>
      </c>
      <c r="D142" s="324"/>
      <c r="E142" s="324"/>
      <c r="F142" s="347" t="s">
        <v>903</v>
      </c>
      <c r="G142" s="324"/>
      <c r="H142" s="324" t="s">
        <v>961</v>
      </c>
      <c r="I142" s="324" t="s">
        <v>938</v>
      </c>
      <c r="J142" s="324"/>
      <c r="K142" s="372"/>
    </row>
    <row r="143" s="1" customFormat="1" ht="15" customHeight="1">
      <c r="B143" s="373"/>
      <c r="C143" s="374"/>
      <c r="D143" s="374"/>
      <c r="E143" s="374"/>
      <c r="F143" s="374"/>
      <c r="G143" s="374"/>
      <c r="H143" s="374"/>
      <c r="I143" s="374"/>
      <c r="J143" s="374"/>
      <c r="K143" s="375"/>
    </row>
    <row r="144" s="1" customFormat="1" ht="18.75" customHeight="1">
      <c r="B144" s="360"/>
      <c r="C144" s="360"/>
      <c r="D144" s="360"/>
      <c r="E144" s="360"/>
      <c r="F144" s="361"/>
      <c r="G144" s="360"/>
      <c r="H144" s="360"/>
      <c r="I144" s="360"/>
      <c r="J144" s="360"/>
      <c r="K144" s="360"/>
    </row>
    <row r="145" s="1" customFormat="1" ht="18.75" customHeight="1">
      <c r="B145" s="332"/>
      <c r="C145" s="332"/>
      <c r="D145" s="332"/>
      <c r="E145" s="332"/>
      <c r="F145" s="332"/>
      <c r="G145" s="332"/>
      <c r="H145" s="332"/>
      <c r="I145" s="332"/>
      <c r="J145" s="332"/>
      <c r="K145" s="332"/>
    </row>
    <row r="146" s="1" customFormat="1" ht="7.5" customHeight="1">
      <c r="B146" s="333"/>
      <c r="C146" s="334"/>
      <c r="D146" s="334"/>
      <c r="E146" s="334"/>
      <c r="F146" s="334"/>
      <c r="G146" s="334"/>
      <c r="H146" s="334"/>
      <c r="I146" s="334"/>
      <c r="J146" s="334"/>
      <c r="K146" s="335"/>
    </row>
    <row r="147" s="1" customFormat="1" ht="45" customHeight="1">
      <c r="B147" s="336"/>
      <c r="C147" s="337" t="s">
        <v>962</v>
      </c>
      <c r="D147" s="337"/>
      <c r="E147" s="337"/>
      <c r="F147" s="337"/>
      <c r="G147" s="337"/>
      <c r="H147" s="337"/>
      <c r="I147" s="337"/>
      <c r="J147" s="337"/>
      <c r="K147" s="338"/>
    </row>
    <row r="148" s="1" customFormat="1" ht="17.25" customHeight="1">
      <c r="B148" s="336"/>
      <c r="C148" s="339" t="s">
        <v>897</v>
      </c>
      <c r="D148" s="339"/>
      <c r="E148" s="339"/>
      <c r="F148" s="339" t="s">
        <v>898</v>
      </c>
      <c r="G148" s="340"/>
      <c r="H148" s="339" t="s">
        <v>64</v>
      </c>
      <c r="I148" s="339" t="s">
        <v>67</v>
      </c>
      <c r="J148" s="339" t="s">
        <v>899</v>
      </c>
      <c r="K148" s="338"/>
    </row>
    <row r="149" s="1" customFormat="1" ht="17.25" customHeight="1">
      <c r="B149" s="336"/>
      <c r="C149" s="341" t="s">
        <v>900</v>
      </c>
      <c r="D149" s="341"/>
      <c r="E149" s="341"/>
      <c r="F149" s="342" t="s">
        <v>901</v>
      </c>
      <c r="G149" s="343"/>
      <c r="H149" s="341"/>
      <c r="I149" s="341"/>
      <c r="J149" s="341" t="s">
        <v>902</v>
      </c>
      <c r="K149" s="338"/>
    </row>
    <row r="150" s="1" customFormat="1" ht="5.25" customHeight="1">
      <c r="B150" s="349"/>
      <c r="C150" s="344"/>
      <c r="D150" s="344"/>
      <c r="E150" s="344"/>
      <c r="F150" s="344"/>
      <c r="G150" s="345"/>
      <c r="H150" s="344"/>
      <c r="I150" s="344"/>
      <c r="J150" s="344"/>
      <c r="K150" s="372"/>
    </row>
    <row r="151" s="1" customFormat="1" ht="15" customHeight="1">
      <c r="B151" s="349"/>
      <c r="C151" s="376" t="s">
        <v>906</v>
      </c>
      <c r="D151" s="324"/>
      <c r="E151" s="324"/>
      <c r="F151" s="377" t="s">
        <v>903</v>
      </c>
      <c r="G151" s="324"/>
      <c r="H151" s="376" t="s">
        <v>943</v>
      </c>
      <c r="I151" s="376" t="s">
        <v>905</v>
      </c>
      <c r="J151" s="376">
        <v>120</v>
      </c>
      <c r="K151" s="372"/>
    </row>
    <row r="152" s="1" customFormat="1" ht="15" customHeight="1">
      <c r="B152" s="349"/>
      <c r="C152" s="376" t="s">
        <v>952</v>
      </c>
      <c r="D152" s="324"/>
      <c r="E152" s="324"/>
      <c r="F152" s="377" t="s">
        <v>903</v>
      </c>
      <c r="G152" s="324"/>
      <c r="H152" s="376" t="s">
        <v>963</v>
      </c>
      <c r="I152" s="376" t="s">
        <v>905</v>
      </c>
      <c r="J152" s="376" t="s">
        <v>954</v>
      </c>
      <c r="K152" s="372"/>
    </row>
    <row r="153" s="1" customFormat="1" ht="15" customHeight="1">
      <c r="B153" s="349"/>
      <c r="C153" s="376" t="s">
        <v>95</v>
      </c>
      <c r="D153" s="324"/>
      <c r="E153" s="324"/>
      <c r="F153" s="377" t="s">
        <v>903</v>
      </c>
      <c r="G153" s="324"/>
      <c r="H153" s="376" t="s">
        <v>964</v>
      </c>
      <c r="I153" s="376" t="s">
        <v>905</v>
      </c>
      <c r="J153" s="376" t="s">
        <v>954</v>
      </c>
      <c r="K153" s="372"/>
    </row>
    <row r="154" s="1" customFormat="1" ht="15" customHeight="1">
      <c r="B154" s="349"/>
      <c r="C154" s="376" t="s">
        <v>908</v>
      </c>
      <c r="D154" s="324"/>
      <c r="E154" s="324"/>
      <c r="F154" s="377" t="s">
        <v>909</v>
      </c>
      <c r="G154" s="324"/>
      <c r="H154" s="376" t="s">
        <v>943</v>
      </c>
      <c r="I154" s="376" t="s">
        <v>905</v>
      </c>
      <c r="J154" s="376">
        <v>50</v>
      </c>
      <c r="K154" s="372"/>
    </row>
    <row r="155" s="1" customFormat="1" ht="15" customHeight="1">
      <c r="B155" s="349"/>
      <c r="C155" s="376" t="s">
        <v>911</v>
      </c>
      <c r="D155" s="324"/>
      <c r="E155" s="324"/>
      <c r="F155" s="377" t="s">
        <v>903</v>
      </c>
      <c r="G155" s="324"/>
      <c r="H155" s="376" t="s">
        <v>943</v>
      </c>
      <c r="I155" s="376" t="s">
        <v>913</v>
      </c>
      <c r="J155" s="376"/>
      <c r="K155" s="372"/>
    </row>
    <row r="156" s="1" customFormat="1" ht="15" customHeight="1">
      <c r="B156" s="349"/>
      <c r="C156" s="376" t="s">
        <v>922</v>
      </c>
      <c r="D156" s="324"/>
      <c r="E156" s="324"/>
      <c r="F156" s="377" t="s">
        <v>909</v>
      </c>
      <c r="G156" s="324"/>
      <c r="H156" s="376" t="s">
        <v>943</v>
      </c>
      <c r="I156" s="376" t="s">
        <v>905</v>
      </c>
      <c r="J156" s="376">
        <v>50</v>
      </c>
      <c r="K156" s="372"/>
    </row>
    <row r="157" s="1" customFormat="1" ht="15" customHeight="1">
      <c r="B157" s="349"/>
      <c r="C157" s="376" t="s">
        <v>930</v>
      </c>
      <c r="D157" s="324"/>
      <c r="E157" s="324"/>
      <c r="F157" s="377" t="s">
        <v>909</v>
      </c>
      <c r="G157" s="324"/>
      <c r="H157" s="376" t="s">
        <v>943</v>
      </c>
      <c r="I157" s="376" t="s">
        <v>905</v>
      </c>
      <c r="J157" s="376">
        <v>50</v>
      </c>
      <c r="K157" s="372"/>
    </row>
    <row r="158" s="1" customFormat="1" ht="15" customHeight="1">
      <c r="B158" s="349"/>
      <c r="C158" s="376" t="s">
        <v>928</v>
      </c>
      <c r="D158" s="324"/>
      <c r="E158" s="324"/>
      <c r="F158" s="377" t="s">
        <v>909</v>
      </c>
      <c r="G158" s="324"/>
      <c r="H158" s="376" t="s">
        <v>943</v>
      </c>
      <c r="I158" s="376" t="s">
        <v>905</v>
      </c>
      <c r="J158" s="376">
        <v>50</v>
      </c>
      <c r="K158" s="372"/>
    </row>
    <row r="159" s="1" customFormat="1" ht="15" customHeight="1">
      <c r="B159" s="349"/>
      <c r="C159" s="376" t="s">
        <v>107</v>
      </c>
      <c r="D159" s="324"/>
      <c r="E159" s="324"/>
      <c r="F159" s="377" t="s">
        <v>903</v>
      </c>
      <c r="G159" s="324"/>
      <c r="H159" s="376" t="s">
        <v>965</v>
      </c>
      <c r="I159" s="376" t="s">
        <v>905</v>
      </c>
      <c r="J159" s="376" t="s">
        <v>966</v>
      </c>
      <c r="K159" s="372"/>
    </row>
    <row r="160" s="1" customFormat="1" ht="15" customHeight="1">
      <c r="B160" s="349"/>
      <c r="C160" s="376" t="s">
        <v>967</v>
      </c>
      <c r="D160" s="324"/>
      <c r="E160" s="324"/>
      <c r="F160" s="377" t="s">
        <v>903</v>
      </c>
      <c r="G160" s="324"/>
      <c r="H160" s="376" t="s">
        <v>968</v>
      </c>
      <c r="I160" s="376" t="s">
        <v>938</v>
      </c>
      <c r="J160" s="376"/>
      <c r="K160" s="372"/>
    </row>
    <row r="161" s="1" customFormat="1" ht="15" customHeight="1">
      <c r="B161" s="378"/>
      <c r="C161" s="358"/>
      <c r="D161" s="358"/>
      <c r="E161" s="358"/>
      <c r="F161" s="358"/>
      <c r="G161" s="358"/>
      <c r="H161" s="358"/>
      <c r="I161" s="358"/>
      <c r="J161" s="358"/>
      <c r="K161" s="379"/>
    </row>
    <row r="162" s="1" customFormat="1" ht="18.75" customHeight="1">
      <c r="B162" s="360"/>
      <c r="C162" s="370"/>
      <c r="D162" s="370"/>
      <c r="E162" s="370"/>
      <c r="F162" s="380"/>
      <c r="G162" s="370"/>
      <c r="H162" s="370"/>
      <c r="I162" s="370"/>
      <c r="J162" s="370"/>
      <c r="K162" s="360"/>
    </row>
    <row r="163" s="1" customFormat="1" ht="18.75" customHeight="1">
      <c r="B163" s="332"/>
      <c r="C163" s="332"/>
      <c r="D163" s="332"/>
      <c r="E163" s="332"/>
      <c r="F163" s="332"/>
      <c r="G163" s="332"/>
      <c r="H163" s="332"/>
      <c r="I163" s="332"/>
      <c r="J163" s="332"/>
      <c r="K163" s="332"/>
    </row>
    <row r="164" s="1" customFormat="1" ht="7.5" customHeight="1">
      <c r="B164" s="311"/>
      <c r="C164" s="312"/>
      <c r="D164" s="312"/>
      <c r="E164" s="312"/>
      <c r="F164" s="312"/>
      <c r="G164" s="312"/>
      <c r="H164" s="312"/>
      <c r="I164" s="312"/>
      <c r="J164" s="312"/>
      <c r="K164" s="313"/>
    </row>
    <row r="165" s="1" customFormat="1" ht="45" customHeight="1">
      <c r="B165" s="314"/>
      <c r="C165" s="315" t="s">
        <v>969</v>
      </c>
      <c r="D165" s="315"/>
      <c r="E165" s="315"/>
      <c r="F165" s="315"/>
      <c r="G165" s="315"/>
      <c r="H165" s="315"/>
      <c r="I165" s="315"/>
      <c r="J165" s="315"/>
      <c r="K165" s="316"/>
    </row>
    <row r="166" s="1" customFormat="1" ht="17.25" customHeight="1">
      <c r="B166" s="314"/>
      <c r="C166" s="339" t="s">
        <v>897</v>
      </c>
      <c r="D166" s="339"/>
      <c r="E166" s="339"/>
      <c r="F166" s="339" t="s">
        <v>898</v>
      </c>
      <c r="G166" s="381"/>
      <c r="H166" s="382" t="s">
        <v>64</v>
      </c>
      <c r="I166" s="382" t="s">
        <v>67</v>
      </c>
      <c r="J166" s="339" t="s">
        <v>899</v>
      </c>
      <c r="K166" s="316"/>
    </row>
    <row r="167" s="1" customFormat="1" ht="17.25" customHeight="1">
      <c r="B167" s="317"/>
      <c r="C167" s="341" t="s">
        <v>900</v>
      </c>
      <c r="D167" s="341"/>
      <c r="E167" s="341"/>
      <c r="F167" s="342" t="s">
        <v>901</v>
      </c>
      <c r="G167" s="383"/>
      <c r="H167" s="384"/>
      <c r="I167" s="384"/>
      <c r="J167" s="341" t="s">
        <v>902</v>
      </c>
      <c r="K167" s="319"/>
    </row>
    <row r="168" s="1" customFormat="1" ht="5.25" customHeight="1">
      <c r="B168" s="349"/>
      <c r="C168" s="344"/>
      <c r="D168" s="344"/>
      <c r="E168" s="344"/>
      <c r="F168" s="344"/>
      <c r="G168" s="345"/>
      <c r="H168" s="344"/>
      <c r="I168" s="344"/>
      <c r="J168" s="344"/>
      <c r="K168" s="372"/>
    </row>
    <row r="169" s="1" customFormat="1" ht="15" customHeight="1">
      <c r="B169" s="349"/>
      <c r="C169" s="324" t="s">
        <v>906</v>
      </c>
      <c r="D169" s="324"/>
      <c r="E169" s="324"/>
      <c r="F169" s="347" t="s">
        <v>903</v>
      </c>
      <c r="G169" s="324"/>
      <c r="H169" s="324" t="s">
        <v>943</v>
      </c>
      <c r="I169" s="324" t="s">
        <v>905</v>
      </c>
      <c r="J169" s="324">
        <v>120</v>
      </c>
      <c r="K169" s="372"/>
    </row>
    <row r="170" s="1" customFormat="1" ht="15" customHeight="1">
      <c r="B170" s="349"/>
      <c r="C170" s="324" t="s">
        <v>952</v>
      </c>
      <c r="D170" s="324"/>
      <c r="E170" s="324"/>
      <c r="F170" s="347" t="s">
        <v>903</v>
      </c>
      <c r="G170" s="324"/>
      <c r="H170" s="324" t="s">
        <v>953</v>
      </c>
      <c r="I170" s="324" t="s">
        <v>905</v>
      </c>
      <c r="J170" s="324" t="s">
        <v>954</v>
      </c>
      <c r="K170" s="372"/>
    </row>
    <row r="171" s="1" customFormat="1" ht="15" customHeight="1">
      <c r="B171" s="349"/>
      <c r="C171" s="324" t="s">
        <v>95</v>
      </c>
      <c r="D171" s="324"/>
      <c r="E171" s="324"/>
      <c r="F171" s="347" t="s">
        <v>903</v>
      </c>
      <c r="G171" s="324"/>
      <c r="H171" s="324" t="s">
        <v>970</v>
      </c>
      <c r="I171" s="324" t="s">
        <v>905</v>
      </c>
      <c r="J171" s="324" t="s">
        <v>954</v>
      </c>
      <c r="K171" s="372"/>
    </row>
    <row r="172" s="1" customFormat="1" ht="15" customHeight="1">
      <c r="B172" s="349"/>
      <c r="C172" s="324" t="s">
        <v>908</v>
      </c>
      <c r="D172" s="324"/>
      <c r="E172" s="324"/>
      <c r="F172" s="347" t="s">
        <v>909</v>
      </c>
      <c r="G172" s="324"/>
      <c r="H172" s="324" t="s">
        <v>970</v>
      </c>
      <c r="I172" s="324" t="s">
        <v>905</v>
      </c>
      <c r="J172" s="324">
        <v>50</v>
      </c>
      <c r="K172" s="372"/>
    </row>
    <row r="173" s="1" customFormat="1" ht="15" customHeight="1">
      <c r="B173" s="349"/>
      <c r="C173" s="324" t="s">
        <v>911</v>
      </c>
      <c r="D173" s="324"/>
      <c r="E173" s="324"/>
      <c r="F173" s="347" t="s">
        <v>903</v>
      </c>
      <c r="G173" s="324"/>
      <c r="H173" s="324" t="s">
        <v>970</v>
      </c>
      <c r="I173" s="324" t="s">
        <v>913</v>
      </c>
      <c r="J173" s="324"/>
      <c r="K173" s="372"/>
    </row>
    <row r="174" s="1" customFormat="1" ht="15" customHeight="1">
      <c r="B174" s="349"/>
      <c r="C174" s="324" t="s">
        <v>922</v>
      </c>
      <c r="D174" s="324"/>
      <c r="E174" s="324"/>
      <c r="F174" s="347" t="s">
        <v>909</v>
      </c>
      <c r="G174" s="324"/>
      <c r="H174" s="324" t="s">
        <v>970</v>
      </c>
      <c r="I174" s="324" t="s">
        <v>905</v>
      </c>
      <c r="J174" s="324">
        <v>50</v>
      </c>
      <c r="K174" s="372"/>
    </row>
    <row r="175" s="1" customFormat="1" ht="15" customHeight="1">
      <c r="B175" s="349"/>
      <c r="C175" s="324" t="s">
        <v>930</v>
      </c>
      <c r="D175" s="324"/>
      <c r="E175" s="324"/>
      <c r="F175" s="347" t="s">
        <v>909</v>
      </c>
      <c r="G175" s="324"/>
      <c r="H175" s="324" t="s">
        <v>970</v>
      </c>
      <c r="I175" s="324" t="s">
        <v>905</v>
      </c>
      <c r="J175" s="324">
        <v>50</v>
      </c>
      <c r="K175" s="372"/>
    </row>
    <row r="176" s="1" customFormat="1" ht="15" customHeight="1">
      <c r="B176" s="349"/>
      <c r="C176" s="324" t="s">
        <v>928</v>
      </c>
      <c r="D176" s="324"/>
      <c r="E176" s="324"/>
      <c r="F176" s="347" t="s">
        <v>909</v>
      </c>
      <c r="G176" s="324"/>
      <c r="H176" s="324" t="s">
        <v>970</v>
      </c>
      <c r="I176" s="324" t="s">
        <v>905</v>
      </c>
      <c r="J176" s="324">
        <v>50</v>
      </c>
      <c r="K176" s="372"/>
    </row>
    <row r="177" s="1" customFormat="1" ht="15" customHeight="1">
      <c r="B177" s="349"/>
      <c r="C177" s="324" t="s">
        <v>120</v>
      </c>
      <c r="D177" s="324"/>
      <c r="E177" s="324"/>
      <c r="F177" s="347" t="s">
        <v>903</v>
      </c>
      <c r="G177" s="324"/>
      <c r="H177" s="324" t="s">
        <v>971</v>
      </c>
      <c r="I177" s="324" t="s">
        <v>972</v>
      </c>
      <c r="J177" s="324"/>
      <c r="K177" s="372"/>
    </row>
    <row r="178" s="1" customFormat="1" ht="15" customHeight="1">
      <c r="B178" s="349"/>
      <c r="C178" s="324" t="s">
        <v>67</v>
      </c>
      <c r="D178" s="324"/>
      <c r="E178" s="324"/>
      <c r="F178" s="347" t="s">
        <v>903</v>
      </c>
      <c r="G178" s="324"/>
      <c r="H178" s="324" t="s">
        <v>973</v>
      </c>
      <c r="I178" s="324" t="s">
        <v>974</v>
      </c>
      <c r="J178" s="324">
        <v>1</v>
      </c>
      <c r="K178" s="372"/>
    </row>
    <row r="179" s="1" customFormat="1" ht="15" customHeight="1">
      <c r="B179" s="349"/>
      <c r="C179" s="324" t="s">
        <v>63</v>
      </c>
      <c r="D179" s="324"/>
      <c r="E179" s="324"/>
      <c r="F179" s="347" t="s">
        <v>903</v>
      </c>
      <c r="G179" s="324"/>
      <c r="H179" s="324" t="s">
        <v>975</v>
      </c>
      <c r="I179" s="324" t="s">
        <v>905</v>
      </c>
      <c r="J179" s="324">
        <v>20</v>
      </c>
      <c r="K179" s="372"/>
    </row>
    <row r="180" s="1" customFormat="1" ht="15" customHeight="1">
      <c r="B180" s="349"/>
      <c r="C180" s="324" t="s">
        <v>64</v>
      </c>
      <c r="D180" s="324"/>
      <c r="E180" s="324"/>
      <c r="F180" s="347" t="s">
        <v>903</v>
      </c>
      <c r="G180" s="324"/>
      <c r="H180" s="324" t="s">
        <v>976</v>
      </c>
      <c r="I180" s="324" t="s">
        <v>905</v>
      </c>
      <c r="J180" s="324">
        <v>255</v>
      </c>
      <c r="K180" s="372"/>
    </row>
    <row r="181" s="1" customFormat="1" ht="15" customHeight="1">
      <c r="B181" s="349"/>
      <c r="C181" s="324" t="s">
        <v>121</v>
      </c>
      <c r="D181" s="324"/>
      <c r="E181" s="324"/>
      <c r="F181" s="347" t="s">
        <v>903</v>
      </c>
      <c r="G181" s="324"/>
      <c r="H181" s="324" t="s">
        <v>867</v>
      </c>
      <c r="I181" s="324" t="s">
        <v>905</v>
      </c>
      <c r="J181" s="324">
        <v>10</v>
      </c>
      <c r="K181" s="372"/>
    </row>
    <row r="182" s="1" customFormat="1" ht="15" customHeight="1">
      <c r="B182" s="349"/>
      <c r="C182" s="324" t="s">
        <v>122</v>
      </c>
      <c r="D182" s="324"/>
      <c r="E182" s="324"/>
      <c r="F182" s="347" t="s">
        <v>903</v>
      </c>
      <c r="G182" s="324"/>
      <c r="H182" s="324" t="s">
        <v>977</v>
      </c>
      <c r="I182" s="324" t="s">
        <v>938</v>
      </c>
      <c r="J182" s="324"/>
      <c r="K182" s="372"/>
    </row>
    <row r="183" s="1" customFormat="1" ht="15" customHeight="1">
      <c r="B183" s="349"/>
      <c r="C183" s="324" t="s">
        <v>978</v>
      </c>
      <c r="D183" s="324"/>
      <c r="E183" s="324"/>
      <c r="F183" s="347" t="s">
        <v>903</v>
      </c>
      <c r="G183" s="324"/>
      <c r="H183" s="324" t="s">
        <v>979</v>
      </c>
      <c r="I183" s="324" t="s">
        <v>938</v>
      </c>
      <c r="J183" s="324"/>
      <c r="K183" s="372"/>
    </row>
    <row r="184" s="1" customFormat="1" ht="15" customHeight="1">
      <c r="B184" s="349"/>
      <c r="C184" s="324" t="s">
        <v>967</v>
      </c>
      <c r="D184" s="324"/>
      <c r="E184" s="324"/>
      <c r="F184" s="347" t="s">
        <v>903</v>
      </c>
      <c r="G184" s="324"/>
      <c r="H184" s="324" t="s">
        <v>980</v>
      </c>
      <c r="I184" s="324" t="s">
        <v>938</v>
      </c>
      <c r="J184" s="324"/>
      <c r="K184" s="372"/>
    </row>
    <row r="185" s="1" customFormat="1" ht="15" customHeight="1">
      <c r="B185" s="349"/>
      <c r="C185" s="324" t="s">
        <v>124</v>
      </c>
      <c r="D185" s="324"/>
      <c r="E185" s="324"/>
      <c r="F185" s="347" t="s">
        <v>909</v>
      </c>
      <c r="G185" s="324"/>
      <c r="H185" s="324" t="s">
        <v>981</v>
      </c>
      <c r="I185" s="324" t="s">
        <v>905</v>
      </c>
      <c r="J185" s="324">
        <v>50</v>
      </c>
      <c r="K185" s="372"/>
    </row>
    <row r="186" s="1" customFormat="1" ht="15" customHeight="1">
      <c r="B186" s="349"/>
      <c r="C186" s="324" t="s">
        <v>982</v>
      </c>
      <c r="D186" s="324"/>
      <c r="E186" s="324"/>
      <c r="F186" s="347" t="s">
        <v>909</v>
      </c>
      <c r="G186" s="324"/>
      <c r="H186" s="324" t="s">
        <v>983</v>
      </c>
      <c r="I186" s="324" t="s">
        <v>984</v>
      </c>
      <c r="J186" s="324"/>
      <c r="K186" s="372"/>
    </row>
    <row r="187" s="1" customFormat="1" ht="15" customHeight="1">
      <c r="B187" s="349"/>
      <c r="C187" s="324" t="s">
        <v>985</v>
      </c>
      <c r="D187" s="324"/>
      <c r="E187" s="324"/>
      <c r="F187" s="347" t="s">
        <v>909</v>
      </c>
      <c r="G187" s="324"/>
      <c r="H187" s="324" t="s">
        <v>986</v>
      </c>
      <c r="I187" s="324" t="s">
        <v>984</v>
      </c>
      <c r="J187" s="324"/>
      <c r="K187" s="372"/>
    </row>
    <row r="188" s="1" customFormat="1" ht="15" customHeight="1">
      <c r="B188" s="349"/>
      <c r="C188" s="324" t="s">
        <v>987</v>
      </c>
      <c r="D188" s="324"/>
      <c r="E188" s="324"/>
      <c r="F188" s="347" t="s">
        <v>909</v>
      </c>
      <c r="G188" s="324"/>
      <c r="H188" s="324" t="s">
        <v>988</v>
      </c>
      <c r="I188" s="324" t="s">
        <v>984</v>
      </c>
      <c r="J188" s="324"/>
      <c r="K188" s="372"/>
    </row>
    <row r="189" s="1" customFormat="1" ht="15" customHeight="1">
      <c r="B189" s="349"/>
      <c r="C189" s="385" t="s">
        <v>989</v>
      </c>
      <c r="D189" s="324"/>
      <c r="E189" s="324"/>
      <c r="F189" s="347" t="s">
        <v>909</v>
      </c>
      <c r="G189" s="324"/>
      <c r="H189" s="324" t="s">
        <v>990</v>
      </c>
      <c r="I189" s="324" t="s">
        <v>991</v>
      </c>
      <c r="J189" s="386" t="s">
        <v>992</v>
      </c>
      <c r="K189" s="372"/>
    </row>
    <row r="190" s="18" customFormat="1" ht="15" customHeight="1">
      <c r="B190" s="387"/>
      <c r="C190" s="388" t="s">
        <v>993</v>
      </c>
      <c r="D190" s="389"/>
      <c r="E190" s="389"/>
      <c r="F190" s="390" t="s">
        <v>909</v>
      </c>
      <c r="G190" s="389"/>
      <c r="H190" s="389" t="s">
        <v>994</v>
      </c>
      <c r="I190" s="389" t="s">
        <v>991</v>
      </c>
      <c r="J190" s="391" t="s">
        <v>992</v>
      </c>
      <c r="K190" s="392"/>
    </row>
    <row r="191" s="1" customFormat="1" ht="15" customHeight="1">
      <c r="B191" s="349"/>
      <c r="C191" s="385" t="s">
        <v>52</v>
      </c>
      <c r="D191" s="324"/>
      <c r="E191" s="324"/>
      <c r="F191" s="347" t="s">
        <v>903</v>
      </c>
      <c r="G191" s="324"/>
      <c r="H191" s="321" t="s">
        <v>995</v>
      </c>
      <c r="I191" s="324" t="s">
        <v>996</v>
      </c>
      <c r="J191" s="324"/>
      <c r="K191" s="372"/>
    </row>
    <row r="192" s="1" customFormat="1" ht="15" customHeight="1">
      <c r="B192" s="349"/>
      <c r="C192" s="385" t="s">
        <v>997</v>
      </c>
      <c r="D192" s="324"/>
      <c r="E192" s="324"/>
      <c r="F192" s="347" t="s">
        <v>903</v>
      </c>
      <c r="G192" s="324"/>
      <c r="H192" s="324" t="s">
        <v>998</v>
      </c>
      <c r="I192" s="324" t="s">
        <v>938</v>
      </c>
      <c r="J192" s="324"/>
      <c r="K192" s="372"/>
    </row>
    <row r="193" s="1" customFormat="1" ht="15" customHeight="1">
      <c r="B193" s="349"/>
      <c r="C193" s="385" t="s">
        <v>999</v>
      </c>
      <c r="D193" s="324"/>
      <c r="E193" s="324"/>
      <c r="F193" s="347" t="s">
        <v>903</v>
      </c>
      <c r="G193" s="324"/>
      <c r="H193" s="324" t="s">
        <v>1000</v>
      </c>
      <c r="I193" s="324" t="s">
        <v>938</v>
      </c>
      <c r="J193" s="324"/>
      <c r="K193" s="372"/>
    </row>
    <row r="194" s="1" customFormat="1" ht="15" customHeight="1">
      <c r="B194" s="349"/>
      <c r="C194" s="385" t="s">
        <v>1001</v>
      </c>
      <c r="D194" s="324"/>
      <c r="E194" s="324"/>
      <c r="F194" s="347" t="s">
        <v>909</v>
      </c>
      <c r="G194" s="324"/>
      <c r="H194" s="324" t="s">
        <v>1002</v>
      </c>
      <c r="I194" s="324" t="s">
        <v>938</v>
      </c>
      <c r="J194" s="324"/>
      <c r="K194" s="372"/>
    </row>
    <row r="195" s="1" customFormat="1" ht="15" customHeight="1">
      <c r="B195" s="378"/>
      <c r="C195" s="393"/>
      <c r="D195" s="358"/>
      <c r="E195" s="358"/>
      <c r="F195" s="358"/>
      <c r="G195" s="358"/>
      <c r="H195" s="358"/>
      <c r="I195" s="358"/>
      <c r="J195" s="358"/>
      <c r="K195" s="379"/>
    </row>
    <row r="196" s="1" customFormat="1" ht="18.75" customHeight="1">
      <c r="B196" s="360"/>
      <c r="C196" s="370"/>
      <c r="D196" s="370"/>
      <c r="E196" s="370"/>
      <c r="F196" s="380"/>
      <c r="G196" s="370"/>
      <c r="H196" s="370"/>
      <c r="I196" s="370"/>
      <c r="J196" s="370"/>
      <c r="K196" s="360"/>
    </row>
    <row r="197" s="1" customFormat="1" ht="18.75" customHeight="1">
      <c r="B197" s="360"/>
      <c r="C197" s="370"/>
      <c r="D197" s="370"/>
      <c r="E197" s="370"/>
      <c r="F197" s="380"/>
      <c r="G197" s="370"/>
      <c r="H197" s="370"/>
      <c r="I197" s="370"/>
      <c r="J197" s="370"/>
      <c r="K197" s="360"/>
    </row>
    <row r="198" s="1" customFormat="1" ht="18.75" customHeight="1">
      <c r="B198" s="332"/>
      <c r="C198" s="332"/>
      <c r="D198" s="332"/>
      <c r="E198" s="332"/>
      <c r="F198" s="332"/>
      <c r="G198" s="332"/>
      <c r="H198" s="332"/>
      <c r="I198" s="332"/>
      <c r="J198" s="332"/>
      <c r="K198" s="332"/>
    </row>
    <row r="199" s="1" customFormat="1" ht="13.5">
      <c r="B199" s="311"/>
      <c r="C199" s="312"/>
      <c r="D199" s="312"/>
      <c r="E199" s="312"/>
      <c r="F199" s="312"/>
      <c r="G199" s="312"/>
      <c r="H199" s="312"/>
      <c r="I199" s="312"/>
      <c r="J199" s="312"/>
      <c r="K199" s="313"/>
    </row>
    <row r="200" s="1" customFormat="1" ht="21">
      <c r="B200" s="314"/>
      <c r="C200" s="315" t="s">
        <v>1003</v>
      </c>
      <c r="D200" s="315"/>
      <c r="E200" s="315"/>
      <c r="F200" s="315"/>
      <c r="G200" s="315"/>
      <c r="H200" s="315"/>
      <c r="I200" s="315"/>
      <c r="J200" s="315"/>
      <c r="K200" s="316"/>
    </row>
    <row r="201" s="1" customFormat="1" ht="25.5" customHeight="1">
      <c r="B201" s="314"/>
      <c r="C201" s="394" t="s">
        <v>1004</v>
      </c>
      <c r="D201" s="394"/>
      <c r="E201" s="394"/>
      <c r="F201" s="394" t="s">
        <v>1005</v>
      </c>
      <c r="G201" s="395"/>
      <c r="H201" s="394" t="s">
        <v>1006</v>
      </c>
      <c r="I201" s="394"/>
      <c r="J201" s="394"/>
      <c r="K201" s="316"/>
    </row>
    <row r="202" s="1" customFormat="1" ht="5.25" customHeight="1">
      <c r="B202" s="349"/>
      <c r="C202" s="344"/>
      <c r="D202" s="344"/>
      <c r="E202" s="344"/>
      <c r="F202" s="344"/>
      <c r="G202" s="370"/>
      <c r="H202" s="344"/>
      <c r="I202" s="344"/>
      <c r="J202" s="344"/>
      <c r="K202" s="372"/>
    </row>
    <row r="203" s="1" customFormat="1" ht="15" customHeight="1">
      <c r="B203" s="349"/>
      <c r="C203" s="324" t="s">
        <v>996</v>
      </c>
      <c r="D203" s="324"/>
      <c r="E203" s="324"/>
      <c r="F203" s="347" t="s">
        <v>53</v>
      </c>
      <c r="G203" s="324"/>
      <c r="H203" s="324" t="s">
        <v>1007</v>
      </c>
      <c r="I203" s="324"/>
      <c r="J203" s="324"/>
      <c r="K203" s="372"/>
    </row>
    <row r="204" s="1" customFormat="1" ht="15" customHeight="1">
      <c r="B204" s="349"/>
      <c r="C204" s="324"/>
      <c r="D204" s="324"/>
      <c r="E204" s="324"/>
      <c r="F204" s="347" t="s">
        <v>54</v>
      </c>
      <c r="G204" s="324"/>
      <c r="H204" s="324" t="s">
        <v>1008</v>
      </c>
      <c r="I204" s="324"/>
      <c r="J204" s="324"/>
      <c r="K204" s="372"/>
    </row>
    <row r="205" s="1" customFormat="1" ht="15" customHeight="1">
      <c r="B205" s="349"/>
      <c r="C205" s="324"/>
      <c r="D205" s="324"/>
      <c r="E205" s="324"/>
      <c r="F205" s="347" t="s">
        <v>57</v>
      </c>
      <c r="G205" s="324"/>
      <c r="H205" s="324" t="s">
        <v>1009</v>
      </c>
      <c r="I205" s="324"/>
      <c r="J205" s="324"/>
      <c r="K205" s="372"/>
    </row>
    <row r="206" s="1" customFormat="1" ht="15" customHeight="1">
      <c r="B206" s="349"/>
      <c r="C206" s="324"/>
      <c r="D206" s="324"/>
      <c r="E206" s="324"/>
      <c r="F206" s="347" t="s">
        <v>55</v>
      </c>
      <c r="G206" s="324"/>
      <c r="H206" s="324" t="s">
        <v>1010</v>
      </c>
      <c r="I206" s="324"/>
      <c r="J206" s="324"/>
      <c r="K206" s="372"/>
    </row>
    <row r="207" s="1" customFormat="1" ht="15" customHeight="1">
      <c r="B207" s="349"/>
      <c r="C207" s="324"/>
      <c r="D207" s="324"/>
      <c r="E207" s="324"/>
      <c r="F207" s="347" t="s">
        <v>56</v>
      </c>
      <c r="G207" s="324"/>
      <c r="H207" s="324" t="s">
        <v>1011</v>
      </c>
      <c r="I207" s="324"/>
      <c r="J207" s="324"/>
      <c r="K207" s="372"/>
    </row>
    <row r="208" s="1" customFormat="1" ht="15" customHeight="1">
      <c r="B208" s="349"/>
      <c r="C208" s="324"/>
      <c r="D208" s="324"/>
      <c r="E208" s="324"/>
      <c r="F208" s="347"/>
      <c r="G208" s="324"/>
      <c r="H208" s="324"/>
      <c r="I208" s="324"/>
      <c r="J208" s="324"/>
      <c r="K208" s="372"/>
    </row>
    <row r="209" s="1" customFormat="1" ht="15" customHeight="1">
      <c r="B209" s="349"/>
      <c r="C209" s="324" t="s">
        <v>950</v>
      </c>
      <c r="D209" s="324"/>
      <c r="E209" s="324"/>
      <c r="F209" s="347" t="s">
        <v>88</v>
      </c>
      <c r="G209" s="324"/>
      <c r="H209" s="324" t="s">
        <v>1012</v>
      </c>
      <c r="I209" s="324"/>
      <c r="J209" s="324"/>
      <c r="K209" s="372"/>
    </row>
    <row r="210" s="1" customFormat="1" ht="15" customHeight="1">
      <c r="B210" s="349"/>
      <c r="C210" s="324"/>
      <c r="D210" s="324"/>
      <c r="E210" s="324"/>
      <c r="F210" s="347" t="s">
        <v>846</v>
      </c>
      <c r="G210" s="324"/>
      <c r="H210" s="324" t="s">
        <v>847</v>
      </c>
      <c r="I210" s="324"/>
      <c r="J210" s="324"/>
      <c r="K210" s="372"/>
    </row>
    <row r="211" s="1" customFormat="1" ht="15" customHeight="1">
      <c r="B211" s="349"/>
      <c r="C211" s="324"/>
      <c r="D211" s="324"/>
      <c r="E211" s="324"/>
      <c r="F211" s="347" t="s">
        <v>844</v>
      </c>
      <c r="G211" s="324"/>
      <c r="H211" s="324" t="s">
        <v>1013</v>
      </c>
      <c r="I211" s="324"/>
      <c r="J211" s="324"/>
      <c r="K211" s="372"/>
    </row>
    <row r="212" s="1" customFormat="1" ht="15" customHeight="1">
      <c r="B212" s="396"/>
      <c r="C212" s="324"/>
      <c r="D212" s="324"/>
      <c r="E212" s="324"/>
      <c r="F212" s="347" t="s">
        <v>848</v>
      </c>
      <c r="G212" s="385"/>
      <c r="H212" s="376" t="s">
        <v>849</v>
      </c>
      <c r="I212" s="376"/>
      <c r="J212" s="376"/>
      <c r="K212" s="397"/>
    </row>
    <row r="213" s="1" customFormat="1" ht="15" customHeight="1">
      <c r="B213" s="396"/>
      <c r="C213" s="324"/>
      <c r="D213" s="324"/>
      <c r="E213" s="324"/>
      <c r="F213" s="347" t="s">
        <v>850</v>
      </c>
      <c r="G213" s="385"/>
      <c r="H213" s="376" t="s">
        <v>1014</v>
      </c>
      <c r="I213" s="376"/>
      <c r="J213" s="376"/>
      <c r="K213" s="397"/>
    </row>
    <row r="214" s="1" customFormat="1" ht="15" customHeight="1">
      <c r="B214" s="396"/>
      <c r="C214" s="324"/>
      <c r="D214" s="324"/>
      <c r="E214" s="324"/>
      <c r="F214" s="347"/>
      <c r="G214" s="385"/>
      <c r="H214" s="376"/>
      <c r="I214" s="376"/>
      <c r="J214" s="376"/>
      <c r="K214" s="397"/>
    </row>
    <row r="215" s="1" customFormat="1" ht="15" customHeight="1">
      <c r="B215" s="396"/>
      <c r="C215" s="324" t="s">
        <v>974</v>
      </c>
      <c r="D215" s="324"/>
      <c r="E215" s="324"/>
      <c r="F215" s="347">
        <v>1</v>
      </c>
      <c r="G215" s="385"/>
      <c r="H215" s="376" t="s">
        <v>1015</v>
      </c>
      <c r="I215" s="376"/>
      <c r="J215" s="376"/>
      <c r="K215" s="397"/>
    </row>
    <row r="216" s="1" customFormat="1" ht="15" customHeight="1">
      <c r="B216" s="396"/>
      <c r="C216" s="324"/>
      <c r="D216" s="324"/>
      <c r="E216" s="324"/>
      <c r="F216" s="347">
        <v>2</v>
      </c>
      <c r="G216" s="385"/>
      <c r="H216" s="376" t="s">
        <v>1016</v>
      </c>
      <c r="I216" s="376"/>
      <c r="J216" s="376"/>
      <c r="K216" s="397"/>
    </row>
    <row r="217" s="1" customFormat="1" ht="15" customHeight="1">
      <c r="B217" s="396"/>
      <c r="C217" s="324"/>
      <c r="D217" s="324"/>
      <c r="E217" s="324"/>
      <c r="F217" s="347">
        <v>3</v>
      </c>
      <c r="G217" s="385"/>
      <c r="H217" s="376" t="s">
        <v>1017</v>
      </c>
      <c r="I217" s="376"/>
      <c r="J217" s="376"/>
      <c r="K217" s="397"/>
    </row>
    <row r="218" s="1" customFormat="1" ht="15" customHeight="1">
      <c r="B218" s="396"/>
      <c r="C218" s="324"/>
      <c r="D218" s="324"/>
      <c r="E218" s="324"/>
      <c r="F218" s="347">
        <v>4</v>
      </c>
      <c r="G218" s="385"/>
      <c r="H218" s="376" t="s">
        <v>1018</v>
      </c>
      <c r="I218" s="376"/>
      <c r="J218" s="376"/>
      <c r="K218" s="397"/>
    </row>
    <row r="219" s="1" customFormat="1" ht="12.75" customHeight="1">
      <c r="B219" s="398"/>
      <c r="C219" s="399"/>
      <c r="D219" s="399"/>
      <c r="E219" s="399"/>
      <c r="F219" s="399"/>
      <c r="G219" s="399"/>
      <c r="H219" s="399"/>
      <c r="I219" s="399"/>
      <c r="J219" s="399"/>
      <c r="K219" s="40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DESKTOP-81LJ6S\Michal</dc:creator>
  <cp:lastModifiedBy>DESKTOP-81LJ6S\Michal</cp:lastModifiedBy>
  <dcterms:created xsi:type="dcterms:W3CDTF">2025-07-14T16:38:41Z</dcterms:created>
  <dcterms:modified xsi:type="dcterms:W3CDTF">2025-07-14T16:38:45Z</dcterms:modified>
</cp:coreProperties>
</file>