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ldata\d\Documents and Settings\Pavlisková\Dokumenty\Rozpočty\Glogar\2024\střecha Mas nám\"/>
    </mc:Choice>
  </mc:AlternateContent>
  <bookViews>
    <workbookView xWindow="0" yWindow="0" windowWidth="0" windowHeight="0"/>
  </bookViews>
  <sheets>
    <sheet name="Rekapitulace stavby" sheetId="1" r:id="rId1"/>
    <sheet name="01 - Stavební práce" sheetId="2" r:id="rId2"/>
    <sheet name="02 - Elektro - hromosvod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Stavební práce'!$C$96:$K$820</definedName>
    <definedName name="_xlnm.Print_Area" localSheetId="1">'01 - Stavební práce'!$C$45:$J$78,'01 - Stavební práce'!$C$84:$K$820</definedName>
    <definedName name="_xlnm.Print_Titles" localSheetId="1">'01 - Stavební práce'!$96:$96</definedName>
    <definedName name="_xlnm._FilterDatabase" localSheetId="2" hidden="1">'02 - Elektro - hromosvod'!$C$81:$K$151</definedName>
    <definedName name="_xlnm.Print_Area" localSheetId="2">'02 - Elektro - hromosvod'!$C$45:$J$63,'02 - Elektro - hromosvod'!$C$69:$K$151</definedName>
    <definedName name="_xlnm.Print_Titles" localSheetId="2">'02 - Elektro - hromosvod'!$81:$81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50"/>
  <c r="BH150"/>
  <c r="BG150"/>
  <c r="BE150"/>
  <c r="T150"/>
  <c r="T149"/>
  <c r="R150"/>
  <c r="R149"/>
  <c r="P150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R122"/>
  <c r="P122"/>
  <c r="BI121"/>
  <c r="BH121"/>
  <c r="BG121"/>
  <c r="BE121"/>
  <c r="T121"/>
  <c r="R121"/>
  <c r="P121"/>
  <c r="BI119"/>
  <c r="BH119"/>
  <c r="BG119"/>
  <c r="BE119"/>
  <c r="T119"/>
  <c r="R119"/>
  <c r="P119"/>
  <c r="BI118"/>
  <c r="BH118"/>
  <c r="BG118"/>
  <c r="BE118"/>
  <c r="T118"/>
  <c r="R118"/>
  <c r="P118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2"/>
  <c r="BH112"/>
  <c r="BG112"/>
  <c r="BE112"/>
  <c r="T112"/>
  <c r="R112"/>
  <c r="P112"/>
  <c r="BI111"/>
  <c r="BH111"/>
  <c r="BG111"/>
  <c r="BE111"/>
  <c r="T111"/>
  <c r="R111"/>
  <c r="P111"/>
  <c r="BI109"/>
  <c r="BH109"/>
  <c r="BG109"/>
  <c r="BE109"/>
  <c r="T109"/>
  <c r="R109"/>
  <c r="P109"/>
  <c r="BI108"/>
  <c r="BH108"/>
  <c r="BG108"/>
  <c r="BE108"/>
  <c r="T108"/>
  <c r="R108"/>
  <c r="P108"/>
  <c r="BI106"/>
  <c r="BH106"/>
  <c r="BG106"/>
  <c r="BE106"/>
  <c r="T106"/>
  <c r="R106"/>
  <c r="P106"/>
  <c r="BI105"/>
  <c r="BH105"/>
  <c r="BG105"/>
  <c r="BE105"/>
  <c r="T105"/>
  <c r="R105"/>
  <c r="P105"/>
  <c r="BI103"/>
  <c r="BH103"/>
  <c r="BG103"/>
  <c r="BE103"/>
  <c r="T103"/>
  <c r="R103"/>
  <c r="P103"/>
  <c r="BI102"/>
  <c r="BH102"/>
  <c r="BG102"/>
  <c r="BE102"/>
  <c r="T102"/>
  <c r="R102"/>
  <c r="P102"/>
  <c r="BI100"/>
  <c r="BH100"/>
  <c r="BG100"/>
  <c r="BE100"/>
  <c r="T100"/>
  <c r="R100"/>
  <c r="P100"/>
  <c r="BI98"/>
  <c r="BH98"/>
  <c r="BG98"/>
  <c r="BE98"/>
  <c r="T98"/>
  <c r="R98"/>
  <c r="P98"/>
  <c r="BI96"/>
  <c r="BH96"/>
  <c r="BG96"/>
  <c r="BE96"/>
  <c r="T96"/>
  <c r="R96"/>
  <c r="P96"/>
  <c r="BI94"/>
  <c r="BH94"/>
  <c r="BG94"/>
  <c r="BE94"/>
  <c r="T94"/>
  <c r="R94"/>
  <c r="P94"/>
  <c r="BI93"/>
  <c r="BH93"/>
  <c r="BG93"/>
  <c r="BE93"/>
  <c r="T93"/>
  <c r="R93"/>
  <c r="P93"/>
  <c r="BI91"/>
  <c r="BH91"/>
  <c r="BG91"/>
  <c r="BE91"/>
  <c r="T91"/>
  <c r="R91"/>
  <c r="P91"/>
  <c r="BI89"/>
  <c r="BH89"/>
  <c r="BG89"/>
  <c r="BE89"/>
  <c r="T89"/>
  <c r="R89"/>
  <c r="P89"/>
  <c r="BI87"/>
  <c r="BH87"/>
  <c r="BG87"/>
  <c r="BE87"/>
  <c r="T87"/>
  <c r="R87"/>
  <c r="P87"/>
  <c r="BI85"/>
  <c r="BH85"/>
  <c r="BG85"/>
  <c r="BE85"/>
  <c r="T85"/>
  <c r="R85"/>
  <c r="P85"/>
  <c r="J78"/>
  <c r="F78"/>
  <c r="F76"/>
  <c r="E74"/>
  <c r="J54"/>
  <c r="F54"/>
  <c r="F52"/>
  <c r="E50"/>
  <c r="J24"/>
  <c r="E24"/>
  <c r="J55"/>
  <c r="J23"/>
  <c r="J18"/>
  <c r="E18"/>
  <c r="F79"/>
  <c r="J17"/>
  <c r="J12"/>
  <c r="J76"/>
  <c r="E7"/>
  <c r="E72"/>
  <c i="2" r="J37"/>
  <c r="J36"/>
  <c i="1" r="AY55"/>
  <c i="2" r="J35"/>
  <c i="1" r="AX55"/>
  <c i="2" r="BI820"/>
  <c r="BH820"/>
  <c r="BG820"/>
  <c r="BE820"/>
  <c r="T820"/>
  <c r="R820"/>
  <c r="P820"/>
  <c r="BI816"/>
  <c r="BH816"/>
  <c r="BG816"/>
  <c r="BE816"/>
  <c r="T816"/>
  <c r="R816"/>
  <c r="P816"/>
  <c r="BI798"/>
  <c r="BH798"/>
  <c r="BG798"/>
  <c r="BE798"/>
  <c r="T798"/>
  <c r="R798"/>
  <c r="P798"/>
  <c r="BI796"/>
  <c r="BH796"/>
  <c r="BG796"/>
  <c r="BE796"/>
  <c r="T796"/>
  <c r="R796"/>
  <c r="P796"/>
  <c r="BI794"/>
  <c r="BH794"/>
  <c r="BG794"/>
  <c r="BE794"/>
  <c r="T794"/>
  <c r="R794"/>
  <c r="P794"/>
  <c r="BI792"/>
  <c r="BH792"/>
  <c r="BG792"/>
  <c r="BE792"/>
  <c r="T792"/>
  <c r="R792"/>
  <c r="P792"/>
  <c r="BI790"/>
  <c r="BH790"/>
  <c r="BG790"/>
  <c r="BE790"/>
  <c r="T790"/>
  <c r="R790"/>
  <c r="P790"/>
  <c r="BI787"/>
  <c r="BH787"/>
  <c r="BG787"/>
  <c r="BE787"/>
  <c r="T787"/>
  <c r="R787"/>
  <c r="P787"/>
  <c r="BI785"/>
  <c r="BH785"/>
  <c r="BG785"/>
  <c r="BE785"/>
  <c r="T785"/>
  <c r="R785"/>
  <c r="P785"/>
  <c r="BI783"/>
  <c r="BH783"/>
  <c r="BG783"/>
  <c r="BE783"/>
  <c r="T783"/>
  <c r="R783"/>
  <c r="P783"/>
  <c r="BI778"/>
  <c r="BH778"/>
  <c r="BG778"/>
  <c r="BE778"/>
  <c r="T778"/>
  <c r="R778"/>
  <c r="P778"/>
  <c r="BI775"/>
  <c r="BH775"/>
  <c r="BG775"/>
  <c r="BE775"/>
  <c r="T775"/>
  <c r="R775"/>
  <c r="P775"/>
  <c r="BI772"/>
  <c r="BH772"/>
  <c r="BG772"/>
  <c r="BE772"/>
  <c r="T772"/>
  <c r="R772"/>
  <c r="P772"/>
  <c r="BI770"/>
  <c r="BH770"/>
  <c r="BG770"/>
  <c r="BE770"/>
  <c r="T770"/>
  <c r="R770"/>
  <c r="P770"/>
  <c r="BI768"/>
  <c r="BH768"/>
  <c r="BG768"/>
  <c r="BE768"/>
  <c r="T768"/>
  <c r="R768"/>
  <c r="P768"/>
  <c r="BI766"/>
  <c r="BH766"/>
  <c r="BG766"/>
  <c r="BE766"/>
  <c r="T766"/>
  <c r="R766"/>
  <c r="P766"/>
  <c r="BI764"/>
  <c r="BH764"/>
  <c r="BG764"/>
  <c r="BE764"/>
  <c r="T764"/>
  <c r="R764"/>
  <c r="P764"/>
  <c r="BI762"/>
  <c r="BH762"/>
  <c r="BG762"/>
  <c r="BE762"/>
  <c r="T762"/>
  <c r="R762"/>
  <c r="P762"/>
  <c r="BI753"/>
  <c r="BH753"/>
  <c r="BG753"/>
  <c r="BE753"/>
  <c r="T753"/>
  <c r="R753"/>
  <c r="P753"/>
  <c r="BI750"/>
  <c r="BH750"/>
  <c r="BG750"/>
  <c r="BE750"/>
  <c r="T750"/>
  <c r="R750"/>
  <c r="P750"/>
  <c r="BI748"/>
  <c r="BH748"/>
  <c r="BG748"/>
  <c r="BE748"/>
  <c r="T748"/>
  <c r="R748"/>
  <c r="P748"/>
  <c r="BI741"/>
  <c r="BH741"/>
  <c r="BG741"/>
  <c r="BE741"/>
  <c r="T741"/>
  <c r="R741"/>
  <c r="P741"/>
  <c r="BI739"/>
  <c r="BH739"/>
  <c r="BG739"/>
  <c r="BE739"/>
  <c r="T739"/>
  <c r="R739"/>
  <c r="P739"/>
  <c r="BI736"/>
  <c r="BH736"/>
  <c r="BG736"/>
  <c r="BE736"/>
  <c r="T736"/>
  <c r="R736"/>
  <c r="P736"/>
  <c r="BI733"/>
  <c r="BH733"/>
  <c r="BG733"/>
  <c r="BE733"/>
  <c r="T733"/>
  <c r="R733"/>
  <c r="P733"/>
  <c r="BI730"/>
  <c r="BH730"/>
  <c r="BG730"/>
  <c r="BE730"/>
  <c r="T730"/>
  <c r="R730"/>
  <c r="P730"/>
  <c r="BI728"/>
  <c r="BH728"/>
  <c r="BG728"/>
  <c r="BE728"/>
  <c r="T728"/>
  <c r="R728"/>
  <c r="P728"/>
  <c r="BI714"/>
  <c r="BH714"/>
  <c r="BG714"/>
  <c r="BE714"/>
  <c r="T714"/>
  <c r="R714"/>
  <c r="P714"/>
  <c r="BI713"/>
  <c r="BH713"/>
  <c r="BG713"/>
  <c r="BE713"/>
  <c r="T713"/>
  <c r="R713"/>
  <c r="P713"/>
  <c r="BI709"/>
  <c r="BH709"/>
  <c r="BG709"/>
  <c r="BE709"/>
  <c r="T709"/>
  <c r="R709"/>
  <c r="P709"/>
  <c r="BI706"/>
  <c r="BH706"/>
  <c r="BG706"/>
  <c r="BE706"/>
  <c r="T706"/>
  <c r="R706"/>
  <c r="P706"/>
  <c r="BI705"/>
  <c r="BH705"/>
  <c r="BG705"/>
  <c r="BE705"/>
  <c r="T705"/>
  <c r="R705"/>
  <c r="P705"/>
  <c r="BI700"/>
  <c r="BH700"/>
  <c r="BG700"/>
  <c r="BE700"/>
  <c r="T700"/>
  <c r="R700"/>
  <c r="P700"/>
  <c r="BI695"/>
  <c r="BH695"/>
  <c r="BG695"/>
  <c r="BE695"/>
  <c r="T695"/>
  <c r="R695"/>
  <c r="P695"/>
  <c r="BI692"/>
  <c r="BH692"/>
  <c r="BG692"/>
  <c r="BE692"/>
  <c r="T692"/>
  <c r="R692"/>
  <c r="P692"/>
  <c r="BI685"/>
  <c r="BH685"/>
  <c r="BG685"/>
  <c r="BE685"/>
  <c r="T685"/>
  <c r="R685"/>
  <c r="P685"/>
  <c r="BI684"/>
  <c r="BH684"/>
  <c r="BG684"/>
  <c r="BE684"/>
  <c r="T684"/>
  <c r="R684"/>
  <c r="P684"/>
  <c r="BI677"/>
  <c r="BH677"/>
  <c r="BG677"/>
  <c r="BE677"/>
  <c r="T677"/>
  <c r="R677"/>
  <c r="P677"/>
  <c r="BI673"/>
  <c r="BH673"/>
  <c r="BG673"/>
  <c r="BE673"/>
  <c r="T673"/>
  <c r="R673"/>
  <c r="P673"/>
  <c r="BI671"/>
  <c r="BH671"/>
  <c r="BG671"/>
  <c r="BE671"/>
  <c r="T671"/>
  <c r="R671"/>
  <c r="P671"/>
  <c r="BI666"/>
  <c r="BH666"/>
  <c r="BG666"/>
  <c r="BE666"/>
  <c r="T666"/>
  <c r="R666"/>
  <c r="P666"/>
  <c r="BI659"/>
  <c r="BH659"/>
  <c r="BG659"/>
  <c r="BE659"/>
  <c r="T659"/>
  <c r="R659"/>
  <c r="P659"/>
  <c r="BI657"/>
  <c r="BH657"/>
  <c r="BG657"/>
  <c r="BE657"/>
  <c r="T657"/>
  <c r="R657"/>
  <c r="P657"/>
  <c r="BI650"/>
  <c r="BH650"/>
  <c r="BG650"/>
  <c r="BE650"/>
  <c r="T650"/>
  <c r="R650"/>
  <c r="P650"/>
  <c r="BI647"/>
  <c r="BH647"/>
  <c r="BG647"/>
  <c r="BE647"/>
  <c r="T647"/>
  <c r="R647"/>
  <c r="P647"/>
  <c r="BI644"/>
  <c r="BH644"/>
  <c r="BG644"/>
  <c r="BE644"/>
  <c r="T644"/>
  <c r="R644"/>
  <c r="P644"/>
  <c r="BI634"/>
  <c r="BH634"/>
  <c r="BG634"/>
  <c r="BE634"/>
  <c r="T634"/>
  <c r="R634"/>
  <c r="P634"/>
  <c r="BI631"/>
  <c r="BH631"/>
  <c r="BG631"/>
  <c r="BE631"/>
  <c r="T631"/>
  <c r="R631"/>
  <c r="P631"/>
  <c r="BI627"/>
  <c r="BH627"/>
  <c r="BG627"/>
  <c r="BE627"/>
  <c r="T627"/>
  <c r="R627"/>
  <c r="P627"/>
  <c r="BI623"/>
  <c r="BH623"/>
  <c r="BG623"/>
  <c r="BE623"/>
  <c r="T623"/>
  <c r="R623"/>
  <c r="P623"/>
  <c r="BI600"/>
  <c r="BH600"/>
  <c r="BG600"/>
  <c r="BE600"/>
  <c r="T600"/>
  <c r="R600"/>
  <c r="P600"/>
  <c r="BI596"/>
  <c r="BH596"/>
  <c r="BG596"/>
  <c r="BE596"/>
  <c r="T596"/>
  <c r="R596"/>
  <c r="P596"/>
  <c r="BI589"/>
  <c r="BH589"/>
  <c r="BG589"/>
  <c r="BE589"/>
  <c r="T589"/>
  <c r="R589"/>
  <c r="P589"/>
  <c r="BI587"/>
  <c r="BH587"/>
  <c r="BG587"/>
  <c r="BE587"/>
  <c r="T587"/>
  <c r="R587"/>
  <c r="P587"/>
  <c r="BI585"/>
  <c r="BH585"/>
  <c r="BG585"/>
  <c r="BE585"/>
  <c r="T585"/>
  <c r="R585"/>
  <c r="P585"/>
  <c r="BI581"/>
  <c r="BH581"/>
  <c r="BG581"/>
  <c r="BE581"/>
  <c r="T581"/>
  <c r="R581"/>
  <c r="P581"/>
  <c r="BI577"/>
  <c r="BH577"/>
  <c r="BG577"/>
  <c r="BE577"/>
  <c r="T577"/>
  <c r="R577"/>
  <c r="P577"/>
  <c r="BI576"/>
  <c r="BH576"/>
  <c r="BG576"/>
  <c r="BE576"/>
  <c r="T576"/>
  <c r="R576"/>
  <c r="P576"/>
  <c r="BI574"/>
  <c r="BH574"/>
  <c r="BG574"/>
  <c r="BE574"/>
  <c r="T574"/>
  <c r="R574"/>
  <c r="P574"/>
  <c r="BI571"/>
  <c r="BH571"/>
  <c r="BG571"/>
  <c r="BE571"/>
  <c r="T571"/>
  <c r="R571"/>
  <c r="P571"/>
  <c r="BI568"/>
  <c r="BH568"/>
  <c r="BG568"/>
  <c r="BE568"/>
  <c r="T568"/>
  <c r="R568"/>
  <c r="P568"/>
  <c r="BI565"/>
  <c r="BH565"/>
  <c r="BG565"/>
  <c r="BE565"/>
  <c r="T565"/>
  <c r="R565"/>
  <c r="P565"/>
  <c r="BI562"/>
  <c r="BH562"/>
  <c r="BG562"/>
  <c r="BE562"/>
  <c r="T562"/>
  <c r="R562"/>
  <c r="P562"/>
  <c r="BI559"/>
  <c r="BH559"/>
  <c r="BG559"/>
  <c r="BE559"/>
  <c r="T559"/>
  <c r="R559"/>
  <c r="P559"/>
  <c r="BI553"/>
  <c r="BH553"/>
  <c r="BG553"/>
  <c r="BE553"/>
  <c r="T553"/>
  <c r="R553"/>
  <c r="P553"/>
  <c r="BI550"/>
  <c r="BH550"/>
  <c r="BG550"/>
  <c r="BE550"/>
  <c r="T550"/>
  <c r="R550"/>
  <c r="P550"/>
  <c r="BI548"/>
  <c r="BH548"/>
  <c r="BG548"/>
  <c r="BE548"/>
  <c r="T548"/>
  <c r="R548"/>
  <c r="P548"/>
  <c r="BI545"/>
  <c r="BH545"/>
  <c r="BG545"/>
  <c r="BE545"/>
  <c r="T545"/>
  <c r="R545"/>
  <c r="P545"/>
  <c r="BI539"/>
  <c r="BH539"/>
  <c r="BG539"/>
  <c r="BE539"/>
  <c r="T539"/>
  <c r="R539"/>
  <c r="P539"/>
  <c r="BI533"/>
  <c r="BH533"/>
  <c r="BG533"/>
  <c r="BE533"/>
  <c r="T533"/>
  <c r="R533"/>
  <c r="P533"/>
  <c r="BI532"/>
  <c r="BH532"/>
  <c r="BG532"/>
  <c r="BE532"/>
  <c r="T532"/>
  <c r="R532"/>
  <c r="P532"/>
  <c r="BI529"/>
  <c r="BH529"/>
  <c r="BG529"/>
  <c r="BE529"/>
  <c r="T529"/>
  <c r="R529"/>
  <c r="P529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4"/>
  <c r="BH514"/>
  <c r="BG514"/>
  <c r="BE514"/>
  <c r="T514"/>
  <c r="R514"/>
  <c r="P514"/>
  <c r="BI511"/>
  <c r="BH511"/>
  <c r="BG511"/>
  <c r="BE511"/>
  <c r="T511"/>
  <c r="R511"/>
  <c r="P511"/>
  <c r="BI509"/>
  <c r="BH509"/>
  <c r="BG509"/>
  <c r="BE509"/>
  <c r="T509"/>
  <c r="R509"/>
  <c r="P509"/>
  <c r="BI505"/>
  <c r="BH505"/>
  <c r="BG505"/>
  <c r="BE505"/>
  <c r="T505"/>
  <c r="R505"/>
  <c r="P505"/>
  <c r="BI501"/>
  <c r="BH501"/>
  <c r="BG501"/>
  <c r="BE501"/>
  <c r="T501"/>
  <c r="R501"/>
  <c r="P501"/>
  <c r="BI499"/>
  <c r="BH499"/>
  <c r="BG499"/>
  <c r="BE499"/>
  <c r="T499"/>
  <c r="R499"/>
  <c r="P499"/>
  <c r="BI495"/>
  <c r="BH495"/>
  <c r="BG495"/>
  <c r="BE495"/>
  <c r="T495"/>
  <c r="R495"/>
  <c r="P495"/>
  <c r="BI491"/>
  <c r="BH491"/>
  <c r="BG491"/>
  <c r="BE491"/>
  <c r="T491"/>
  <c r="R491"/>
  <c r="P491"/>
  <c r="BI488"/>
  <c r="BH488"/>
  <c r="BG488"/>
  <c r="BE488"/>
  <c r="T488"/>
  <c r="R488"/>
  <c r="P488"/>
  <c r="BI486"/>
  <c r="BH486"/>
  <c r="BG486"/>
  <c r="BE486"/>
  <c r="T486"/>
  <c r="R486"/>
  <c r="P486"/>
  <c r="BI484"/>
  <c r="BH484"/>
  <c r="BG484"/>
  <c r="BE484"/>
  <c r="T484"/>
  <c r="R484"/>
  <c r="P484"/>
  <c r="BI482"/>
  <c r="BH482"/>
  <c r="BG482"/>
  <c r="BE482"/>
  <c r="T482"/>
  <c r="R482"/>
  <c r="P482"/>
  <c r="BI477"/>
  <c r="BH477"/>
  <c r="BG477"/>
  <c r="BE477"/>
  <c r="T477"/>
  <c r="R477"/>
  <c r="P477"/>
  <c r="BI473"/>
  <c r="BH473"/>
  <c r="BG473"/>
  <c r="BE473"/>
  <c r="T473"/>
  <c r="R473"/>
  <c r="P473"/>
  <c r="BI467"/>
  <c r="BH467"/>
  <c r="BG467"/>
  <c r="BE467"/>
  <c r="T467"/>
  <c r="R467"/>
  <c r="P467"/>
  <c r="BI465"/>
  <c r="BH465"/>
  <c r="BG465"/>
  <c r="BE465"/>
  <c r="T465"/>
  <c r="R465"/>
  <c r="P465"/>
  <c r="BI463"/>
  <c r="BH463"/>
  <c r="BG463"/>
  <c r="BE463"/>
  <c r="T463"/>
  <c r="R463"/>
  <c r="P463"/>
  <c r="BI459"/>
  <c r="BH459"/>
  <c r="BG459"/>
  <c r="BE459"/>
  <c r="T459"/>
  <c r="R459"/>
  <c r="P459"/>
  <c r="BI455"/>
  <c r="BH455"/>
  <c r="BG455"/>
  <c r="BE455"/>
  <c r="T455"/>
  <c r="R455"/>
  <c r="P455"/>
  <c r="BI446"/>
  <c r="BH446"/>
  <c r="BG446"/>
  <c r="BE446"/>
  <c r="T446"/>
  <c r="R446"/>
  <c r="P446"/>
  <c r="BI429"/>
  <c r="BH429"/>
  <c r="BG429"/>
  <c r="BE429"/>
  <c r="T429"/>
  <c r="R429"/>
  <c r="P429"/>
  <c r="BI425"/>
  <c r="BH425"/>
  <c r="BG425"/>
  <c r="BE425"/>
  <c r="T425"/>
  <c r="R425"/>
  <c r="P425"/>
  <c r="BI418"/>
  <c r="BH418"/>
  <c r="BG418"/>
  <c r="BE418"/>
  <c r="T418"/>
  <c r="R418"/>
  <c r="P418"/>
  <c r="BI410"/>
  <c r="BH410"/>
  <c r="BG410"/>
  <c r="BE410"/>
  <c r="T410"/>
  <c r="R410"/>
  <c r="P410"/>
  <c r="BI403"/>
  <c r="BH403"/>
  <c r="BG403"/>
  <c r="BE403"/>
  <c r="T403"/>
  <c r="R403"/>
  <c r="P403"/>
  <c r="BI395"/>
  <c r="BH395"/>
  <c r="BG395"/>
  <c r="BE395"/>
  <c r="T395"/>
  <c r="R395"/>
  <c r="P395"/>
  <c r="BI382"/>
  <c r="BH382"/>
  <c r="BG382"/>
  <c r="BE382"/>
  <c r="T382"/>
  <c r="R382"/>
  <c r="P382"/>
  <c r="BI368"/>
  <c r="BH368"/>
  <c r="BG368"/>
  <c r="BE368"/>
  <c r="T368"/>
  <c r="R368"/>
  <c r="P368"/>
  <c r="BI356"/>
  <c r="BH356"/>
  <c r="BG356"/>
  <c r="BE356"/>
  <c r="T356"/>
  <c r="R356"/>
  <c r="P356"/>
  <c r="BI345"/>
  <c r="BH345"/>
  <c r="BG345"/>
  <c r="BE345"/>
  <c r="T345"/>
  <c r="R345"/>
  <c r="P345"/>
  <c r="BI336"/>
  <c r="BH336"/>
  <c r="BG336"/>
  <c r="BE336"/>
  <c r="T336"/>
  <c r="R336"/>
  <c r="P336"/>
  <c r="BI321"/>
  <c r="BH321"/>
  <c r="BG321"/>
  <c r="BE321"/>
  <c r="T321"/>
  <c r="R321"/>
  <c r="P321"/>
  <c r="BI310"/>
  <c r="BH310"/>
  <c r="BG310"/>
  <c r="BE310"/>
  <c r="T310"/>
  <c r="R310"/>
  <c r="P310"/>
  <c r="BI307"/>
  <c r="BH307"/>
  <c r="BG307"/>
  <c r="BE307"/>
  <c r="T307"/>
  <c r="R307"/>
  <c r="P307"/>
  <c r="BI305"/>
  <c r="BH305"/>
  <c r="BG305"/>
  <c r="BE305"/>
  <c r="T305"/>
  <c r="R305"/>
  <c r="P305"/>
  <c r="BI302"/>
  <c r="BH302"/>
  <c r="BG302"/>
  <c r="BE302"/>
  <c r="T302"/>
  <c r="R302"/>
  <c r="P302"/>
  <c r="BI292"/>
  <c r="BH292"/>
  <c r="BG292"/>
  <c r="BE292"/>
  <c r="T292"/>
  <c r="R292"/>
  <c r="P292"/>
  <c r="BI289"/>
  <c r="BH289"/>
  <c r="BG289"/>
  <c r="BE289"/>
  <c r="T289"/>
  <c r="R289"/>
  <c r="P289"/>
  <c r="BI286"/>
  <c r="BH286"/>
  <c r="BG286"/>
  <c r="BE286"/>
  <c r="T286"/>
  <c r="R286"/>
  <c r="P286"/>
  <c r="BI282"/>
  <c r="BH282"/>
  <c r="BG282"/>
  <c r="BE282"/>
  <c r="T282"/>
  <c r="T281"/>
  <c r="R282"/>
  <c r="R281"/>
  <c r="P282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3"/>
  <c r="BH273"/>
  <c r="BG273"/>
  <c r="BE273"/>
  <c r="T273"/>
  <c r="R273"/>
  <c r="P273"/>
  <c r="BI270"/>
  <c r="BH270"/>
  <c r="BG270"/>
  <c r="BE270"/>
  <c r="T270"/>
  <c r="R270"/>
  <c r="P270"/>
  <c r="BI267"/>
  <c r="BH267"/>
  <c r="BG267"/>
  <c r="BE267"/>
  <c r="T267"/>
  <c r="R267"/>
  <c r="P267"/>
  <c r="BI265"/>
  <c r="BH265"/>
  <c r="BG265"/>
  <c r="BE265"/>
  <c r="T265"/>
  <c r="R265"/>
  <c r="P265"/>
  <c r="BI262"/>
  <c r="BH262"/>
  <c r="BG262"/>
  <c r="BE262"/>
  <c r="T262"/>
  <c r="R262"/>
  <c r="P262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46"/>
  <c r="BH246"/>
  <c r="BG246"/>
  <c r="BE246"/>
  <c r="T246"/>
  <c r="R246"/>
  <c r="P246"/>
  <c r="BI234"/>
  <c r="BH234"/>
  <c r="BG234"/>
  <c r="BE234"/>
  <c r="T234"/>
  <c r="R234"/>
  <c r="P234"/>
  <c r="BI224"/>
  <c r="BH224"/>
  <c r="BG224"/>
  <c r="BE224"/>
  <c r="T224"/>
  <c r="R224"/>
  <c r="P224"/>
  <c r="BI220"/>
  <c r="BH220"/>
  <c r="BG220"/>
  <c r="BE220"/>
  <c r="T220"/>
  <c r="R220"/>
  <c r="P220"/>
  <c r="BI213"/>
  <c r="BH213"/>
  <c r="BG213"/>
  <c r="BE213"/>
  <c r="T213"/>
  <c r="R213"/>
  <c r="P213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199"/>
  <c r="BH199"/>
  <c r="BG199"/>
  <c r="BE199"/>
  <c r="T199"/>
  <c r="R199"/>
  <c r="P199"/>
  <c r="BI195"/>
  <c r="BH195"/>
  <c r="BG195"/>
  <c r="BE195"/>
  <c r="T195"/>
  <c r="R195"/>
  <c r="P195"/>
  <c r="BI193"/>
  <c r="BH193"/>
  <c r="BG193"/>
  <c r="BE193"/>
  <c r="T193"/>
  <c r="R193"/>
  <c r="P193"/>
  <c r="BI188"/>
  <c r="BH188"/>
  <c r="BG188"/>
  <c r="BE188"/>
  <c r="T188"/>
  <c r="R188"/>
  <c r="P188"/>
  <c r="BI186"/>
  <c r="BH186"/>
  <c r="BG186"/>
  <c r="BE186"/>
  <c r="T186"/>
  <c r="R186"/>
  <c r="P186"/>
  <c r="BI183"/>
  <c r="BH183"/>
  <c r="BG183"/>
  <c r="BE183"/>
  <c r="T183"/>
  <c r="R183"/>
  <c r="P183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5"/>
  <c r="BH165"/>
  <c r="BG165"/>
  <c r="BE165"/>
  <c r="T165"/>
  <c r="R165"/>
  <c r="P165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0"/>
  <c r="BH150"/>
  <c r="BG150"/>
  <c r="BE150"/>
  <c r="T150"/>
  <c r="T135"/>
  <c r="R150"/>
  <c r="R135"/>
  <c r="P150"/>
  <c r="P135"/>
  <c r="BI136"/>
  <c r="BH136"/>
  <c r="BG136"/>
  <c r="BE136"/>
  <c r="T136"/>
  <c r="R136"/>
  <c r="P136"/>
  <c r="BI128"/>
  <c r="BH128"/>
  <c r="BG128"/>
  <c r="BE128"/>
  <c r="T128"/>
  <c r="R128"/>
  <c r="P128"/>
  <c r="BI123"/>
  <c r="BH123"/>
  <c r="BG123"/>
  <c r="BE123"/>
  <c r="T123"/>
  <c r="R123"/>
  <c r="P123"/>
  <c r="BI121"/>
  <c r="BH121"/>
  <c r="BG121"/>
  <c r="BE121"/>
  <c r="T121"/>
  <c r="R121"/>
  <c r="P121"/>
  <c r="BI116"/>
  <c r="BH116"/>
  <c r="BG116"/>
  <c r="BE116"/>
  <c r="T116"/>
  <c r="R116"/>
  <c r="P116"/>
  <c r="BI111"/>
  <c r="BH111"/>
  <c r="BG111"/>
  <c r="BE111"/>
  <c r="T111"/>
  <c r="R111"/>
  <c r="P111"/>
  <c r="BI106"/>
  <c r="BH106"/>
  <c r="BG106"/>
  <c r="BE106"/>
  <c r="T106"/>
  <c r="R106"/>
  <c r="P106"/>
  <c r="BI102"/>
  <c r="BH102"/>
  <c r="BG102"/>
  <c r="BE102"/>
  <c r="T102"/>
  <c r="R102"/>
  <c r="P102"/>
  <c r="BI100"/>
  <c r="BH100"/>
  <c r="BG100"/>
  <c r="BE100"/>
  <c r="T100"/>
  <c r="R100"/>
  <c r="P100"/>
  <c r="J93"/>
  <c r="F93"/>
  <c r="F91"/>
  <c r="E89"/>
  <c r="J54"/>
  <c r="F54"/>
  <c r="F52"/>
  <c r="E50"/>
  <c r="J24"/>
  <c r="E24"/>
  <c r="J94"/>
  <c r="J23"/>
  <c r="J18"/>
  <c r="E18"/>
  <c r="F55"/>
  <c r="J17"/>
  <c r="J12"/>
  <c r="J91"/>
  <c r="E7"/>
  <c r="E48"/>
  <c i="1" r="L50"/>
  <c r="AM50"/>
  <c r="AM49"/>
  <c r="L49"/>
  <c r="AM47"/>
  <c r="L47"/>
  <c r="L45"/>
  <c r="L44"/>
  <c i="2" r="J816"/>
  <c r="J798"/>
  <c r="BK794"/>
  <c r="J706"/>
  <c r="BK657"/>
  <c r="BK644"/>
  <c r="J623"/>
  <c r="BK589"/>
  <c r="J581"/>
  <c r="BK571"/>
  <c r="J559"/>
  <c r="BK545"/>
  <c r="BK520"/>
  <c r="BK495"/>
  <c r="J463"/>
  <c r="BK418"/>
  <c r="BK345"/>
  <c r="BK305"/>
  <c r="J289"/>
  <c r="BK265"/>
  <c r="J234"/>
  <c r="J206"/>
  <c r="J183"/>
  <c r="BK172"/>
  <c r="J121"/>
  <c i="1" r="AS54"/>
  <c i="2" r="J495"/>
  <c r="J484"/>
  <c r="BK467"/>
  <c r="J459"/>
  <c r="J418"/>
  <c r="BK403"/>
  <c r="J356"/>
  <c r="BK302"/>
  <c r="J275"/>
  <c r="J265"/>
  <c r="J255"/>
  <c r="BK206"/>
  <c r="BK174"/>
  <c r="J165"/>
  <c r="J157"/>
  <c r="BK106"/>
  <c r="BK792"/>
  <c r="BK787"/>
  <c r="J783"/>
  <c r="BK772"/>
  <c r="J770"/>
  <c r="J766"/>
  <c r="J762"/>
  <c r="J748"/>
  <c r="BK736"/>
  <c r="BK730"/>
  <c r="BK714"/>
  <c r="BK705"/>
  <c r="J695"/>
  <c r="J685"/>
  <c r="BK673"/>
  <c r="BK666"/>
  <c r="J644"/>
  <c r="BK623"/>
  <c r="J587"/>
  <c r="J576"/>
  <c r="J565"/>
  <c r="J550"/>
  <c r="J533"/>
  <c r="BK517"/>
  <c r="BK505"/>
  <c r="BK488"/>
  <c r="J465"/>
  <c r="J425"/>
  <c r="BK321"/>
  <c r="BK282"/>
  <c r="J273"/>
  <c r="J224"/>
  <c r="J195"/>
  <c r="J169"/>
  <c r="J155"/>
  <c r="J128"/>
  <c r="BK102"/>
  <c i="3" r="J145"/>
  <c r="BK136"/>
  <c r="BK121"/>
  <c r="J112"/>
  <c r="BK105"/>
  <c r="J94"/>
  <c r="J146"/>
  <c r="J139"/>
  <c r="J128"/>
  <c r="BK124"/>
  <c r="J114"/>
  <c r="BK103"/>
  <c r="J89"/>
  <c r="J147"/>
  <c r="J137"/>
  <c r="J124"/>
  <c r="BK115"/>
  <c r="BK108"/>
  <c r="BK150"/>
  <c r="BK134"/>
  <c r="BK114"/>
  <c r="BK94"/>
  <c i="2" r="BK816"/>
  <c r="BK796"/>
  <c r="J790"/>
  <c r="J705"/>
  <c r="J659"/>
  <c r="J647"/>
  <c r="BK627"/>
  <c r="BK587"/>
  <c r="BK576"/>
  <c r="BK565"/>
  <c r="BK550"/>
  <c r="J529"/>
  <c r="J511"/>
  <c r="J467"/>
  <c r="J368"/>
  <c r="J321"/>
  <c r="J302"/>
  <c r="J279"/>
  <c r="J267"/>
  <c r="BK220"/>
  <c r="J203"/>
  <c r="J186"/>
  <c r="BK163"/>
  <c r="J123"/>
  <c r="BK111"/>
  <c r="BK529"/>
  <c r="J509"/>
  <c r="J499"/>
  <c r="J488"/>
  <c r="BK477"/>
  <c r="BK465"/>
  <c r="BK446"/>
  <c r="J382"/>
  <c r="BK336"/>
  <c r="J286"/>
  <c r="BK270"/>
  <c r="BK258"/>
  <c r="J246"/>
  <c r="BK203"/>
  <c r="BK183"/>
  <c r="J160"/>
  <c r="J136"/>
  <c r="BK100"/>
  <c r="BK790"/>
  <c r="J785"/>
  <c r="BK778"/>
  <c r="J775"/>
  <c r="BK768"/>
  <c r="J764"/>
  <c r="J753"/>
  <c r="BK748"/>
  <c r="BK739"/>
  <c r="BK733"/>
  <c r="BK728"/>
  <c r="BK709"/>
  <c r="J700"/>
  <c r="BK692"/>
  <c r="BK684"/>
  <c r="J677"/>
  <c r="BK671"/>
  <c r="BK650"/>
  <c r="BK631"/>
  <c r="J589"/>
  <c r="BK577"/>
  <c r="J568"/>
  <c r="BK553"/>
  <c r="J539"/>
  <c r="J520"/>
  <c r="BK499"/>
  <c r="J477"/>
  <c r="BK455"/>
  <c r="J403"/>
  <c r="BK310"/>
  <c r="BK275"/>
  <c r="BK255"/>
  <c r="J213"/>
  <c r="J188"/>
  <c r="J176"/>
  <c r="BK157"/>
  <c r="BK121"/>
  <c i="3" r="J142"/>
  <c r="BK133"/>
  <c r="BK118"/>
  <c r="J108"/>
  <c r="J96"/>
  <c r="J131"/>
  <c r="BK125"/>
  <c r="BK111"/>
  <c r="J105"/>
  <c r="J93"/>
  <c r="J150"/>
  <c r="BK142"/>
  <c r="J125"/>
  <c r="J116"/>
  <c r="J98"/>
  <c r="BK85"/>
  <c r="J130"/>
  <c r="BK98"/>
  <c i="2" r="J820"/>
  <c r="J796"/>
  <c r="J713"/>
  <c r="J666"/>
  <c r="J650"/>
  <c r="J631"/>
  <c r="BK596"/>
  <c r="J577"/>
  <c r="BK568"/>
  <c r="J553"/>
  <c r="BK539"/>
  <c r="J514"/>
  <c r="BK482"/>
  <c r="J446"/>
  <c r="J410"/>
  <c r="J336"/>
  <c r="J307"/>
  <c r="BK286"/>
  <c r="J270"/>
  <c r="BK246"/>
  <c r="BK213"/>
  <c r="BK193"/>
  <c r="BK176"/>
  <c r="BK155"/>
  <c r="BK116"/>
  <c r="BK533"/>
  <c r="J517"/>
  <c r="J505"/>
  <c r="J491"/>
  <c r="BK484"/>
  <c r="BK473"/>
  <c r="J455"/>
  <c r="J395"/>
  <c r="J345"/>
  <c r="J305"/>
  <c r="J282"/>
  <c r="BK267"/>
  <c r="J256"/>
  <c r="BK224"/>
  <c r="J199"/>
  <c r="J172"/>
  <c r="J163"/>
  <c r="BK123"/>
  <c r="J794"/>
  <c r="J787"/>
  <c r="BK783"/>
  <c r="J778"/>
  <c r="J772"/>
  <c r="J768"/>
  <c r="BK764"/>
  <c r="BK753"/>
  <c r="J750"/>
  <c r="J741"/>
  <c r="J736"/>
  <c r="J730"/>
  <c r="BK713"/>
  <c r="BK706"/>
  <c r="J692"/>
  <c r="J684"/>
  <c r="J673"/>
  <c r="BK659"/>
  <c r="BK634"/>
  <c r="J600"/>
  <c r="BK581"/>
  <c r="J571"/>
  <c r="BK559"/>
  <c r="J545"/>
  <c r="BK523"/>
  <c r="BK509"/>
  <c r="BK491"/>
  <c r="J473"/>
  <c r="BK429"/>
  <c r="BK395"/>
  <c r="BK289"/>
  <c r="J277"/>
  <c r="BK256"/>
  <c r="J220"/>
  <c r="J193"/>
  <c r="BK165"/>
  <c r="BK150"/>
  <c r="J116"/>
  <c r="J100"/>
  <c i="3" r="BK146"/>
  <c r="BK128"/>
  <c r="J119"/>
  <c r="BK109"/>
  <c r="J100"/>
  <c r="J85"/>
  <c r="BK144"/>
  <c r="BK137"/>
  <c r="BK130"/>
  <c r="BK122"/>
  <c r="BK116"/>
  <c r="BK106"/>
  <c r="J102"/>
  <c r="BK91"/>
  <c r="J144"/>
  <c r="J136"/>
  <c r="J122"/>
  <c r="BK112"/>
  <c r="BK102"/>
  <c r="BK89"/>
  <c r="BK140"/>
  <c r="BK119"/>
  <c r="J91"/>
  <c i="2" r="BK820"/>
  <c r="BK798"/>
  <c r="J714"/>
  <c r="BK700"/>
  <c r="J657"/>
  <c r="J634"/>
  <c r="BK600"/>
  <c r="BK585"/>
  <c r="BK574"/>
  <c r="J562"/>
  <c r="BK548"/>
  <c r="J523"/>
  <c r="J486"/>
  <c r="BK425"/>
  <c r="BK382"/>
  <c r="J310"/>
  <c r="BK292"/>
  <c r="BK277"/>
  <c r="BK262"/>
  <c r="BK209"/>
  <c r="BK188"/>
  <c r="J174"/>
  <c r="BK128"/>
  <c r="J106"/>
  <c r="BK532"/>
  <c r="BK511"/>
  <c r="BK501"/>
  <c r="J482"/>
  <c r="BK463"/>
  <c r="J429"/>
  <c r="BK410"/>
  <c r="BK368"/>
  <c r="J292"/>
  <c r="BK273"/>
  <c r="J262"/>
  <c r="BK234"/>
  <c r="J209"/>
  <c r="BK195"/>
  <c r="BK169"/>
  <c r="J150"/>
  <c r="J102"/>
  <c r="J792"/>
  <c r="BK785"/>
  <c r="BK775"/>
  <c r="BK770"/>
  <c r="BK766"/>
  <c r="BK762"/>
  <c r="BK750"/>
  <c r="BK741"/>
  <c r="J739"/>
  <c r="J733"/>
  <c r="J728"/>
  <c r="J709"/>
  <c r="BK695"/>
  <c r="BK685"/>
  <c r="BK677"/>
  <c r="J671"/>
  <c r="BK647"/>
  <c r="J627"/>
  <c r="J596"/>
  <c r="J585"/>
  <c r="J574"/>
  <c r="BK562"/>
  <c r="J548"/>
  <c r="J532"/>
  <c r="BK514"/>
  <c r="J501"/>
  <c r="BK486"/>
  <c r="BK459"/>
  <c r="BK356"/>
  <c r="BK307"/>
  <c r="BK279"/>
  <c r="J258"/>
  <c r="BK199"/>
  <c r="BK186"/>
  <c r="BK160"/>
  <c r="BK136"/>
  <c r="J111"/>
  <c i="3" r="BK147"/>
  <c r="BK139"/>
  <c r="BK127"/>
  <c r="J115"/>
  <c r="J106"/>
  <c r="J87"/>
  <c r="BK145"/>
  <c r="J140"/>
  <c r="J134"/>
  <c r="J127"/>
  <c r="J121"/>
  <c r="J109"/>
  <c r="BK100"/>
  <c r="BK87"/>
  <c r="BK143"/>
  <c r="BK131"/>
  <c r="J118"/>
  <c r="J111"/>
  <c r="BK96"/>
  <c r="J143"/>
  <c r="J133"/>
  <c r="J103"/>
  <c r="BK93"/>
  <c i="2" l="1" r="P99"/>
  <c r="P110"/>
  <c r="T154"/>
  <c r="T261"/>
  <c r="BK285"/>
  <c r="J285"/>
  <c r="J68"/>
  <c r="P309"/>
  <c r="R522"/>
  <c r="P633"/>
  <c r="R649"/>
  <c r="R694"/>
  <c r="R732"/>
  <c r="T732"/>
  <c r="R99"/>
  <c r="T110"/>
  <c r="P154"/>
  <c r="R261"/>
  <c r="P285"/>
  <c r="T309"/>
  <c r="P522"/>
  <c r="T633"/>
  <c r="T649"/>
  <c r="T694"/>
  <c r="BK752"/>
  <c r="J752"/>
  <c r="J75"/>
  <c r="R752"/>
  <c r="BK815"/>
  <c r="J815"/>
  <c r="J77"/>
  <c r="T815"/>
  <c r="T814"/>
  <c i="3" r="P84"/>
  <c r="P83"/>
  <c r="P82"/>
  <c i="1" r="AU56"/>
  <c i="2" r="BK99"/>
  <c r="J99"/>
  <c r="J61"/>
  <c r="BK110"/>
  <c r="J110"/>
  <c r="J62"/>
  <c r="R154"/>
  <c r="P261"/>
  <c r="R285"/>
  <c r="T285"/>
  <c r="BK309"/>
  <c r="J309"/>
  <c r="J69"/>
  <c r="BK522"/>
  <c r="J522"/>
  <c r="J70"/>
  <c r="BK633"/>
  <c r="J633"/>
  <c r="J71"/>
  <c r="BK649"/>
  <c r="J649"/>
  <c r="J72"/>
  <c r="BK694"/>
  <c r="J694"/>
  <c r="J73"/>
  <c r="P732"/>
  <c i="3" r="R84"/>
  <c r="R83"/>
  <c r="R82"/>
  <c i="2" r="T99"/>
  <c r="T98"/>
  <c r="R110"/>
  <c r="BK154"/>
  <c r="J154"/>
  <c r="J64"/>
  <c r="BK261"/>
  <c r="J261"/>
  <c r="J65"/>
  <c r="R309"/>
  <c r="T522"/>
  <c r="R633"/>
  <c r="P649"/>
  <c r="P694"/>
  <c r="BK732"/>
  <c r="J732"/>
  <c r="J74"/>
  <c r="P752"/>
  <c r="T752"/>
  <c r="P815"/>
  <c r="P814"/>
  <c r="R815"/>
  <c r="R814"/>
  <c i="3" r="BK84"/>
  <c r="J84"/>
  <c r="J61"/>
  <c r="T84"/>
  <c r="T83"/>
  <c r="T82"/>
  <c i="2" r="BK135"/>
  <c r="J135"/>
  <c r="J63"/>
  <c r="BK281"/>
  <c r="J281"/>
  <c r="J66"/>
  <c i="3" r="BK149"/>
  <c r="J149"/>
  <c r="J62"/>
  <c r="J52"/>
  <c r="F55"/>
  <c r="J79"/>
  <c r="BF89"/>
  <c r="BF91"/>
  <c r="BF105"/>
  <c r="BF106"/>
  <c r="BF111"/>
  <c r="BF127"/>
  <c r="BF130"/>
  <c r="BF142"/>
  <c r="BF145"/>
  <c i="2" r="BK814"/>
  <c r="J814"/>
  <c r="J76"/>
  <c i="3" r="E48"/>
  <c r="BF102"/>
  <c r="BF115"/>
  <c r="BF121"/>
  <c r="BF122"/>
  <c r="BF124"/>
  <c r="BF134"/>
  <c r="BF136"/>
  <c r="BF137"/>
  <c r="BF147"/>
  <c r="BF87"/>
  <c r="BF93"/>
  <c r="BF100"/>
  <c r="BF103"/>
  <c r="BF108"/>
  <c r="BF109"/>
  <c r="BF112"/>
  <c r="BF114"/>
  <c r="BF119"/>
  <c r="BF125"/>
  <c r="BF140"/>
  <c r="BF144"/>
  <c r="BF146"/>
  <c r="BF85"/>
  <c r="BF94"/>
  <c r="BF96"/>
  <c r="BF98"/>
  <c r="BF116"/>
  <c r="BF118"/>
  <c r="BF128"/>
  <c r="BF131"/>
  <c r="BF133"/>
  <c r="BF139"/>
  <c r="BF143"/>
  <c r="BF150"/>
  <c i="2" r="J55"/>
  <c r="BF102"/>
  <c r="BF121"/>
  <c r="BF128"/>
  <c r="BF160"/>
  <c r="BF169"/>
  <c r="BF174"/>
  <c r="BF176"/>
  <c r="BF199"/>
  <c r="BF203"/>
  <c r="BF206"/>
  <c r="BF234"/>
  <c r="BF262"/>
  <c r="BF265"/>
  <c r="BF267"/>
  <c r="BF282"/>
  <c r="BF289"/>
  <c r="BF292"/>
  <c r="BF302"/>
  <c r="BF307"/>
  <c r="BF321"/>
  <c r="BF336"/>
  <c r="BF356"/>
  <c r="BF368"/>
  <c r="BF395"/>
  <c r="BF403"/>
  <c r="BF410"/>
  <c r="BF429"/>
  <c r="BF459"/>
  <c r="BF465"/>
  <c r="BF477"/>
  <c r="BF488"/>
  <c r="BF509"/>
  <c r="BF523"/>
  <c r="BF545"/>
  <c r="BF548"/>
  <c r="BF562"/>
  <c r="BF568"/>
  <c r="BF571"/>
  <c r="BF574"/>
  <c r="BF577"/>
  <c r="BF581"/>
  <c r="BF585"/>
  <c r="BF587"/>
  <c r="BF589"/>
  <c r="BF596"/>
  <c r="BF623"/>
  <c r="BF634"/>
  <c r="BF644"/>
  <c r="BF647"/>
  <c r="BF650"/>
  <c r="BF659"/>
  <c r="BF666"/>
  <c r="BF671"/>
  <c r="BF673"/>
  <c r="BF677"/>
  <c r="BF684"/>
  <c r="BF685"/>
  <c r="BF692"/>
  <c r="BF706"/>
  <c r="BF713"/>
  <c r="BF714"/>
  <c r="BF728"/>
  <c r="BF730"/>
  <c r="BF733"/>
  <c r="BF736"/>
  <c r="BF739"/>
  <c r="BF741"/>
  <c r="BF748"/>
  <c r="BF750"/>
  <c r="BF753"/>
  <c r="BF762"/>
  <c r="BF764"/>
  <c r="BF766"/>
  <c r="BF768"/>
  <c r="BF770"/>
  <c r="BF772"/>
  <c r="BF775"/>
  <c r="BF778"/>
  <c r="BF783"/>
  <c r="BF785"/>
  <c r="BF787"/>
  <c r="BF790"/>
  <c r="BF792"/>
  <c r="J52"/>
  <c r="E87"/>
  <c r="F94"/>
  <c r="BF111"/>
  <c r="BF116"/>
  <c r="BF123"/>
  <c r="BF163"/>
  <c r="BF183"/>
  <c r="BF186"/>
  <c r="BF193"/>
  <c r="BF195"/>
  <c r="BF213"/>
  <c r="BF224"/>
  <c r="BF258"/>
  <c r="BF275"/>
  <c r="BF277"/>
  <c r="BF279"/>
  <c r="BF286"/>
  <c r="BF305"/>
  <c r="BF310"/>
  <c r="BF418"/>
  <c r="BF446"/>
  <c r="BF484"/>
  <c r="BF511"/>
  <c r="BF517"/>
  <c r="BF532"/>
  <c r="BF533"/>
  <c r="BF820"/>
  <c r="BF100"/>
  <c r="BF106"/>
  <c r="BF136"/>
  <c r="BF150"/>
  <c r="BF155"/>
  <c r="BF157"/>
  <c r="BF165"/>
  <c r="BF172"/>
  <c r="BF188"/>
  <c r="BF209"/>
  <c r="BF220"/>
  <c r="BF246"/>
  <c r="BF255"/>
  <c r="BF256"/>
  <c r="BF270"/>
  <c r="BF273"/>
  <c r="BF345"/>
  <c r="BF382"/>
  <c r="BF425"/>
  <c r="BF455"/>
  <c r="BF463"/>
  <c r="BF467"/>
  <c r="BF473"/>
  <c r="BF482"/>
  <c r="BF486"/>
  <c r="BF491"/>
  <c r="BF495"/>
  <c r="BF499"/>
  <c r="BF501"/>
  <c r="BF505"/>
  <c r="BF514"/>
  <c r="BF520"/>
  <c r="BF529"/>
  <c r="BF539"/>
  <c r="BF550"/>
  <c r="BF553"/>
  <c r="BF559"/>
  <c r="BF565"/>
  <c r="BF576"/>
  <c r="BF600"/>
  <c r="BF627"/>
  <c r="BF631"/>
  <c r="BF657"/>
  <c r="BF695"/>
  <c r="BF700"/>
  <c r="BF705"/>
  <c r="BF709"/>
  <c r="BF794"/>
  <c r="BF796"/>
  <c r="BF798"/>
  <c r="BF816"/>
  <c r="J33"/>
  <c i="1" r="AV55"/>
  <c i="3" r="J33"/>
  <c i="1" r="AV56"/>
  <c i="2" r="F35"/>
  <c i="1" r="BB55"/>
  <c i="2" r="F33"/>
  <c i="1" r="AZ55"/>
  <c i="3" r="F37"/>
  <c i="1" r="BD56"/>
  <c i="2" r="F36"/>
  <c i="1" r="BC55"/>
  <c i="3" r="F33"/>
  <c i="1" r="AZ56"/>
  <c i="2" r="F37"/>
  <c i="1" r="BD55"/>
  <c i="3" r="F35"/>
  <c i="1" r="BB56"/>
  <c i="3" r="F36"/>
  <c i="1" r="BC56"/>
  <c i="2" l="1" r="T284"/>
  <c r="R98"/>
  <c r="R284"/>
  <c r="P284"/>
  <c r="T97"/>
  <c r="P98"/>
  <c r="P97"/>
  <c i="1" r="AU55"/>
  <c i="3" r="BK83"/>
  <c r="J83"/>
  <c r="J60"/>
  <c i="2" r="BK98"/>
  <c r="J98"/>
  <c r="J60"/>
  <c r="BK284"/>
  <c r="J284"/>
  <c r="J67"/>
  <c r="BK97"/>
  <c r="J97"/>
  <c r="J34"/>
  <c i="1" r="AW55"/>
  <c r="AT55"/>
  <c r="AU54"/>
  <c i="3" r="F34"/>
  <c i="1" r="BA56"/>
  <c i="3" r="J34"/>
  <c i="1" r="AW56"/>
  <c r="AT56"/>
  <c i="2" r="F34"/>
  <c i="1" r="BA55"/>
  <c r="AZ54"/>
  <c r="W29"/>
  <c r="BB54"/>
  <c r="W31"/>
  <c r="BC54"/>
  <c r="W32"/>
  <c r="BD54"/>
  <c r="W33"/>
  <c i="2" r="J30"/>
  <c i="1" r="AG55"/>
  <c i="2" l="1" r="R97"/>
  <c i="3" r="BK82"/>
  <c r="J82"/>
  <c r="J59"/>
  <c i="1" r="AN55"/>
  <c i="2" r="J59"/>
  <c r="J39"/>
  <c i="1" r="BA54"/>
  <c r="W30"/>
  <c r="AX54"/>
  <c r="AV54"/>
  <c r="AK29"/>
  <c r="AY54"/>
  <c i="3" l="1" r="J30"/>
  <c i="1" r="AG56"/>
  <c r="AW54"/>
  <c r="AK30"/>
  <c i="3" l="1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<sst xmlns="http://schemas.openxmlformats.org/spreadsheetml/2006/main">
  <si>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</si>
  <si>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</si>
  <si>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</si>
  <si>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</si>
  <si>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</si>
  <si>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{1e393211-9cb0-4f0a-a8f9-5fcf25a6597c}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</si>
  <si>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</si>
  <si>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</si>
  <si>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</si>
  <si>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</si>
  <si>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</si>
  <si>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</si>
  <si>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</si>
  <si>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</si>
  <si>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2025-088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</si>
  <si>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</si>
  <si>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</si>
  <si>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Dům na ul. Masarykovo nám. 27/16 - oprava havarijního stavu</t>
  </si>
  <si>
    <t>KSO:</t>
  </si>
  <si>
    <t/>
  </si>
  <si>
    <t>CC-CZ:</t>
  </si>
  <si>
    <t>Místo:</t>
  </si>
  <si>
    <t>Masarykovo nám. 27/16</t>
  </si>
  <si>
    <t>Datum:</t>
  </si>
  <si>
    <t>14. 5. 2025</t>
  </si>
  <si>
    <t>Zadavatel:</t>
  </si>
  <si>
    <t>IČ:</t>
  </si>
  <si>
    <t>Město Nový Jičín</t>
  </si>
  <si>
    <t>DIČ:</t>
  </si>
  <si>
    <t>Účastník:</t>
  </si>
  <si>
    <t>Vyplň údaj</t>
  </si>
  <si>
    <t>Projektant:</t>
  </si>
  <si>
    <t>ing. Dušan Glogar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</si>
  <si>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</si>
  <si>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</si>
  <si>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</si>
  <si>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</si>
  <si>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</si>
  <si>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</si>
  <si>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</si>
  <si>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</si>
  <si>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</si>
  <si>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</si>
  <si>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</si>
  <si>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</si>
  <si>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</si>
  <si>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</si>
  <si>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</si>
  <si>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</si>
  <si>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</si>
  <si>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</si>
  <si>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</si>
  <si>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</si>
  <si>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</si>
  <si>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</si>
  <si>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</si>
  <si>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</si>
  <si>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</si>
  <si>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</si>
  <si>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</si>
  <si>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</si>
  <si>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</si>
  <si>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</si>
  <si>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</si>
  <si>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</si>
  <si>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</si>
  <si>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</si>
  <si>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</si>
  <si>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</si>
  <si>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</si>
  <si>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</si>
  <si>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</si>
  <si>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</si>
  <si>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</si>
  <si>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</si>
  <si>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</si>
  <si>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</si>
  <si>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</si>
  <si>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práce</t>
  </si>
  <si>
    <t>STA</t>
  </si>
  <si>
    <t>1</t>
  </si>
  <si>
    <t>{9dcac911-64b5-4aed-aea7-ae6e17f2694e}</t>
  </si>
  <si>
    <t>02</t>
  </si>
  <si>
    <t>Elektro - hromosvod</t>
  </si>
  <si>
    <t>{d4a180b6-3d4d-45ac-8efb-46769c3b02c8}</t>
  </si>
  <si>
    <t>KRYCÍ LIST SOUPISU PRACÍ</t>
  </si>
  <si>
    <t>Objekt:</t>
  </si>
  <si>
    <t>01 - Stavební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</si>
  <si>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</si>
  <si>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</si>
  <si>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</si>
  <si>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</si>
  <si>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</si>
  <si>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</si>
  <si>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</si>
  <si>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</si>
  <si>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</si>
  <si>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</si>
  <si>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</si>
  <si>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</si>
  <si>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</si>
  <si>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</si>
  <si>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</si>
  <si>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</si>
  <si>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</si>
  <si>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</si>
  <si>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772 - Podlahy z kamene</t>
  </si>
  <si>
    <t xml:space="preserve">    783 - Dokončovací práce - nátěry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</si>
  <si>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</si>
  <si>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</si>
  <si>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</si>
  <si>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</si>
  <si>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</si>
  <si>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</si>
  <si>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</si>
  <si>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</si>
  <si>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</si>
  <si>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</si>
  <si>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</si>
  <si>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</si>
  <si>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</si>
  <si>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</si>
  <si>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</si>
  <si>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</si>
  <si>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</si>
  <si>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</si>
  <si>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</si>
  <si>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</si>
  <si>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</si>
  <si>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314236135</t>
  </si>
  <si>
    <t>Ukončení jednoprůduchového cihelného komínu krycí deska nadstřešní části komínu z komínového návleku, pohledových prstenců a pouze vyzděné základní jednoprůduchová</t>
  </si>
  <si>
    <t>kus</t>
  </si>
  <si>
    <t>CS ÚRS 2025 01</t>
  </si>
  <si>
    <t>4</t>
  </si>
  <si>
    <t>2</t>
  </si>
  <si>
    <t>-6856944</t>
  </si>
  <si>
    <t>Online PSC</t>
  </si>
  <si>
    <t>https://podminky.urs.cz/item/CS_URS_2025_01/314236135</t>
  </si>
  <si>
    <t>314291137</t>
  </si>
  <si>
    <t>Zdivo komínů a ventilací volně stojících režné z cihel šamotových C30 (290x140x65 mm), na maltu ze suché směsi 10 MPa</t>
  </si>
  <si>
    <t>m3</t>
  </si>
  <si>
    <t>2078045114</t>
  </si>
  <si>
    <t>https://podminky.urs.cz/item/CS_URS_2025_01/314291137</t>
  </si>
  <si>
    <t>VV</t>
  </si>
  <si>
    <t>dozdívka komínu</t>
  </si>
  <si>
    <t>0,6*0,45*1,0</t>
  </si>
  <si>
    <t>316381115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</si>
  <si>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50 do 80 mm</t>
  </si>
  <si>
    <t>m2</t>
  </si>
  <si>
    <t>1700175070</t>
  </si>
  <si>
    <t>https://podminky.urs.cz/item/CS_URS_2025_01/316381115</t>
  </si>
  <si>
    <t>zhotovení komínových desek na místě</t>
  </si>
  <si>
    <t>(0,5*0,5*2+0,66*0,97+0,6*0,6+0,7*0,55+0,55*0,55+0,85*0,6+0,71*0,87+0,7*0,55)</t>
  </si>
  <si>
    <t>Vodorovné konstrukce</t>
  </si>
  <si>
    <t>417321414</t>
  </si>
  <si>
    <t>Ztužující pásy a věnce z betonu železového (bez výztuže) tř. C 20/25</t>
  </si>
  <si>
    <t>1938363110</t>
  </si>
  <si>
    <t>https://podminky.urs.cz/item/CS_URS_2025_01/417321414</t>
  </si>
  <si>
    <t>0,15*0,17*(13,7*2+14,6-4,9+10,55+4,075)</t>
  </si>
  <si>
    <t>0,15*0,5*4,9</t>
  </si>
  <si>
    <t>Součet</t>
  </si>
  <si>
    <t>5</t>
  </si>
  <si>
    <t>417351115</t>
  </si>
  <si>
    <t>Bednění bočnic ztužujících pásů a věnců včetně vzpěr zřízení</t>
  </si>
  <si>
    <t>1315364556</t>
  </si>
  <si>
    <t>https://podminky.urs.cz/item/CS_URS_2025_01/417351115</t>
  </si>
  <si>
    <t>0,2*2*(13,7*2+14,6-4,9+10,55+4,075)</t>
  </si>
  <si>
    <t>0,2*2*(4,9+0,23+0,06)</t>
  </si>
  <si>
    <t>6</t>
  </si>
  <si>
    <t>417351116</t>
  </si>
  <si>
    <t>Bednění bočnic ztužujících pásů a věnců včetně vzpěr odstranění</t>
  </si>
  <si>
    <t>595519887</t>
  </si>
  <si>
    <t>https://podminky.urs.cz/item/CS_URS_2025_01/417351116</t>
  </si>
  <si>
    <t>7</t>
  </si>
  <si>
    <t>417361821</t>
  </si>
  <si>
    <t>Výztuž ztužujících pásů a věnců z betonářské oceli 10 505 (R) nebo BSt 500</t>
  </si>
  <si>
    <t>t</t>
  </si>
  <si>
    <t>-248418052</t>
  </si>
  <si>
    <t>https://podminky.urs.cz/item/CS_URS_2025_01/417361821</t>
  </si>
  <si>
    <t>4*(13,7*2+14,6+10,55+4,075)*0,00093*1,15</t>
  </si>
  <si>
    <t>4*0,6*(13,7*2+14,6+10,55+4,075)*0,000222*1,15</t>
  </si>
  <si>
    <t>8</t>
  </si>
  <si>
    <t>434231111</t>
  </si>
  <si>
    <t>Stupně zděné nastojato z cihel pálených dl. 290 mm, na cementovou maltu, na urovnaný terén, s vyspárováním přímé</t>
  </si>
  <si>
    <t>m</t>
  </si>
  <si>
    <t>788755178</t>
  </si>
  <si>
    <t>https://podminky.urs.cz/item/CS_URS_2025_01/434231111</t>
  </si>
  <si>
    <t>oprava stupňů - podesta půda</t>
  </si>
  <si>
    <t>1,47*4</t>
  </si>
  <si>
    <t>hrana půdního prostoru u schodiště</t>
  </si>
  <si>
    <t>1,47</t>
  </si>
  <si>
    <t>Úpravy povrchů, podlahy a osazování výplní</t>
  </si>
  <si>
    <t>9</t>
  </si>
  <si>
    <t>622635091</t>
  </si>
  <si>
    <t>Oprava spárování cihelného zdiva cementovou maltou včetně vysekání a vyčištění spár komínového nad střechou, v rozsahu opravované plochy přes 40 do 50 %</t>
  </si>
  <si>
    <t>2072442524</t>
  </si>
  <si>
    <t>https://podminky.urs.cz/item/CS_URS_2025_01/622635091</t>
  </si>
  <si>
    <t>1,22*0,33*4</t>
  </si>
  <si>
    <t>1,64*0,5*4</t>
  </si>
  <si>
    <t>1,58*0,5*4</t>
  </si>
  <si>
    <t>1,05*(0,5+0,82)*2</t>
  </si>
  <si>
    <t>0,41*(0,6*4)</t>
  </si>
  <si>
    <t>0,3*(0,5+0,9)*2</t>
  </si>
  <si>
    <t>1,05*0,45*4</t>
  </si>
  <si>
    <t>0,65*(0,6+0,45)*2</t>
  </si>
  <si>
    <t>0,91*(0,6+0,75)*2</t>
  </si>
  <si>
    <t>0,75*0,45*4</t>
  </si>
  <si>
    <t>0,86*(0,5+0,75)*2</t>
  </si>
  <si>
    <t>10</t>
  </si>
  <si>
    <t>636211121</t>
  </si>
  <si>
    <t>Dlažba z cihel pálených plných dl. 290 mm se zalitím spár na celou výšku cementovou maltou pro spárování do vrstvy písku, kladených naplocho</t>
  </si>
  <si>
    <t>16</t>
  </si>
  <si>
    <t>1490733488</t>
  </si>
  <si>
    <t>https://podminky.urs.cz/item/CS_URS_2025_01/636211121</t>
  </si>
  <si>
    <t>oprava podesty půda</t>
  </si>
  <si>
    <t>1,56*1,85</t>
  </si>
  <si>
    <t>Ostatní konstrukce a práce, bourání</t>
  </si>
  <si>
    <t>156</t>
  </si>
  <si>
    <t>941111312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</si>
  <si>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</si>
  <si>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-1932448530</t>
  </si>
  <si>
    <t>https://podminky.urs.cz/item/CS_URS_2025_01/941111312</t>
  </si>
  <si>
    <t>151</t>
  </si>
  <si>
    <t>941211112</t>
  </si>
  <si>
    <t>Lešení řadové rámové lehké pracovní s podlahami s provozním zatížením tř. 3 do 200 kg/m2 šířky tř. SW06 od 0,6 do 0,9 m výšky přes 10 do 25 m montáž</t>
  </si>
  <si>
    <t>1995095473</t>
  </si>
  <si>
    <t>https://podminky.urs.cz/item/CS_URS_2025_01/941211112</t>
  </si>
  <si>
    <t>16*(16+16,5)</t>
  </si>
  <si>
    <t>152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</si>
  <si>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</si>
  <si>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</si>
  <si>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-909553828</t>
  </si>
  <si>
    <t>https://podminky.urs.cz/item/CS_URS_2025_01/941211212</t>
  </si>
  <si>
    <t>520*90</t>
  </si>
  <si>
    <t>153</t>
  </si>
  <si>
    <t>941211812</t>
  </si>
  <si>
    <t>Lešení řadové rámové lehké pracovní s podlahami s provozním zatížením tř. 3 do 200 kg/m2 šířky tř. SW06 od 0,6 do 0,9 m výšky přes 10 do 25 m demontáž</t>
  </si>
  <si>
    <t>1682975303</t>
  </si>
  <si>
    <t>https://podminky.urs.cz/item/CS_URS_2025_01/941211812</t>
  </si>
  <si>
    <t>157</t>
  </si>
  <si>
    <t>944411111</t>
  </si>
  <si>
    <t>Síť záchytná umístěná max. 6 m pod chráněnou úrovní třída A montáž</t>
  </si>
  <si>
    <t>2059901042</t>
  </si>
  <si>
    <t>https://podminky.urs.cz/item/CS_URS_2025_01/944411111</t>
  </si>
  <si>
    <t>pro zachycení pádu předmětů ze střechy</t>
  </si>
  <si>
    <t>6,0*(16+16,5)</t>
  </si>
  <si>
    <t>158</t>
  </si>
  <si>
    <t>944411211</t>
  </si>
  <si>
    <t>Síť záchytná umístěná max. 6 m pod chráněnou úrovní třída A příplatek k ceně za každý den použití</t>
  </si>
  <si>
    <t>-965342814</t>
  </si>
  <si>
    <t>https://podminky.urs.cz/item/CS_URS_2025_01/944411211</t>
  </si>
  <si>
    <t>195*90</t>
  </si>
  <si>
    <t>159</t>
  </si>
  <si>
    <t>944411811</t>
  </si>
  <si>
    <t>Síť záchytná umístěná max. 6 m pod chráněnou úrovní třída A demontáž</t>
  </si>
  <si>
    <t>1895706630</t>
  </si>
  <si>
    <t>https://podminky.urs.cz/item/CS_URS_2025_01/944411811</t>
  </si>
  <si>
    <t>11</t>
  </si>
  <si>
    <t>949101112</t>
  </si>
  <si>
    <t>Lešení pomocné pracovní pro objekty pozemních staveb pro zatížení do 150 kg/m2, o výšce lešeňové podlahy přes 1,9 do 3,5 m</t>
  </si>
  <si>
    <t>-2081893838</t>
  </si>
  <si>
    <t>https://podminky.urs.cz/item/CS_URS_2025_01/949101112</t>
  </si>
  <si>
    <t>949311111</t>
  </si>
  <si>
    <t>Lešení trubkové do šachet (výtahových, potrubních) o půdorysné ploše do 6 m2, výšky do 10 m montáž</t>
  </si>
  <si>
    <t>-645028996</t>
  </si>
  <si>
    <t>https://podminky.urs.cz/item/CS_URS_2025_01/949311111</t>
  </si>
  <si>
    <t>pro vyzdívku a opravu komínů</t>
  </si>
  <si>
    <t>4,0*6</t>
  </si>
  <si>
    <t>5,5*3</t>
  </si>
  <si>
    <t>2,0*1</t>
  </si>
  <si>
    <t>13</t>
  </si>
  <si>
    <t>949311211</t>
  </si>
  <si>
    <t>Lešení trubkové do šachet (výtahových, potrubních) o půdorysné ploše do 6 m2, výšky do 10 m příplatek k ceně za každý den použití</t>
  </si>
  <si>
    <t>1977343006</t>
  </si>
  <si>
    <t>https://podminky.urs.cz/item/CS_URS_2025_01/949311211</t>
  </si>
  <si>
    <t>42,5*15</t>
  </si>
  <si>
    <t>14</t>
  </si>
  <si>
    <t>949311811</t>
  </si>
  <si>
    <t>Lešení trubkové do šachet (výtahových, potrubních) o půdorysné ploše do 6 m2, výšky do 10 m demontáž</t>
  </si>
  <si>
    <t>1521557855</t>
  </si>
  <si>
    <t>https://podminky.urs.cz/item/CS_URS_2025_01/949311811</t>
  </si>
  <si>
    <t>15</t>
  </si>
  <si>
    <t>952901114</t>
  </si>
  <si>
    <t>Vyčištění budov nebo objektů před předáním do užívání budov bytové nebo občanské výstavby, světlé výšky podlaží přes 4 m</t>
  </si>
  <si>
    <t>1505045366</t>
  </si>
  <si>
    <t>https://podminky.urs.cz/item/CS_URS_2025_01/952901114</t>
  </si>
  <si>
    <t>12,95*17,55+(12,95+13,66)*0,5*(27,71-17,55)</t>
  </si>
  <si>
    <t>15,28+6,15+15,28+5,98+14,55+30</t>
  </si>
  <si>
    <t>953841192</t>
  </si>
  <si>
    <t>Komínové nástavce nerezové Příplatek k cenám za ukončení komínového nástavce komínovou stříškou světlý průměr vložky přes 160 do 200 mm</t>
  </si>
  <si>
    <t>-948739526</t>
  </si>
  <si>
    <t>https://podminky.urs.cz/item/CS_URS_2025_01/953841192</t>
  </si>
  <si>
    <t>17</t>
  </si>
  <si>
    <t>962032230</t>
  </si>
  <si>
    <t>Bourání zdiva nadzákladového z cihel pálených plných nebo lícových nebo vápenopískových na maltu vápennou nebo vápenocementovou, objemu do 1 m3</t>
  </si>
  <si>
    <t>297917467</t>
  </si>
  <si>
    <t>https://podminky.urs.cz/item/CS_URS_2025_01/962032230</t>
  </si>
  <si>
    <t>pilířky v půdním prostoru</t>
  </si>
  <si>
    <t>1,05*(0,45*0,6+0,3*0,3*2+0,63*0,72)</t>
  </si>
  <si>
    <t>18</t>
  </si>
  <si>
    <t>962032641</t>
  </si>
  <si>
    <t>Bourání zdiva nadzákladového komínového z cihel pálených, šamotových nebo vápenopískových, na maltu cementovou</t>
  </si>
  <si>
    <t>1640044073</t>
  </si>
  <si>
    <t>https://podminky.urs.cz/item/CS_URS_2025_01/962032641</t>
  </si>
  <si>
    <t>pod střešní rovinu</t>
  </si>
  <si>
    <t>1,0*0,6*0,45</t>
  </si>
  <si>
    <t>19</t>
  </si>
  <si>
    <t>962032681</t>
  </si>
  <si>
    <t>Bourání zdiva nadzákladového Příplatek cenám za zvýšenou pracnost bourání pilířů průměru do 0,36m2</t>
  </si>
  <si>
    <t>-1175123688</t>
  </si>
  <si>
    <t>https://podminky.urs.cz/item/CS_URS_2025_01/962032681</t>
  </si>
  <si>
    <t>0,979+0,27</t>
  </si>
  <si>
    <t>20</t>
  </si>
  <si>
    <t>962032691</t>
  </si>
  <si>
    <t>Bourání zdiva nadzákladového Příplatek cenám za zvýšenou pracnost bourání zdiva nadstřešního</t>
  </si>
  <si>
    <t>1697314618</t>
  </si>
  <si>
    <t>https://podminky.urs.cz/item/CS_URS_2025_01/962032691</t>
  </si>
  <si>
    <t>0,27</t>
  </si>
  <si>
    <t>963022819</t>
  </si>
  <si>
    <t>Bourání kamenných schodišťových stupňů oblých, rovných nebo kosých zhotovených na místě</t>
  </si>
  <si>
    <t>1335941916</t>
  </si>
  <si>
    <t>https://podminky.urs.cz/item/CS_URS_2025_01/963022819</t>
  </si>
  <si>
    <t xml:space="preserve">stupně určené u výměně  1,5,6,19,23</t>
  </si>
  <si>
    <t>2*1,6+2*1,72+1*1,55</t>
  </si>
  <si>
    <t>22</t>
  </si>
  <si>
    <t>963032819</t>
  </si>
  <si>
    <t>Bourání schodišťových stupňů cihelných jakýchkoliv</t>
  </si>
  <si>
    <t>-1821974595</t>
  </si>
  <si>
    <t>https://podminky.urs.cz/item/CS_URS_2025_01/963032819</t>
  </si>
  <si>
    <t>stupně</t>
  </si>
  <si>
    <t>23</t>
  </si>
  <si>
    <t>965031131</t>
  </si>
  <si>
    <t>Bourání podlah z cihel bez podkladního lože, s jakoukoliv výplní spár kladených naplocho, plochy přes 1 m2</t>
  </si>
  <si>
    <t>2058421109</t>
  </si>
  <si>
    <t>https://podminky.urs.cz/item/CS_URS_2025_01/965031131</t>
  </si>
  <si>
    <t>podesta</t>
  </si>
  <si>
    <t>24</t>
  </si>
  <si>
    <t>967031732</t>
  </si>
  <si>
    <t>Přisekání (špicování) plošné nebo rovných ostění zdiva z cihel pálených plošné, na maltu vápennou nebo vápenocementovou, tl. na maltu vápennou nebo vápenocementovou, tl. do 100 mm</t>
  </si>
  <si>
    <t>-837070060</t>
  </si>
  <si>
    <t>https://podminky.urs.cz/item/CS_URS_2025_01/967031732</t>
  </si>
  <si>
    <t>přisekání, srovnání komínového zdiva po odbourání pilířku vazného trámu</t>
  </si>
  <si>
    <t>1,05*0,63</t>
  </si>
  <si>
    <t>srovnání soklíků po odbourání pilířků vazného trámu</t>
  </si>
  <si>
    <t>0,45*0,6+0,3*0,3*2+0,63*0,72</t>
  </si>
  <si>
    <t>srovnání atiky před betonáží věnečku</t>
  </si>
  <si>
    <t>54,6*0,17</t>
  </si>
  <si>
    <t>5*0,5</t>
  </si>
  <si>
    <t>25</t>
  </si>
  <si>
    <t>967041112</t>
  </si>
  <si>
    <t>Přisekání (špicování) rovných ostění v betonu po hrubém vybourání otvorů bez odstupu</t>
  </si>
  <si>
    <t>1538164959</t>
  </si>
  <si>
    <t>https://podminky.urs.cz/item/CS_URS_2025_01/967041112</t>
  </si>
  <si>
    <t>odbourání komínových hlav</t>
  </si>
  <si>
    <t>0,5*1,17</t>
  </si>
  <si>
    <t>0,65*1,0</t>
  </si>
  <si>
    <t>0,6*0,6</t>
  </si>
  <si>
    <t>0,6*0,45</t>
  </si>
  <si>
    <t>0,6*0,85</t>
  </si>
  <si>
    <t>0,7*0,9</t>
  </si>
  <si>
    <t>odsekání krycí desky sloupu zábradlí</t>
  </si>
  <si>
    <t>0,7*0,5</t>
  </si>
  <si>
    <t>26</t>
  </si>
  <si>
    <t>985131311</t>
  </si>
  <si>
    <t>Očištění ploch stěn, rubu kleneb a podlah ruční dočištění ocelovými kartáči</t>
  </si>
  <si>
    <t>-892933956</t>
  </si>
  <si>
    <t>https://podminky.urs.cz/item/CS_URS_2025_01/985131311</t>
  </si>
  <si>
    <t>očištění před zrízením nových komínových hlav</t>
  </si>
  <si>
    <t>27</t>
  </si>
  <si>
    <t>990000</t>
  </si>
  <si>
    <t>Mykologický posudek schodiště</t>
  </si>
  <si>
    <t>kpl</t>
  </si>
  <si>
    <t>217795411</t>
  </si>
  <si>
    <t>154</t>
  </si>
  <si>
    <t>993111111</t>
  </si>
  <si>
    <t>Dovoz a odvoz lešení včetně naložení a složení řadového, na vzdálenost do 10 km</t>
  </si>
  <si>
    <t>-500060554</t>
  </si>
  <si>
    <t>https://podminky.urs.cz/item/CS_URS_2025_01/993111111</t>
  </si>
  <si>
    <t>155</t>
  </si>
  <si>
    <t>993111119</t>
  </si>
  <si>
    <t>Dovoz a odvoz lešení včetně naložení a složení řadového, na vzdálenost Příplatek k ceně za každých dalších i započatých 10 km přes 10 km</t>
  </si>
  <si>
    <t>-972852573</t>
  </si>
  <si>
    <t>https://podminky.urs.cz/item/CS_URS_2025_01/993111119</t>
  </si>
  <si>
    <t>520*2</t>
  </si>
  <si>
    <t>997</t>
  </si>
  <si>
    <t>Přesun sutě</t>
  </si>
  <si>
    <t>28</t>
  </si>
  <si>
    <t>997013215</t>
  </si>
  <si>
    <t>Vnitrostaveništní doprava suti a vybouraných hmot vodorovně do 50 m s naložením ručně pro budovy a haly výšky přes 15 do 18 m</t>
  </si>
  <si>
    <t>309085566</t>
  </si>
  <si>
    <t>https://podminky.urs.cz/item/CS_URS_2025_01/997013215</t>
  </si>
  <si>
    <t>P</t>
  </si>
  <si>
    <t>Poznámka k položce:_x000d_
Poznámka k položce: cena ÚRS 998 Kč</t>
  </si>
  <si>
    <t>29</t>
  </si>
  <si>
    <t>997013312</t>
  </si>
  <si>
    <t>Shoz na stavební suť montáž a demontáž shozu výšky přes 10 do 20 m</t>
  </si>
  <si>
    <t>-845927728</t>
  </si>
  <si>
    <t>https://podminky.urs.cz/item/CS_URS_2025_01/997013312</t>
  </si>
  <si>
    <t>30</t>
  </si>
  <si>
    <t>997013321</t>
  </si>
  <si>
    <t>Shoz na stavební suť montáž a demontáž shozu výšky Příplatek za první a každý další den použití shozu výšky do 10 m</t>
  </si>
  <si>
    <t>-575288455</t>
  </si>
  <si>
    <t>https://podminky.urs.cz/item/CS_URS_2025_01/997013321</t>
  </si>
  <si>
    <t>15*30</t>
  </si>
  <si>
    <t>31</t>
  </si>
  <si>
    <t>997013501</t>
  </si>
  <si>
    <t>Odvoz suti a vybouraných hmot na skládku nebo meziskládku se složením, na vzdálenost do 1 km</t>
  </si>
  <si>
    <t>-1793865093</t>
  </si>
  <si>
    <t>https://podminky.urs.cz/item/CS_URS_2025_01/997013501</t>
  </si>
  <si>
    <t>30,687*15 'Přepočtené koeficientem množství</t>
  </si>
  <si>
    <t>32</t>
  </si>
  <si>
    <t>120232986</t>
  </si>
  <si>
    <t>33</t>
  </si>
  <si>
    <t>997013509</t>
  </si>
  <si>
    <t>Odvoz suti a vybouraných hmot na skládku nebo meziskládku se složením, na vzdálenost Příplatek k ceně za každý další započatý 1 km přes 1 km</t>
  </si>
  <si>
    <t>-596495526</t>
  </si>
  <si>
    <t>https://podminky.urs.cz/item/CS_URS_2025_01/997013509</t>
  </si>
  <si>
    <t>34</t>
  </si>
  <si>
    <t>997013811</t>
  </si>
  <si>
    <t>Poplatek za uložení stavebního odpadu na skládce (skládkovné) dřevěného zatříděného do Katalogu odpadů pod kódem 17 02 01</t>
  </si>
  <si>
    <t>43214293</t>
  </si>
  <si>
    <t>https://podminky.urs.cz/item/CS_URS_2025_01/997013811</t>
  </si>
  <si>
    <t>35</t>
  </si>
  <si>
    <t>997013871</t>
  </si>
  <si>
    <t>Poplatek za uložení stavebního odpadu na recyklační skládce (skládkovné) směsného stavebního a demoličního zatříděného do Katalogu odpadů pod kódem 17 09 04</t>
  </si>
  <si>
    <t>-424884066</t>
  </si>
  <si>
    <t>https://podminky.urs.cz/item/CS_URS_2025_01/997013871</t>
  </si>
  <si>
    <t>998</t>
  </si>
  <si>
    <t>Přesun hmot</t>
  </si>
  <si>
    <t>36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</si>
  <si>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</si>
  <si>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</si>
  <si>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986422062</t>
  </si>
  <si>
    <t>https://podminky.urs.cz/item/CS_URS_2025_01/998018003</t>
  </si>
  <si>
    <t>PSV</t>
  </si>
  <si>
    <t>Práce a dodávky PSV</t>
  </si>
  <si>
    <t>713</t>
  </si>
  <si>
    <t>Izolace tepelné</t>
  </si>
  <si>
    <t>37</t>
  </si>
  <si>
    <t>713121121</t>
  </si>
  <si>
    <t>Montáž tepelné izolace podlah rohožemi, pásy, deskami, dílci, bloky (izolační materiál ve specifikaci) kladenými volně dvouvrstvá</t>
  </si>
  <si>
    <t>-662710471</t>
  </si>
  <si>
    <t>https://podminky.urs.cz/item/CS_URS_2025_01/713121121</t>
  </si>
  <si>
    <t>12,95*17,55+(12,95+13,66)*0,5*(27,71-17,55)-6,8*2,8</t>
  </si>
  <si>
    <t>38</t>
  </si>
  <si>
    <t>M</t>
  </si>
  <si>
    <t>63148104</t>
  </si>
  <si>
    <t>deska tepelně izolační minerální univerzální λ=0,038-0,039 tl 100mm</t>
  </si>
  <si>
    <t>-309228580</t>
  </si>
  <si>
    <t>343,411</t>
  </si>
  <si>
    <t>343,411*2,1 'Přepočtené koeficientem množství</t>
  </si>
  <si>
    <t>39</t>
  </si>
  <si>
    <t>713122111</t>
  </si>
  <si>
    <t>Izolace pro pochozí půdy parotěsná vrstva na ploše vodorovné V</t>
  </si>
  <si>
    <t>713768634</t>
  </si>
  <si>
    <t>https://podminky.urs.cz/item/CS_URS_2025_01/713122111</t>
  </si>
  <si>
    <t xml:space="preserve">včetně materiálu, nalepení vytažení na stěnu  a přeložení</t>
  </si>
  <si>
    <t xml:space="preserve">vytažení nad podlahu </t>
  </si>
  <si>
    <t>(12,95+13,66+27,71+2,8+0,17*3+0,62+0,3*3+0,54*2+1,0*4)*2*0,2</t>
  </si>
  <si>
    <t>(0,94+0,47+0,87+0,59+0,81+1,13+0,58+0,95+0,45+0,47+0,67+1,8+0,45+0,45+0,63+0,75)*2*0,2</t>
  </si>
  <si>
    <t>Mezisoučet</t>
  </si>
  <si>
    <t>373,907*0,1</t>
  </si>
  <si>
    <t>40</t>
  </si>
  <si>
    <t>713191133</t>
  </si>
  <si>
    <t>Montáž tepelné izolace stavebních konstrukcí - doplňky a konstrukční součásti podlah, stropů vrchem nebo střech překrytí fólií položenou volně s přelepením spojů</t>
  </si>
  <si>
    <t>-1490515857</t>
  </si>
  <si>
    <t>https://podminky.urs.cz/item/CS_URS_2025_01/713191133</t>
  </si>
  <si>
    <t>41</t>
  </si>
  <si>
    <t>28329266</t>
  </si>
  <si>
    <t>fólie nekontaktní nízkodifuzně propustná PE mikroperforovaná pro doplňkovou hydroizolační vrstvu třípláštových střech (reakce na oheň - třída E) 110-120g/m2</t>
  </si>
  <si>
    <t>1171328125</t>
  </si>
  <si>
    <t>343,411*1,15</t>
  </si>
  <si>
    <t>42</t>
  </si>
  <si>
    <t>998713203</t>
  </si>
  <si>
    <t>Přesun hmot pro izolace tepelné stanovený procentní sazbou (%) z ceny vodorovná dopravní vzdálenost do 50 m s užitím mechanizace v objektech výšky přes 12 do 24 m</t>
  </si>
  <si>
    <t>%</t>
  </si>
  <si>
    <t>-1610206155</t>
  </si>
  <si>
    <t>https://podminky.urs.cz/item/CS_URS_2025_01/998713203</t>
  </si>
  <si>
    <t>762</t>
  </si>
  <si>
    <t>Konstrukce tesařské</t>
  </si>
  <si>
    <t>43</t>
  </si>
  <si>
    <t>762331811</t>
  </si>
  <si>
    <t>Demontáž vázaných konstrukcí krovů sklonu do 60° z hranolů, hranolků, fošen, průřezové plochy do 120 cm2</t>
  </si>
  <si>
    <t>-120938825</t>
  </si>
  <si>
    <t>https://podminky.urs.cz/item/CS_URS_2025_01/762331811</t>
  </si>
  <si>
    <t>demontáž celých prvků</t>
  </si>
  <si>
    <t>pásky</t>
  </si>
  <si>
    <t>1,15*4+1,35*6</t>
  </si>
  <si>
    <t>vzpěra</t>
  </si>
  <si>
    <t>2,07*2</t>
  </si>
  <si>
    <t>rezerva na opravu stávajících prvků 20%</t>
  </si>
  <si>
    <t>16,84*0,2</t>
  </si>
  <si>
    <t>44</t>
  </si>
  <si>
    <t>762331812</t>
  </si>
  <si>
    <t>Demontáž vázaných konstrukcí krovů sklonu do 60° z hranolů, hranolků, fošen, průřezové plochy přes 120 do 224 cm2</t>
  </si>
  <si>
    <t>-746997095</t>
  </si>
  <si>
    <t>https://podminky.urs.cz/item/CS_URS_2025_01/762331812</t>
  </si>
  <si>
    <t>krokve</t>
  </si>
  <si>
    <t>15,02*14+14,78*14</t>
  </si>
  <si>
    <t>vaznice</t>
  </si>
  <si>
    <t>13,7*1</t>
  </si>
  <si>
    <t>sloupky</t>
  </si>
  <si>
    <t>1,9*2+2,7*1+3,3*1+2,6*1+1,75*2</t>
  </si>
  <si>
    <t>4,4*9</t>
  </si>
  <si>
    <t>486,04*0,2</t>
  </si>
  <si>
    <t>45</t>
  </si>
  <si>
    <t>762331813</t>
  </si>
  <si>
    <t>Demontáž vázaných konstrukcí krovů sklonu do 60° z hranolů, hranolků, fošen, průřezové plochy přes 224 do 288 cm2</t>
  </si>
  <si>
    <t>-1280597151</t>
  </si>
  <si>
    <t>https://podminky.urs.cz/item/CS_URS_2025_01/762331813</t>
  </si>
  <si>
    <t>kleština</t>
  </si>
  <si>
    <t>3,4*9</t>
  </si>
  <si>
    <t>30,6*0,2</t>
  </si>
  <si>
    <t>46</t>
  </si>
  <si>
    <t>762331814</t>
  </si>
  <si>
    <t>Demontáž vázaných konstrukcí krovů sklonu do 60° z hranolů, hranolků, fošen, průřezové plochy přes 288 do 450 cm2</t>
  </si>
  <si>
    <t>-40341828</t>
  </si>
  <si>
    <t>https://podminky.urs.cz/item/CS_URS_2025_01/762331814</t>
  </si>
  <si>
    <t>vazný trám</t>
  </si>
  <si>
    <t>27,36</t>
  </si>
  <si>
    <t>sloupek</t>
  </si>
  <si>
    <t>1,1</t>
  </si>
  <si>
    <t>28,46*0,2</t>
  </si>
  <si>
    <t>47</t>
  </si>
  <si>
    <t>762331921</t>
  </si>
  <si>
    <t>Vyřezání části střešní vazby vázané konstrukce krovů průřezové plochy řeziva přes 120 do 224 cm2, délky vyřezané části krovového prvku do 3 m</t>
  </si>
  <si>
    <t>1199398586</t>
  </si>
  <si>
    <t>https://podminky.urs.cz/item/CS_URS_2025_01/762331921</t>
  </si>
  <si>
    <t>pozednice 11 -15-16 A,B</t>
  </si>
  <si>
    <t>1,25*2</t>
  </si>
  <si>
    <t>pozednice 12 -3A</t>
  </si>
  <si>
    <t>2,37*2</t>
  </si>
  <si>
    <t>vaznice 13- 5-8AII</t>
  </si>
  <si>
    <t>3,42</t>
  </si>
  <si>
    <t>10,66*0,2</t>
  </si>
  <si>
    <t>48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</si>
  <si>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</si>
  <si>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</si>
  <si>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1162419245</t>
  </si>
  <si>
    <t>https://podminky.urs.cz/item/CS_URS_2025_01/762332132</t>
  </si>
  <si>
    <t>krokve 130/160</t>
  </si>
  <si>
    <t>15,15*14+14,9*11+7,35*32,5*3</t>
  </si>
  <si>
    <t>sloupky, vzpěra 160/130</t>
  </si>
  <si>
    <t>2,9*2+3,14*5+3,6*1+3,7*1+4,29*1</t>
  </si>
  <si>
    <t>vzpěra 110/130</t>
  </si>
  <si>
    <t>4,45*8</t>
  </si>
  <si>
    <t>pásky 130/160</t>
  </si>
  <si>
    <t>3,75*2+3,6*2+4,25*2+4,15*2+4,8*1+4,68*1+2,75*23,35+3,85+3,25+4,0+3,55+2,95</t>
  </si>
  <si>
    <t>rezerva na opravu stávajících prvků 10%</t>
  </si>
  <si>
    <t>1284,108*0,1</t>
  </si>
  <si>
    <t>49</t>
  </si>
  <si>
    <t>60512131</t>
  </si>
  <si>
    <t>hranol stavební řezivo průřezu do 224cm2 dl 6-8m</t>
  </si>
  <si>
    <t>-1463158014</t>
  </si>
  <si>
    <t>(15,15*14+14,9*11+7,35*32,5*3)*0,13*0,16*1,15</t>
  </si>
  <si>
    <t>(2,9*2+3,14*5+3,6*1+3,7*1+4,29*1)*0,16*0,13*1,15</t>
  </si>
  <si>
    <t>4,45*8*0,11*0,13*1,15</t>
  </si>
  <si>
    <t>(3,75*2+3,6*2+4,25*2+4,15*2+4,8*1+4,68*1+2,75*23,35+3,85+3,25+4,0+3,55+2,95)*0,13*0,16*1,15</t>
  </si>
  <si>
    <t>128,411*0,13*0,16*1,15*0,1</t>
  </si>
  <si>
    <t>50</t>
  </si>
  <si>
    <t>762332133</t>
  </si>
  <si>
    <t>Montáž vázaných konstrukcí krovů střech pultových, sedlových, valbových, stanových čtvercového nebo obdélníkového půdorysu z řeziva hraněného pomocí tesařských spojů průřezové plochy přes 224 do 288 cm2</t>
  </si>
  <si>
    <t>-154854668</t>
  </si>
  <si>
    <t>https://podminky.urs.cz/item/CS_URS_2025_01/762332133</t>
  </si>
  <si>
    <t>kleštiny 160/180</t>
  </si>
  <si>
    <t>3,5*9</t>
  </si>
  <si>
    <t>31,5*0,2</t>
  </si>
  <si>
    <t>51</t>
  </si>
  <si>
    <t>60512136</t>
  </si>
  <si>
    <t>hranol stavební řezivo průřezu do 288cm2 dl 6-8m</t>
  </si>
  <si>
    <t>1259966780</t>
  </si>
  <si>
    <t>3,5*9*0,16*0,18*1,15</t>
  </si>
  <si>
    <t>6,3*0,16*0,18*1,15*0,2</t>
  </si>
  <si>
    <t>52</t>
  </si>
  <si>
    <t>762332135</t>
  </si>
  <si>
    <t>Montáž vázaných konstrukcí krovů střech pultových, sedlových, valbových, stanových čtvercového nebo obdélníkového půdorysu z řeziva hraněného pomocí tesařských spojů průřezové plochy přes 450 cm2</t>
  </si>
  <si>
    <t>1417654900</t>
  </si>
  <si>
    <t>https://podminky.urs.cz/item/CS_URS_2025_01/762332135</t>
  </si>
  <si>
    <t>vazný trám 220/260</t>
  </si>
  <si>
    <t>28,13</t>
  </si>
  <si>
    <t>28,13*0,2</t>
  </si>
  <si>
    <t>53</t>
  </si>
  <si>
    <t>60512146</t>
  </si>
  <si>
    <t>hranol stavební řezivo průřezu nad 450cm2 dl 6-8m</t>
  </si>
  <si>
    <t>-337372446</t>
  </si>
  <si>
    <t>28,13*0,22*0,26*1,15</t>
  </si>
  <si>
    <t>5,626*0,22*0,26*1,15*0,2</t>
  </si>
  <si>
    <t>54</t>
  </si>
  <si>
    <t>762332921</t>
  </si>
  <si>
    <t>Doplnění střešní vazby řezivem (materiál v ceně) průřezové plochy do 120 cm2</t>
  </si>
  <si>
    <t>-1978630947</t>
  </si>
  <si>
    <t>https://podminky.urs.cz/item/CS_URS_2025_01/762332921</t>
  </si>
  <si>
    <t>úprava pro střešní okna - včetně spojovacího materiálu</t>
  </si>
  <si>
    <t>0,2*0,66*4*2+0,05*0,05*0,76*4*2</t>
  </si>
  <si>
    <t>55</t>
  </si>
  <si>
    <t>762332922</t>
  </si>
  <si>
    <t>Doplnění střešní vazby řezivem (materiál v ceně) průřezové plochy přes 120 do 224 cm2</t>
  </si>
  <si>
    <t>-93049721</t>
  </si>
  <si>
    <t>https://podminky.urs.cz/item/CS_URS_2025_01/762332922</t>
  </si>
  <si>
    <t>v ceně řezivo i spojovací materiál</t>
  </si>
  <si>
    <t>příložka k pozednici - nová 18</t>
  </si>
  <si>
    <t>13,66</t>
  </si>
  <si>
    <t>příložka k vaznému trámu - nová 16</t>
  </si>
  <si>
    <t>27,37</t>
  </si>
  <si>
    <t>51,69*0,2</t>
  </si>
  <si>
    <t>56</t>
  </si>
  <si>
    <t>762332923</t>
  </si>
  <si>
    <t>Doplnění střešní vazby řezivem (materiál v ceně) průřezové plochy přes 224 do 288 cm2</t>
  </si>
  <si>
    <t>-1306612936</t>
  </si>
  <si>
    <t>https://podminky.urs.cz/item/CS_URS_2025_01/762332923</t>
  </si>
  <si>
    <t>příložka k pozednici - nová 17</t>
  </si>
  <si>
    <t>12,95</t>
  </si>
  <si>
    <t>12,95*0,2</t>
  </si>
  <si>
    <t>57</t>
  </si>
  <si>
    <t>762333912</t>
  </si>
  <si>
    <t>Otesání střešní vazby z hranolů nebo hranolků, průřezové plochy přes 120 do 224 cm2</t>
  </si>
  <si>
    <t>-1427934873</t>
  </si>
  <si>
    <t>https://podminky.urs.cz/item/CS_URS_2025_01/762333912</t>
  </si>
  <si>
    <t>úprava tesařským způsobem - opravy</t>
  </si>
  <si>
    <t>51,69</t>
  </si>
  <si>
    <t>58</t>
  </si>
  <si>
    <t>762333913</t>
  </si>
  <si>
    <t>Otesání střešní vazby z hranolů nebo hranolků, průřezové plochy přes 224 do 288 cm2</t>
  </si>
  <si>
    <t>-510724319</t>
  </si>
  <si>
    <t>https://podminky.urs.cz/item/CS_URS_2025_01/762333913</t>
  </si>
  <si>
    <t>úprava tesařským způsobem</t>
  </si>
  <si>
    <t>59</t>
  </si>
  <si>
    <t>762341210</t>
  </si>
  <si>
    <t>Montáž bednění střech rovných a šikmých sklonu do 60° s vyřezáním otvorů z prken hrubých na sraz tl. do 32 mm</t>
  </si>
  <si>
    <t>-2084837533</t>
  </si>
  <si>
    <t>https://podminky.urs.cz/item/CS_URS_2025_01/762341210</t>
  </si>
  <si>
    <t>60</t>
  </si>
  <si>
    <t>60511093</t>
  </si>
  <si>
    <t>řezivo jehličnaté boční omítané š 80-160mm tl 23mm dl 4-6m</t>
  </si>
  <si>
    <t>-1710225022</t>
  </si>
  <si>
    <t>397,705*0,024*1,1</t>
  </si>
  <si>
    <t>61</t>
  </si>
  <si>
    <t>762341811</t>
  </si>
  <si>
    <t>Demontáž bednění a laťování bednění střech rovných, obloukových, sklonu do 60° se všemi nadstřešními konstrukcemi z prken hrubých, hoblovaných tl. do 32 mm</t>
  </si>
  <si>
    <t>435654310</t>
  </si>
  <si>
    <t>https://podminky.urs.cz/item/CS_URS_2025_01/762341811</t>
  </si>
  <si>
    <t>15,0*13,55+0,85*1,24+0,68*1,24</t>
  </si>
  <si>
    <t>14,85*(13,55+14,35)*0,5</t>
  </si>
  <si>
    <t>-5,0*2,92</t>
  </si>
  <si>
    <t>62</t>
  </si>
  <si>
    <t>762341931</t>
  </si>
  <si>
    <t>Vyřezání otvorů v bednění střech bez rozebrání krytiny z prken tl. do 32 mm, otvoru plochy jednotlivě do 1 m2</t>
  </si>
  <si>
    <t>5307201</t>
  </si>
  <si>
    <t>https://podminky.urs.cz/item/CS_URS_2025_01/762341931</t>
  </si>
  <si>
    <t>pro střešní okna</t>
  </si>
  <si>
    <t>0,65*5*2</t>
  </si>
  <si>
    <t>63</t>
  </si>
  <si>
    <t>762361332</t>
  </si>
  <si>
    <t>Konstrukční vrstva pod klempířské prvky pro oplechování horních ploch zdí a nadezdívek (atik) z vodovzdorné překližky šroubovaných do podkladu, tloušťky desky 21 mm</t>
  </si>
  <si>
    <t>-861407228</t>
  </si>
  <si>
    <t>https://podminky.urs.cz/item/CS_URS_2025_01/762361332</t>
  </si>
  <si>
    <t>0,17*(13,7*2+14,6-4,9+10,55+4,075)</t>
  </si>
  <si>
    <t>0,5*4,9</t>
  </si>
  <si>
    <t>64</t>
  </si>
  <si>
    <t>762381015</t>
  </si>
  <si>
    <t>Heverování a podepření tesařských konstrukcí krovů plná vazba, rozpětí přes 20 m</t>
  </si>
  <si>
    <t>-1411329969</t>
  </si>
  <si>
    <t>https://podminky.urs.cz/item/CS_URS_2025_01/762381015</t>
  </si>
  <si>
    <t>65</t>
  </si>
  <si>
    <t>762381111</t>
  </si>
  <si>
    <t>Ukotvení komínu ke krovu do šikmé plochy nebo do hřebene</t>
  </si>
  <si>
    <t>1623925835</t>
  </si>
  <si>
    <t>https://podminky.urs.cz/item/CS_URS_2025_01/762381111</t>
  </si>
  <si>
    <t>66</t>
  </si>
  <si>
    <t>762382015</t>
  </si>
  <si>
    <t>Heverování a podepření tesařských konstrukcí krovů prázdná vazba, rozpětí přes 20 m</t>
  </si>
  <si>
    <t>-1251585262</t>
  </si>
  <si>
    <t>https://podminky.urs.cz/item/CS_URS_2025_01/762382015</t>
  </si>
  <si>
    <t>67</t>
  </si>
  <si>
    <t>762395000</t>
  </si>
  <si>
    <t>Spojovací prostředky krovů, bednění a laťování, nadstřešních konstrukcí svorníky, prkna, hřebíky, pásová ocel, vruty</t>
  </si>
  <si>
    <t>1175671610</t>
  </si>
  <si>
    <t>https://podminky.urs.cz/item/CS_URS_2025_01/762395000</t>
  </si>
  <si>
    <t>30,757+1,085+1,924+10,499</t>
  </si>
  <si>
    <t>68</t>
  </si>
  <si>
    <t>762511276</t>
  </si>
  <si>
    <t>Podlahové konstrukce podkladové z dřevoštěpkových desek OSB jednovrstvých šroubovaných na pero a drážku broušených, tloušťky desky 22 mm</t>
  </si>
  <si>
    <t>987047194</t>
  </si>
  <si>
    <t>https://podminky.urs.cz/item/CS_URS_2025_01/762511276</t>
  </si>
  <si>
    <t>dle PD</t>
  </si>
  <si>
    <t>56,13</t>
  </si>
  <si>
    <t>69</t>
  </si>
  <si>
    <t>762512261</t>
  </si>
  <si>
    <t>Podlahové konstrukce podkladové montáž roštu podkladového</t>
  </si>
  <si>
    <t>1035149325</t>
  </si>
  <si>
    <t>https://podminky.urs.cz/item/CS_URS_2025_01/762512261</t>
  </si>
  <si>
    <t xml:space="preserve">dle PD </t>
  </si>
  <si>
    <t>205,75</t>
  </si>
  <si>
    <t>70</t>
  </si>
  <si>
    <t>60512125</t>
  </si>
  <si>
    <t>hranol stavební řezivo průřezu do 120cm2 do dl 6m</t>
  </si>
  <si>
    <t>1391575547</t>
  </si>
  <si>
    <t>205,75*0,05*0,2*1,15</t>
  </si>
  <si>
    <t>71</t>
  </si>
  <si>
    <t>762522811</t>
  </si>
  <si>
    <t>Demontáž podlah s polštáři z prken tl. do 32 mm</t>
  </si>
  <si>
    <t>21427943</t>
  </si>
  <si>
    <t>https://podminky.urs.cz/item/CS_URS_2025_01/762522811</t>
  </si>
  <si>
    <t>podesta na +5,02</t>
  </si>
  <si>
    <t>1,6*1,72</t>
  </si>
  <si>
    <t>72</t>
  </si>
  <si>
    <t>762524104</t>
  </si>
  <si>
    <t>Položení podlah hoblovaných na pero a drážku z prken</t>
  </si>
  <si>
    <t>-2009307946</t>
  </si>
  <si>
    <t>https://podminky.urs.cz/item/CS_URS_2025_01/762524104</t>
  </si>
  <si>
    <t>73</t>
  </si>
  <si>
    <t>61198015</t>
  </si>
  <si>
    <t>palubky podlahové borovice tl 28mm A/B</t>
  </si>
  <si>
    <t>-1930385445</t>
  </si>
  <si>
    <t>2,752*1,15</t>
  </si>
  <si>
    <t>74</t>
  </si>
  <si>
    <t>762526510</t>
  </si>
  <si>
    <t>Položení podlah montáž podlahových lišt hoblovaných</t>
  </si>
  <si>
    <t>1882559114</t>
  </si>
  <si>
    <t>https://podminky.urs.cz/item/CS_URS_2025_01/762526510</t>
  </si>
  <si>
    <t>1,6+1,72</t>
  </si>
  <si>
    <t>75</t>
  </si>
  <si>
    <t>61418203</t>
  </si>
  <si>
    <t>lišta podlahová dřevěná dub 25x25mm</t>
  </si>
  <si>
    <t>-62154811</t>
  </si>
  <si>
    <t>3,32</t>
  </si>
  <si>
    <t>3,32*1,08 'Přepočtené koeficientem množství</t>
  </si>
  <si>
    <t>76</t>
  </si>
  <si>
    <t>762595001</t>
  </si>
  <si>
    <t>Spojovací prostředky podlah a podkladových konstrukcí hřebíky, vruty</t>
  </si>
  <si>
    <t>-806408753</t>
  </si>
  <si>
    <t>https://podminky.urs.cz/item/CS_URS_2025_01/762595001</t>
  </si>
  <si>
    <t>56,13+2,752</t>
  </si>
  <si>
    <t>77</t>
  </si>
  <si>
    <t>998762201</t>
  </si>
  <si>
    <t>Přesun hmot pro konstrukce tesařské stanovený procentní sazbou (%) z ceny vodorovná dopravní vzdálenost do 50 m základní v objektech výšky do 6 m</t>
  </si>
  <si>
    <t>1445343072</t>
  </si>
  <si>
    <t>https://podminky.urs.cz/item/CS_URS_2025_01/998762201</t>
  </si>
  <si>
    <t>764</t>
  </si>
  <si>
    <t>Konstrukce klempířské</t>
  </si>
  <si>
    <t>78</t>
  </si>
  <si>
    <t>764001821</t>
  </si>
  <si>
    <t>Demontáž klempířských konstrukcí krytiny ze svitků nebo tabulí do suti</t>
  </si>
  <si>
    <t>-774298024</t>
  </si>
  <si>
    <t>https://podminky.urs.cz/item/CS_URS_2025_01/764001821</t>
  </si>
  <si>
    <t>79</t>
  </si>
  <si>
    <t>764001851</t>
  </si>
  <si>
    <t>Demontáž klempířských konstrukcí oplechování hřebene s větrací mřížkou nebo podkladním plechem do suti</t>
  </si>
  <si>
    <t>-1107931737</t>
  </si>
  <si>
    <t>https://podminky.urs.cz/item/CS_URS_2025_01/764001851</t>
  </si>
  <si>
    <t>13,55</t>
  </si>
  <si>
    <t>80</t>
  </si>
  <si>
    <t>76400191X</t>
  </si>
  <si>
    <t>Napojení klempířských konstrukcí na stávající dešťové svody</t>
  </si>
  <si>
    <t>942661662</t>
  </si>
  <si>
    <t>81</t>
  </si>
  <si>
    <t>764002414</t>
  </si>
  <si>
    <t>Montáž strukturované oddělovací rohože jakékoli rš</t>
  </si>
  <si>
    <t>898197659</t>
  </si>
  <si>
    <t>https://podminky.urs.cz/item/CS_URS_2025_01/764002414</t>
  </si>
  <si>
    <t>400</t>
  </si>
  <si>
    <t>K15</t>
  </si>
  <si>
    <t>53,05*0,5</t>
  </si>
  <si>
    <t>82</t>
  </si>
  <si>
    <t>28329223</t>
  </si>
  <si>
    <t>fólie difuzně propustné s nakašírovanou strukturovanou rohoží pod hladkou plechovou krytinu</t>
  </si>
  <si>
    <t>1951485061</t>
  </si>
  <si>
    <t>426,525*1,15 'Přepočtené koeficientem množství</t>
  </si>
  <si>
    <t>83</t>
  </si>
  <si>
    <t>764002801</t>
  </si>
  <si>
    <t>Demontáž klempířských konstrukcí závětrné lišty do suti</t>
  </si>
  <si>
    <t>-1243121427</t>
  </si>
  <si>
    <t>https://podminky.urs.cz/item/CS_URS_2025_01/764002801</t>
  </si>
  <si>
    <t>1,24*2</t>
  </si>
  <si>
    <t>84</t>
  </si>
  <si>
    <t>764002821</t>
  </si>
  <si>
    <t>Demontáž klempířských konstrukcí střešního výlezu do suti</t>
  </si>
  <si>
    <t>-1069359450</t>
  </si>
  <si>
    <t>https://podminky.urs.cz/item/CS_URS_2025_01/764002821</t>
  </si>
  <si>
    <t>85</t>
  </si>
  <si>
    <t>764002841</t>
  </si>
  <si>
    <t>Demontáž klempířských konstrukcí oplechování horních ploch zdí a nadezdívek do suti</t>
  </si>
  <si>
    <t>-1574999702</t>
  </si>
  <si>
    <t>https://podminky.urs.cz/item/CS_URS_2025_01/764002841</t>
  </si>
  <si>
    <t>13,9*2+14,85*2</t>
  </si>
  <si>
    <t>86</t>
  </si>
  <si>
    <t>764002871</t>
  </si>
  <si>
    <t>Demontáž klempířských konstrukcí lemování zdí do suti</t>
  </si>
  <si>
    <t>1480863937</t>
  </si>
  <si>
    <t>https://podminky.urs.cz/item/CS_URS_2025_01/764002871</t>
  </si>
  <si>
    <t>5,0*2+2,92*2</t>
  </si>
  <si>
    <t>0,33*4+0,58*2+1,17*2+0,6*4+0,5*2+0,82*2+0,5*2+0,9*2+0,45*4+0,45*2+0,6+0,45*4+0,5*2+0,75*2+0,6*2+0,75*2</t>
  </si>
  <si>
    <t>87</t>
  </si>
  <si>
    <t>764004801</t>
  </si>
  <si>
    <t>Demontáž klempířských konstrukcí žlabu podokapního do suti</t>
  </si>
  <si>
    <t>1766193258</t>
  </si>
  <si>
    <t>https://podminky.urs.cz/item/CS_URS_2025_01/764004801</t>
  </si>
  <si>
    <t>15,3+14,69</t>
  </si>
  <si>
    <t>88</t>
  </si>
  <si>
    <t>764004841</t>
  </si>
  <si>
    <t>Demontáž klempířských konstrukcí háku do suti</t>
  </si>
  <si>
    <t>314355008</t>
  </si>
  <si>
    <t>https://podminky.urs.cz/item/CS_URS_2025_01/764004841</t>
  </si>
  <si>
    <t>17+15</t>
  </si>
  <si>
    <t>89</t>
  </si>
  <si>
    <t>764004861</t>
  </si>
  <si>
    <t>Demontáž klempířských konstrukcí svodu do suti</t>
  </si>
  <si>
    <t>1872370003</t>
  </si>
  <si>
    <t>https://podminky.urs.cz/item/CS_URS_2025_01/764004861</t>
  </si>
  <si>
    <t>15*3</t>
  </si>
  <si>
    <t>90</t>
  </si>
  <si>
    <t>764011612</t>
  </si>
  <si>
    <t>Podkladní plech z pozinkovaného plechu s povrchovou úpravou rš 200 mm</t>
  </si>
  <si>
    <t>2044142383</t>
  </si>
  <si>
    <t>https://podminky.urs.cz/item/CS_URS_2025_01/764011612</t>
  </si>
  <si>
    <t>29,94</t>
  </si>
  <si>
    <t>91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</si>
  <si>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</si>
  <si>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</si>
  <si>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-1604415375</t>
  </si>
  <si>
    <t>https://podminky.urs.cz/item/CS_URS_2025_01/764111641</t>
  </si>
  <si>
    <t>92</t>
  </si>
  <si>
    <t>764203152</t>
  </si>
  <si>
    <t>Montáž oplechování střešních prvků střešního výlezu střechy s krytinou skládanou nebo plechovou</t>
  </si>
  <si>
    <t>-1419344430</t>
  </si>
  <si>
    <t>https://podminky.urs.cz/item/CS_URS_2025_01/764203152</t>
  </si>
  <si>
    <t>93</t>
  </si>
  <si>
    <t>55350421</t>
  </si>
  <si>
    <t>vikýř univerzální pro profilované krytiny Pz s polyesterovou úpravou 60x60cm</t>
  </si>
  <si>
    <t>2144199058</t>
  </si>
  <si>
    <t>94</t>
  </si>
  <si>
    <t>764211613</t>
  </si>
  <si>
    <t>Oplechování střešních prvků z pozinkovaného plechu s povrchovou úpravou hřebene větraného s použitím hřebenového plechu s těsněním a perforovaným plechem rš 250 mm</t>
  </si>
  <si>
    <t>-242648131</t>
  </si>
  <si>
    <t>https://podminky.urs.cz/item/CS_URS_2025_01/764211613</t>
  </si>
  <si>
    <t>K05</t>
  </si>
  <si>
    <t>95</t>
  </si>
  <si>
    <t>764212634</t>
  </si>
  <si>
    <t>Oplechování střešních prvků z pozinkovaného plechu s povrchovou úpravou štítu závětrnou lištou rš 330 mm</t>
  </si>
  <si>
    <t>921426468</t>
  </si>
  <si>
    <t>https://podminky.urs.cz/item/CS_URS_2025_01/764212634</t>
  </si>
  <si>
    <t>K17</t>
  </si>
  <si>
    <t>3,86</t>
  </si>
  <si>
    <t>96</t>
  </si>
  <si>
    <t>764212664</t>
  </si>
  <si>
    <t>Oplechování střešních prvků z pozinkovaného plechu s povrchovou úpravou okapu střechy rovné okapovým plechem rš 330 mm</t>
  </si>
  <si>
    <t>-226541867</t>
  </si>
  <si>
    <t>https://podminky.urs.cz/item/CS_URS_2025_01/764212664</t>
  </si>
  <si>
    <t>97</t>
  </si>
  <si>
    <t>764213652</t>
  </si>
  <si>
    <t>Oplechování střešních prvků z pozinkovaného plechu s povrchovou úpravou střešní výlez rozměru 600 x 600 mm, střechy s krytinou skládanou nebo plechovou</t>
  </si>
  <si>
    <t>-277587021</t>
  </si>
  <si>
    <t>https://podminky.urs.cz/item/CS_URS_2025_01/764213652</t>
  </si>
  <si>
    <t>98</t>
  </si>
  <si>
    <t>764214604</t>
  </si>
  <si>
    <t>Oplechování horních ploch zdí a nadezdívek (atik) z pozinkovaného plechu s povrchovou úpravou mechanicky kotvené rš 330 mm</t>
  </si>
  <si>
    <t>-2022508160</t>
  </si>
  <si>
    <t>https://podminky.urs.cz/item/CS_URS_2025_01/764214604</t>
  </si>
  <si>
    <t>K03</t>
  </si>
  <si>
    <t>54,6</t>
  </si>
  <si>
    <t>K04</t>
  </si>
  <si>
    <t>99</t>
  </si>
  <si>
    <t>764312616</t>
  </si>
  <si>
    <t>Lemování zdí z pozinkovaného plechu s povrchovou úpravou spodní s formováním do tvaru krytiny rovných, střech s krytinou skládanou mimo prejzovou rš 500 mm</t>
  </si>
  <si>
    <t>899694591</t>
  </si>
  <si>
    <t>https://podminky.urs.cz/item/CS_URS_2025_01/764312616</t>
  </si>
  <si>
    <t>53,05</t>
  </si>
  <si>
    <t>100</t>
  </si>
  <si>
    <t>764314612</t>
  </si>
  <si>
    <t>Lemování prostupů z pozinkovaného plechu s povrchovou úpravou bez lišty, střech s krytinou skládanou nebo z plechu</t>
  </si>
  <si>
    <t>-586241763</t>
  </si>
  <si>
    <t>https://podminky.urs.cz/item/CS_URS_2025_01/764314612</t>
  </si>
  <si>
    <t>K06</t>
  </si>
  <si>
    <t>0,9*0,5+0,3*(0,9+0,5)*2+0,5*(0,9*2+1,5*2)*1,2</t>
  </si>
  <si>
    <t>K07</t>
  </si>
  <si>
    <t>0,43*0,45*4+0,5*(1,45*2+0,45*2)*1,2</t>
  </si>
  <si>
    <t>K08</t>
  </si>
  <si>
    <t>0,6*0,6+0,41*0,6*4+0,5*(0,6*2+1,6*2)*1,2</t>
  </si>
  <si>
    <t>K09</t>
  </si>
  <si>
    <t>0,58*1,17+0,35*(0,58+1,17)*2+0,5*(0,58*2+2,17*2)*1,2</t>
  </si>
  <si>
    <t>K10</t>
  </si>
  <si>
    <t>0,6*(0,82+0,5)*2+0,5*(0,92*2+1,5*2)*1,2</t>
  </si>
  <si>
    <t>K11</t>
  </si>
  <si>
    <t>0,3*(0,6+0,45)*2+0,5*(0,6+1,45)*2*1,2</t>
  </si>
  <si>
    <t>K12</t>
  </si>
  <si>
    <t>0,5*(0,6+0,75)*2+0,5*(0,6+1,75)*2*1,2</t>
  </si>
  <si>
    <t>K13</t>
  </si>
  <si>
    <t>0,45*(0,5+0,75)*2+0,5*(0,5+1,75)*2*1,2</t>
  </si>
  <si>
    <t>K14</t>
  </si>
  <si>
    <t>0,1*0,45*4+0,5*(1,45*2+0,45*2)*1,2</t>
  </si>
  <si>
    <t>K16</t>
  </si>
  <si>
    <t>10,84*0,7+10,84*0,5*1,2</t>
  </si>
  <si>
    <t>101</t>
  </si>
  <si>
    <t>764511602</t>
  </si>
  <si>
    <t>Žlab podokapní z pozinkovaného plechu s povrchovou úpravou včetně háků a čel půlkruhový rš 330 mm</t>
  </si>
  <si>
    <t>-223653447</t>
  </si>
  <si>
    <t>https://podminky.urs.cz/item/CS_URS_2025_01/764511602</t>
  </si>
  <si>
    <t>K01</t>
  </si>
  <si>
    <t>102</t>
  </si>
  <si>
    <t>764511643</t>
  </si>
  <si>
    <t>Žlab podokapní z pozinkovaného plechu s povrchovou úpravou kotlík oválný (trychtýřový), rš žlabu/průměr svodu 330/120 mm</t>
  </si>
  <si>
    <t>1316217580</t>
  </si>
  <si>
    <t>https://podminky.urs.cz/item/CS_URS_2025_01/764511643</t>
  </si>
  <si>
    <t>K02</t>
  </si>
  <si>
    <t>103</t>
  </si>
  <si>
    <t>998764203</t>
  </si>
  <si>
    <t>Přesun hmot pro konstrukce klempířské stanovený procentní sazbou (%) z ceny vodorovná dopravní vzdálenost do 50 m s užitím mechanizace v objektech výšky přes 12 do 24 m</t>
  </si>
  <si>
    <t>-2061331468</t>
  </si>
  <si>
    <t>https://podminky.urs.cz/item/CS_URS_2025_01/998764203</t>
  </si>
  <si>
    <t>765</t>
  </si>
  <si>
    <t>Krytina skládaná</t>
  </si>
  <si>
    <t>104</t>
  </si>
  <si>
    <t>765191001</t>
  </si>
  <si>
    <t>Montáž pojistné hydroizolační nebo parotěsné fólie kladené ve sklonu do 20° lepením (vodotěsné podstřeší) na bednění nebo tepelnou izolaci</t>
  </si>
  <si>
    <t>-2125803129</t>
  </si>
  <si>
    <t>https://podminky.urs.cz/item/CS_URS_2025_01/765191001</t>
  </si>
  <si>
    <t>105</t>
  </si>
  <si>
    <t>28329036</t>
  </si>
  <si>
    <t>fólie kontaktní difuzně propustná pro doplňkovou hydroizolační vrstvu, třívrstvá mikroporézní PP 150g/m2 s integrovanou samolepící páskou</t>
  </si>
  <si>
    <t>-294221483</t>
  </si>
  <si>
    <t>438,307</t>
  </si>
  <si>
    <t>438,307*1,1 'Přepočtené koeficientem množství</t>
  </si>
  <si>
    <t>106</t>
  </si>
  <si>
    <t>998765203</t>
  </si>
  <si>
    <t>Přesun hmot pro krytiny skládané stanovený procentní sazbou (%) z ceny vodorovná dopravní vzdálenost do 50 m základní v objektech výšky přes 12 do 24 m</t>
  </si>
  <si>
    <t>-1993638611</t>
  </si>
  <si>
    <t>https://podminky.urs.cz/item/CS_URS_2025_01/998765203</t>
  </si>
  <si>
    <t>766</t>
  </si>
  <si>
    <t>Konstrukce truhlářské</t>
  </si>
  <si>
    <t>107</t>
  </si>
  <si>
    <t>766211611</t>
  </si>
  <si>
    <t>Montáž schodišťových madel kotvených do stěny dřevěných průběžných, šířky do 150 mm</t>
  </si>
  <si>
    <t>2084256849</t>
  </si>
  <si>
    <t>https://podminky.urs.cz/item/CS_URS_2025_01/766211611</t>
  </si>
  <si>
    <t>2.-3.NP</t>
  </si>
  <si>
    <t>4,3</t>
  </si>
  <si>
    <t>1.-2.NP</t>
  </si>
  <si>
    <t>108</t>
  </si>
  <si>
    <t>0521710X</t>
  </si>
  <si>
    <t>repase stávajícího madla včetně povrchové úpravy</t>
  </si>
  <si>
    <t>2146942048</t>
  </si>
  <si>
    <t>7,81818181818182*1,1 'Přepočtené koeficientem množství</t>
  </si>
  <si>
    <t>109</t>
  </si>
  <si>
    <t>766211812</t>
  </si>
  <si>
    <t>Demontáž madel schodišťových upevněných na stěnovou konstrukci</t>
  </si>
  <si>
    <t>-1667715439</t>
  </si>
  <si>
    <t>https://podminky.urs.cz/item/CS_URS_2025_01/766211812</t>
  </si>
  <si>
    <t>110</t>
  </si>
  <si>
    <t>766221125</t>
  </si>
  <si>
    <t>Montáž celodřevěného samonosného schodiště s podstupnicemi schodnicového zadlabaného přímého</t>
  </si>
  <si>
    <t>1596725570</t>
  </si>
  <si>
    <t>https://podminky.urs.cz/item/CS_URS_2025_01/766221125</t>
  </si>
  <si>
    <t>zhotovení nového schodiště v případě nevyhovujícícho mykologického posudku - pokud vyhoví - bude provedena oprava</t>
  </si>
  <si>
    <t>z 3.NP na půdu 49-66</t>
  </si>
  <si>
    <t>4*1,56+13*1,72</t>
  </si>
  <si>
    <t>111</t>
  </si>
  <si>
    <t>612321X</t>
  </si>
  <si>
    <t>schodiště interiérové přímé celodřevěné stupeň i podstupnice včetně povrchové úpravy nátěrem na olejové bázi</t>
  </si>
  <si>
    <t>-1811852009</t>
  </si>
  <si>
    <t>114,4*0,25 'Přepočtené koeficientem množství</t>
  </si>
  <si>
    <t>112</t>
  </si>
  <si>
    <t>766221811</t>
  </si>
  <si>
    <t>Demontáž schodů celodřevěných samonosných</t>
  </si>
  <si>
    <t>-1734302730</t>
  </si>
  <si>
    <t>https://podminky.urs.cz/item/CS_URS_2025_01/766221811</t>
  </si>
  <si>
    <t>demontáž stupňů z 3.NP na půdu 49-66</t>
  </si>
  <si>
    <t>113</t>
  </si>
  <si>
    <t>766311111</t>
  </si>
  <si>
    <t>Montáž zábradlí dřevěného vnitřního</t>
  </si>
  <si>
    <t>625009082</t>
  </si>
  <si>
    <t>https://podminky.urs.cz/item/CS_URS_2025_01/766311111</t>
  </si>
  <si>
    <t>2,6</t>
  </si>
  <si>
    <t>114</t>
  </si>
  <si>
    <t>RMAT0002</t>
  </si>
  <si>
    <t>zábradlí dřevěné po repasi a nové povrchové úpravě pro zpětnou montáž</t>
  </si>
  <si>
    <t>125690109</t>
  </si>
  <si>
    <t>115</t>
  </si>
  <si>
    <t>766311811</t>
  </si>
  <si>
    <t>Demontáž zábradlí dřevěného vnitřního</t>
  </si>
  <si>
    <t>-52957138</t>
  </si>
  <si>
    <t>https://podminky.urs.cz/item/CS_URS_2025_01/766311811</t>
  </si>
  <si>
    <t>116</t>
  </si>
  <si>
    <t>998766203</t>
  </si>
  <si>
    <t>Přesun hmot pro konstrukce truhlářské stanovený procentní sazbou (%) z ceny vodorovná dopravní vzdálenost do 50 m základní v objektech výšky přes 12 do 24 m</t>
  </si>
  <si>
    <t>2004678765</t>
  </si>
  <si>
    <t>https://podminky.urs.cz/item/CS_URS_2025_01/998766203</t>
  </si>
  <si>
    <t>767</t>
  </si>
  <si>
    <t>Konstrukce zámečnické</t>
  </si>
  <si>
    <t>117</t>
  </si>
  <si>
    <t>767161844</t>
  </si>
  <si>
    <t>Demontáž zábradlí k dalšímu použití schodišťového nerozebíratelný spoj hmotnosti 1 m zábradlí přes 20 kg</t>
  </si>
  <si>
    <t>270342976</t>
  </si>
  <si>
    <t>https://podminky.urs.cz/item/CS_URS_2025_01/767161844</t>
  </si>
  <si>
    <t>demontáž pro zhotovení kopie zábradlí</t>
  </si>
  <si>
    <t>z 3.Np na půdu</t>
  </si>
  <si>
    <t>3,64</t>
  </si>
  <si>
    <t>118</t>
  </si>
  <si>
    <t>767223201</t>
  </si>
  <si>
    <t>Montáž zábradlí přímého v interiéru na schodišti kotveného do zdiva nebo lehčeného betonu</t>
  </si>
  <si>
    <t>-881825943</t>
  </si>
  <si>
    <t>https://podminky.urs.cz/item/CS_URS_2025_01/767223201</t>
  </si>
  <si>
    <t>zhotovení kopie zábradlí</t>
  </si>
  <si>
    <t>119</t>
  </si>
  <si>
    <t>5534228X</t>
  </si>
  <si>
    <t>Kopie zábradlí z 3.NP na půdu včetně povrchové úpravy</t>
  </si>
  <si>
    <t>1270000870</t>
  </si>
  <si>
    <t>120</t>
  </si>
  <si>
    <t>76764791R</t>
  </si>
  <si>
    <t>Oprava a údržba dveří - drobná oprava, výměna kování, zámku, seřízení</t>
  </si>
  <si>
    <t>-1787211946</t>
  </si>
  <si>
    <t>dveře na půdě - drobná oprava a zpětné osazení</t>
  </si>
  <si>
    <t>121</t>
  </si>
  <si>
    <t>767691823</t>
  </si>
  <si>
    <t>Ostatní práce - vyvěšení nebo zavěšení kovových křídel dveří, plochy přes 2 m2</t>
  </si>
  <si>
    <t>-1075192845</t>
  </si>
  <si>
    <t>https://podminky.urs.cz/item/CS_URS_2025_01/767691823</t>
  </si>
  <si>
    <t>demontáž stávajících ocelových dveří</t>
  </si>
  <si>
    <t>2*2</t>
  </si>
  <si>
    <t>122</t>
  </si>
  <si>
    <t>7677000R</t>
  </si>
  <si>
    <t>Dodávka žebříku Z1 - hliník výsuvný ke střešním oknům + závěsy u střešních oken a závěsy na uložení žebříku</t>
  </si>
  <si>
    <t>1705110633</t>
  </si>
  <si>
    <t>123</t>
  </si>
  <si>
    <t>767995113</t>
  </si>
  <si>
    <t>Montáž ostatních atypických zámečnických konstrukcí hmotnosti přes 10 do 20 kg</t>
  </si>
  <si>
    <t>kg</t>
  </si>
  <si>
    <t>-1869216714</t>
  </si>
  <si>
    <t>https://podminky.urs.cz/item/CS_URS_2025_01/767995113</t>
  </si>
  <si>
    <t>ocelové kotvy pro výměny u komínů</t>
  </si>
  <si>
    <t>Z2</t>
  </si>
  <si>
    <t>1,13*9,0+0,23*0,09*48*2+0,13*0,17*48</t>
  </si>
  <si>
    <t>Z3</t>
  </si>
  <si>
    <t>0,69*9,0+0,23*0,09*48*2+0,13*0,17*48</t>
  </si>
  <si>
    <t>Z4</t>
  </si>
  <si>
    <t>(0,94*9,0+0,23*0,09*48*2+0,13*0,17*48)*3</t>
  </si>
  <si>
    <t>Z5</t>
  </si>
  <si>
    <t>(0,47*9,0+0,23*0,09*48*2+0,13*0,17*48)*2</t>
  </si>
  <si>
    <t>Z6</t>
  </si>
  <si>
    <t>0,75*9,0+0,23*0,09*48*2+0,13*0,17*48</t>
  </si>
  <si>
    <t>124</t>
  </si>
  <si>
    <t>RMAT0001</t>
  </si>
  <si>
    <t>atypická zámečnická konstrukce včetně povrchové úpravy - základ+ email</t>
  </si>
  <si>
    <t>1389221114</t>
  </si>
  <si>
    <t>81,354*1,1</t>
  </si>
  <si>
    <t>125</t>
  </si>
  <si>
    <t>998767203</t>
  </si>
  <si>
    <t>Přesun hmot pro zámečnické konstrukce stanovený procentní sazbou (%) z ceny vodorovná dopravní vzdálenost do 50 m základní v objektech výšky přes 12 do 24 m</t>
  </si>
  <si>
    <t>43821423</t>
  </si>
  <si>
    <t>https://podminky.urs.cz/item/CS_URS_2025_01/998767203</t>
  </si>
  <si>
    <t>772</t>
  </si>
  <si>
    <t>Podlahy z kamene</t>
  </si>
  <si>
    <t>126</t>
  </si>
  <si>
    <t>772452000</t>
  </si>
  <si>
    <t>Výměna schodišťových pískovcových stupňů</t>
  </si>
  <si>
    <t>-2047383382</t>
  </si>
  <si>
    <t>127</t>
  </si>
  <si>
    <t>7725219X</t>
  </si>
  <si>
    <t>Repase kamenných stupňů výsekem a vložením "kvádříků"</t>
  </si>
  <si>
    <t>-64182096</t>
  </si>
  <si>
    <t>40% plochy stupňů</t>
  </si>
  <si>
    <t>(5*1,56+14*1,72+5*1,65)*(0,3)*0,4</t>
  </si>
  <si>
    <t>128</t>
  </si>
  <si>
    <t>772591912</t>
  </si>
  <si>
    <t>Dlažby z kamene oprava - ostatní práce očištění vysátím</t>
  </si>
  <si>
    <t>-2103010830</t>
  </si>
  <si>
    <t>https://podminky.urs.cz/item/CS_URS_2025_01/772591912</t>
  </si>
  <si>
    <t>129</t>
  </si>
  <si>
    <t>772591914</t>
  </si>
  <si>
    <t>Dlažby z kamene oprava - ostatní práce očištění tryskáním pískem (pískování)</t>
  </si>
  <si>
    <t>-1175430927</t>
  </si>
  <si>
    <t>https://podminky.urs.cz/item/CS_URS_2025_01/772591914</t>
  </si>
  <si>
    <t>schodiště 1.-2.NP</t>
  </si>
  <si>
    <t>st.1-24</t>
  </si>
  <si>
    <t>(5*1,56+14*1,72+5*1,65)*(0,3+0,2)</t>
  </si>
  <si>
    <t>1,6*1,72+1,72*1,75</t>
  </si>
  <si>
    <t>130</t>
  </si>
  <si>
    <t>772591922</t>
  </si>
  <si>
    <t>Dlažby z kamene oprava - ostatní práce nátěr impregnační a zpevňující</t>
  </si>
  <si>
    <t>-912113585</t>
  </si>
  <si>
    <t>https://podminky.urs.cz/item/CS_URS_2025_01/772591922</t>
  </si>
  <si>
    <t>131</t>
  </si>
  <si>
    <t>998772201</t>
  </si>
  <si>
    <t>Přesun hmot pro kamenné dlažby, obklady schodišťových stupňů a soklů stanovený procentní sazbou (%) z ceny vodorovná dopravní vzdálenost do 50 m základní v objektech výšky do 6 m</t>
  </si>
  <si>
    <t>1280752649</t>
  </si>
  <si>
    <t>https://podminky.urs.cz/item/CS_URS_2025_01/998772201</t>
  </si>
  <si>
    <t>783</t>
  </si>
  <si>
    <t>Dokončovací práce - nátěry</t>
  </si>
  <si>
    <t>132</t>
  </si>
  <si>
    <t>783106801</t>
  </si>
  <si>
    <t>Odstranění nátěrů z truhlářských konstrukcí obroušením</t>
  </si>
  <si>
    <t>1264437834</t>
  </si>
  <si>
    <t>https://podminky.urs.cz/item/CS_URS_2025_01/783106801</t>
  </si>
  <si>
    <t>schodiště 2.-3.NP</t>
  </si>
  <si>
    <t>st. 48-25</t>
  </si>
  <si>
    <t>(5*1,65+14*1,72+5*1,72)*(0,3+0,2)</t>
  </si>
  <si>
    <t>1,6*1,72*2</t>
  </si>
  <si>
    <t>133</t>
  </si>
  <si>
    <t>783101203</t>
  </si>
  <si>
    <t>Příprava podkladu truhlářských konstrukcí před provedením nátěru broušení smirkovým papírem nebo plátnem jemné</t>
  </si>
  <si>
    <t>756208971</t>
  </si>
  <si>
    <t>https://podminky.urs.cz/item/CS_URS_2025_01/783101203</t>
  </si>
  <si>
    <t>134</t>
  </si>
  <si>
    <t>783101401</t>
  </si>
  <si>
    <t>Příprava podkladu truhlářských konstrukcí před provedením nátěru ometení</t>
  </si>
  <si>
    <t>1780132155</t>
  </si>
  <si>
    <t>https://podminky.urs.cz/item/CS_URS_2025_01/783101401</t>
  </si>
  <si>
    <t>135</t>
  </si>
  <si>
    <t>783163101</t>
  </si>
  <si>
    <t>Napouštěcí nátěr truhlářských konstrukcí jednonásobný olejový</t>
  </si>
  <si>
    <t>2110175892</t>
  </si>
  <si>
    <t>https://podminky.urs.cz/item/CS_URS_2025_01/783163101</t>
  </si>
  <si>
    <t>136</t>
  </si>
  <si>
    <t>783164101</t>
  </si>
  <si>
    <t>Základní nátěr truhlářských konstrukcí jednonásobný olejový</t>
  </si>
  <si>
    <t>-751282763</t>
  </si>
  <si>
    <t>https://podminky.urs.cz/item/CS_URS_2025_01/783164101</t>
  </si>
  <si>
    <t>137</t>
  </si>
  <si>
    <t>783168211</t>
  </si>
  <si>
    <t>Lakovací nátěr truhlářských konstrukcí dvojnásobný s mezibroušením olejový</t>
  </si>
  <si>
    <t>561411603</t>
  </si>
  <si>
    <t>https://podminky.urs.cz/item/CS_URS_2025_01/783168211</t>
  </si>
  <si>
    <t>138</t>
  </si>
  <si>
    <t>783203020</t>
  </si>
  <si>
    <t>Provedení nátěru tesařských konstrukcí napouštěcího nebo napouštěcího preventivního proti dřevokazným houbám, hmyzu a plísním nezabudovaných do konstrukce dvojnásobného</t>
  </si>
  <si>
    <t>1126716263</t>
  </si>
  <si>
    <t>https://podminky.urs.cz/item/CS_URS_2025_01/783203020</t>
  </si>
  <si>
    <t>397,705*2,35</t>
  </si>
  <si>
    <t>139</t>
  </si>
  <si>
    <t>24626703</t>
  </si>
  <si>
    <t>hmota nátěrová syntetická s obsahem biocidů napouštěcí na dřevo</t>
  </si>
  <si>
    <t>litr</t>
  </si>
  <si>
    <t>1159311560</t>
  </si>
  <si>
    <t>934,607</t>
  </si>
  <si>
    <t>934,607*0,18 'Přepočtené koeficientem množství</t>
  </si>
  <si>
    <t>140</t>
  </si>
  <si>
    <t>783106809</t>
  </si>
  <si>
    <t>Odstranění nátěrů z truhlářských konstrukcí louhováním s následnou neutralizací, oplachem a vysušením</t>
  </si>
  <si>
    <t>-809599054</t>
  </si>
  <si>
    <t>https://podminky.urs.cz/item/CS_URS_2025_01/783106809</t>
  </si>
  <si>
    <t>0,19*4*2,0</t>
  </si>
  <si>
    <t>(0,16+0,14)*2*(0,5+1,0)</t>
  </si>
  <si>
    <t>141</t>
  </si>
  <si>
    <t>783206801</t>
  </si>
  <si>
    <t>Odstranění nátěrů z tesařských konstrukcí obroušením</t>
  </si>
  <si>
    <t>-1213459427</t>
  </si>
  <si>
    <t>https://podminky.urs.cz/item/CS_URS_2025_01/783206801</t>
  </si>
  <si>
    <t>142</t>
  </si>
  <si>
    <t>783214111</t>
  </si>
  <si>
    <t>Sanační napouštěcí nátěr tesařských prvků proti dřevokazným houbám, hmyzu a plísním zabudovaných do konstrukce, aplikovaný nízkotlakou injektáží a stříkáním</t>
  </si>
  <si>
    <t>-1406214753</t>
  </si>
  <si>
    <t>https://podminky.urs.cz/item/CS_URS_2025_01/783214111</t>
  </si>
  <si>
    <t>143</t>
  </si>
  <si>
    <t>783301303</t>
  </si>
  <si>
    <t>Příprava podkladu zámečnických konstrukcí před provedením nátěru odrezivění odrezovačem bezoplachovým</t>
  </si>
  <si>
    <t>-930370517</t>
  </si>
  <si>
    <t>https://podminky.urs.cz/item/CS_URS_2025_01/783301303</t>
  </si>
  <si>
    <t>2*(1,78+0,15)*(1,27+2*0,15)</t>
  </si>
  <si>
    <t>144</t>
  </si>
  <si>
    <t>783306805</t>
  </si>
  <si>
    <t>Odstranění nátěrů ze zámečnických konstrukcí opálením s obroušením</t>
  </si>
  <si>
    <t>694565218</t>
  </si>
  <si>
    <t>https://podminky.urs.cz/item/CS_URS_2025_01/783306805</t>
  </si>
  <si>
    <t>145</t>
  </si>
  <si>
    <t>783314101</t>
  </si>
  <si>
    <t>Základní nátěr zámečnických konstrukcí jednonásobný syntetický</t>
  </si>
  <si>
    <t>398339205</t>
  </si>
  <si>
    <t>https://podminky.urs.cz/item/CS_URS_2025_01/783314101</t>
  </si>
  <si>
    <t>146</t>
  </si>
  <si>
    <t>783315101</t>
  </si>
  <si>
    <t>Mezinátěr zámečnických konstrukcí jednonásobný syntetický standardní</t>
  </si>
  <si>
    <t>135404726</t>
  </si>
  <si>
    <t>https://podminky.urs.cz/item/CS_URS_2025_01/783315101</t>
  </si>
  <si>
    <t>147</t>
  </si>
  <si>
    <t>783317101</t>
  </si>
  <si>
    <t>Krycí nátěr (email) zámečnických konstrukcí jednonásobný syntetický standardní</t>
  </si>
  <si>
    <t>-617121765</t>
  </si>
  <si>
    <t>https://podminky.urs.cz/item/CS_URS_2025_01/783317101</t>
  </si>
  <si>
    <t>148</t>
  </si>
  <si>
    <t>783826655</t>
  </si>
  <si>
    <t>Hydrofobizační nátěr omítek silikonový, transparentní, povrchů hladkých lícového zdiva</t>
  </si>
  <si>
    <t>1667153214</t>
  </si>
  <si>
    <t>https://podminky.urs.cz/item/CS_URS_2025_01/783826655</t>
  </si>
  <si>
    <t>komíny po opravě spárování</t>
  </si>
  <si>
    <t>(0,5*0,5*2+0,66*0,97+0,6*0,6+0,7*0,55+0,55*0,55+0,85*0,6+0,71*0,87+0,7*0,55)*1,2</t>
  </si>
  <si>
    <t>VRN</t>
  </si>
  <si>
    <t>Vedlejší rozpočtové náklady</t>
  </si>
  <si>
    <t>VRN9</t>
  </si>
  <si>
    <t>Ostatní náklady</t>
  </si>
  <si>
    <t>149</t>
  </si>
  <si>
    <t>094103000</t>
  </si>
  <si>
    <t>Náklady na vyklizení objektu</t>
  </si>
  <si>
    <t>hod</t>
  </si>
  <si>
    <t>CS ÚRS 2024 02</t>
  </si>
  <si>
    <t>1024</t>
  </si>
  <si>
    <t>-547182777</t>
  </si>
  <si>
    <t>https://podminky.urs.cz/item/CS_URS_2024_02/094103000</t>
  </si>
  <si>
    <t xml:space="preserve">vyklizení - vyčištění  prostoru půdy včetně odvozu a likvidace odpadu</t>
  </si>
  <si>
    <t>150</t>
  </si>
  <si>
    <t>zařízení staveniště, ohrazení staveniště, čištění komunikací, BOZP a PO opatření, komunikace s investorem, ztížené podmínky, pronájem ploch, správní poplatky</t>
  </si>
  <si>
    <t>soubor</t>
  </si>
  <si>
    <t>1632645137</t>
  </si>
  <si>
    <t>02 - Elektro - hromosvod</t>
  </si>
  <si>
    <t xml:space="preserve">    741 - Elektroinstalace - silnoproud</t>
  </si>
  <si>
    <t>HZS - Hodinové zúčtovací sazby</t>
  </si>
  <si>
    <t>741</t>
  </si>
  <si>
    <t>Elektroinstalace - silnoproud</t>
  </si>
  <si>
    <t>741110511</t>
  </si>
  <si>
    <t>Montáž lišt a kanálků elektroinstalačních se spojkami, ohyby a rohy a s nasunutím do krabic vkládacích s víčkem, šířky do 60 mm</t>
  </si>
  <si>
    <t>780611821</t>
  </si>
  <si>
    <t>https://podminky.urs.cz/item/CS_URS_2025_01/741110511</t>
  </si>
  <si>
    <t>34571003</t>
  </si>
  <si>
    <t>lišta elektroinstalační hranatá PVC 17x17mm</t>
  </si>
  <si>
    <t>-1088319412</t>
  </si>
  <si>
    <t>40*1,05 "Přepočtené koeficientem množství</t>
  </si>
  <si>
    <t>34571004</t>
  </si>
  <si>
    <t>lišta elektroinstalační hranatá PVC 20x20mm</t>
  </si>
  <si>
    <t>1181482803</t>
  </si>
  <si>
    <t>16*1,05 "Přepočtené koeficientem množství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</si>
  <si>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</si>
  <si>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</si>
  <si>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-864071604</t>
  </si>
  <si>
    <t>https://podminky.urs.cz/item/CS_URS_2025_01/741112021</t>
  </si>
  <si>
    <t>34571482</t>
  </si>
  <si>
    <t>krabice v uzavřeném provedení PVC s krytím IP 54 čtvercová 100x100mm</t>
  </si>
  <si>
    <t>-1198461629</t>
  </si>
  <si>
    <t>741122211</t>
  </si>
  <si>
    <t>Montáž kabelů měděných bez ukončení uložených volně nebo v liště plných kulatých (např. CYKY) počtu a průřezu žil 3x1,5 až 6 mm2</t>
  </si>
  <si>
    <t>-943402984</t>
  </si>
  <si>
    <t>https://podminky.urs.cz/item/CS_URS_2025_01/741122211</t>
  </si>
  <si>
    <t>34111030</t>
  </si>
  <si>
    <t>kabel instalační jádro Cu plné izolace PVC plášť PVC 450/750V (CYKY) 3x1,5mm2</t>
  </si>
  <si>
    <t>1862611709</t>
  </si>
  <si>
    <t>70*1,15 "Přepočtené koeficientem množství</t>
  </si>
  <si>
    <t>34111036</t>
  </si>
  <si>
    <t>kabel instalační jádro Cu plné izolace PVC plášť PVC 450/750V (CYKY) 3x2,5mm2</t>
  </si>
  <si>
    <t>-1657625943</t>
  </si>
  <si>
    <t>30*1,15 "Přepočtené koeficientem množství</t>
  </si>
  <si>
    <t>741210001</t>
  </si>
  <si>
    <t>Montáž rozvodnic oceloplechových nebo plastových bez zapojení vodičů běžných, hmotnosti do 20 kg</t>
  </si>
  <si>
    <t>786393549</t>
  </si>
  <si>
    <t>https://podminky.urs.cz/item/CS_URS_2025_01/741210001</t>
  </si>
  <si>
    <t>35711021</t>
  </si>
  <si>
    <t>rozvodnice nástěnná, plné dveře, IP65, 12 modulárních jednotek, vč. N/pE</t>
  </si>
  <si>
    <t>-904007693</t>
  </si>
  <si>
    <t>741310031</t>
  </si>
  <si>
    <t>Montáž spínačů jedno nebo dvoupólových nástěnných se zapojením vodičů, pro prostředí venkovní nebo mokré spínačů, řazení 1-jednopólových</t>
  </si>
  <si>
    <t>114800591</t>
  </si>
  <si>
    <t>https://podminky.urs.cz/item/CS_URS_2025_01/741310031</t>
  </si>
  <si>
    <t>34535071</t>
  </si>
  <si>
    <t>spínač nástěnný jednopólový, řazení 1, IP54, bezšroubové svorky</t>
  </si>
  <si>
    <t>1687745462</t>
  </si>
  <si>
    <t>741313082</t>
  </si>
  <si>
    <t>Montáž zásuvek domovních se zapojením vodičů šroubové připojení venkovní nebo mokré, provedení 2P + PE</t>
  </si>
  <si>
    <t>519258456</t>
  </si>
  <si>
    <t>https://podminky.urs.cz/item/CS_URS_2025_01/741313082</t>
  </si>
  <si>
    <t>34555233</t>
  </si>
  <si>
    <t>zásuvka nástěnná jednonásobná chráněná, s víčkem, IP54, šroubové svorky</t>
  </si>
  <si>
    <t>-746123994</t>
  </si>
  <si>
    <t>741320101</t>
  </si>
  <si>
    <t>Montáž jističů se zapojením vodičů jednopólových nn do 25 A bez krytu</t>
  </si>
  <si>
    <t>130055154</t>
  </si>
  <si>
    <t>https://podminky.urs.cz/item/CS_URS_2025_01/741320101</t>
  </si>
  <si>
    <t>35822115</t>
  </si>
  <si>
    <t>jistič 1-pólový 10 A vypínací charakteristika B vypínací schopnost 6 kA</t>
  </si>
  <si>
    <t>2092846931</t>
  </si>
  <si>
    <t>741321001</t>
  </si>
  <si>
    <t>Montáž proudových chráničů se zapojením vodičů dvoupólových nn do 25 A bez krytu</t>
  </si>
  <si>
    <t>-587930455</t>
  </si>
  <si>
    <t>https://podminky.urs.cz/item/CS_URS_2025_01/741321001</t>
  </si>
  <si>
    <t>35829020</t>
  </si>
  <si>
    <t>chránič proudový 1+N pólový 10A typ B</t>
  </si>
  <si>
    <t>-1030816598</t>
  </si>
  <si>
    <t>35829022</t>
  </si>
  <si>
    <t>chránič proudový 1+N pólový 16A typ B</t>
  </si>
  <si>
    <t>-1117241615</t>
  </si>
  <si>
    <t>741372021</t>
  </si>
  <si>
    <t>Montáž svítidel s integrovaným zdrojem LED se zapojením vodičů interiérových přisazených nástěnných hranatých nebo kruhových, plochy do 0,09 m2</t>
  </si>
  <si>
    <t>1847437247</t>
  </si>
  <si>
    <t>https://podminky.urs.cz/item/CS_URS_2025_01/741372021</t>
  </si>
  <si>
    <t>34825001</t>
  </si>
  <si>
    <t>svítidlo interiérové stropní přisazené kruhové D 200-300mm 1300-2000lm</t>
  </si>
  <si>
    <t>518061169</t>
  </si>
  <si>
    <t>741420001</t>
  </si>
  <si>
    <t>Montáž hromosvodného vedení svodových drátů nebo lan s podpěrami, Ø do 10 mm</t>
  </si>
  <si>
    <t>227280259</t>
  </si>
  <si>
    <t>https://podminky.urs.cz/item/CS_URS_2025_01/741420001</t>
  </si>
  <si>
    <t>35441077</t>
  </si>
  <si>
    <t>drát D 8mm AlMgSi</t>
  </si>
  <si>
    <t>-1093766065</t>
  </si>
  <si>
    <t>741420020</t>
  </si>
  <si>
    <t>Montáž hromosvodného vedení svorek s jedním šroubem</t>
  </si>
  <si>
    <t>824502369</t>
  </si>
  <si>
    <t>https://podminky.urs.cz/item/CS_URS_2025_01/741420020</t>
  </si>
  <si>
    <t>35431000</t>
  </si>
  <si>
    <t>svorka uzemnění FeZn univerzální</t>
  </si>
  <si>
    <t>-1120492643</t>
  </si>
  <si>
    <t>741420021</t>
  </si>
  <si>
    <t>Montáž hromosvodného vedení svorek se 2 šrouby</t>
  </si>
  <si>
    <t>2070005712</t>
  </si>
  <si>
    <t>https://podminky.urs.cz/item/CS_URS_2025_01/741420021</t>
  </si>
  <si>
    <t>35441885</t>
  </si>
  <si>
    <t>svorka spojovací pro lano D 8-10mm</t>
  </si>
  <si>
    <t>-639139233</t>
  </si>
  <si>
    <t>741420022</t>
  </si>
  <si>
    <t>Montáž hromosvodného vedení svorek se 3 a více šrouby</t>
  </si>
  <si>
    <t>616880387</t>
  </si>
  <si>
    <t>https://podminky.urs.cz/item/CS_URS_2025_01/741420022</t>
  </si>
  <si>
    <t>35441860</t>
  </si>
  <si>
    <t>svorka FeZn k jímací tyči - 4 šrouby</t>
  </si>
  <si>
    <t>1551135679</t>
  </si>
  <si>
    <t>741420023</t>
  </si>
  <si>
    <t>Montáž hromosvodného vedení svorek na okapové žlaby</t>
  </si>
  <si>
    <t>337237593</t>
  </si>
  <si>
    <t>https://podminky.urs.cz/item/CS_URS_2025_01/741420023</t>
  </si>
  <si>
    <t>35431039</t>
  </si>
  <si>
    <t>svorka uzemnění AlMgSi na okapové žlaby</t>
  </si>
  <si>
    <t>1043864191</t>
  </si>
  <si>
    <t>741420101</t>
  </si>
  <si>
    <t>Montáž oddáleného vedení držáků do zdiva</t>
  </si>
  <si>
    <t>1457934015</t>
  </si>
  <si>
    <t>https://podminky.urs.cz/item/CS_URS_2025_01/741420101</t>
  </si>
  <si>
    <t>35442206</t>
  </si>
  <si>
    <t>držák oddáleného hromosvodu do zdiva s vrutem Fezn</t>
  </si>
  <si>
    <t>1155424832</t>
  </si>
  <si>
    <t>741430002</t>
  </si>
  <si>
    <t>Montáž jímacích tyčí délky do 3 m, na konstrukci zděnou</t>
  </si>
  <si>
    <t>1314891971</t>
  </si>
  <si>
    <t>https://podminky.urs.cz/item/CS_URS_2025_01/741430002</t>
  </si>
  <si>
    <t>35442157</t>
  </si>
  <si>
    <t>tyč jímací s rovným koncem 18/10 2000 (1000/1000)mm AlMgSi</t>
  </si>
  <si>
    <t>127433838</t>
  </si>
  <si>
    <t>741430004</t>
  </si>
  <si>
    <t>Montáž jímacích tyčí délky do 3 m, na střešní hřeben</t>
  </si>
  <si>
    <t>1246311743</t>
  </si>
  <si>
    <t>https://podminky.urs.cz/item/CS_URS_2025_01/741430004</t>
  </si>
  <si>
    <t>35442165</t>
  </si>
  <si>
    <t>tyč jímací s rovným koncem 18/10 3000 (2000/1000)mm AlMgSi - trubka</t>
  </si>
  <si>
    <t>1900377736</t>
  </si>
  <si>
    <t>35442103</t>
  </si>
  <si>
    <t>stříška ochranná horní Cu</t>
  </si>
  <si>
    <t>-217512198</t>
  </si>
  <si>
    <t>35442268</t>
  </si>
  <si>
    <t>držák jímací tyče na krov horní, Fezn, 350mm</t>
  </si>
  <si>
    <t>-1207813735</t>
  </si>
  <si>
    <t>35442269</t>
  </si>
  <si>
    <t>držák jímací tyče na krov dolní, FeZn, 800mm</t>
  </si>
  <si>
    <t>1842717207</t>
  </si>
  <si>
    <t>35441560</t>
  </si>
  <si>
    <t>podpěra vedení FeZn na plechovou krytinu 110mm</t>
  </si>
  <si>
    <t>1002417681</t>
  </si>
  <si>
    <t>741810001</t>
  </si>
  <si>
    <t>Zkoušky a prohlídky elektrických rozvodů a zařízení celková prohlídka a vyhotovení revizní zprávy pro objem montážních prací do 100 tis. Kč</t>
  </si>
  <si>
    <t>724102920</t>
  </si>
  <si>
    <t>https://podminky.urs.cz/item/CS_URS_2025_01/741810001</t>
  </si>
  <si>
    <t>HZS</t>
  </si>
  <si>
    <t>Hodinové zúčtovací sazby</t>
  </si>
  <si>
    <t>HZS2232</t>
  </si>
  <si>
    <t>Hodinové zúčtovací sazby profesí PSV provádění stavebních instalací elektrikář odborný</t>
  </si>
  <si>
    <t>512</t>
  </si>
  <si>
    <t>-1772653874</t>
  </si>
  <si>
    <t>https://podminky.urs.cz/item/CS_URS_2025_01/HZS2232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</si>
</sst>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4236135" TargetMode="External" /><Relationship Id="rId2" Type="http://schemas.openxmlformats.org/officeDocument/2006/relationships/hyperlink" Target="https://podminky.urs.cz/item/CS_URS_2025_01/314291137" TargetMode="External" /><Relationship Id="rId3" Type="http://schemas.openxmlformats.org/officeDocument/2006/relationships/hyperlink" Target="https://podminky.urs.cz/item/CS_URS_2025_01/316381115" TargetMode="External" /><Relationship Id="rId4" Type="http://schemas.openxmlformats.org/officeDocument/2006/relationships/hyperlink" Target="https://podminky.urs.cz/item/CS_URS_2025_01/417321414" TargetMode="External" /><Relationship Id="rId5" Type="http://schemas.openxmlformats.org/officeDocument/2006/relationships/hyperlink" Target="https://podminky.urs.cz/item/CS_URS_2025_01/417351115" TargetMode="External" /><Relationship Id="rId6" Type="http://schemas.openxmlformats.org/officeDocument/2006/relationships/hyperlink" Target="https://podminky.urs.cz/item/CS_URS_2025_01/417351116" TargetMode="External" /><Relationship Id="rId7" Type="http://schemas.openxmlformats.org/officeDocument/2006/relationships/hyperlink" Target="https://podminky.urs.cz/item/CS_URS_2025_01/417361821" TargetMode="External" /><Relationship Id="rId8" Type="http://schemas.openxmlformats.org/officeDocument/2006/relationships/hyperlink" Target="https://podminky.urs.cz/item/CS_URS_2025_01/434231111" TargetMode="External" /><Relationship Id="rId9" Type="http://schemas.openxmlformats.org/officeDocument/2006/relationships/hyperlink" Target="https://podminky.urs.cz/item/CS_URS_2025_01/622635091" TargetMode="External" /><Relationship Id="rId10" Type="http://schemas.openxmlformats.org/officeDocument/2006/relationships/hyperlink" Target="https://podminky.urs.cz/item/CS_URS_2025_01/636211121" TargetMode="External" /><Relationship Id="rId11" Type="http://schemas.openxmlformats.org/officeDocument/2006/relationships/hyperlink" Target="https://podminky.urs.cz/item/CS_URS_2025_01/941111312" TargetMode="External" /><Relationship Id="rId12" Type="http://schemas.openxmlformats.org/officeDocument/2006/relationships/hyperlink" Target="https://podminky.urs.cz/item/CS_URS_2025_01/941211112" TargetMode="External" /><Relationship Id="rId13" Type="http://schemas.openxmlformats.org/officeDocument/2006/relationships/hyperlink" Target="https://podminky.urs.cz/item/CS_URS_2025_01/941211212" TargetMode="External" /><Relationship Id="rId14" Type="http://schemas.openxmlformats.org/officeDocument/2006/relationships/hyperlink" Target="https://podminky.urs.cz/item/CS_URS_2025_01/941211812" TargetMode="External" /><Relationship Id="rId15" Type="http://schemas.openxmlformats.org/officeDocument/2006/relationships/hyperlink" Target="https://podminky.urs.cz/item/CS_URS_2025_01/944411111" TargetMode="External" /><Relationship Id="rId16" Type="http://schemas.openxmlformats.org/officeDocument/2006/relationships/hyperlink" Target="https://podminky.urs.cz/item/CS_URS_2025_01/944411211" TargetMode="External" /><Relationship Id="rId17" Type="http://schemas.openxmlformats.org/officeDocument/2006/relationships/hyperlink" Target="https://podminky.urs.cz/item/CS_URS_2025_01/944411811" TargetMode="External" /><Relationship Id="rId18" Type="http://schemas.openxmlformats.org/officeDocument/2006/relationships/hyperlink" Target="https://podminky.urs.cz/item/CS_URS_2025_01/949101112" TargetMode="External" /><Relationship Id="rId19" Type="http://schemas.openxmlformats.org/officeDocument/2006/relationships/hyperlink" Target="https://podminky.urs.cz/item/CS_URS_2025_01/949311111" TargetMode="External" /><Relationship Id="rId20" Type="http://schemas.openxmlformats.org/officeDocument/2006/relationships/hyperlink" Target="https://podminky.urs.cz/item/CS_URS_2025_01/949311211" TargetMode="External" /><Relationship Id="rId21" Type="http://schemas.openxmlformats.org/officeDocument/2006/relationships/hyperlink" Target="https://podminky.urs.cz/item/CS_URS_2025_01/949311811" TargetMode="External" /><Relationship Id="rId22" Type="http://schemas.openxmlformats.org/officeDocument/2006/relationships/hyperlink" Target="https://podminky.urs.cz/item/CS_URS_2025_01/952901114" TargetMode="External" /><Relationship Id="rId23" Type="http://schemas.openxmlformats.org/officeDocument/2006/relationships/hyperlink" Target="https://podminky.urs.cz/item/CS_URS_2025_01/953841192" TargetMode="External" /><Relationship Id="rId24" Type="http://schemas.openxmlformats.org/officeDocument/2006/relationships/hyperlink" Target="https://podminky.urs.cz/item/CS_URS_2025_01/962032230" TargetMode="External" /><Relationship Id="rId25" Type="http://schemas.openxmlformats.org/officeDocument/2006/relationships/hyperlink" Target="https://podminky.urs.cz/item/CS_URS_2025_01/962032641" TargetMode="External" /><Relationship Id="rId26" Type="http://schemas.openxmlformats.org/officeDocument/2006/relationships/hyperlink" Target="https://podminky.urs.cz/item/CS_URS_2025_01/962032681" TargetMode="External" /><Relationship Id="rId27" Type="http://schemas.openxmlformats.org/officeDocument/2006/relationships/hyperlink" Target="https://podminky.urs.cz/item/CS_URS_2025_01/962032691" TargetMode="External" /><Relationship Id="rId28" Type="http://schemas.openxmlformats.org/officeDocument/2006/relationships/hyperlink" Target="https://podminky.urs.cz/item/CS_URS_2025_01/963022819" TargetMode="External" /><Relationship Id="rId29" Type="http://schemas.openxmlformats.org/officeDocument/2006/relationships/hyperlink" Target="https://podminky.urs.cz/item/CS_URS_2025_01/963032819" TargetMode="External" /><Relationship Id="rId30" Type="http://schemas.openxmlformats.org/officeDocument/2006/relationships/hyperlink" Target="https://podminky.urs.cz/item/CS_URS_2025_01/965031131" TargetMode="External" /><Relationship Id="rId31" Type="http://schemas.openxmlformats.org/officeDocument/2006/relationships/hyperlink" Target="https://podminky.urs.cz/item/CS_URS_2025_01/967031732" TargetMode="External" /><Relationship Id="rId32" Type="http://schemas.openxmlformats.org/officeDocument/2006/relationships/hyperlink" Target="https://podminky.urs.cz/item/CS_URS_2025_01/967041112" TargetMode="External" /><Relationship Id="rId33" Type="http://schemas.openxmlformats.org/officeDocument/2006/relationships/hyperlink" Target="https://podminky.urs.cz/item/CS_URS_2025_01/985131311" TargetMode="External" /><Relationship Id="rId34" Type="http://schemas.openxmlformats.org/officeDocument/2006/relationships/hyperlink" Target="https://podminky.urs.cz/item/CS_URS_2025_01/993111111" TargetMode="External" /><Relationship Id="rId35" Type="http://schemas.openxmlformats.org/officeDocument/2006/relationships/hyperlink" Target="https://podminky.urs.cz/item/CS_URS_2025_01/993111119" TargetMode="External" /><Relationship Id="rId36" Type="http://schemas.openxmlformats.org/officeDocument/2006/relationships/hyperlink" Target="https://podminky.urs.cz/item/CS_URS_2025_01/997013215" TargetMode="External" /><Relationship Id="rId37" Type="http://schemas.openxmlformats.org/officeDocument/2006/relationships/hyperlink" Target="https://podminky.urs.cz/item/CS_URS_2025_01/997013312" TargetMode="External" /><Relationship Id="rId38" Type="http://schemas.openxmlformats.org/officeDocument/2006/relationships/hyperlink" Target="https://podminky.urs.cz/item/CS_URS_2025_01/997013321" TargetMode="External" /><Relationship Id="rId39" Type="http://schemas.openxmlformats.org/officeDocument/2006/relationships/hyperlink" Target="https://podminky.urs.cz/item/CS_URS_2025_01/997013501" TargetMode="External" /><Relationship Id="rId40" Type="http://schemas.openxmlformats.org/officeDocument/2006/relationships/hyperlink" Target="https://podminky.urs.cz/item/CS_URS_2025_01/997013501" TargetMode="External" /><Relationship Id="rId41" Type="http://schemas.openxmlformats.org/officeDocument/2006/relationships/hyperlink" Target="https://podminky.urs.cz/item/CS_URS_2025_01/997013509" TargetMode="External" /><Relationship Id="rId42" Type="http://schemas.openxmlformats.org/officeDocument/2006/relationships/hyperlink" Target="https://podminky.urs.cz/item/CS_URS_2025_01/997013811" TargetMode="External" /><Relationship Id="rId43" Type="http://schemas.openxmlformats.org/officeDocument/2006/relationships/hyperlink" Target="https://podminky.urs.cz/item/CS_URS_2025_01/997013871" TargetMode="External" /><Relationship Id="rId44" Type="http://schemas.openxmlformats.org/officeDocument/2006/relationships/hyperlink" Target="https://podminky.urs.cz/item/CS_URS_2025_01/998018003" TargetMode="External" /><Relationship Id="rId45" Type="http://schemas.openxmlformats.org/officeDocument/2006/relationships/hyperlink" Target="https://podminky.urs.cz/item/CS_URS_2025_01/713121121" TargetMode="External" /><Relationship Id="rId46" Type="http://schemas.openxmlformats.org/officeDocument/2006/relationships/hyperlink" Target="https://podminky.urs.cz/item/CS_URS_2025_01/713122111" TargetMode="External" /><Relationship Id="rId47" Type="http://schemas.openxmlformats.org/officeDocument/2006/relationships/hyperlink" Target="https://podminky.urs.cz/item/CS_URS_2025_01/713191133" TargetMode="External" /><Relationship Id="rId48" Type="http://schemas.openxmlformats.org/officeDocument/2006/relationships/hyperlink" Target="https://podminky.urs.cz/item/CS_URS_2025_01/998713203" TargetMode="External" /><Relationship Id="rId49" Type="http://schemas.openxmlformats.org/officeDocument/2006/relationships/hyperlink" Target="https://podminky.urs.cz/item/CS_URS_2025_01/762331811" TargetMode="External" /><Relationship Id="rId50" Type="http://schemas.openxmlformats.org/officeDocument/2006/relationships/hyperlink" Target="https://podminky.urs.cz/item/CS_URS_2025_01/762331812" TargetMode="External" /><Relationship Id="rId51" Type="http://schemas.openxmlformats.org/officeDocument/2006/relationships/hyperlink" Target="https://podminky.urs.cz/item/CS_URS_2025_01/762331813" TargetMode="External" /><Relationship Id="rId52" Type="http://schemas.openxmlformats.org/officeDocument/2006/relationships/hyperlink" Target="https://podminky.urs.cz/item/CS_URS_2025_01/762331814" TargetMode="External" /><Relationship Id="rId53" Type="http://schemas.openxmlformats.org/officeDocument/2006/relationships/hyperlink" Target="https://podminky.urs.cz/item/CS_URS_2025_01/762331921" TargetMode="External" /><Relationship Id="rId54" Type="http://schemas.openxmlformats.org/officeDocument/2006/relationships/hyperlink" Target="https://podminky.urs.cz/item/CS_URS_2025_01/762332132" TargetMode="External" /><Relationship Id="rId55" Type="http://schemas.openxmlformats.org/officeDocument/2006/relationships/hyperlink" Target="https://podminky.urs.cz/item/CS_URS_2025_01/762332133" TargetMode="External" /><Relationship Id="rId56" Type="http://schemas.openxmlformats.org/officeDocument/2006/relationships/hyperlink" Target="https://podminky.urs.cz/item/CS_URS_2025_01/762332135" TargetMode="External" /><Relationship Id="rId57" Type="http://schemas.openxmlformats.org/officeDocument/2006/relationships/hyperlink" Target="https://podminky.urs.cz/item/CS_URS_2025_01/762332921" TargetMode="External" /><Relationship Id="rId58" Type="http://schemas.openxmlformats.org/officeDocument/2006/relationships/hyperlink" Target="https://podminky.urs.cz/item/CS_URS_2025_01/762332922" TargetMode="External" /><Relationship Id="rId59" Type="http://schemas.openxmlformats.org/officeDocument/2006/relationships/hyperlink" Target="https://podminky.urs.cz/item/CS_URS_2025_01/762332923" TargetMode="External" /><Relationship Id="rId60" Type="http://schemas.openxmlformats.org/officeDocument/2006/relationships/hyperlink" Target="https://podminky.urs.cz/item/CS_URS_2025_01/762333912" TargetMode="External" /><Relationship Id="rId61" Type="http://schemas.openxmlformats.org/officeDocument/2006/relationships/hyperlink" Target="https://podminky.urs.cz/item/CS_URS_2025_01/762333913" TargetMode="External" /><Relationship Id="rId62" Type="http://schemas.openxmlformats.org/officeDocument/2006/relationships/hyperlink" Target="https://podminky.urs.cz/item/CS_URS_2025_01/762341210" TargetMode="External" /><Relationship Id="rId63" Type="http://schemas.openxmlformats.org/officeDocument/2006/relationships/hyperlink" Target="https://podminky.urs.cz/item/CS_URS_2025_01/762341811" TargetMode="External" /><Relationship Id="rId64" Type="http://schemas.openxmlformats.org/officeDocument/2006/relationships/hyperlink" Target="https://podminky.urs.cz/item/CS_URS_2025_01/762341931" TargetMode="External" /><Relationship Id="rId65" Type="http://schemas.openxmlformats.org/officeDocument/2006/relationships/hyperlink" Target="https://podminky.urs.cz/item/CS_URS_2025_01/762361332" TargetMode="External" /><Relationship Id="rId66" Type="http://schemas.openxmlformats.org/officeDocument/2006/relationships/hyperlink" Target="https://podminky.urs.cz/item/CS_URS_2025_01/762381015" TargetMode="External" /><Relationship Id="rId67" Type="http://schemas.openxmlformats.org/officeDocument/2006/relationships/hyperlink" Target="https://podminky.urs.cz/item/CS_URS_2025_01/762381111" TargetMode="External" /><Relationship Id="rId68" Type="http://schemas.openxmlformats.org/officeDocument/2006/relationships/hyperlink" Target="https://podminky.urs.cz/item/CS_URS_2025_01/762382015" TargetMode="External" /><Relationship Id="rId69" Type="http://schemas.openxmlformats.org/officeDocument/2006/relationships/hyperlink" Target="https://podminky.urs.cz/item/CS_URS_2025_01/762395000" TargetMode="External" /><Relationship Id="rId70" Type="http://schemas.openxmlformats.org/officeDocument/2006/relationships/hyperlink" Target="https://podminky.urs.cz/item/CS_URS_2025_01/762511276" TargetMode="External" /><Relationship Id="rId71" Type="http://schemas.openxmlformats.org/officeDocument/2006/relationships/hyperlink" Target="https://podminky.urs.cz/item/CS_URS_2025_01/762512261" TargetMode="External" /><Relationship Id="rId72" Type="http://schemas.openxmlformats.org/officeDocument/2006/relationships/hyperlink" Target="https://podminky.urs.cz/item/CS_URS_2025_01/762522811" TargetMode="External" /><Relationship Id="rId73" Type="http://schemas.openxmlformats.org/officeDocument/2006/relationships/hyperlink" Target="https://podminky.urs.cz/item/CS_URS_2025_01/762524104" TargetMode="External" /><Relationship Id="rId74" Type="http://schemas.openxmlformats.org/officeDocument/2006/relationships/hyperlink" Target="https://podminky.urs.cz/item/CS_URS_2025_01/762526510" TargetMode="External" /><Relationship Id="rId75" Type="http://schemas.openxmlformats.org/officeDocument/2006/relationships/hyperlink" Target="https://podminky.urs.cz/item/CS_URS_2025_01/762595001" TargetMode="External" /><Relationship Id="rId76" Type="http://schemas.openxmlformats.org/officeDocument/2006/relationships/hyperlink" Target="https://podminky.urs.cz/item/CS_URS_2025_01/998762201" TargetMode="External" /><Relationship Id="rId77" Type="http://schemas.openxmlformats.org/officeDocument/2006/relationships/hyperlink" Target="https://podminky.urs.cz/item/CS_URS_2025_01/764001821" TargetMode="External" /><Relationship Id="rId78" Type="http://schemas.openxmlformats.org/officeDocument/2006/relationships/hyperlink" Target="https://podminky.urs.cz/item/CS_URS_2025_01/764001851" TargetMode="External" /><Relationship Id="rId79" Type="http://schemas.openxmlformats.org/officeDocument/2006/relationships/hyperlink" Target="https://podminky.urs.cz/item/CS_URS_2025_01/764002414" TargetMode="External" /><Relationship Id="rId80" Type="http://schemas.openxmlformats.org/officeDocument/2006/relationships/hyperlink" Target="https://podminky.urs.cz/item/CS_URS_2025_01/764002801" TargetMode="External" /><Relationship Id="rId81" Type="http://schemas.openxmlformats.org/officeDocument/2006/relationships/hyperlink" Target="https://podminky.urs.cz/item/CS_URS_2025_01/764002821" TargetMode="External" /><Relationship Id="rId82" Type="http://schemas.openxmlformats.org/officeDocument/2006/relationships/hyperlink" Target="https://podminky.urs.cz/item/CS_URS_2025_01/764002841" TargetMode="External" /><Relationship Id="rId83" Type="http://schemas.openxmlformats.org/officeDocument/2006/relationships/hyperlink" Target="https://podminky.urs.cz/item/CS_URS_2025_01/764002871" TargetMode="External" /><Relationship Id="rId84" Type="http://schemas.openxmlformats.org/officeDocument/2006/relationships/hyperlink" Target="https://podminky.urs.cz/item/CS_URS_2025_01/764004801" TargetMode="External" /><Relationship Id="rId85" Type="http://schemas.openxmlformats.org/officeDocument/2006/relationships/hyperlink" Target="https://podminky.urs.cz/item/CS_URS_2025_01/764004841" TargetMode="External" /><Relationship Id="rId86" Type="http://schemas.openxmlformats.org/officeDocument/2006/relationships/hyperlink" Target="https://podminky.urs.cz/item/CS_URS_2025_01/764004861" TargetMode="External" /><Relationship Id="rId87" Type="http://schemas.openxmlformats.org/officeDocument/2006/relationships/hyperlink" Target="https://podminky.urs.cz/item/CS_URS_2025_01/764011612" TargetMode="External" /><Relationship Id="rId88" Type="http://schemas.openxmlformats.org/officeDocument/2006/relationships/hyperlink" Target="https://podminky.urs.cz/item/CS_URS_2025_01/764111641" TargetMode="External" /><Relationship Id="rId89" Type="http://schemas.openxmlformats.org/officeDocument/2006/relationships/hyperlink" Target="https://podminky.urs.cz/item/CS_URS_2025_01/764203152" TargetMode="External" /><Relationship Id="rId90" Type="http://schemas.openxmlformats.org/officeDocument/2006/relationships/hyperlink" Target="https://podminky.urs.cz/item/CS_URS_2025_01/764211613" TargetMode="External" /><Relationship Id="rId91" Type="http://schemas.openxmlformats.org/officeDocument/2006/relationships/hyperlink" Target="https://podminky.urs.cz/item/CS_URS_2025_01/764212634" TargetMode="External" /><Relationship Id="rId92" Type="http://schemas.openxmlformats.org/officeDocument/2006/relationships/hyperlink" Target="https://podminky.urs.cz/item/CS_URS_2025_01/764212664" TargetMode="External" /><Relationship Id="rId93" Type="http://schemas.openxmlformats.org/officeDocument/2006/relationships/hyperlink" Target="https://podminky.urs.cz/item/CS_URS_2025_01/764213652" TargetMode="External" /><Relationship Id="rId94" Type="http://schemas.openxmlformats.org/officeDocument/2006/relationships/hyperlink" Target="https://podminky.urs.cz/item/CS_URS_2025_01/764214604" TargetMode="External" /><Relationship Id="rId95" Type="http://schemas.openxmlformats.org/officeDocument/2006/relationships/hyperlink" Target="https://podminky.urs.cz/item/CS_URS_2025_01/764312616" TargetMode="External" /><Relationship Id="rId96" Type="http://schemas.openxmlformats.org/officeDocument/2006/relationships/hyperlink" Target="https://podminky.urs.cz/item/CS_URS_2025_01/764314612" TargetMode="External" /><Relationship Id="rId97" Type="http://schemas.openxmlformats.org/officeDocument/2006/relationships/hyperlink" Target="https://podminky.urs.cz/item/CS_URS_2025_01/764511602" TargetMode="External" /><Relationship Id="rId98" Type="http://schemas.openxmlformats.org/officeDocument/2006/relationships/hyperlink" Target="https://podminky.urs.cz/item/CS_URS_2025_01/764511643" TargetMode="External" /><Relationship Id="rId99" Type="http://schemas.openxmlformats.org/officeDocument/2006/relationships/hyperlink" Target="https://podminky.urs.cz/item/CS_URS_2025_01/998764203" TargetMode="External" /><Relationship Id="rId100" Type="http://schemas.openxmlformats.org/officeDocument/2006/relationships/hyperlink" Target="https://podminky.urs.cz/item/CS_URS_2025_01/765191001" TargetMode="External" /><Relationship Id="rId101" Type="http://schemas.openxmlformats.org/officeDocument/2006/relationships/hyperlink" Target="https://podminky.urs.cz/item/CS_URS_2025_01/998765203" TargetMode="External" /><Relationship Id="rId102" Type="http://schemas.openxmlformats.org/officeDocument/2006/relationships/hyperlink" Target="https://podminky.urs.cz/item/CS_URS_2025_01/766211611" TargetMode="External" /><Relationship Id="rId103" Type="http://schemas.openxmlformats.org/officeDocument/2006/relationships/hyperlink" Target="https://podminky.urs.cz/item/CS_URS_2025_01/766211812" TargetMode="External" /><Relationship Id="rId104" Type="http://schemas.openxmlformats.org/officeDocument/2006/relationships/hyperlink" Target="https://podminky.urs.cz/item/CS_URS_2025_01/766221125" TargetMode="External" /><Relationship Id="rId105" Type="http://schemas.openxmlformats.org/officeDocument/2006/relationships/hyperlink" Target="https://podminky.urs.cz/item/CS_URS_2025_01/766221811" TargetMode="External" /><Relationship Id="rId106" Type="http://schemas.openxmlformats.org/officeDocument/2006/relationships/hyperlink" Target="https://podminky.urs.cz/item/CS_URS_2025_01/766311111" TargetMode="External" /><Relationship Id="rId107" Type="http://schemas.openxmlformats.org/officeDocument/2006/relationships/hyperlink" Target="https://podminky.urs.cz/item/CS_URS_2025_01/766311811" TargetMode="External" /><Relationship Id="rId108" Type="http://schemas.openxmlformats.org/officeDocument/2006/relationships/hyperlink" Target="https://podminky.urs.cz/item/CS_URS_2025_01/998766203" TargetMode="External" /><Relationship Id="rId109" Type="http://schemas.openxmlformats.org/officeDocument/2006/relationships/hyperlink" Target="https://podminky.urs.cz/item/CS_URS_2025_01/767161844" TargetMode="External" /><Relationship Id="rId110" Type="http://schemas.openxmlformats.org/officeDocument/2006/relationships/hyperlink" Target="https://podminky.urs.cz/item/CS_URS_2025_01/767223201" TargetMode="External" /><Relationship Id="rId111" Type="http://schemas.openxmlformats.org/officeDocument/2006/relationships/hyperlink" Target="https://podminky.urs.cz/item/CS_URS_2025_01/767691823" TargetMode="External" /><Relationship Id="rId112" Type="http://schemas.openxmlformats.org/officeDocument/2006/relationships/hyperlink" Target="https://podminky.urs.cz/item/CS_URS_2025_01/767995113" TargetMode="External" /><Relationship Id="rId113" Type="http://schemas.openxmlformats.org/officeDocument/2006/relationships/hyperlink" Target="https://podminky.urs.cz/item/CS_URS_2025_01/998767203" TargetMode="External" /><Relationship Id="rId114" Type="http://schemas.openxmlformats.org/officeDocument/2006/relationships/hyperlink" Target="https://podminky.urs.cz/item/CS_URS_2025_01/772591912" TargetMode="External" /><Relationship Id="rId115" Type="http://schemas.openxmlformats.org/officeDocument/2006/relationships/hyperlink" Target="https://podminky.urs.cz/item/CS_URS_2025_01/772591914" TargetMode="External" /><Relationship Id="rId116" Type="http://schemas.openxmlformats.org/officeDocument/2006/relationships/hyperlink" Target="https://podminky.urs.cz/item/CS_URS_2025_01/772591922" TargetMode="External" /><Relationship Id="rId117" Type="http://schemas.openxmlformats.org/officeDocument/2006/relationships/hyperlink" Target="https://podminky.urs.cz/item/CS_URS_2025_01/998772201" TargetMode="External" /><Relationship Id="rId118" Type="http://schemas.openxmlformats.org/officeDocument/2006/relationships/hyperlink" Target="https://podminky.urs.cz/item/CS_URS_2025_01/783106801" TargetMode="External" /><Relationship Id="rId119" Type="http://schemas.openxmlformats.org/officeDocument/2006/relationships/hyperlink" Target="https://podminky.urs.cz/item/CS_URS_2025_01/783101203" TargetMode="External" /><Relationship Id="rId120" Type="http://schemas.openxmlformats.org/officeDocument/2006/relationships/hyperlink" Target="https://podminky.urs.cz/item/CS_URS_2025_01/783101401" TargetMode="External" /><Relationship Id="rId121" Type="http://schemas.openxmlformats.org/officeDocument/2006/relationships/hyperlink" Target="https://podminky.urs.cz/item/CS_URS_2025_01/783163101" TargetMode="External" /><Relationship Id="rId122" Type="http://schemas.openxmlformats.org/officeDocument/2006/relationships/hyperlink" Target="https://podminky.urs.cz/item/CS_URS_2025_01/783164101" TargetMode="External" /><Relationship Id="rId123" Type="http://schemas.openxmlformats.org/officeDocument/2006/relationships/hyperlink" Target="https://podminky.urs.cz/item/CS_URS_2025_01/783168211" TargetMode="External" /><Relationship Id="rId124" Type="http://schemas.openxmlformats.org/officeDocument/2006/relationships/hyperlink" Target="https://podminky.urs.cz/item/CS_URS_2025_01/783203020" TargetMode="External" /><Relationship Id="rId125" Type="http://schemas.openxmlformats.org/officeDocument/2006/relationships/hyperlink" Target="https://podminky.urs.cz/item/CS_URS_2025_01/783106809" TargetMode="External" /><Relationship Id="rId126" Type="http://schemas.openxmlformats.org/officeDocument/2006/relationships/hyperlink" Target="https://podminky.urs.cz/item/CS_URS_2025_01/783206801" TargetMode="External" /><Relationship Id="rId127" Type="http://schemas.openxmlformats.org/officeDocument/2006/relationships/hyperlink" Target="https://podminky.urs.cz/item/CS_URS_2025_01/783214111" TargetMode="External" /><Relationship Id="rId128" Type="http://schemas.openxmlformats.org/officeDocument/2006/relationships/hyperlink" Target="https://podminky.urs.cz/item/CS_URS_2025_01/783301303" TargetMode="External" /><Relationship Id="rId129" Type="http://schemas.openxmlformats.org/officeDocument/2006/relationships/hyperlink" Target="https://podminky.urs.cz/item/CS_URS_2025_01/783306805" TargetMode="External" /><Relationship Id="rId130" Type="http://schemas.openxmlformats.org/officeDocument/2006/relationships/hyperlink" Target="https://podminky.urs.cz/item/CS_URS_2025_01/783314101" TargetMode="External" /><Relationship Id="rId131" Type="http://schemas.openxmlformats.org/officeDocument/2006/relationships/hyperlink" Target="https://podminky.urs.cz/item/CS_URS_2025_01/783315101" TargetMode="External" /><Relationship Id="rId132" Type="http://schemas.openxmlformats.org/officeDocument/2006/relationships/hyperlink" Target="https://podminky.urs.cz/item/CS_URS_2025_01/783317101" TargetMode="External" /><Relationship Id="rId133" Type="http://schemas.openxmlformats.org/officeDocument/2006/relationships/hyperlink" Target="https://podminky.urs.cz/item/CS_URS_2025_01/783826655" TargetMode="External" /><Relationship Id="rId134" Type="http://schemas.openxmlformats.org/officeDocument/2006/relationships/hyperlink" Target="https://podminky.urs.cz/item/CS_URS_2024_02/094103000" TargetMode="External" /><Relationship Id="rId13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0511" TargetMode="External" /><Relationship Id="rId2" Type="http://schemas.openxmlformats.org/officeDocument/2006/relationships/hyperlink" Target="https://podminky.urs.cz/item/CS_URS_2025_01/741112021" TargetMode="External" /><Relationship Id="rId3" Type="http://schemas.openxmlformats.org/officeDocument/2006/relationships/hyperlink" Target="https://podminky.urs.cz/item/CS_URS_2025_01/741122211" TargetMode="External" /><Relationship Id="rId4" Type="http://schemas.openxmlformats.org/officeDocument/2006/relationships/hyperlink" Target="https://podminky.urs.cz/item/CS_URS_2025_01/741210001" TargetMode="External" /><Relationship Id="rId5" Type="http://schemas.openxmlformats.org/officeDocument/2006/relationships/hyperlink" Target="https://podminky.urs.cz/item/CS_URS_2025_01/741310031" TargetMode="External" /><Relationship Id="rId6" Type="http://schemas.openxmlformats.org/officeDocument/2006/relationships/hyperlink" Target="https://podminky.urs.cz/item/CS_URS_2025_01/741313082" TargetMode="External" /><Relationship Id="rId7" Type="http://schemas.openxmlformats.org/officeDocument/2006/relationships/hyperlink" Target="https://podminky.urs.cz/item/CS_URS_2025_01/741320101" TargetMode="External" /><Relationship Id="rId8" Type="http://schemas.openxmlformats.org/officeDocument/2006/relationships/hyperlink" Target="https://podminky.urs.cz/item/CS_URS_2025_01/741321001" TargetMode="External" /><Relationship Id="rId9" Type="http://schemas.openxmlformats.org/officeDocument/2006/relationships/hyperlink" Target="https://podminky.urs.cz/item/CS_URS_2025_01/741372021" TargetMode="External" /><Relationship Id="rId10" Type="http://schemas.openxmlformats.org/officeDocument/2006/relationships/hyperlink" Target="https://podminky.urs.cz/item/CS_URS_2025_01/741420001" TargetMode="External" /><Relationship Id="rId11" Type="http://schemas.openxmlformats.org/officeDocument/2006/relationships/hyperlink" Target="https://podminky.urs.cz/item/CS_URS_2025_01/741420020" TargetMode="External" /><Relationship Id="rId12" Type="http://schemas.openxmlformats.org/officeDocument/2006/relationships/hyperlink" Target="https://podminky.urs.cz/item/CS_URS_2025_01/741420021" TargetMode="External" /><Relationship Id="rId13" Type="http://schemas.openxmlformats.org/officeDocument/2006/relationships/hyperlink" Target="https://podminky.urs.cz/item/CS_URS_2025_01/741420022" TargetMode="External" /><Relationship Id="rId14" Type="http://schemas.openxmlformats.org/officeDocument/2006/relationships/hyperlink" Target="https://podminky.urs.cz/item/CS_URS_2025_01/741420023" TargetMode="External" /><Relationship Id="rId15" Type="http://schemas.openxmlformats.org/officeDocument/2006/relationships/hyperlink" Target="https://podminky.urs.cz/item/CS_URS_2025_01/741420101" TargetMode="External" /><Relationship Id="rId16" Type="http://schemas.openxmlformats.org/officeDocument/2006/relationships/hyperlink" Target="https://podminky.urs.cz/item/CS_URS_2025_01/741430002" TargetMode="External" /><Relationship Id="rId17" Type="http://schemas.openxmlformats.org/officeDocument/2006/relationships/hyperlink" Target="https://podminky.urs.cz/item/CS_URS_2025_01/741430004" TargetMode="External" /><Relationship Id="rId18" Type="http://schemas.openxmlformats.org/officeDocument/2006/relationships/hyperlink" Target="https://podminky.urs.cz/item/CS_URS_2025_01/741810001" TargetMode="External" /><Relationship Id="rId19" Type="http://schemas.openxmlformats.org/officeDocument/2006/relationships/hyperlink" Target="https://podminky.urs.cz/item/CS_URS_2025_01/HZS2232" TargetMode="External" /><Relationship Id="rId20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2025-088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Dům na ul. Masarykovo nám. 27/16 - oprava havarijního stavu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Masarykovo nám. 27/16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14. 5. 2025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Nový Jičín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Dušan Glogar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Stavební práce'!J30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'01 - Stavební práce'!P97</f>
        <v>0</v>
      </c>
      <c r="AV55" s="121">
        <f>'01 - Stavební práce'!J33</f>
        <v>0</v>
      </c>
      <c r="AW55" s="121">
        <f>'01 - Stavební práce'!J34</f>
        <v>0</v>
      </c>
      <c r="AX55" s="121">
        <f>'01 - Stavební práce'!J35</f>
        <v>0</v>
      </c>
      <c r="AY55" s="121">
        <f>'01 - Stavební práce'!J36</f>
        <v>0</v>
      </c>
      <c r="AZ55" s="121">
        <f>'01 - Stavební práce'!F33</f>
        <v>0</v>
      </c>
      <c r="BA55" s="121">
        <f>'01 - Stavební práce'!F34</f>
        <v>0</v>
      </c>
      <c r="BB55" s="121">
        <f>'01 - Stavební práce'!F35</f>
        <v>0</v>
      </c>
      <c r="BC55" s="121">
        <f>'01 - Stavební práce'!F36</f>
        <v>0</v>
      </c>
      <c r="BD55" s="123">
        <f>'01 - Stavební práce'!F37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80</v>
      </c>
    </row>
    <row r="56" s="7" customFormat="1" ht="16.5" customHeight="1">
      <c r="A56" s="112" t="s">
        <v>76</v>
      </c>
      <c r="B56" s="113"/>
      <c r="C56" s="114"/>
      <c r="D56" s="115" t="s">
        <v>82</v>
      </c>
      <c r="E56" s="115"/>
      <c r="F56" s="115"/>
      <c r="G56" s="115"/>
      <c r="H56" s="115"/>
      <c r="I56" s="116"/>
      <c r="J56" s="115" t="s">
        <v>83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Elektro - hromosvod'!J30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5">
        <v>0</v>
      </c>
      <c r="AT56" s="126">
        <f>ROUND(SUM(AV56:AW56),2)</f>
        <v>0</v>
      </c>
      <c r="AU56" s="127">
        <f>'02 - Elektro - hromosvod'!P82</f>
        <v>0</v>
      </c>
      <c r="AV56" s="126">
        <f>'02 - Elektro - hromosvod'!J33</f>
        <v>0</v>
      </c>
      <c r="AW56" s="126">
        <f>'02 - Elektro - hromosvod'!J34</f>
        <v>0</v>
      </c>
      <c r="AX56" s="126">
        <f>'02 - Elektro - hromosvod'!J35</f>
        <v>0</v>
      </c>
      <c r="AY56" s="126">
        <f>'02 - Elektro - hromosvod'!J36</f>
        <v>0</v>
      </c>
      <c r="AZ56" s="126">
        <f>'02 - Elektro - hromosvod'!F33</f>
        <v>0</v>
      </c>
      <c r="BA56" s="126">
        <f>'02 - Elektro - hromosvod'!F34</f>
        <v>0</v>
      </c>
      <c r="BB56" s="126">
        <f>'02 - Elektro - hromosvod'!F35</f>
        <v>0</v>
      </c>
      <c r="BC56" s="126">
        <f>'02 - Elektro - hromosvod'!F36</f>
        <v>0</v>
      </c>
      <c r="BD56" s="128">
        <f>'02 - Elektro - hromosvod'!F37</f>
        <v>0</v>
      </c>
      <c r="BE56" s="7"/>
      <c r="BT56" s="124" t="s">
        <v>80</v>
      </c>
      <c r="BV56" s="124" t="s">
        <v>74</v>
      </c>
      <c r="BW56" s="124" t="s">
        <v>84</v>
      </c>
      <c r="BX56" s="124" t="s">
        <v>5</v>
      </c>
      <c r="CL56" s="124" t="s">
        <v>19</v>
      </c>
      <c r="CM56" s="124" t="s">
        <v>80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XfZF3HXznHSmmRjaKgOlyP9jniOM9AzH+RX5VEHI2mgOrY/Kx9m0RLiLqeWDuroPgqVAqo2KK6431wE7Vl5TSA==" hashValue="JXgbmt4FIwvJkChaimNRuW4ZXrVCxfQRHEmzTCLLtzvo3t6nP1ip4hTX/b0WuXS3A63fUV35wFTm4ZdvpkNg7A==" algorithmName="SHA-512" password="C68C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ební práce'!C2" display="/"/>
    <hyperlink ref="A56" location="'02 - Elektro - hromos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80</v>
      </c>
    </row>
    <row r="4" hidden="1" s="1" customFormat="1" ht="24.96" customHeight="1">
      <c r="B4" s="21"/>
      <c r="D4" s="131" t="s">
        <v>85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Dům na ul. Masarykovo nám. 27/16 - oprava havarijního stavu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86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87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ROUND(J97,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ROUND((SUM(BE97:BE820)),  2)</f>
        <v>0</v>
      </c>
      <c r="G33" s="39"/>
      <c r="H33" s="39"/>
      <c r="I33" s="149">
        <v>0.20999999999999999</v>
      </c>
      <c r="J33" s="148">
        <f>ROUND(((SUM(BE97:BE820))*I33),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44</v>
      </c>
      <c r="F34" s="148">
        <f>ROUND((SUM(BF97:BF820)),  2)</f>
        <v>0</v>
      </c>
      <c r="G34" s="39"/>
      <c r="H34" s="39"/>
      <c r="I34" s="149">
        <v>0.12</v>
      </c>
      <c r="J34" s="148">
        <f>ROUND(((SUM(BF97:BF820))*I34),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ROUND((SUM(BG97:BG820)),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ROUND((SUM(BH97:BH820)),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ROUND((SUM(BI97:BI820)),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Dům na ul. Masarykovo nám. 27/16 - oprava havarijního stavu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Stavební práce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Masarykovo nám. 27/16</v>
      </c>
      <c r="G52" s="41"/>
      <c r="H52" s="41"/>
      <c r="I52" s="33" t="s">
        <v>23</v>
      </c>
      <c r="J52" s="73" t="str">
        <f>IF(J12="","",J12)</f>
        <v>14. 5. 2025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Nový Jičín</v>
      </c>
      <c r="G54" s="41"/>
      <c r="H54" s="41"/>
      <c r="I54" s="33" t="s">
        <v>31</v>
      </c>
      <c r="J54" s="37" t="str">
        <f>E21</f>
        <v>ing. Dušan Glogar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89</v>
      </c>
      <c r="D57" s="163"/>
      <c r="E57" s="163"/>
      <c r="F57" s="163"/>
      <c r="G57" s="163"/>
      <c r="H57" s="163"/>
      <c r="I57" s="163"/>
      <c r="J57" s="164" t="s">
        <v>90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J97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91</v>
      </c>
    </row>
    <row r="60" s="9" customFormat="1" ht="24.96" customHeight="1">
      <c r="A60" s="9"/>
      <c r="B60" s="166"/>
      <c r="C60" s="167"/>
      <c r="D60" s="168" t="s">
        <v>92</v>
      </c>
      <c r="E60" s="169"/>
      <c r="F60" s="169"/>
      <c r="G60" s="169"/>
      <c r="H60" s="169"/>
      <c r="I60" s="169"/>
      <c r="J60" s="170">
        <f>J98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93</v>
      </c>
      <c r="E61" s="175"/>
      <c r="F61" s="175"/>
      <c r="G61" s="175"/>
      <c r="H61" s="175"/>
      <c r="I61" s="175"/>
      <c r="J61" s="176">
        <f>J99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94</v>
      </c>
      <c r="E62" s="175"/>
      <c r="F62" s="175"/>
      <c r="G62" s="175"/>
      <c r="H62" s="175"/>
      <c r="I62" s="175"/>
      <c r="J62" s="176">
        <f>J110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95</v>
      </c>
      <c r="E63" s="175"/>
      <c r="F63" s="175"/>
      <c r="G63" s="175"/>
      <c r="H63" s="175"/>
      <c r="I63" s="175"/>
      <c r="J63" s="176">
        <f>J135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96</v>
      </c>
      <c r="E64" s="175"/>
      <c r="F64" s="175"/>
      <c r="G64" s="175"/>
      <c r="H64" s="175"/>
      <c r="I64" s="175"/>
      <c r="J64" s="176">
        <f>J154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97</v>
      </c>
      <c r="E65" s="175"/>
      <c r="F65" s="175"/>
      <c r="G65" s="175"/>
      <c r="H65" s="175"/>
      <c r="I65" s="175"/>
      <c r="J65" s="176">
        <f>J261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98</v>
      </c>
      <c r="E66" s="175"/>
      <c r="F66" s="175"/>
      <c r="G66" s="175"/>
      <c r="H66" s="175"/>
      <c r="I66" s="175"/>
      <c r="J66" s="176">
        <f>J281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99</v>
      </c>
      <c r="E67" s="169"/>
      <c r="F67" s="169"/>
      <c r="G67" s="169"/>
      <c r="H67" s="169"/>
      <c r="I67" s="169"/>
      <c r="J67" s="170">
        <f>J284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100</v>
      </c>
      <c r="E68" s="175"/>
      <c r="F68" s="175"/>
      <c r="G68" s="175"/>
      <c r="H68" s="175"/>
      <c r="I68" s="175"/>
      <c r="J68" s="176">
        <f>J285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101</v>
      </c>
      <c r="E69" s="175"/>
      <c r="F69" s="175"/>
      <c r="G69" s="175"/>
      <c r="H69" s="175"/>
      <c r="I69" s="175"/>
      <c r="J69" s="176">
        <f>J309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102</v>
      </c>
      <c r="E70" s="175"/>
      <c r="F70" s="175"/>
      <c r="G70" s="175"/>
      <c r="H70" s="175"/>
      <c r="I70" s="175"/>
      <c r="J70" s="176">
        <f>J522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103</v>
      </c>
      <c r="E71" s="175"/>
      <c r="F71" s="175"/>
      <c r="G71" s="175"/>
      <c r="H71" s="175"/>
      <c r="I71" s="175"/>
      <c r="J71" s="176">
        <f>J633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104</v>
      </c>
      <c r="E72" s="175"/>
      <c r="F72" s="175"/>
      <c r="G72" s="175"/>
      <c r="H72" s="175"/>
      <c r="I72" s="175"/>
      <c r="J72" s="176">
        <f>J649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105</v>
      </c>
      <c r="E73" s="175"/>
      <c r="F73" s="175"/>
      <c r="G73" s="175"/>
      <c r="H73" s="175"/>
      <c r="I73" s="175"/>
      <c r="J73" s="176">
        <f>J694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106</v>
      </c>
      <c r="E74" s="175"/>
      <c r="F74" s="175"/>
      <c r="G74" s="175"/>
      <c r="H74" s="175"/>
      <c r="I74" s="175"/>
      <c r="J74" s="176">
        <f>J732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107</v>
      </c>
      <c r="E75" s="175"/>
      <c r="F75" s="175"/>
      <c r="G75" s="175"/>
      <c r="H75" s="175"/>
      <c r="I75" s="175"/>
      <c r="J75" s="176">
        <f>J752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66"/>
      <c r="C76" s="167"/>
      <c r="D76" s="168" t="s">
        <v>108</v>
      </c>
      <c r="E76" s="169"/>
      <c r="F76" s="169"/>
      <c r="G76" s="169"/>
      <c r="H76" s="169"/>
      <c r="I76" s="169"/>
      <c r="J76" s="170">
        <f>J814</f>
        <v>0</v>
      </c>
      <c r="K76" s="167"/>
      <c r="L76" s="17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72"/>
      <c r="C77" s="173"/>
      <c r="D77" s="174" t="s">
        <v>109</v>
      </c>
      <c r="E77" s="175"/>
      <c r="F77" s="175"/>
      <c r="G77" s="175"/>
      <c r="H77" s="175"/>
      <c r="I77" s="175"/>
      <c r="J77" s="176">
        <f>J815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110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16</v>
      </c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161" t="str">
        <f>E7</f>
        <v>Dům na ul. Masarykovo nám. 27/16 - oprava havarijního stavu</v>
      </c>
      <c r="F87" s="33"/>
      <c r="G87" s="33"/>
      <c r="H87" s="33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86</v>
      </c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0" t="str">
        <f>E9</f>
        <v>01 - Stavební práce</v>
      </c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F12</f>
        <v>Masarykovo nám. 27/16</v>
      </c>
      <c r="G91" s="41"/>
      <c r="H91" s="41"/>
      <c r="I91" s="33" t="s">
        <v>23</v>
      </c>
      <c r="J91" s="73" t="str">
        <f>IF(J12="","",J12)</f>
        <v>14. 5. 2025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E15</f>
        <v>Město Nový Jičín</v>
      </c>
      <c r="G93" s="41"/>
      <c r="H93" s="41"/>
      <c r="I93" s="33" t="s">
        <v>31</v>
      </c>
      <c r="J93" s="37" t="str">
        <f>E21</f>
        <v>ing. Dušan Glogar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41"/>
      <c r="E94" s="41"/>
      <c r="F94" s="28" t="str">
        <f>IF(E18="","",E18)</f>
        <v>Vyplň údaj</v>
      </c>
      <c r="G94" s="41"/>
      <c r="H94" s="41"/>
      <c r="I94" s="33" t="s">
        <v>34</v>
      </c>
      <c r="J94" s="37" t="str">
        <f>E24</f>
        <v xml:space="preserve"> </v>
      </c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78"/>
      <c r="B96" s="179"/>
      <c r="C96" s="180" t="s">
        <v>111</v>
      </c>
      <c r="D96" s="181" t="s">
        <v>57</v>
      </c>
      <c r="E96" s="181" t="s">
        <v>53</v>
      </c>
      <c r="F96" s="181" t="s">
        <v>54</v>
      </c>
      <c r="G96" s="181" t="s">
        <v>112</v>
      </c>
      <c r="H96" s="181" t="s">
        <v>113</v>
      </c>
      <c r="I96" s="181" t="s">
        <v>114</v>
      </c>
      <c r="J96" s="181" t="s">
        <v>90</v>
      </c>
      <c r="K96" s="182" t="s">
        <v>115</v>
      </c>
      <c r="L96" s="183"/>
      <c r="M96" s="93" t="s">
        <v>19</v>
      </c>
      <c r="N96" s="94" t="s">
        <v>42</v>
      </c>
      <c r="O96" s="94" t="s">
        <v>116</v>
      </c>
      <c r="P96" s="94" t="s">
        <v>117</v>
      </c>
      <c r="Q96" s="94" t="s">
        <v>118</v>
      </c>
      <c r="R96" s="94" t="s">
        <v>119</v>
      </c>
      <c r="S96" s="94" t="s">
        <v>120</v>
      </c>
      <c r="T96" s="95" t="s">
        <v>121</v>
      </c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</row>
    <row r="97" s="2" customFormat="1" ht="22.8" customHeight="1">
      <c r="A97" s="39"/>
      <c r="B97" s="40"/>
      <c r="C97" s="100" t="s">
        <v>122</v>
      </c>
      <c r="D97" s="41"/>
      <c r="E97" s="41"/>
      <c r="F97" s="41"/>
      <c r="G97" s="41"/>
      <c r="H97" s="41"/>
      <c r="I97" s="41"/>
      <c r="J97" s="184">
        <f>BK97</f>
        <v>0</v>
      </c>
      <c r="K97" s="41"/>
      <c r="L97" s="45"/>
      <c r="M97" s="96"/>
      <c r="N97" s="185"/>
      <c r="O97" s="97"/>
      <c r="P97" s="186">
        <f>P98+P284+P814</f>
        <v>0</v>
      </c>
      <c r="Q97" s="97"/>
      <c r="R97" s="186">
        <f>R98+R284+R814</f>
        <v>54.413855689999998</v>
      </c>
      <c r="S97" s="97"/>
      <c r="T97" s="187">
        <f>T98+T284+T814</f>
        <v>30.687147739999997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71</v>
      </c>
      <c r="AU97" s="18" t="s">
        <v>91</v>
      </c>
      <c r="BK97" s="188">
        <f>BK98+BK284+BK814</f>
        <v>0</v>
      </c>
    </row>
    <row r="98" s="12" customFormat="1" ht="25.92" customHeight="1">
      <c r="A98" s="12"/>
      <c r="B98" s="189"/>
      <c r="C98" s="190"/>
      <c r="D98" s="191" t="s">
        <v>71</v>
      </c>
      <c r="E98" s="192" t="s">
        <v>123</v>
      </c>
      <c r="F98" s="192" t="s">
        <v>124</v>
      </c>
      <c r="G98" s="190"/>
      <c r="H98" s="190"/>
      <c r="I98" s="193"/>
      <c r="J98" s="194">
        <f>BK98</f>
        <v>0</v>
      </c>
      <c r="K98" s="190"/>
      <c r="L98" s="195"/>
      <c r="M98" s="196"/>
      <c r="N98" s="197"/>
      <c r="O98" s="197"/>
      <c r="P98" s="198">
        <f>P99+P110+P135+P154+P261+P281</f>
        <v>0</v>
      </c>
      <c r="Q98" s="197"/>
      <c r="R98" s="198">
        <f>R99+R110+R135+R154+R261+R281</f>
        <v>7.922131470000001</v>
      </c>
      <c r="S98" s="197"/>
      <c r="T98" s="199">
        <f>T99+T110+T135+T154+T261+T281</f>
        <v>6.6514559999999996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0" t="s">
        <v>80</v>
      </c>
      <c r="AT98" s="201" t="s">
        <v>71</v>
      </c>
      <c r="AU98" s="201" t="s">
        <v>72</v>
      </c>
      <c r="AY98" s="200" t="s">
        <v>125</v>
      </c>
      <c r="BK98" s="202">
        <f>BK99+BK110+BK135+BK154+BK261+BK281</f>
        <v>0</v>
      </c>
    </row>
    <row r="99" s="12" customFormat="1" ht="22.8" customHeight="1">
      <c r="A99" s="12"/>
      <c r="B99" s="189"/>
      <c r="C99" s="190"/>
      <c r="D99" s="191" t="s">
        <v>71</v>
      </c>
      <c r="E99" s="203" t="s">
        <v>126</v>
      </c>
      <c r="F99" s="203" t="s">
        <v>127</v>
      </c>
      <c r="G99" s="190"/>
      <c r="H99" s="190"/>
      <c r="I99" s="193"/>
      <c r="J99" s="204">
        <f>BK99</f>
        <v>0</v>
      </c>
      <c r="K99" s="190"/>
      <c r="L99" s="195"/>
      <c r="M99" s="196"/>
      <c r="N99" s="197"/>
      <c r="O99" s="197"/>
      <c r="P99" s="198">
        <f>SUM(P100:P109)</f>
        <v>0</v>
      </c>
      <c r="Q99" s="197"/>
      <c r="R99" s="198">
        <f>SUM(R100:R109)</f>
        <v>1.3384384</v>
      </c>
      <c r="S99" s="197"/>
      <c r="T99" s="199">
        <f>SUM(T100:T109)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0" t="s">
        <v>80</v>
      </c>
      <c r="AT99" s="201" t="s">
        <v>71</v>
      </c>
      <c r="AU99" s="201" t="s">
        <v>80</v>
      </c>
      <c r="AY99" s="200" t="s">
        <v>125</v>
      </c>
      <c r="BK99" s="202">
        <f>SUM(BK100:BK109)</f>
        <v>0</v>
      </c>
    </row>
    <row r="100" s="2" customFormat="1" ht="49.05" customHeight="1">
      <c r="A100" s="39"/>
      <c r="B100" s="40"/>
      <c r="C100" s="205" t="s">
        <v>80</v>
      </c>
      <c r="D100" s="205" t="s">
        <v>128</v>
      </c>
      <c r="E100" s="206" t="s">
        <v>129</v>
      </c>
      <c r="F100" s="207" t="s">
        <v>130</v>
      </c>
      <c r="G100" s="208" t="s">
        <v>131</v>
      </c>
      <c r="H100" s="209">
        <v>1</v>
      </c>
      <c r="I100" s="210"/>
      <c r="J100" s="211">
        <f>ROUND(I100*H100,2)</f>
        <v>0</v>
      </c>
      <c r="K100" s="207" t="s">
        <v>132</v>
      </c>
      <c r="L100" s="45"/>
      <c r="M100" s="212" t="s">
        <v>19</v>
      </c>
      <c r="N100" s="213" t="s">
        <v>44</v>
      </c>
      <c r="O100" s="85"/>
      <c r="P100" s="214">
        <f>O100*H100</f>
        <v>0</v>
      </c>
      <c r="Q100" s="214">
        <v>0.014880000000000001</v>
      </c>
      <c r="R100" s="214">
        <f>Q100*H100</f>
        <v>0.014880000000000001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133</v>
      </c>
      <c r="AT100" s="216" t="s">
        <v>128</v>
      </c>
      <c r="AU100" s="216" t="s">
        <v>134</v>
      </c>
      <c r="AY100" s="18" t="s">
        <v>125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134</v>
      </c>
      <c r="BK100" s="217">
        <f>ROUND(I100*H100,2)</f>
        <v>0</v>
      </c>
      <c r="BL100" s="18" t="s">
        <v>133</v>
      </c>
      <c r="BM100" s="216" t="s">
        <v>135</v>
      </c>
    </row>
    <row r="101" s="2" customFormat="1">
      <c r="A101" s="39"/>
      <c r="B101" s="40"/>
      <c r="C101" s="41"/>
      <c r="D101" s="218" t="s">
        <v>136</v>
      </c>
      <c r="E101" s="41"/>
      <c r="F101" s="219" t="s">
        <v>137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136</v>
      </c>
      <c r="AU101" s="18" t="s">
        <v>134</v>
      </c>
    </row>
    <row r="102" s="2" customFormat="1" ht="37.8" customHeight="1">
      <c r="A102" s="39"/>
      <c r="B102" s="40"/>
      <c r="C102" s="205" t="s">
        <v>134</v>
      </c>
      <c r="D102" s="205" t="s">
        <v>128</v>
      </c>
      <c r="E102" s="206" t="s">
        <v>138</v>
      </c>
      <c r="F102" s="207" t="s">
        <v>139</v>
      </c>
      <c r="G102" s="208" t="s">
        <v>140</v>
      </c>
      <c r="H102" s="209">
        <v>0.27000000000000002</v>
      </c>
      <c r="I102" s="210"/>
      <c r="J102" s="211">
        <f>ROUND(I102*H102,2)</f>
        <v>0</v>
      </c>
      <c r="K102" s="207" t="s">
        <v>132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2.0007199999999998</v>
      </c>
      <c r="R102" s="214">
        <f>Q102*H102</f>
        <v>0.54019439999999996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133</v>
      </c>
      <c r="AT102" s="216" t="s">
        <v>128</v>
      </c>
      <c r="AU102" s="216" t="s">
        <v>134</v>
      </c>
      <c r="AY102" s="18" t="s">
        <v>125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134</v>
      </c>
      <c r="BK102" s="217">
        <f>ROUND(I102*H102,2)</f>
        <v>0</v>
      </c>
      <c r="BL102" s="18" t="s">
        <v>133</v>
      </c>
      <c r="BM102" s="216" t="s">
        <v>141</v>
      </c>
    </row>
    <row r="103" s="2" customFormat="1">
      <c r="A103" s="39"/>
      <c r="B103" s="40"/>
      <c r="C103" s="41"/>
      <c r="D103" s="218" t="s">
        <v>136</v>
      </c>
      <c r="E103" s="41"/>
      <c r="F103" s="219" t="s">
        <v>142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136</v>
      </c>
      <c r="AU103" s="18" t="s">
        <v>134</v>
      </c>
    </row>
    <row r="104" s="13" customFormat="1">
      <c r="A104" s="13"/>
      <c r="B104" s="223"/>
      <c r="C104" s="224"/>
      <c r="D104" s="225" t="s">
        <v>143</v>
      </c>
      <c r="E104" s="226" t="s">
        <v>19</v>
      </c>
      <c r="F104" s="227" t="s">
        <v>144</v>
      </c>
      <c r="G104" s="224"/>
      <c r="H104" s="226" t="s">
        <v>19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143</v>
      </c>
      <c r="AU104" s="233" t="s">
        <v>134</v>
      </c>
      <c r="AV104" s="13" t="s">
        <v>80</v>
      </c>
      <c r="AW104" s="13" t="s">
        <v>33</v>
      </c>
      <c r="AX104" s="13" t="s">
        <v>72</v>
      </c>
      <c r="AY104" s="233" t="s">
        <v>125</v>
      </c>
    </row>
    <row r="105" s="14" customFormat="1">
      <c r="A105" s="14"/>
      <c r="B105" s="234"/>
      <c r="C105" s="235"/>
      <c r="D105" s="225" t="s">
        <v>143</v>
      </c>
      <c r="E105" s="236" t="s">
        <v>19</v>
      </c>
      <c r="F105" s="237" t="s">
        <v>145</v>
      </c>
      <c r="G105" s="235"/>
      <c r="H105" s="238">
        <v>0.27000000000000002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4" t="s">
        <v>143</v>
      </c>
      <c r="AU105" s="244" t="s">
        <v>134</v>
      </c>
      <c r="AV105" s="14" t="s">
        <v>134</v>
      </c>
      <c r="AW105" s="14" t="s">
        <v>33</v>
      </c>
      <c r="AX105" s="14" t="s">
        <v>80</v>
      </c>
      <c r="AY105" s="244" t="s">
        <v>125</v>
      </c>
    </row>
    <row r="106" s="2" customFormat="1" ht="66.75" customHeight="1">
      <c r="A106" s="39"/>
      <c r="B106" s="40"/>
      <c r="C106" s="205" t="s">
        <v>126</v>
      </c>
      <c r="D106" s="205" t="s">
        <v>128</v>
      </c>
      <c r="E106" s="206" t="s">
        <v>146</v>
      </c>
      <c r="F106" s="207" t="s">
        <v>147</v>
      </c>
      <c r="G106" s="208" t="s">
        <v>148</v>
      </c>
      <c r="H106" s="209">
        <v>3.7000000000000002</v>
      </c>
      <c r="I106" s="210"/>
      <c r="J106" s="211">
        <f>ROUND(I106*H106,2)</f>
        <v>0</v>
      </c>
      <c r="K106" s="207" t="s">
        <v>132</v>
      </c>
      <c r="L106" s="45"/>
      <c r="M106" s="212" t="s">
        <v>19</v>
      </c>
      <c r="N106" s="213" t="s">
        <v>44</v>
      </c>
      <c r="O106" s="85"/>
      <c r="P106" s="214">
        <f>O106*H106</f>
        <v>0</v>
      </c>
      <c r="Q106" s="214">
        <v>0.21171999999999999</v>
      </c>
      <c r="R106" s="214">
        <f>Q106*H106</f>
        <v>0.78336400000000006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133</v>
      </c>
      <c r="AT106" s="216" t="s">
        <v>128</v>
      </c>
      <c r="AU106" s="216" t="s">
        <v>134</v>
      </c>
      <c r="AY106" s="18" t="s">
        <v>125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134</v>
      </c>
      <c r="BK106" s="217">
        <f>ROUND(I106*H106,2)</f>
        <v>0</v>
      </c>
      <c r="BL106" s="18" t="s">
        <v>133</v>
      </c>
      <c r="BM106" s="216" t="s">
        <v>149</v>
      </c>
    </row>
    <row r="107" s="2" customFormat="1">
      <c r="A107" s="39"/>
      <c r="B107" s="40"/>
      <c r="C107" s="41"/>
      <c r="D107" s="218" t="s">
        <v>136</v>
      </c>
      <c r="E107" s="41"/>
      <c r="F107" s="219" t="s">
        <v>150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136</v>
      </c>
      <c r="AU107" s="18" t="s">
        <v>134</v>
      </c>
    </row>
    <row r="108" s="13" customFormat="1">
      <c r="A108" s="13"/>
      <c r="B108" s="223"/>
      <c r="C108" s="224"/>
      <c r="D108" s="225" t="s">
        <v>143</v>
      </c>
      <c r="E108" s="226" t="s">
        <v>19</v>
      </c>
      <c r="F108" s="227" t="s">
        <v>151</v>
      </c>
      <c r="G108" s="224"/>
      <c r="H108" s="226" t="s">
        <v>19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143</v>
      </c>
      <c r="AU108" s="233" t="s">
        <v>134</v>
      </c>
      <c r="AV108" s="13" t="s">
        <v>80</v>
      </c>
      <c r="AW108" s="13" t="s">
        <v>33</v>
      </c>
      <c r="AX108" s="13" t="s">
        <v>72</v>
      </c>
      <c r="AY108" s="233" t="s">
        <v>125</v>
      </c>
    </row>
    <row r="109" s="14" customFormat="1">
      <c r="A109" s="14"/>
      <c r="B109" s="234"/>
      <c r="C109" s="235"/>
      <c r="D109" s="225" t="s">
        <v>143</v>
      </c>
      <c r="E109" s="236" t="s">
        <v>19</v>
      </c>
      <c r="F109" s="237" t="s">
        <v>152</v>
      </c>
      <c r="G109" s="235"/>
      <c r="H109" s="238">
        <v>3.7000000000000002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4" t="s">
        <v>143</v>
      </c>
      <c r="AU109" s="244" t="s">
        <v>134</v>
      </c>
      <c r="AV109" s="14" t="s">
        <v>134</v>
      </c>
      <c r="AW109" s="14" t="s">
        <v>33</v>
      </c>
      <c r="AX109" s="14" t="s">
        <v>80</v>
      </c>
      <c r="AY109" s="244" t="s">
        <v>125</v>
      </c>
    </row>
    <row r="110" s="12" customFormat="1" ht="22.8" customHeight="1">
      <c r="A110" s="12"/>
      <c r="B110" s="189"/>
      <c r="C110" s="190"/>
      <c r="D110" s="191" t="s">
        <v>71</v>
      </c>
      <c r="E110" s="203" t="s">
        <v>133</v>
      </c>
      <c r="F110" s="203" t="s">
        <v>153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SUM(P111:P134)</f>
        <v>0</v>
      </c>
      <c r="Q110" s="197"/>
      <c r="R110" s="198">
        <f>SUM(R111:R134)</f>
        <v>5.7720520500000001</v>
      </c>
      <c r="S110" s="197"/>
      <c r="T110" s="199">
        <f>SUM(T111:T134)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80</v>
      </c>
      <c r="AT110" s="201" t="s">
        <v>71</v>
      </c>
      <c r="AU110" s="201" t="s">
        <v>80</v>
      </c>
      <c r="AY110" s="200" t="s">
        <v>125</v>
      </c>
      <c r="BK110" s="202">
        <f>SUM(BK111:BK134)</f>
        <v>0</v>
      </c>
    </row>
    <row r="111" s="2" customFormat="1" ht="24.15" customHeight="1">
      <c r="A111" s="39"/>
      <c r="B111" s="40"/>
      <c r="C111" s="205" t="s">
        <v>133</v>
      </c>
      <c r="D111" s="205" t="s">
        <v>128</v>
      </c>
      <c r="E111" s="206" t="s">
        <v>154</v>
      </c>
      <c r="F111" s="207" t="s">
        <v>155</v>
      </c>
      <c r="G111" s="208" t="s">
        <v>140</v>
      </c>
      <c r="H111" s="209">
        <v>1.6870000000000001</v>
      </c>
      <c r="I111" s="210"/>
      <c r="J111" s="211">
        <f>ROUND(I111*H111,2)</f>
        <v>0</v>
      </c>
      <c r="K111" s="207" t="s">
        <v>132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2.5019800000000001</v>
      </c>
      <c r="R111" s="214">
        <f>Q111*H111</f>
        <v>4.2208402600000001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133</v>
      </c>
      <c r="AT111" s="216" t="s">
        <v>128</v>
      </c>
      <c r="AU111" s="216" t="s">
        <v>134</v>
      </c>
      <c r="AY111" s="18" t="s">
        <v>125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134</v>
      </c>
      <c r="BK111" s="217">
        <f>ROUND(I111*H111,2)</f>
        <v>0</v>
      </c>
      <c r="BL111" s="18" t="s">
        <v>133</v>
      </c>
      <c r="BM111" s="216" t="s">
        <v>156</v>
      </c>
    </row>
    <row r="112" s="2" customFormat="1">
      <c r="A112" s="39"/>
      <c r="B112" s="40"/>
      <c r="C112" s="41"/>
      <c r="D112" s="218" t="s">
        <v>136</v>
      </c>
      <c r="E112" s="41"/>
      <c r="F112" s="219" t="s">
        <v>157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136</v>
      </c>
      <c r="AU112" s="18" t="s">
        <v>134</v>
      </c>
    </row>
    <row r="113" s="14" customFormat="1">
      <c r="A113" s="14"/>
      <c r="B113" s="234"/>
      <c r="C113" s="235"/>
      <c r="D113" s="225" t="s">
        <v>143</v>
      </c>
      <c r="E113" s="236" t="s">
        <v>19</v>
      </c>
      <c r="F113" s="237" t="s">
        <v>158</v>
      </c>
      <c r="G113" s="235"/>
      <c r="H113" s="238">
        <v>1.319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143</v>
      </c>
      <c r="AU113" s="244" t="s">
        <v>134</v>
      </c>
      <c r="AV113" s="14" t="s">
        <v>134</v>
      </c>
      <c r="AW113" s="14" t="s">
        <v>33</v>
      </c>
      <c r="AX113" s="14" t="s">
        <v>72</v>
      </c>
      <c r="AY113" s="244" t="s">
        <v>125</v>
      </c>
    </row>
    <row r="114" s="14" customFormat="1">
      <c r="A114" s="14"/>
      <c r="B114" s="234"/>
      <c r="C114" s="235"/>
      <c r="D114" s="225" t="s">
        <v>143</v>
      </c>
      <c r="E114" s="236" t="s">
        <v>19</v>
      </c>
      <c r="F114" s="237" t="s">
        <v>159</v>
      </c>
      <c r="G114" s="235"/>
      <c r="H114" s="238">
        <v>0.36799999999999999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4" t="s">
        <v>143</v>
      </c>
      <c r="AU114" s="244" t="s">
        <v>134</v>
      </c>
      <c r="AV114" s="14" t="s">
        <v>134</v>
      </c>
      <c r="AW114" s="14" t="s">
        <v>33</v>
      </c>
      <c r="AX114" s="14" t="s">
        <v>72</v>
      </c>
      <c r="AY114" s="244" t="s">
        <v>125</v>
      </c>
    </row>
    <row r="115" s="15" customFormat="1">
      <c r="A115" s="15"/>
      <c r="B115" s="245"/>
      <c r="C115" s="246"/>
      <c r="D115" s="225" t="s">
        <v>143</v>
      </c>
      <c r="E115" s="247" t="s">
        <v>19</v>
      </c>
      <c r="F115" s="248" t="s">
        <v>160</v>
      </c>
      <c r="G115" s="246"/>
      <c r="H115" s="249">
        <v>1.6870000000000001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5" t="s">
        <v>143</v>
      </c>
      <c r="AU115" s="255" t="s">
        <v>134</v>
      </c>
      <c r="AV115" s="15" t="s">
        <v>133</v>
      </c>
      <c r="AW115" s="15" t="s">
        <v>33</v>
      </c>
      <c r="AX115" s="15" t="s">
        <v>80</v>
      </c>
      <c r="AY115" s="255" t="s">
        <v>125</v>
      </c>
    </row>
    <row r="116" s="2" customFormat="1" ht="24.15" customHeight="1">
      <c r="A116" s="39"/>
      <c r="B116" s="40"/>
      <c r="C116" s="205" t="s">
        <v>161</v>
      </c>
      <c r="D116" s="205" t="s">
        <v>128</v>
      </c>
      <c r="E116" s="206" t="s">
        <v>162</v>
      </c>
      <c r="F116" s="207" t="s">
        <v>163</v>
      </c>
      <c r="G116" s="208" t="s">
        <v>148</v>
      </c>
      <c r="H116" s="209">
        <v>22.765999999999998</v>
      </c>
      <c r="I116" s="210"/>
      <c r="J116" s="211">
        <f>ROUND(I116*H116,2)</f>
        <v>0</v>
      </c>
      <c r="K116" s="207" t="s">
        <v>132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0.011169999999999999</v>
      </c>
      <c r="R116" s="214">
        <f>Q116*H116</f>
        <v>0.25429621999999996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133</v>
      </c>
      <c r="AT116" s="216" t="s">
        <v>128</v>
      </c>
      <c r="AU116" s="216" t="s">
        <v>134</v>
      </c>
      <c r="AY116" s="18" t="s">
        <v>125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134</v>
      </c>
      <c r="BK116" s="217">
        <f>ROUND(I116*H116,2)</f>
        <v>0</v>
      </c>
      <c r="BL116" s="18" t="s">
        <v>133</v>
      </c>
      <c r="BM116" s="216" t="s">
        <v>164</v>
      </c>
    </row>
    <row r="117" s="2" customFormat="1">
      <c r="A117" s="39"/>
      <c r="B117" s="40"/>
      <c r="C117" s="41"/>
      <c r="D117" s="218" t="s">
        <v>136</v>
      </c>
      <c r="E117" s="41"/>
      <c r="F117" s="219" t="s">
        <v>165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136</v>
      </c>
      <c r="AU117" s="18" t="s">
        <v>134</v>
      </c>
    </row>
    <row r="118" s="14" customFormat="1">
      <c r="A118" s="14"/>
      <c r="B118" s="234"/>
      <c r="C118" s="235"/>
      <c r="D118" s="225" t="s">
        <v>143</v>
      </c>
      <c r="E118" s="236" t="s">
        <v>19</v>
      </c>
      <c r="F118" s="237" t="s">
        <v>166</v>
      </c>
      <c r="G118" s="235"/>
      <c r="H118" s="238">
        <v>20.690000000000001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4" t="s">
        <v>143</v>
      </c>
      <c r="AU118" s="244" t="s">
        <v>134</v>
      </c>
      <c r="AV118" s="14" t="s">
        <v>134</v>
      </c>
      <c r="AW118" s="14" t="s">
        <v>33</v>
      </c>
      <c r="AX118" s="14" t="s">
        <v>72</v>
      </c>
      <c r="AY118" s="244" t="s">
        <v>125</v>
      </c>
    </row>
    <row r="119" s="14" customFormat="1">
      <c r="A119" s="14"/>
      <c r="B119" s="234"/>
      <c r="C119" s="235"/>
      <c r="D119" s="225" t="s">
        <v>143</v>
      </c>
      <c r="E119" s="236" t="s">
        <v>19</v>
      </c>
      <c r="F119" s="237" t="s">
        <v>167</v>
      </c>
      <c r="G119" s="235"/>
      <c r="H119" s="238">
        <v>2.0760000000000001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4" t="s">
        <v>143</v>
      </c>
      <c r="AU119" s="244" t="s">
        <v>134</v>
      </c>
      <c r="AV119" s="14" t="s">
        <v>134</v>
      </c>
      <c r="AW119" s="14" t="s">
        <v>33</v>
      </c>
      <c r="AX119" s="14" t="s">
        <v>72</v>
      </c>
      <c r="AY119" s="244" t="s">
        <v>125</v>
      </c>
    </row>
    <row r="120" s="15" customFormat="1">
      <c r="A120" s="15"/>
      <c r="B120" s="245"/>
      <c r="C120" s="246"/>
      <c r="D120" s="225" t="s">
        <v>143</v>
      </c>
      <c r="E120" s="247" t="s">
        <v>19</v>
      </c>
      <c r="F120" s="248" t="s">
        <v>160</v>
      </c>
      <c r="G120" s="246"/>
      <c r="H120" s="249">
        <v>22.765999999999998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5" t="s">
        <v>143</v>
      </c>
      <c r="AU120" s="255" t="s">
        <v>134</v>
      </c>
      <c r="AV120" s="15" t="s">
        <v>133</v>
      </c>
      <c r="AW120" s="15" t="s">
        <v>33</v>
      </c>
      <c r="AX120" s="15" t="s">
        <v>80</v>
      </c>
      <c r="AY120" s="255" t="s">
        <v>125</v>
      </c>
    </row>
    <row r="121" s="2" customFormat="1" ht="24.15" customHeight="1">
      <c r="A121" s="39"/>
      <c r="B121" s="40"/>
      <c r="C121" s="205" t="s">
        <v>168</v>
      </c>
      <c r="D121" s="205" t="s">
        <v>128</v>
      </c>
      <c r="E121" s="206" t="s">
        <v>169</v>
      </c>
      <c r="F121" s="207" t="s">
        <v>170</v>
      </c>
      <c r="G121" s="208" t="s">
        <v>148</v>
      </c>
      <c r="H121" s="209">
        <v>22.765999999999998</v>
      </c>
      <c r="I121" s="210"/>
      <c r="J121" s="211">
        <f>ROUND(I121*H121,2)</f>
        <v>0</v>
      </c>
      <c r="K121" s="207" t="s">
        <v>132</v>
      </c>
      <c r="L121" s="45"/>
      <c r="M121" s="212" t="s">
        <v>19</v>
      </c>
      <c r="N121" s="213" t="s">
        <v>44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133</v>
      </c>
      <c r="AT121" s="216" t="s">
        <v>128</v>
      </c>
      <c r="AU121" s="216" t="s">
        <v>134</v>
      </c>
      <c r="AY121" s="18" t="s">
        <v>125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134</v>
      </c>
      <c r="BK121" s="217">
        <f>ROUND(I121*H121,2)</f>
        <v>0</v>
      </c>
      <c r="BL121" s="18" t="s">
        <v>133</v>
      </c>
      <c r="BM121" s="216" t="s">
        <v>171</v>
      </c>
    </row>
    <row r="122" s="2" customFormat="1">
      <c r="A122" s="39"/>
      <c r="B122" s="40"/>
      <c r="C122" s="41"/>
      <c r="D122" s="218" t="s">
        <v>136</v>
      </c>
      <c r="E122" s="41"/>
      <c r="F122" s="219" t="s">
        <v>172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136</v>
      </c>
      <c r="AU122" s="18" t="s">
        <v>134</v>
      </c>
    </row>
    <row r="123" s="2" customFormat="1" ht="24.15" customHeight="1">
      <c r="A123" s="39"/>
      <c r="B123" s="40"/>
      <c r="C123" s="205" t="s">
        <v>173</v>
      </c>
      <c r="D123" s="205" t="s">
        <v>128</v>
      </c>
      <c r="E123" s="206" t="s">
        <v>174</v>
      </c>
      <c r="F123" s="207" t="s">
        <v>175</v>
      </c>
      <c r="G123" s="208" t="s">
        <v>176</v>
      </c>
      <c r="H123" s="209">
        <v>0.27700000000000002</v>
      </c>
      <c r="I123" s="210"/>
      <c r="J123" s="211">
        <f>ROUND(I123*H123,2)</f>
        <v>0</v>
      </c>
      <c r="K123" s="207" t="s">
        <v>132</v>
      </c>
      <c r="L123" s="45"/>
      <c r="M123" s="212" t="s">
        <v>19</v>
      </c>
      <c r="N123" s="213" t="s">
        <v>44</v>
      </c>
      <c r="O123" s="85"/>
      <c r="P123" s="214">
        <f>O123*H123</f>
        <v>0</v>
      </c>
      <c r="Q123" s="214">
        <v>1.05291</v>
      </c>
      <c r="R123" s="214">
        <f>Q123*H123</f>
        <v>0.29165607000000004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133</v>
      </c>
      <c r="AT123" s="216" t="s">
        <v>128</v>
      </c>
      <c r="AU123" s="216" t="s">
        <v>134</v>
      </c>
      <c r="AY123" s="18" t="s">
        <v>125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134</v>
      </c>
      <c r="BK123" s="217">
        <f>ROUND(I123*H123,2)</f>
        <v>0</v>
      </c>
      <c r="BL123" s="18" t="s">
        <v>133</v>
      </c>
      <c r="BM123" s="216" t="s">
        <v>177</v>
      </c>
    </row>
    <row r="124" s="2" customFormat="1">
      <c r="A124" s="39"/>
      <c r="B124" s="40"/>
      <c r="C124" s="41"/>
      <c r="D124" s="218" t="s">
        <v>136</v>
      </c>
      <c r="E124" s="41"/>
      <c r="F124" s="219" t="s">
        <v>178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136</v>
      </c>
      <c r="AU124" s="18" t="s">
        <v>134</v>
      </c>
    </row>
    <row r="125" s="14" customFormat="1">
      <c r="A125" s="14"/>
      <c r="B125" s="234"/>
      <c r="C125" s="235"/>
      <c r="D125" s="225" t="s">
        <v>143</v>
      </c>
      <c r="E125" s="236" t="s">
        <v>19</v>
      </c>
      <c r="F125" s="237" t="s">
        <v>179</v>
      </c>
      <c r="G125" s="235"/>
      <c r="H125" s="238">
        <v>0.24199999999999999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4" t="s">
        <v>143</v>
      </c>
      <c r="AU125" s="244" t="s">
        <v>134</v>
      </c>
      <c r="AV125" s="14" t="s">
        <v>134</v>
      </c>
      <c r="AW125" s="14" t="s">
        <v>33</v>
      </c>
      <c r="AX125" s="14" t="s">
        <v>72</v>
      </c>
      <c r="AY125" s="244" t="s">
        <v>125</v>
      </c>
    </row>
    <row r="126" s="14" customFormat="1">
      <c r="A126" s="14"/>
      <c r="B126" s="234"/>
      <c r="C126" s="235"/>
      <c r="D126" s="225" t="s">
        <v>143</v>
      </c>
      <c r="E126" s="236" t="s">
        <v>19</v>
      </c>
      <c r="F126" s="237" t="s">
        <v>180</v>
      </c>
      <c r="G126" s="235"/>
      <c r="H126" s="238">
        <v>0.035000000000000003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4" t="s">
        <v>143</v>
      </c>
      <c r="AU126" s="244" t="s">
        <v>134</v>
      </c>
      <c r="AV126" s="14" t="s">
        <v>134</v>
      </c>
      <c r="AW126" s="14" t="s">
        <v>33</v>
      </c>
      <c r="AX126" s="14" t="s">
        <v>72</v>
      </c>
      <c r="AY126" s="244" t="s">
        <v>125</v>
      </c>
    </row>
    <row r="127" s="15" customFormat="1">
      <c r="A127" s="15"/>
      <c r="B127" s="245"/>
      <c r="C127" s="246"/>
      <c r="D127" s="225" t="s">
        <v>143</v>
      </c>
      <c r="E127" s="247" t="s">
        <v>19</v>
      </c>
      <c r="F127" s="248" t="s">
        <v>160</v>
      </c>
      <c r="G127" s="246"/>
      <c r="H127" s="249">
        <v>0.27700000000000002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5" t="s">
        <v>143</v>
      </c>
      <c r="AU127" s="255" t="s">
        <v>134</v>
      </c>
      <c r="AV127" s="15" t="s">
        <v>133</v>
      </c>
      <c r="AW127" s="15" t="s">
        <v>33</v>
      </c>
      <c r="AX127" s="15" t="s">
        <v>80</v>
      </c>
      <c r="AY127" s="255" t="s">
        <v>125</v>
      </c>
    </row>
    <row r="128" s="2" customFormat="1" ht="37.8" customHeight="1">
      <c r="A128" s="39"/>
      <c r="B128" s="40"/>
      <c r="C128" s="205" t="s">
        <v>181</v>
      </c>
      <c r="D128" s="205" t="s">
        <v>128</v>
      </c>
      <c r="E128" s="206" t="s">
        <v>182</v>
      </c>
      <c r="F128" s="207" t="s">
        <v>183</v>
      </c>
      <c r="G128" s="208" t="s">
        <v>184</v>
      </c>
      <c r="H128" s="209">
        <v>7.3499999999999996</v>
      </c>
      <c r="I128" s="210"/>
      <c r="J128" s="211">
        <f>ROUND(I128*H128,2)</f>
        <v>0</v>
      </c>
      <c r="K128" s="207" t="s">
        <v>132</v>
      </c>
      <c r="L128" s="45"/>
      <c r="M128" s="212" t="s">
        <v>19</v>
      </c>
      <c r="N128" s="213" t="s">
        <v>44</v>
      </c>
      <c r="O128" s="85"/>
      <c r="P128" s="214">
        <f>O128*H128</f>
        <v>0</v>
      </c>
      <c r="Q128" s="214">
        <v>0.13677</v>
      </c>
      <c r="R128" s="214">
        <f>Q128*H128</f>
        <v>1.0052595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133</v>
      </c>
      <c r="AT128" s="216" t="s">
        <v>128</v>
      </c>
      <c r="AU128" s="216" t="s">
        <v>134</v>
      </c>
      <c r="AY128" s="18" t="s">
        <v>125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134</v>
      </c>
      <c r="BK128" s="217">
        <f>ROUND(I128*H128,2)</f>
        <v>0</v>
      </c>
      <c r="BL128" s="18" t="s">
        <v>133</v>
      </c>
      <c r="BM128" s="216" t="s">
        <v>185</v>
      </c>
    </row>
    <row r="129" s="2" customFormat="1">
      <c r="A129" s="39"/>
      <c r="B129" s="40"/>
      <c r="C129" s="41"/>
      <c r="D129" s="218" t="s">
        <v>136</v>
      </c>
      <c r="E129" s="41"/>
      <c r="F129" s="219" t="s">
        <v>186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136</v>
      </c>
      <c r="AU129" s="18" t="s">
        <v>134</v>
      </c>
    </row>
    <row r="130" s="13" customFormat="1">
      <c r="A130" s="13"/>
      <c r="B130" s="223"/>
      <c r="C130" s="224"/>
      <c r="D130" s="225" t="s">
        <v>143</v>
      </c>
      <c r="E130" s="226" t="s">
        <v>19</v>
      </c>
      <c r="F130" s="227" t="s">
        <v>187</v>
      </c>
      <c r="G130" s="224"/>
      <c r="H130" s="226" t="s">
        <v>19</v>
      </c>
      <c r="I130" s="228"/>
      <c r="J130" s="224"/>
      <c r="K130" s="224"/>
      <c r="L130" s="229"/>
      <c r="M130" s="230"/>
      <c r="N130" s="231"/>
      <c r="O130" s="231"/>
      <c r="P130" s="231"/>
      <c r="Q130" s="231"/>
      <c r="R130" s="231"/>
      <c r="S130" s="231"/>
      <c r="T130" s="23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3" t="s">
        <v>143</v>
      </c>
      <c r="AU130" s="233" t="s">
        <v>134</v>
      </c>
      <c r="AV130" s="13" t="s">
        <v>80</v>
      </c>
      <c r="AW130" s="13" t="s">
        <v>33</v>
      </c>
      <c r="AX130" s="13" t="s">
        <v>72</v>
      </c>
      <c r="AY130" s="233" t="s">
        <v>125</v>
      </c>
    </row>
    <row r="131" s="14" customFormat="1">
      <c r="A131" s="14"/>
      <c r="B131" s="234"/>
      <c r="C131" s="235"/>
      <c r="D131" s="225" t="s">
        <v>143</v>
      </c>
      <c r="E131" s="236" t="s">
        <v>19</v>
      </c>
      <c r="F131" s="237" t="s">
        <v>188</v>
      </c>
      <c r="G131" s="235"/>
      <c r="H131" s="238">
        <v>5.8799999999999999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4" t="s">
        <v>143</v>
      </c>
      <c r="AU131" s="244" t="s">
        <v>134</v>
      </c>
      <c r="AV131" s="14" t="s">
        <v>134</v>
      </c>
      <c r="AW131" s="14" t="s">
        <v>33</v>
      </c>
      <c r="AX131" s="14" t="s">
        <v>72</v>
      </c>
      <c r="AY131" s="244" t="s">
        <v>125</v>
      </c>
    </row>
    <row r="132" s="13" customFormat="1">
      <c r="A132" s="13"/>
      <c r="B132" s="223"/>
      <c r="C132" s="224"/>
      <c r="D132" s="225" t="s">
        <v>143</v>
      </c>
      <c r="E132" s="226" t="s">
        <v>19</v>
      </c>
      <c r="F132" s="227" t="s">
        <v>189</v>
      </c>
      <c r="G132" s="224"/>
      <c r="H132" s="226" t="s">
        <v>19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143</v>
      </c>
      <c r="AU132" s="233" t="s">
        <v>134</v>
      </c>
      <c r="AV132" s="13" t="s">
        <v>80</v>
      </c>
      <c r="AW132" s="13" t="s">
        <v>33</v>
      </c>
      <c r="AX132" s="13" t="s">
        <v>72</v>
      </c>
      <c r="AY132" s="233" t="s">
        <v>125</v>
      </c>
    </row>
    <row r="133" s="14" customFormat="1">
      <c r="A133" s="14"/>
      <c r="B133" s="234"/>
      <c r="C133" s="235"/>
      <c r="D133" s="225" t="s">
        <v>143</v>
      </c>
      <c r="E133" s="236" t="s">
        <v>19</v>
      </c>
      <c r="F133" s="237" t="s">
        <v>190</v>
      </c>
      <c r="G133" s="235"/>
      <c r="H133" s="238">
        <v>1.47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4" t="s">
        <v>143</v>
      </c>
      <c r="AU133" s="244" t="s">
        <v>134</v>
      </c>
      <c r="AV133" s="14" t="s">
        <v>134</v>
      </c>
      <c r="AW133" s="14" t="s">
        <v>33</v>
      </c>
      <c r="AX133" s="14" t="s">
        <v>72</v>
      </c>
      <c r="AY133" s="244" t="s">
        <v>125</v>
      </c>
    </row>
    <row r="134" s="15" customFormat="1">
      <c r="A134" s="15"/>
      <c r="B134" s="245"/>
      <c r="C134" s="246"/>
      <c r="D134" s="225" t="s">
        <v>143</v>
      </c>
      <c r="E134" s="247" t="s">
        <v>19</v>
      </c>
      <c r="F134" s="248" t="s">
        <v>160</v>
      </c>
      <c r="G134" s="246"/>
      <c r="H134" s="249">
        <v>7.3499999999999996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5" t="s">
        <v>143</v>
      </c>
      <c r="AU134" s="255" t="s">
        <v>134</v>
      </c>
      <c r="AV134" s="15" t="s">
        <v>133</v>
      </c>
      <c r="AW134" s="15" t="s">
        <v>33</v>
      </c>
      <c r="AX134" s="15" t="s">
        <v>80</v>
      </c>
      <c r="AY134" s="255" t="s">
        <v>125</v>
      </c>
    </row>
    <row r="135" s="12" customFormat="1" ht="22.8" customHeight="1">
      <c r="A135" s="12"/>
      <c r="B135" s="189"/>
      <c r="C135" s="190"/>
      <c r="D135" s="191" t="s">
        <v>71</v>
      </c>
      <c r="E135" s="203" t="s">
        <v>168</v>
      </c>
      <c r="F135" s="203" t="s">
        <v>191</v>
      </c>
      <c r="G135" s="190"/>
      <c r="H135" s="190"/>
      <c r="I135" s="193"/>
      <c r="J135" s="204">
        <f>BK135</f>
        <v>0</v>
      </c>
      <c r="K135" s="190"/>
      <c r="L135" s="195"/>
      <c r="M135" s="196"/>
      <c r="N135" s="197"/>
      <c r="O135" s="197"/>
      <c r="P135" s="198">
        <f>SUM(P136:P153)</f>
        <v>0</v>
      </c>
      <c r="Q135" s="197"/>
      <c r="R135" s="198">
        <f>SUM(R136:R153)</f>
        <v>0.78565338000000007</v>
      </c>
      <c r="S135" s="197"/>
      <c r="T135" s="199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0" t="s">
        <v>80</v>
      </c>
      <c r="AT135" s="201" t="s">
        <v>71</v>
      </c>
      <c r="AU135" s="201" t="s">
        <v>80</v>
      </c>
      <c r="AY135" s="200" t="s">
        <v>125</v>
      </c>
      <c r="BK135" s="202">
        <f>SUM(BK136:BK153)</f>
        <v>0</v>
      </c>
    </row>
    <row r="136" s="2" customFormat="1" ht="49.05" customHeight="1">
      <c r="A136" s="39"/>
      <c r="B136" s="40"/>
      <c r="C136" s="205" t="s">
        <v>192</v>
      </c>
      <c r="D136" s="205" t="s">
        <v>128</v>
      </c>
      <c r="E136" s="206" t="s">
        <v>193</v>
      </c>
      <c r="F136" s="207" t="s">
        <v>194</v>
      </c>
      <c r="G136" s="208" t="s">
        <v>148</v>
      </c>
      <c r="H136" s="209">
        <v>21.858000000000001</v>
      </c>
      <c r="I136" s="210"/>
      <c r="J136" s="211">
        <f>ROUND(I136*H136,2)</f>
        <v>0</v>
      </c>
      <c r="K136" s="207" t="s">
        <v>132</v>
      </c>
      <c r="L136" s="45"/>
      <c r="M136" s="212" t="s">
        <v>19</v>
      </c>
      <c r="N136" s="213" t="s">
        <v>44</v>
      </c>
      <c r="O136" s="85"/>
      <c r="P136" s="214">
        <f>O136*H136</f>
        <v>0</v>
      </c>
      <c r="Q136" s="214">
        <v>0.0044600000000000004</v>
      </c>
      <c r="R136" s="214">
        <f>Q136*H136</f>
        <v>0.097486680000000006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133</v>
      </c>
      <c r="AT136" s="216" t="s">
        <v>128</v>
      </c>
      <c r="AU136" s="216" t="s">
        <v>134</v>
      </c>
      <c r="AY136" s="18" t="s">
        <v>125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134</v>
      </c>
      <c r="BK136" s="217">
        <f>ROUND(I136*H136,2)</f>
        <v>0</v>
      </c>
      <c r="BL136" s="18" t="s">
        <v>133</v>
      </c>
      <c r="BM136" s="216" t="s">
        <v>195</v>
      </c>
    </row>
    <row r="137" s="2" customFormat="1">
      <c r="A137" s="39"/>
      <c r="B137" s="40"/>
      <c r="C137" s="41"/>
      <c r="D137" s="218" t="s">
        <v>136</v>
      </c>
      <c r="E137" s="41"/>
      <c r="F137" s="219" t="s">
        <v>196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136</v>
      </c>
      <c r="AU137" s="18" t="s">
        <v>134</v>
      </c>
    </row>
    <row r="138" s="14" customFormat="1">
      <c r="A138" s="14"/>
      <c r="B138" s="234"/>
      <c r="C138" s="235"/>
      <c r="D138" s="225" t="s">
        <v>143</v>
      </c>
      <c r="E138" s="236" t="s">
        <v>19</v>
      </c>
      <c r="F138" s="237" t="s">
        <v>197</v>
      </c>
      <c r="G138" s="235"/>
      <c r="H138" s="238">
        <v>1.6100000000000001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4" t="s">
        <v>143</v>
      </c>
      <c r="AU138" s="244" t="s">
        <v>134</v>
      </c>
      <c r="AV138" s="14" t="s">
        <v>134</v>
      </c>
      <c r="AW138" s="14" t="s">
        <v>33</v>
      </c>
      <c r="AX138" s="14" t="s">
        <v>72</v>
      </c>
      <c r="AY138" s="244" t="s">
        <v>125</v>
      </c>
    </row>
    <row r="139" s="14" customFormat="1">
      <c r="A139" s="14"/>
      <c r="B139" s="234"/>
      <c r="C139" s="235"/>
      <c r="D139" s="225" t="s">
        <v>143</v>
      </c>
      <c r="E139" s="236" t="s">
        <v>19</v>
      </c>
      <c r="F139" s="237" t="s">
        <v>198</v>
      </c>
      <c r="G139" s="235"/>
      <c r="H139" s="238">
        <v>3.2799999999999998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4" t="s">
        <v>143</v>
      </c>
      <c r="AU139" s="244" t="s">
        <v>134</v>
      </c>
      <c r="AV139" s="14" t="s">
        <v>134</v>
      </c>
      <c r="AW139" s="14" t="s">
        <v>33</v>
      </c>
      <c r="AX139" s="14" t="s">
        <v>72</v>
      </c>
      <c r="AY139" s="244" t="s">
        <v>125</v>
      </c>
    </row>
    <row r="140" s="14" customFormat="1">
      <c r="A140" s="14"/>
      <c r="B140" s="234"/>
      <c r="C140" s="235"/>
      <c r="D140" s="225" t="s">
        <v>143</v>
      </c>
      <c r="E140" s="236" t="s">
        <v>19</v>
      </c>
      <c r="F140" s="237" t="s">
        <v>199</v>
      </c>
      <c r="G140" s="235"/>
      <c r="H140" s="238">
        <v>3.1600000000000001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4" t="s">
        <v>143</v>
      </c>
      <c r="AU140" s="244" t="s">
        <v>134</v>
      </c>
      <c r="AV140" s="14" t="s">
        <v>134</v>
      </c>
      <c r="AW140" s="14" t="s">
        <v>33</v>
      </c>
      <c r="AX140" s="14" t="s">
        <v>72</v>
      </c>
      <c r="AY140" s="244" t="s">
        <v>125</v>
      </c>
    </row>
    <row r="141" s="14" customFormat="1">
      <c r="A141" s="14"/>
      <c r="B141" s="234"/>
      <c r="C141" s="235"/>
      <c r="D141" s="225" t="s">
        <v>143</v>
      </c>
      <c r="E141" s="236" t="s">
        <v>19</v>
      </c>
      <c r="F141" s="237" t="s">
        <v>200</v>
      </c>
      <c r="G141" s="235"/>
      <c r="H141" s="238">
        <v>2.7719999999999998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4" t="s">
        <v>143</v>
      </c>
      <c r="AU141" s="244" t="s">
        <v>134</v>
      </c>
      <c r="AV141" s="14" t="s">
        <v>134</v>
      </c>
      <c r="AW141" s="14" t="s">
        <v>33</v>
      </c>
      <c r="AX141" s="14" t="s">
        <v>72</v>
      </c>
      <c r="AY141" s="244" t="s">
        <v>125</v>
      </c>
    </row>
    <row r="142" s="14" customFormat="1">
      <c r="A142" s="14"/>
      <c r="B142" s="234"/>
      <c r="C142" s="235"/>
      <c r="D142" s="225" t="s">
        <v>143</v>
      </c>
      <c r="E142" s="236" t="s">
        <v>19</v>
      </c>
      <c r="F142" s="237" t="s">
        <v>201</v>
      </c>
      <c r="G142" s="235"/>
      <c r="H142" s="238">
        <v>0.98399999999999999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4" t="s">
        <v>143</v>
      </c>
      <c r="AU142" s="244" t="s">
        <v>134</v>
      </c>
      <c r="AV142" s="14" t="s">
        <v>134</v>
      </c>
      <c r="AW142" s="14" t="s">
        <v>33</v>
      </c>
      <c r="AX142" s="14" t="s">
        <v>72</v>
      </c>
      <c r="AY142" s="244" t="s">
        <v>125</v>
      </c>
    </row>
    <row r="143" s="14" customFormat="1">
      <c r="A143" s="14"/>
      <c r="B143" s="234"/>
      <c r="C143" s="235"/>
      <c r="D143" s="225" t="s">
        <v>143</v>
      </c>
      <c r="E143" s="236" t="s">
        <v>19</v>
      </c>
      <c r="F143" s="237" t="s">
        <v>202</v>
      </c>
      <c r="G143" s="235"/>
      <c r="H143" s="238">
        <v>0.83999999999999997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4" t="s">
        <v>143</v>
      </c>
      <c r="AU143" s="244" t="s">
        <v>134</v>
      </c>
      <c r="AV143" s="14" t="s">
        <v>134</v>
      </c>
      <c r="AW143" s="14" t="s">
        <v>33</v>
      </c>
      <c r="AX143" s="14" t="s">
        <v>72</v>
      </c>
      <c r="AY143" s="244" t="s">
        <v>125</v>
      </c>
    </row>
    <row r="144" s="14" customFormat="1">
      <c r="A144" s="14"/>
      <c r="B144" s="234"/>
      <c r="C144" s="235"/>
      <c r="D144" s="225" t="s">
        <v>143</v>
      </c>
      <c r="E144" s="236" t="s">
        <v>19</v>
      </c>
      <c r="F144" s="237" t="s">
        <v>203</v>
      </c>
      <c r="G144" s="235"/>
      <c r="H144" s="238">
        <v>1.8899999999999999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4" t="s">
        <v>143</v>
      </c>
      <c r="AU144" s="244" t="s">
        <v>134</v>
      </c>
      <c r="AV144" s="14" t="s">
        <v>134</v>
      </c>
      <c r="AW144" s="14" t="s">
        <v>33</v>
      </c>
      <c r="AX144" s="14" t="s">
        <v>72</v>
      </c>
      <c r="AY144" s="244" t="s">
        <v>125</v>
      </c>
    </row>
    <row r="145" s="14" customFormat="1">
      <c r="A145" s="14"/>
      <c r="B145" s="234"/>
      <c r="C145" s="235"/>
      <c r="D145" s="225" t="s">
        <v>143</v>
      </c>
      <c r="E145" s="236" t="s">
        <v>19</v>
      </c>
      <c r="F145" s="237" t="s">
        <v>204</v>
      </c>
      <c r="G145" s="235"/>
      <c r="H145" s="238">
        <v>1.365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4" t="s">
        <v>143</v>
      </c>
      <c r="AU145" s="244" t="s">
        <v>134</v>
      </c>
      <c r="AV145" s="14" t="s">
        <v>134</v>
      </c>
      <c r="AW145" s="14" t="s">
        <v>33</v>
      </c>
      <c r="AX145" s="14" t="s">
        <v>72</v>
      </c>
      <c r="AY145" s="244" t="s">
        <v>125</v>
      </c>
    </row>
    <row r="146" s="14" customFormat="1">
      <c r="A146" s="14"/>
      <c r="B146" s="234"/>
      <c r="C146" s="235"/>
      <c r="D146" s="225" t="s">
        <v>143</v>
      </c>
      <c r="E146" s="236" t="s">
        <v>19</v>
      </c>
      <c r="F146" s="237" t="s">
        <v>205</v>
      </c>
      <c r="G146" s="235"/>
      <c r="H146" s="238">
        <v>2.4569999999999999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4" t="s">
        <v>143</v>
      </c>
      <c r="AU146" s="244" t="s">
        <v>134</v>
      </c>
      <c r="AV146" s="14" t="s">
        <v>134</v>
      </c>
      <c r="AW146" s="14" t="s">
        <v>33</v>
      </c>
      <c r="AX146" s="14" t="s">
        <v>72</v>
      </c>
      <c r="AY146" s="244" t="s">
        <v>125</v>
      </c>
    </row>
    <row r="147" s="14" customFormat="1">
      <c r="A147" s="14"/>
      <c r="B147" s="234"/>
      <c r="C147" s="235"/>
      <c r="D147" s="225" t="s">
        <v>143</v>
      </c>
      <c r="E147" s="236" t="s">
        <v>19</v>
      </c>
      <c r="F147" s="237" t="s">
        <v>206</v>
      </c>
      <c r="G147" s="235"/>
      <c r="H147" s="238">
        <v>1.3500000000000001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4" t="s">
        <v>143</v>
      </c>
      <c r="AU147" s="244" t="s">
        <v>134</v>
      </c>
      <c r="AV147" s="14" t="s">
        <v>134</v>
      </c>
      <c r="AW147" s="14" t="s">
        <v>33</v>
      </c>
      <c r="AX147" s="14" t="s">
        <v>72</v>
      </c>
      <c r="AY147" s="244" t="s">
        <v>125</v>
      </c>
    </row>
    <row r="148" s="14" customFormat="1">
      <c r="A148" s="14"/>
      <c r="B148" s="234"/>
      <c r="C148" s="235"/>
      <c r="D148" s="225" t="s">
        <v>143</v>
      </c>
      <c r="E148" s="236" t="s">
        <v>19</v>
      </c>
      <c r="F148" s="237" t="s">
        <v>207</v>
      </c>
      <c r="G148" s="235"/>
      <c r="H148" s="238">
        <v>2.1499999999999999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4" t="s">
        <v>143</v>
      </c>
      <c r="AU148" s="244" t="s">
        <v>134</v>
      </c>
      <c r="AV148" s="14" t="s">
        <v>134</v>
      </c>
      <c r="AW148" s="14" t="s">
        <v>33</v>
      </c>
      <c r="AX148" s="14" t="s">
        <v>72</v>
      </c>
      <c r="AY148" s="244" t="s">
        <v>125</v>
      </c>
    </row>
    <row r="149" s="15" customFormat="1">
      <c r="A149" s="15"/>
      <c r="B149" s="245"/>
      <c r="C149" s="246"/>
      <c r="D149" s="225" t="s">
        <v>143</v>
      </c>
      <c r="E149" s="247" t="s">
        <v>19</v>
      </c>
      <c r="F149" s="248" t="s">
        <v>160</v>
      </c>
      <c r="G149" s="246"/>
      <c r="H149" s="249">
        <v>21.858000000000001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5" t="s">
        <v>143</v>
      </c>
      <c r="AU149" s="255" t="s">
        <v>134</v>
      </c>
      <c r="AV149" s="15" t="s">
        <v>133</v>
      </c>
      <c r="AW149" s="15" t="s">
        <v>33</v>
      </c>
      <c r="AX149" s="15" t="s">
        <v>80</v>
      </c>
      <c r="AY149" s="255" t="s">
        <v>125</v>
      </c>
    </row>
    <row r="150" s="2" customFormat="1" ht="44.25" customHeight="1">
      <c r="A150" s="39"/>
      <c r="B150" s="40"/>
      <c r="C150" s="205" t="s">
        <v>208</v>
      </c>
      <c r="D150" s="205" t="s">
        <v>128</v>
      </c>
      <c r="E150" s="206" t="s">
        <v>209</v>
      </c>
      <c r="F150" s="207" t="s">
        <v>210</v>
      </c>
      <c r="G150" s="208" t="s">
        <v>148</v>
      </c>
      <c r="H150" s="209">
        <v>2.8860000000000001</v>
      </c>
      <c r="I150" s="210"/>
      <c r="J150" s="211">
        <f>ROUND(I150*H150,2)</f>
        <v>0</v>
      </c>
      <c r="K150" s="207" t="s">
        <v>132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0.23845</v>
      </c>
      <c r="R150" s="214">
        <f>Q150*H150</f>
        <v>0.68816670000000002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211</v>
      </c>
      <c r="AT150" s="216" t="s">
        <v>128</v>
      </c>
      <c r="AU150" s="216" t="s">
        <v>134</v>
      </c>
      <c r="AY150" s="18" t="s">
        <v>125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134</v>
      </c>
      <c r="BK150" s="217">
        <f>ROUND(I150*H150,2)</f>
        <v>0</v>
      </c>
      <c r="BL150" s="18" t="s">
        <v>211</v>
      </c>
      <c r="BM150" s="216" t="s">
        <v>212</v>
      </c>
    </row>
    <row r="151" s="2" customFormat="1">
      <c r="A151" s="39"/>
      <c r="B151" s="40"/>
      <c r="C151" s="41"/>
      <c r="D151" s="218" t="s">
        <v>136</v>
      </c>
      <c r="E151" s="41"/>
      <c r="F151" s="219" t="s">
        <v>213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136</v>
      </c>
      <c r="AU151" s="18" t="s">
        <v>134</v>
      </c>
    </row>
    <row r="152" s="13" customFormat="1">
      <c r="A152" s="13"/>
      <c r="B152" s="223"/>
      <c r="C152" s="224"/>
      <c r="D152" s="225" t="s">
        <v>143</v>
      </c>
      <c r="E152" s="226" t="s">
        <v>19</v>
      </c>
      <c r="F152" s="227" t="s">
        <v>214</v>
      </c>
      <c r="G152" s="224"/>
      <c r="H152" s="226" t="s">
        <v>19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143</v>
      </c>
      <c r="AU152" s="233" t="s">
        <v>134</v>
      </c>
      <c r="AV152" s="13" t="s">
        <v>80</v>
      </c>
      <c r="AW152" s="13" t="s">
        <v>33</v>
      </c>
      <c r="AX152" s="13" t="s">
        <v>72</v>
      </c>
      <c r="AY152" s="233" t="s">
        <v>125</v>
      </c>
    </row>
    <row r="153" s="14" customFormat="1">
      <c r="A153" s="14"/>
      <c r="B153" s="234"/>
      <c r="C153" s="235"/>
      <c r="D153" s="225" t="s">
        <v>143</v>
      </c>
      <c r="E153" s="236" t="s">
        <v>19</v>
      </c>
      <c r="F153" s="237" t="s">
        <v>215</v>
      </c>
      <c r="G153" s="235"/>
      <c r="H153" s="238">
        <v>2.8860000000000001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4" t="s">
        <v>143</v>
      </c>
      <c r="AU153" s="244" t="s">
        <v>134</v>
      </c>
      <c r="AV153" s="14" t="s">
        <v>134</v>
      </c>
      <c r="AW153" s="14" t="s">
        <v>33</v>
      </c>
      <c r="AX153" s="14" t="s">
        <v>80</v>
      </c>
      <c r="AY153" s="244" t="s">
        <v>125</v>
      </c>
    </row>
    <row r="154" s="12" customFormat="1" ht="22.8" customHeight="1">
      <c r="A154" s="12"/>
      <c r="B154" s="189"/>
      <c r="C154" s="190"/>
      <c r="D154" s="191" t="s">
        <v>71</v>
      </c>
      <c r="E154" s="203" t="s">
        <v>192</v>
      </c>
      <c r="F154" s="203" t="s">
        <v>216</v>
      </c>
      <c r="G154" s="190"/>
      <c r="H154" s="190"/>
      <c r="I154" s="193"/>
      <c r="J154" s="204">
        <f>BK154</f>
        <v>0</v>
      </c>
      <c r="K154" s="190"/>
      <c r="L154" s="195"/>
      <c r="M154" s="196"/>
      <c r="N154" s="197"/>
      <c r="O154" s="197"/>
      <c r="P154" s="198">
        <f>SUM(P155:P260)</f>
        <v>0</v>
      </c>
      <c r="Q154" s="197"/>
      <c r="R154" s="198">
        <f>SUM(R155:R260)</f>
        <v>0.025987639999999999</v>
      </c>
      <c r="S154" s="197"/>
      <c r="T154" s="199">
        <f>SUM(T155:T260)</f>
        <v>6.6514559999999996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0" t="s">
        <v>80</v>
      </c>
      <c r="AT154" s="201" t="s">
        <v>71</v>
      </c>
      <c r="AU154" s="201" t="s">
        <v>80</v>
      </c>
      <c r="AY154" s="200" t="s">
        <v>125</v>
      </c>
      <c r="BK154" s="202">
        <f>SUM(BK155:BK260)</f>
        <v>0</v>
      </c>
    </row>
    <row r="155" s="2" customFormat="1" ht="62.7" customHeight="1">
      <c r="A155" s="39"/>
      <c r="B155" s="40"/>
      <c r="C155" s="205" t="s">
        <v>217</v>
      </c>
      <c r="D155" s="205" t="s">
        <v>128</v>
      </c>
      <c r="E155" s="206" t="s">
        <v>218</v>
      </c>
      <c r="F155" s="207" t="s">
        <v>219</v>
      </c>
      <c r="G155" s="208" t="s">
        <v>131</v>
      </c>
      <c r="H155" s="209">
        <v>2</v>
      </c>
      <c r="I155" s="210"/>
      <c r="J155" s="211">
        <f>ROUND(I155*H155,2)</f>
        <v>0</v>
      </c>
      <c r="K155" s="207" t="s">
        <v>132</v>
      </c>
      <c r="L155" s="45"/>
      <c r="M155" s="212" t="s">
        <v>19</v>
      </c>
      <c r="N155" s="213" t="s">
        <v>44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133</v>
      </c>
      <c r="AT155" s="216" t="s">
        <v>128</v>
      </c>
      <c r="AU155" s="216" t="s">
        <v>134</v>
      </c>
      <c r="AY155" s="18" t="s">
        <v>125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134</v>
      </c>
      <c r="BK155" s="217">
        <f>ROUND(I155*H155,2)</f>
        <v>0</v>
      </c>
      <c r="BL155" s="18" t="s">
        <v>133</v>
      </c>
      <c r="BM155" s="216" t="s">
        <v>220</v>
      </c>
    </row>
    <row r="156" s="2" customFormat="1">
      <c r="A156" s="39"/>
      <c r="B156" s="40"/>
      <c r="C156" s="41"/>
      <c r="D156" s="218" t="s">
        <v>136</v>
      </c>
      <c r="E156" s="41"/>
      <c r="F156" s="219" t="s">
        <v>221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136</v>
      </c>
      <c r="AU156" s="18" t="s">
        <v>134</v>
      </c>
    </row>
    <row r="157" s="2" customFormat="1" ht="44.25" customHeight="1">
      <c r="A157" s="39"/>
      <c r="B157" s="40"/>
      <c r="C157" s="205" t="s">
        <v>222</v>
      </c>
      <c r="D157" s="205" t="s">
        <v>128</v>
      </c>
      <c r="E157" s="206" t="s">
        <v>223</v>
      </c>
      <c r="F157" s="207" t="s">
        <v>224</v>
      </c>
      <c r="G157" s="208" t="s">
        <v>148</v>
      </c>
      <c r="H157" s="209">
        <v>520</v>
      </c>
      <c r="I157" s="210"/>
      <c r="J157" s="211">
        <f>ROUND(I157*H157,2)</f>
        <v>0</v>
      </c>
      <c r="K157" s="207" t="s">
        <v>132</v>
      </c>
      <c r="L157" s="45"/>
      <c r="M157" s="212" t="s">
        <v>19</v>
      </c>
      <c r="N157" s="213" t="s">
        <v>44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133</v>
      </c>
      <c r="AT157" s="216" t="s">
        <v>128</v>
      </c>
      <c r="AU157" s="216" t="s">
        <v>134</v>
      </c>
      <c r="AY157" s="18" t="s">
        <v>125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134</v>
      </c>
      <c r="BK157" s="217">
        <f>ROUND(I157*H157,2)</f>
        <v>0</v>
      </c>
      <c r="BL157" s="18" t="s">
        <v>133</v>
      </c>
      <c r="BM157" s="216" t="s">
        <v>225</v>
      </c>
    </row>
    <row r="158" s="2" customFormat="1">
      <c r="A158" s="39"/>
      <c r="B158" s="40"/>
      <c r="C158" s="41"/>
      <c r="D158" s="218" t="s">
        <v>136</v>
      </c>
      <c r="E158" s="41"/>
      <c r="F158" s="219" t="s">
        <v>226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136</v>
      </c>
      <c r="AU158" s="18" t="s">
        <v>134</v>
      </c>
    </row>
    <row r="159" s="14" customFormat="1">
      <c r="A159" s="14"/>
      <c r="B159" s="234"/>
      <c r="C159" s="235"/>
      <c r="D159" s="225" t="s">
        <v>143</v>
      </c>
      <c r="E159" s="236" t="s">
        <v>19</v>
      </c>
      <c r="F159" s="237" t="s">
        <v>227</v>
      </c>
      <c r="G159" s="235"/>
      <c r="H159" s="238">
        <v>520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4" t="s">
        <v>143</v>
      </c>
      <c r="AU159" s="244" t="s">
        <v>134</v>
      </c>
      <c r="AV159" s="14" t="s">
        <v>134</v>
      </c>
      <c r="AW159" s="14" t="s">
        <v>33</v>
      </c>
      <c r="AX159" s="14" t="s">
        <v>80</v>
      </c>
      <c r="AY159" s="244" t="s">
        <v>125</v>
      </c>
    </row>
    <row r="160" s="2" customFormat="1" ht="55.5" customHeight="1">
      <c r="A160" s="39"/>
      <c r="B160" s="40"/>
      <c r="C160" s="205" t="s">
        <v>228</v>
      </c>
      <c r="D160" s="205" t="s">
        <v>128</v>
      </c>
      <c r="E160" s="206" t="s">
        <v>229</v>
      </c>
      <c r="F160" s="207" t="s">
        <v>230</v>
      </c>
      <c r="G160" s="208" t="s">
        <v>148</v>
      </c>
      <c r="H160" s="209">
        <v>46800</v>
      </c>
      <c r="I160" s="210"/>
      <c r="J160" s="211">
        <f>ROUND(I160*H160,2)</f>
        <v>0</v>
      </c>
      <c r="K160" s="207" t="s">
        <v>132</v>
      </c>
      <c r="L160" s="45"/>
      <c r="M160" s="212" t="s">
        <v>19</v>
      </c>
      <c r="N160" s="213" t="s">
        <v>44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133</v>
      </c>
      <c r="AT160" s="216" t="s">
        <v>128</v>
      </c>
      <c r="AU160" s="216" t="s">
        <v>134</v>
      </c>
      <c r="AY160" s="18" t="s">
        <v>125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134</v>
      </c>
      <c r="BK160" s="217">
        <f>ROUND(I160*H160,2)</f>
        <v>0</v>
      </c>
      <c r="BL160" s="18" t="s">
        <v>133</v>
      </c>
      <c r="BM160" s="216" t="s">
        <v>231</v>
      </c>
    </row>
    <row r="161" s="2" customFormat="1">
      <c r="A161" s="39"/>
      <c r="B161" s="40"/>
      <c r="C161" s="41"/>
      <c r="D161" s="218" t="s">
        <v>136</v>
      </c>
      <c r="E161" s="41"/>
      <c r="F161" s="219" t="s">
        <v>232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136</v>
      </c>
      <c r="AU161" s="18" t="s">
        <v>134</v>
      </c>
    </row>
    <row r="162" s="14" customFormat="1">
      <c r="A162" s="14"/>
      <c r="B162" s="234"/>
      <c r="C162" s="235"/>
      <c r="D162" s="225" t="s">
        <v>143</v>
      </c>
      <c r="E162" s="236" t="s">
        <v>19</v>
      </c>
      <c r="F162" s="237" t="s">
        <v>233</v>
      </c>
      <c r="G162" s="235"/>
      <c r="H162" s="238">
        <v>46800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4" t="s">
        <v>143</v>
      </c>
      <c r="AU162" s="244" t="s">
        <v>134</v>
      </c>
      <c r="AV162" s="14" t="s">
        <v>134</v>
      </c>
      <c r="AW162" s="14" t="s">
        <v>33</v>
      </c>
      <c r="AX162" s="14" t="s">
        <v>80</v>
      </c>
      <c r="AY162" s="244" t="s">
        <v>125</v>
      </c>
    </row>
    <row r="163" s="2" customFormat="1" ht="44.25" customHeight="1">
      <c r="A163" s="39"/>
      <c r="B163" s="40"/>
      <c r="C163" s="205" t="s">
        <v>234</v>
      </c>
      <c r="D163" s="205" t="s">
        <v>128</v>
      </c>
      <c r="E163" s="206" t="s">
        <v>235</v>
      </c>
      <c r="F163" s="207" t="s">
        <v>236</v>
      </c>
      <c r="G163" s="208" t="s">
        <v>148</v>
      </c>
      <c r="H163" s="209">
        <v>520</v>
      </c>
      <c r="I163" s="210"/>
      <c r="J163" s="211">
        <f>ROUND(I163*H163,2)</f>
        <v>0</v>
      </c>
      <c r="K163" s="207" t="s">
        <v>132</v>
      </c>
      <c r="L163" s="45"/>
      <c r="M163" s="212" t="s">
        <v>19</v>
      </c>
      <c r="N163" s="213" t="s">
        <v>44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133</v>
      </c>
      <c r="AT163" s="216" t="s">
        <v>128</v>
      </c>
      <c r="AU163" s="216" t="s">
        <v>134</v>
      </c>
      <c r="AY163" s="18" t="s">
        <v>125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134</v>
      </c>
      <c r="BK163" s="217">
        <f>ROUND(I163*H163,2)</f>
        <v>0</v>
      </c>
      <c r="BL163" s="18" t="s">
        <v>133</v>
      </c>
      <c r="BM163" s="216" t="s">
        <v>237</v>
      </c>
    </row>
    <row r="164" s="2" customFormat="1">
      <c r="A164" s="39"/>
      <c r="B164" s="40"/>
      <c r="C164" s="41"/>
      <c r="D164" s="218" t="s">
        <v>136</v>
      </c>
      <c r="E164" s="41"/>
      <c r="F164" s="219" t="s">
        <v>238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136</v>
      </c>
      <c r="AU164" s="18" t="s">
        <v>134</v>
      </c>
    </row>
    <row r="165" s="2" customFormat="1" ht="24.15" customHeight="1">
      <c r="A165" s="39"/>
      <c r="B165" s="40"/>
      <c r="C165" s="205" t="s">
        <v>239</v>
      </c>
      <c r="D165" s="205" t="s">
        <v>128</v>
      </c>
      <c r="E165" s="206" t="s">
        <v>240</v>
      </c>
      <c r="F165" s="207" t="s">
        <v>241</v>
      </c>
      <c r="G165" s="208" t="s">
        <v>148</v>
      </c>
      <c r="H165" s="209">
        <v>195</v>
      </c>
      <c r="I165" s="210"/>
      <c r="J165" s="211">
        <f>ROUND(I165*H165,2)</f>
        <v>0</v>
      </c>
      <c r="K165" s="207" t="s">
        <v>132</v>
      </c>
      <c r="L165" s="45"/>
      <c r="M165" s="212" t="s">
        <v>19</v>
      </c>
      <c r="N165" s="213" t="s">
        <v>44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133</v>
      </c>
      <c r="AT165" s="216" t="s">
        <v>128</v>
      </c>
      <c r="AU165" s="216" t="s">
        <v>134</v>
      </c>
      <c r="AY165" s="18" t="s">
        <v>125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134</v>
      </c>
      <c r="BK165" s="217">
        <f>ROUND(I165*H165,2)</f>
        <v>0</v>
      </c>
      <c r="BL165" s="18" t="s">
        <v>133</v>
      </c>
      <c r="BM165" s="216" t="s">
        <v>242</v>
      </c>
    </row>
    <row r="166" s="2" customFormat="1">
      <c r="A166" s="39"/>
      <c r="B166" s="40"/>
      <c r="C166" s="41"/>
      <c r="D166" s="218" t="s">
        <v>136</v>
      </c>
      <c r="E166" s="41"/>
      <c r="F166" s="219" t="s">
        <v>243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136</v>
      </c>
      <c r="AU166" s="18" t="s">
        <v>134</v>
      </c>
    </row>
    <row r="167" s="13" customFormat="1">
      <c r="A167" s="13"/>
      <c r="B167" s="223"/>
      <c r="C167" s="224"/>
      <c r="D167" s="225" t="s">
        <v>143</v>
      </c>
      <c r="E167" s="226" t="s">
        <v>19</v>
      </c>
      <c r="F167" s="227" t="s">
        <v>244</v>
      </c>
      <c r="G167" s="224"/>
      <c r="H167" s="226" t="s">
        <v>19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3" t="s">
        <v>143</v>
      </c>
      <c r="AU167" s="233" t="s">
        <v>134</v>
      </c>
      <c r="AV167" s="13" t="s">
        <v>80</v>
      </c>
      <c r="AW167" s="13" t="s">
        <v>33</v>
      </c>
      <c r="AX167" s="13" t="s">
        <v>72</v>
      </c>
      <c r="AY167" s="233" t="s">
        <v>125</v>
      </c>
    </row>
    <row r="168" s="14" customFormat="1">
      <c r="A168" s="14"/>
      <c r="B168" s="234"/>
      <c r="C168" s="235"/>
      <c r="D168" s="225" t="s">
        <v>143</v>
      </c>
      <c r="E168" s="236" t="s">
        <v>19</v>
      </c>
      <c r="F168" s="237" t="s">
        <v>245</v>
      </c>
      <c r="G168" s="235"/>
      <c r="H168" s="238">
        <v>195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4" t="s">
        <v>143</v>
      </c>
      <c r="AU168" s="244" t="s">
        <v>134</v>
      </c>
      <c r="AV168" s="14" t="s">
        <v>134</v>
      </c>
      <c r="AW168" s="14" t="s">
        <v>33</v>
      </c>
      <c r="AX168" s="14" t="s">
        <v>80</v>
      </c>
      <c r="AY168" s="244" t="s">
        <v>125</v>
      </c>
    </row>
    <row r="169" s="2" customFormat="1" ht="33" customHeight="1">
      <c r="A169" s="39"/>
      <c r="B169" s="40"/>
      <c r="C169" s="205" t="s">
        <v>246</v>
      </c>
      <c r="D169" s="205" t="s">
        <v>128</v>
      </c>
      <c r="E169" s="206" t="s">
        <v>247</v>
      </c>
      <c r="F169" s="207" t="s">
        <v>248</v>
      </c>
      <c r="G169" s="208" t="s">
        <v>148</v>
      </c>
      <c r="H169" s="209">
        <v>17550</v>
      </c>
      <c r="I169" s="210"/>
      <c r="J169" s="211">
        <f>ROUND(I169*H169,2)</f>
        <v>0</v>
      </c>
      <c r="K169" s="207" t="s">
        <v>132</v>
      </c>
      <c r="L169" s="45"/>
      <c r="M169" s="212" t="s">
        <v>19</v>
      </c>
      <c r="N169" s="213" t="s">
        <v>44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133</v>
      </c>
      <c r="AT169" s="216" t="s">
        <v>128</v>
      </c>
      <c r="AU169" s="216" t="s">
        <v>134</v>
      </c>
      <c r="AY169" s="18" t="s">
        <v>125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134</v>
      </c>
      <c r="BK169" s="217">
        <f>ROUND(I169*H169,2)</f>
        <v>0</v>
      </c>
      <c r="BL169" s="18" t="s">
        <v>133</v>
      </c>
      <c r="BM169" s="216" t="s">
        <v>249</v>
      </c>
    </row>
    <row r="170" s="2" customFormat="1">
      <c r="A170" s="39"/>
      <c r="B170" s="40"/>
      <c r="C170" s="41"/>
      <c r="D170" s="218" t="s">
        <v>136</v>
      </c>
      <c r="E170" s="41"/>
      <c r="F170" s="219" t="s">
        <v>250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136</v>
      </c>
      <c r="AU170" s="18" t="s">
        <v>134</v>
      </c>
    </row>
    <row r="171" s="14" customFormat="1">
      <c r="A171" s="14"/>
      <c r="B171" s="234"/>
      <c r="C171" s="235"/>
      <c r="D171" s="225" t="s">
        <v>143</v>
      </c>
      <c r="E171" s="236" t="s">
        <v>19</v>
      </c>
      <c r="F171" s="237" t="s">
        <v>251</v>
      </c>
      <c r="G171" s="235"/>
      <c r="H171" s="238">
        <v>17550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4" t="s">
        <v>143</v>
      </c>
      <c r="AU171" s="244" t="s">
        <v>134</v>
      </c>
      <c r="AV171" s="14" t="s">
        <v>134</v>
      </c>
      <c r="AW171" s="14" t="s">
        <v>33</v>
      </c>
      <c r="AX171" s="14" t="s">
        <v>80</v>
      </c>
      <c r="AY171" s="244" t="s">
        <v>125</v>
      </c>
    </row>
    <row r="172" s="2" customFormat="1" ht="24.15" customHeight="1">
      <c r="A172" s="39"/>
      <c r="B172" s="40"/>
      <c r="C172" s="205" t="s">
        <v>252</v>
      </c>
      <c r="D172" s="205" t="s">
        <v>128</v>
      </c>
      <c r="E172" s="206" t="s">
        <v>253</v>
      </c>
      <c r="F172" s="207" t="s">
        <v>254</v>
      </c>
      <c r="G172" s="208" t="s">
        <v>148</v>
      </c>
      <c r="H172" s="209">
        <v>195</v>
      </c>
      <c r="I172" s="210"/>
      <c r="J172" s="211">
        <f>ROUND(I172*H172,2)</f>
        <v>0</v>
      </c>
      <c r="K172" s="207" t="s">
        <v>132</v>
      </c>
      <c r="L172" s="45"/>
      <c r="M172" s="212" t="s">
        <v>19</v>
      </c>
      <c r="N172" s="213" t="s">
        <v>44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133</v>
      </c>
      <c r="AT172" s="216" t="s">
        <v>128</v>
      </c>
      <c r="AU172" s="216" t="s">
        <v>134</v>
      </c>
      <c r="AY172" s="18" t="s">
        <v>125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134</v>
      </c>
      <c r="BK172" s="217">
        <f>ROUND(I172*H172,2)</f>
        <v>0</v>
      </c>
      <c r="BL172" s="18" t="s">
        <v>133</v>
      </c>
      <c r="BM172" s="216" t="s">
        <v>255</v>
      </c>
    </row>
    <row r="173" s="2" customFormat="1">
      <c r="A173" s="39"/>
      <c r="B173" s="40"/>
      <c r="C173" s="41"/>
      <c r="D173" s="218" t="s">
        <v>136</v>
      </c>
      <c r="E173" s="41"/>
      <c r="F173" s="219" t="s">
        <v>256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136</v>
      </c>
      <c r="AU173" s="18" t="s">
        <v>134</v>
      </c>
    </row>
    <row r="174" s="2" customFormat="1" ht="37.8" customHeight="1">
      <c r="A174" s="39"/>
      <c r="B174" s="40"/>
      <c r="C174" s="205" t="s">
        <v>257</v>
      </c>
      <c r="D174" s="205" t="s">
        <v>128</v>
      </c>
      <c r="E174" s="206" t="s">
        <v>258</v>
      </c>
      <c r="F174" s="207" t="s">
        <v>259</v>
      </c>
      <c r="G174" s="208" t="s">
        <v>148</v>
      </c>
      <c r="H174" s="209">
        <v>300</v>
      </c>
      <c r="I174" s="210"/>
      <c r="J174" s="211">
        <f>ROUND(I174*H174,2)</f>
        <v>0</v>
      </c>
      <c r="K174" s="207" t="s">
        <v>132</v>
      </c>
      <c r="L174" s="45"/>
      <c r="M174" s="212" t="s">
        <v>19</v>
      </c>
      <c r="N174" s="213" t="s">
        <v>44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133</v>
      </c>
      <c r="AT174" s="216" t="s">
        <v>128</v>
      </c>
      <c r="AU174" s="216" t="s">
        <v>134</v>
      </c>
      <c r="AY174" s="18" t="s">
        <v>125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134</v>
      </c>
      <c r="BK174" s="217">
        <f>ROUND(I174*H174,2)</f>
        <v>0</v>
      </c>
      <c r="BL174" s="18" t="s">
        <v>133</v>
      </c>
      <c r="BM174" s="216" t="s">
        <v>260</v>
      </c>
    </row>
    <row r="175" s="2" customFormat="1">
      <c r="A175" s="39"/>
      <c r="B175" s="40"/>
      <c r="C175" s="41"/>
      <c r="D175" s="218" t="s">
        <v>136</v>
      </c>
      <c r="E175" s="41"/>
      <c r="F175" s="219" t="s">
        <v>261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136</v>
      </c>
      <c r="AU175" s="18" t="s">
        <v>134</v>
      </c>
    </row>
    <row r="176" s="2" customFormat="1" ht="33" customHeight="1">
      <c r="A176" s="39"/>
      <c r="B176" s="40"/>
      <c r="C176" s="205" t="s">
        <v>8</v>
      </c>
      <c r="D176" s="205" t="s">
        <v>128</v>
      </c>
      <c r="E176" s="206" t="s">
        <v>262</v>
      </c>
      <c r="F176" s="207" t="s">
        <v>263</v>
      </c>
      <c r="G176" s="208" t="s">
        <v>184</v>
      </c>
      <c r="H176" s="209">
        <v>42.5</v>
      </c>
      <c r="I176" s="210"/>
      <c r="J176" s="211">
        <f>ROUND(I176*H176,2)</f>
        <v>0</v>
      </c>
      <c r="K176" s="207" t="s">
        <v>132</v>
      </c>
      <c r="L176" s="45"/>
      <c r="M176" s="212" t="s">
        <v>19</v>
      </c>
      <c r="N176" s="213" t="s">
        <v>44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133</v>
      </c>
      <c r="AT176" s="216" t="s">
        <v>128</v>
      </c>
      <c r="AU176" s="216" t="s">
        <v>134</v>
      </c>
      <c r="AY176" s="18" t="s">
        <v>125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134</v>
      </c>
      <c r="BK176" s="217">
        <f>ROUND(I176*H176,2)</f>
        <v>0</v>
      </c>
      <c r="BL176" s="18" t="s">
        <v>133</v>
      </c>
      <c r="BM176" s="216" t="s">
        <v>264</v>
      </c>
    </row>
    <row r="177" s="2" customFormat="1">
      <c r="A177" s="39"/>
      <c r="B177" s="40"/>
      <c r="C177" s="41"/>
      <c r="D177" s="218" t="s">
        <v>136</v>
      </c>
      <c r="E177" s="41"/>
      <c r="F177" s="219" t="s">
        <v>265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136</v>
      </c>
      <c r="AU177" s="18" t="s">
        <v>134</v>
      </c>
    </row>
    <row r="178" s="13" customFormat="1">
      <c r="A178" s="13"/>
      <c r="B178" s="223"/>
      <c r="C178" s="224"/>
      <c r="D178" s="225" t="s">
        <v>143</v>
      </c>
      <c r="E178" s="226" t="s">
        <v>19</v>
      </c>
      <c r="F178" s="227" t="s">
        <v>266</v>
      </c>
      <c r="G178" s="224"/>
      <c r="H178" s="226" t="s">
        <v>19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143</v>
      </c>
      <c r="AU178" s="233" t="s">
        <v>134</v>
      </c>
      <c r="AV178" s="13" t="s">
        <v>80</v>
      </c>
      <c r="AW178" s="13" t="s">
        <v>33</v>
      </c>
      <c r="AX178" s="13" t="s">
        <v>72</v>
      </c>
      <c r="AY178" s="233" t="s">
        <v>125</v>
      </c>
    </row>
    <row r="179" s="14" customFormat="1">
      <c r="A179" s="14"/>
      <c r="B179" s="234"/>
      <c r="C179" s="235"/>
      <c r="D179" s="225" t="s">
        <v>143</v>
      </c>
      <c r="E179" s="236" t="s">
        <v>19</v>
      </c>
      <c r="F179" s="237" t="s">
        <v>267</v>
      </c>
      <c r="G179" s="235"/>
      <c r="H179" s="238">
        <v>24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143</v>
      </c>
      <c r="AU179" s="244" t="s">
        <v>134</v>
      </c>
      <c r="AV179" s="14" t="s">
        <v>134</v>
      </c>
      <c r="AW179" s="14" t="s">
        <v>33</v>
      </c>
      <c r="AX179" s="14" t="s">
        <v>72</v>
      </c>
      <c r="AY179" s="244" t="s">
        <v>125</v>
      </c>
    </row>
    <row r="180" s="14" customFormat="1">
      <c r="A180" s="14"/>
      <c r="B180" s="234"/>
      <c r="C180" s="235"/>
      <c r="D180" s="225" t="s">
        <v>143</v>
      </c>
      <c r="E180" s="236" t="s">
        <v>19</v>
      </c>
      <c r="F180" s="237" t="s">
        <v>268</v>
      </c>
      <c r="G180" s="235"/>
      <c r="H180" s="238">
        <v>16.5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4" t="s">
        <v>143</v>
      </c>
      <c r="AU180" s="244" t="s">
        <v>134</v>
      </c>
      <c r="AV180" s="14" t="s">
        <v>134</v>
      </c>
      <c r="AW180" s="14" t="s">
        <v>33</v>
      </c>
      <c r="AX180" s="14" t="s">
        <v>72</v>
      </c>
      <c r="AY180" s="244" t="s">
        <v>125</v>
      </c>
    </row>
    <row r="181" s="14" customFormat="1">
      <c r="A181" s="14"/>
      <c r="B181" s="234"/>
      <c r="C181" s="235"/>
      <c r="D181" s="225" t="s">
        <v>143</v>
      </c>
      <c r="E181" s="236" t="s">
        <v>19</v>
      </c>
      <c r="F181" s="237" t="s">
        <v>269</v>
      </c>
      <c r="G181" s="235"/>
      <c r="H181" s="238">
        <v>2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4" t="s">
        <v>143</v>
      </c>
      <c r="AU181" s="244" t="s">
        <v>134</v>
      </c>
      <c r="AV181" s="14" t="s">
        <v>134</v>
      </c>
      <c r="AW181" s="14" t="s">
        <v>33</v>
      </c>
      <c r="AX181" s="14" t="s">
        <v>72</v>
      </c>
      <c r="AY181" s="244" t="s">
        <v>125</v>
      </c>
    </row>
    <row r="182" s="15" customFormat="1">
      <c r="A182" s="15"/>
      <c r="B182" s="245"/>
      <c r="C182" s="246"/>
      <c r="D182" s="225" t="s">
        <v>143</v>
      </c>
      <c r="E182" s="247" t="s">
        <v>19</v>
      </c>
      <c r="F182" s="248" t="s">
        <v>160</v>
      </c>
      <c r="G182" s="246"/>
      <c r="H182" s="249">
        <v>42.5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5" t="s">
        <v>143</v>
      </c>
      <c r="AU182" s="255" t="s">
        <v>134</v>
      </c>
      <c r="AV182" s="15" t="s">
        <v>133</v>
      </c>
      <c r="AW182" s="15" t="s">
        <v>33</v>
      </c>
      <c r="AX182" s="15" t="s">
        <v>80</v>
      </c>
      <c r="AY182" s="255" t="s">
        <v>125</v>
      </c>
    </row>
    <row r="183" s="2" customFormat="1" ht="37.8" customHeight="1">
      <c r="A183" s="39"/>
      <c r="B183" s="40"/>
      <c r="C183" s="205" t="s">
        <v>270</v>
      </c>
      <c r="D183" s="205" t="s">
        <v>128</v>
      </c>
      <c r="E183" s="206" t="s">
        <v>271</v>
      </c>
      <c r="F183" s="207" t="s">
        <v>272</v>
      </c>
      <c r="G183" s="208" t="s">
        <v>184</v>
      </c>
      <c r="H183" s="209">
        <v>637.5</v>
      </c>
      <c r="I183" s="210"/>
      <c r="J183" s="211">
        <f>ROUND(I183*H183,2)</f>
        <v>0</v>
      </c>
      <c r="K183" s="207" t="s">
        <v>132</v>
      </c>
      <c r="L183" s="45"/>
      <c r="M183" s="212" t="s">
        <v>19</v>
      </c>
      <c r="N183" s="213" t="s">
        <v>44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133</v>
      </c>
      <c r="AT183" s="216" t="s">
        <v>128</v>
      </c>
      <c r="AU183" s="216" t="s">
        <v>134</v>
      </c>
      <c r="AY183" s="18" t="s">
        <v>125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134</v>
      </c>
      <c r="BK183" s="217">
        <f>ROUND(I183*H183,2)</f>
        <v>0</v>
      </c>
      <c r="BL183" s="18" t="s">
        <v>133</v>
      </c>
      <c r="BM183" s="216" t="s">
        <v>273</v>
      </c>
    </row>
    <row r="184" s="2" customFormat="1">
      <c r="A184" s="39"/>
      <c r="B184" s="40"/>
      <c r="C184" s="41"/>
      <c r="D184" s="218" t="s">
        <v>136</v>
      </c>
      <c r="E184" s="41"/>
      <c r="F184" s="219" t="s">
        <v>274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136</v>
      </c>
      <c r="AU184" s="18" t="s">
        <v>134</v>
      </c>
    </row>
    <row r="185" s="14" customFormat="1">
      <c r="A185" s="14"/>
      <c r="B185" s="234"/>
      <c r="C185" s="235"/>
      <c r="D185" s="225" t="s">
        <v>143</v>
      </c>
      <c r="E185" s="236" t="s">
        <v>19</v>
      </c>
      <c r="F185" s="237" t="s">
        <v>275</v>
      </c>
      <c r="G185" s="235"/>
      <c r="H185" s="238">
        <v>637.5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4" t="s">
        <v>143</v>
      </c>
      <c r="AU185" s="244" t="s">
        <v>134</v>
      </c>
      <c r="AV185" s="14" t="s">
        <v>134</v>
      </c>
      <c r="AW185" s="14" t="s">
        <v>33</v>
      </c>
      <c r="AX185" s="14" t="s">
        <v>80</v>
      </c>
      <c r="AY185" s="244" t="s">
        <v>125</v>
      </c>
    </row>
    <row r="186" s="2" customFormat="1" ht="33" customHeight="1">
      <c r="A186" s="39"/>
      <c r="B186" s="40"/>
      <c r="C186" s="205" t="s">
        <v>276</v>
      </c>
      <c r="D186" s="205" t="s">
        <v>128</v>
      </c>
      <c r="E186" s="206" t="s">
        <v>277</v>
      </c>
      <c r="F186" s="207" t="s">
        <v>278</v>
      </c>
      <c r="G186" s="208" t="s">
        <v>184</v>
      </c>
      <c r="H186" s="209">
        <v>42.5</v>
      </c>
      <c r="I186" s="210"/>
      <c r="J186" s="211">
        <f>ROUND(I186*H186,2)</f>
        <v>0</v>
      </c>
      <c r="K186" s="207" t="s">
        <v>132</v>
      </c>
      <c r="L186" s="45"/>
      <c r="M186" s="212" t="s">
        <v>19</v>
      </c>
      <c r="N186" s="213" t="s">
        <v>44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133</v>
      </c>
      <c r="AT186" s="216" t="s">
        <v>128</v>
      </c>
      <c r="AU186" s="216" t="s">
        <v>134</v>
      </c>
      <c r="AY186" s="18" t="s">
        <v>125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134</v>
      </c>
      <c r="BK186" s="217">
        <f>ROUND(I186*H186,2)</f>
        <v>0</v>
      </c>
      <c r="BL186" s="18" t="s">
        <v>133</v>
      </c>
      <c r="BM186" s="216" t="s">
        <v>279</v>
      </c>
    </row>
    <row r="187" s="2" customFormat="1">
      <c r="A187" s="39"/>
      <c r="B187" s="40"/>
      <c r="C187" s="41"/>
      <c r="D187" s="218" t="s">
        <v>136</v>
      </c>
      <c r="E187" s="41"/>
      <c r="F187" s="219" t="s">
        <v>280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136</v>
      </c>
      <c r="AU187" s="18" t="s">
        <v>134</v>
      </c>
    </row>
    <row r="188" s="2" customFormat="1" ht="37.8" customHeight="1">
      <c r="A188" s="39"/>
      <c r="B188" s="40"/>
      <c r="C188" s="205" t="s">
        <v>281</v>
      </c>
      <c r="D188" s="205" t="s">
        <v>128</v>
      </c>
      <c r="E188" s="206" t="s">
        <v>282</v>
      </c>
      <c r="F188" s="207" t="s">
        <v>283</v>
      </c>
      <c r="G188" s="208" t="s">
        <v>148</v>
      </c>
      <c r="H188" s="209">
        <v>449.69099999999997</v>
      </c>
      <c r="I188" s="210"/>
      <c r="J188" s="211">
        <f>ROUND(I188*H188,2)</f>
        <v>0</v>
      </c>
      <c r="K188" s="207" t="s">
        <v>132</v>
      </c>
      <c r="L188" s="45"/>
      <c r="M188" s="212" t="s">
        <v>19</v>
      </c>
      <c r="N188" s="213" t="s">
        <v>44</v>
      </c>
      <c r="O188" s="85"/>
      <c r="P188" s="214">
        <f>O188*H188</f>
        <v>0</v>
      </c>
      <c r="Q188" s="214">
        <v>4.0000000000000003E-05</v>
      </c>
      <c r="R188" s="214">
        <f>Q188*H188</f>
        <v>0.017987639999999999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133</v>
      </c>
      <c r="AT188" s="216" t="s">
        <v>128</v>
      </c>
      <c r="AU188" s="216" t="s">
        <v>134</v>
      </c>
      <c r="AY188" s="18" t="s">
        <v>125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134</v>
      </c>
      <c r="BK188" s="217">
        <f>ROUND(I188*H188,2)</f>
        <v>0</v>
      </c>
      <c r="BL188" s="18" t="s">
        <v>133</v>
      </c>
      <c r="BM188" s="216" t="s">
        <v>284</v>
      </c>
    </row>
    <row r="189" s="2" customFormat="1">
      <c r="A189" s="39"/>
      <c r="B189" s="40"/>
      <c r="C189" s="41"/>
      <c r="D189" s="218" t="s">
        <v>136</v>
      </c>
      <c r="E189" s="41"/>
      <c r="F189" s="219" t="s">
        <v>285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136</v>
      </c>
      <c r="AU189" s="18" t="s">
        <v>134</v>
      </c>
    </row>
    <row r="190" s="14" customFormat="1">
      <c r="A190" s="14"/>
      <c r="B190" s="234"/>
      <c r="C190" s="235"/>
      <c r="D190" s="225" t="s">
        <v>143</v>
      </c>
      <c r="E190" s="236" t="s">
        <v>19</v>
      </c>
      <c r="F190" s="237" t="s">
        <v>286</v>
      </c>
      <c r="G190" s="235"/>
      <c r="H190" s="238">
        <v>362.45100000000002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4" t="s">
        <v>143</v>
      </c>
      <c r="AU190" s="244" t="s">
        <v>134</v>
      </c>
      <c r="AV190" s="14" t="s">
        <v>134</v>
      </c>
      <c r="AW190" s="14" t="s">
        <v>33</v>
      </c>
      <c r="AX190" s="14" t="s">
        <v>72</v>
      </c>
      <c r="AY190" s="244" t="s">
        <v>125</v>
      </c>
    </row>
    <row r="191" s="14" customFormat="1">
      <c r="A191" s="14"/>
      <c r="B191" s="234"/>
      <c r="C191" s="235"/>
      <c r="D191" s="225" t="s">
        <v>143</v>
      </c>
      <c r="E191" s="236" t="s">
        <v>19</v>
      </c>
      <c r="F191" s="237" t="s">
        <v>287</v>
      </c>
      <c r="G191" s="235"/>
      <c r="H191" s="238">
        <v>87.239999999999995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143</v>
      </c>
      <c r="AU191" s="244" t="s">
        <v>134</v>
      </c>
      <c r="AV191" s="14" t="s">
        <v>134</v>
      </c>
      <c r="AW191" s="14" t="s">
        <v>33</v>
      </c>
      <c r="AX191" s="14" t="s">
        <v>72</v>
      </c>
      <c r="AY191" s="244" t="s">
        <v>125</v>
      </c>
    </row>
    <row r="192" s="15" customFormat="1">
      <c r="A192" s="15"/>
      <c r="B192" s="245"/>
      <c r="C192" s="246"/>
      <c r="D192" s="225" t="s">
        <v>143</v>
      </c>
      <c r="E192" s="247" t="s">
        <v>19</v>
      </c>
      <c r="F192" s="248" t="s">
        <v>160</v>
      </c>
      <c r="G192" s="246"/>
      <c r="H192" s="249">
        <v>449.69099999999997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5" t="s">
        <v>143</v>
      </c>
      <c r="AU192" s="255" t="s">
        <v>134</v>
      </c>
      <c r="AV192" s="15" t="s">
        <v>133</v>
      </c>
      <c r="AW192" s="15" t="s">
        <v>33</v>
      </c>
      <c r="AX192" s="15" t="s">
        <v>80</v>
      </c>
      <c r="AY192" s="255" t="s">
        <v>125</v>
      </c>
    </row>
    <row r="193" s="2" customFormat="1" ht="44.25" customHeight="1">
      <c r="A193" s="39"/>
      <c r="B193" s="40"/>
      <c r="C193" s="205" t="s">
        <v>211</v>
      </c>
      <c r="D193" s="205" t="s">
        <v>128</v>
      </c>
      <c r="E193" s="206" t="s">
        <v>288</v>
      </c>
      <c r="F193" s="207" t="s">
        <v>289</v>
      </c>
      <c r="G193" s="208" t="s">
        <v>131</v>
      </c>
      <c r="H193" s="209">
        <v>10</v>
      </c>
      <c r="I193" s="210"/>
      <c r="J193" s="211">
        <f>ROUND(I193*H193,2)</f>
        <v>0</v>
      </c>
      <c r="K193" s="207" t="s">
        <v>132</v>
      </c>
      <c r="L193" s="45"/>
      <c r="M193" s="212" t="s">
        <v>19</v>
      </c>
      <c r="N193" s="213" t="s">
        <v>44</v>
      </c>
      <c r="O193" s="85"/>
      <c r="P193" s="214">
        <f>O193*H193</f>
        <v>0</v>
      </c>
      <c r="Q193" s="214">
        <v>0.00080000000000000004</v>
      </c>
      <c r="R193" s="214">
        <f>Q193*H193</f>
        <v>0.0080000000000000002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133</v>
      </c>
      <c r="AT193" s="216" t="s">
        <v>128</v>
      </c>
      <c r="AU193" s="216" t="s">
        <v>134</v>
      </c>
      <c r="AY193" s="18" t="s">
        <v>125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134</v>
      </c>
      <c r="BK193" s="217">
        <f>ROUND(I193*H193,2)</f>
        <v>0</v>
      </c>
      <c r="BL193" s="18" t="s">
        <v>133</v>
      </c>
      <c r="BM193" s="216" t="s">
        <v>290</v>
      </c>
    </row>
    <row r="194" s="2" customFormat="1">
      <c r="A194" s="39"/>
      <c r="B194" s="40"/>
      <c r="C194" s="41"/>
      <c r="D194" s="218" t="s">
        <v>136</v>
      </c>
      <c r="E194" s="41"/>
      <c r="F194" s="219" t="s">
        <v>291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136</v>
      </c>
      <c r="AU194" s="18" t="s">
        <v>134</v>
      </c>
    </row>
    <row r="195" s="2" customFormat="1" ht="44.25" customHeight="1">
      <c r="A195" s="39"/>
      <c r="B195" s="40"/>
      <c r="C195" s="205" t="s">
        <v>292</v>
      </c>
      <c r="D195" s="205" t="s">
        <v>128</v>
      </c>
      <c r="E195" s="206" t="s">
        <v>293</v>
      </c>
      <c r="F195" s="207" t="s">
        <v>294</v>
      </c>
      <c r="G195" s="208" t="s">
        <v>140</v>
      </c>
      <c r="H195" s="209">
        <v>0.94899999999999995</v>
      </c>
      <c r="I195" s="210"/>
      <c r="J195" s="211">
        <f>ROUND(I195*H195,2)</f>
        <v>0</v>
      </c>
      <c r="K195" s="207" t="s">
        <v>132</v>
      </c>
      <c r="L195" s="45"/>
      <c r="M195" s="212" t="s">
        <v>19</v>
      </c>
      <c r="N195" s="213" t="s">
        <v>44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1.8</v>
      </c>
      <c r="T195" s="215">
        <f>S195*H195</f>
        <v>1.7081999999999999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133</v>
      </c>
      <c r="AT195" s="216" t="s">
        <v>128</v>
      </c>
      <c r="AU195" s="216" t="s">
        <v>134</v>
      </c>
      <c r="AY195" s="18" t="s">
        <v>125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134</v>
      </c>
      <c r="BK195" s="217">
        <f>ROUND(I195*H195,2)</f>
        <v>0</v>
      </c>
      <c r="BL195" s="18" t="s">
        <v>133</v>
      </c>
      <c r="BM195" s="216" t="s">
        <v>295</v>
      </c>
    </row>
    <row r="196" s="2" customFormat="1">
      <c r="A196" s="39"/>
      <c r="B196" s="40"/>
      <c r="C196" s="41"/>
      <c r="D196" s="218" t="s">
        <v>136</v>
      </c>
      <c r="E196" s="41"/>
      <c r="F196" s="219" t="s">
        <v>296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136</v>
      </c>
      <c r="AU196" s="18" t="s">
        <v>134</v>
      </c>
    </row>
    <row r="197" s="13" customFormat="1">
      <c r="A197" s="13"/>
      <c r="B197" s="223"/>
      <c r="C197" s="224"/>
      <c r="D197" s="225" t="s">
        <v>143</v>
      </c>
      <c r="E197" s="226" t="s">
        <v>19</v>
      </c>
      <c r="F197" s="227" t="s">
        <v>297</v>
      </c>
      <c r="G197" s="224"/>
      <c r="H197" s="226" t="s">
        <v>19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3" t="s">
        <v>143</v>
      </c>
      <c r="AU197" s="233" t="s">
        <v>134</v>
      </c>
      <c r="AV197" s="13" t="s">
        <v>80</v>
      </c>
      <c r="AW197" s="13" t="s">
        <v>33</v>
      </c>
      <c r="AX197" s="13" t="s">
        <v>72</v>
      </c>
      <c r="AY197" s="233" t="s">
        <v>125</v>
      </c>
    </row>
    <row r="198" s="14" customFormat="1">
      <c r="A198" s="14"/>
      <c r="B198" s="234"/>
      <c r="C198" s="235"/>
      <c r="D198" s="225" t="s">
        <v>143</v>
      </c>
      <c r="E198" s="236" t="s">
        <v>19</v>
      </c>
      <c r="F198" s="237" t="s">
        <v>298</v>
      </c>
      <c r="G198" s="235"/>
      <c r="H198" s="238">
        <v>0.94899999999999995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4" t="s">
        <v>143</v>
      </c>
      <c r="AU198" s="244" t="s">
        <v>134</v>
      </c>
      <c r="AV198" s="14" t="s">
        <v>134</v>
      </c>
      <c r="AW198" s="14" t="s">
        <v>33</v>
      </c>
      <c r="AX198" s="14" t="s">
        <v>80</v>
      </c>
      <c r="AY198" s="244" t="s">
        <v>125</v>
      </c>
    </row>
    <row r="199" s="2" customFormat="1" ht="37.8" customHeight="1">
      <c r="A199" s="39"/>
      <c r="B199" s="40"/>
      <c r="C199" s="205" t="s">
        <v>299</v>
      </c>
      <c r="D199" s="205" t="s">
        <v>128</v>
      </c>
      <c r="E199" s="206" t="s">
        <v>300</v>
      </c>
      <c r="F199" s="207" t="s">
        <v>301</v>
      </c>
      <c r="G199" s="208" t="s">
        <v>140</v>
      </c>
      <c r="H199" s="209">
        <v>0.27000000000000002</v>
      </c>
      <c r="I199" s="210"/>
      <c r="J199" s="211">
        <f>ROUND(I199*H199,2)</f>
        <v>0</v>
      </c>
      <c r="K199" s="207" t="s">
        <v>132</v>
      </c>
      <c r="L199" s="45"/>
      <c r="M199" s="212" t="s">
        <v>19</v>
      </c>
      <c r="N199" s="213" t="s">
        <v>44</v>
      </c>
      <c r="O199" s="85"/>
      <c r="P199" s="214">
        <f>O199*H199</f>
        <v>0</v>
      </c>
      <c r="Q199" s="214">
        <v>0</v>
      </c>
      <c r="R199" s="214">
        <f>Q199*H199</f>
        <v>0</v>
      </c>
      <c r="S199" s="214">
        <v>1.671</v>
      </c>
      <c r="T199" s="215">
        <f>S199*H199</f>
        <v>0.45117000000000002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133</v>
      </c>
      <c r="AT199" s="216" t="s">
        <v>128</v>
      </c>
      <c r="AU199" s="216" t="s">
        <v>134</v>
      </c>
      <c r="AY199" s="18" t="s">
        <v>125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134</v>
      </c>
      <c r="BK199" s="217">
        <f>ROUND(I199*H199,2)</f>
        <v>0</v>
      </c>
      <c r="BL199" s="18" t="s">
        <v>133</v>
      </c>
      <c r="BM199" s="216" t="s">
        <v>302</v>
      </c>
    </row>
    <row r="200" s="2" customFormat="1">
      <c r="A200" s="39"/>
      <c r="B200" s="40"/>
      <c r="C200" s="41"/>
      <c r="D200" s="218" t="s">
        <v>136</v>
      </c>
      <c r="E200" s="41"/>
      <c r="F200" s="219" t="s">
        <v>303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136</v>
      </c>
      <c r="AU200" s="18" t="s">
        <v>134</v>
      </c>
    </row>
    <row r="201" s="13" customFormat="1">
      <c r="A201" s="13"/>
      <c r="B201" s="223"/>
      <c r="C201" s="224"/>
      <c r="D201" s="225" t="s">
        <v>143</v>
      </c>
      <c r="E201" s="226" t="s">
        <v>19</v>
      </c>
      <c r="F201" s="227" t="s">
        <v>304</v>
      </c>
      <c r="G201" s="224"/>
      <c r="H201" s="226" t="s">
        <v>19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143</v>
      </c>
      <c r="AU201" s="233" t="s">
        <v>134</v>
      </c>
      <c r="AV201" s="13" t="s">
        <v>80</v>
      </c>
      <c r="AW201" s="13" t="s">
        <v>33</v>
      </c>
      <c r="AX201" s="13" t="s">
        <v>72</v>
      </c>
      <c r="AY201" s="233" t="s">
        <v>125</v>
      </c>
    </row>
    <row r="202" s="14" customFormat="1">
      <c r="A202" s="14"/>
      <c r="B202" s="234"/>
      <c r="C202" s="235"/>
      <c r="D202" s="225" t="s">
        <v>143</v>
      </c>
      <c r="E202" s="236" t="s">
        <v>19</v>
      </c>
      <c r="F202" s="237" t="s">
        <v>305</v>
      </c>
      <c r="G202" s="235"/>
      <c r="H202" s="238">
        <v>0.27000000000000002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4" t="s">
        <v>143</v>
      </c>
      <c r="AU202" s="244" t="s">
        <v>134</v>
      </c>
      <c r="AV202" s="14" t="s">
        <v>134</v>
      </c>
      <c r="AW202" s="14" t="s">
        <v>33</v>
      </c>
      <c r="AX202" s="14" t="s">
        <v>80</v>
      </c>
      <c r="AY202" s="244" t="s">
        <v>125</v>
      </c>
    </row>
    <row r="203" s="2" customFormat="1" ht="33" customHeight="1">
      <c r="A203" s="39"/>
      <c r="B203" s="40"/>
      <c r="C203" s="205" t="s">
        <v>306</v>
      </c>
      <c r="D203" s="205" t="s">
        <v>128</v>
      </c>
      <c r="E203" s="206" t="s">
        <v>307</v>
      </c>
      <c r="F203" s="207" t="s">
        <v>308</v>
      </c>
      <c r="G203" s="208" t="s">
        <v>140</v>
      </c>
      <c r="H203" s="209">
        <v>1.2490000000000001</v>
      </c>
      <c r="I203" s="210"/>
      <c r="J203" s="211">
        <f>ROUND(I203*H203,2)</f>
        <v>0</v>
      </c>
      <c r="K203" s="207" t="s">
        <v>132</v>
      </c>
      <c r="L203" s="45"/>
      <c r="M203" s="212" t="s">
        <v>19</v>
      </c>
      <c r="N203" s="213" t="s">
        <v>44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133</v>
      </c>
      <c r="AT203" s="216" t="s">
        <v>128</v>
      </c>
      <c r="AU203" s="216" t="s">
        <v>134</v>
      </c>
      <c r="AY203" s="18" t="s">
        <v>125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134</v>
      </c>
      <c r="BK203" s="217">
        <f>ROUND(I203*H203,2)</f>
        <v>0</v>
      </c>
      <c r="BL203" s="18" t="s">
        <v>133</v>
      </c>
      <c r="BM203" s="216" t="s">
        <v>309</v>
      </c>
    </row>
    <row r="204" s="2" customFormat="1">
      <c r="A204" s="39"/>
      <c r="B204" s="40"/>
      <c r="C204" s="41"/>
      <c r="D204" s="218" t="s">
        <v>136</v>
      </c>
      <c r="E204" s="41"/>
      <c r="F204" s="219" t="s">
        <v>310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136</v>
      </c>
      <c r="AU204" s="18" t="s">
        <v>134</v>
      </c>
    </row>
    <row r="205" s="14" customFormat="1">
      <c r="A205" s="14"/>
      <c r="B205" s="234"/>
      <c r="C205" s="235"/>
      <c r="D205" s="225" t="s">
        <v>143</v>
      </c>
      <c r="E205" s="236" t="s">
        <v>19</v>
      </c>
      <c r="F205" s="237" t="s">
        <v>311</v>
      </c>
      <c r="G205" s="235"/>
      <c r="H205" s="238">
        <v>1.2490000000000001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4" t="s">
        <v>143</v>
      </c>
      <c r="AU205" s="244" t="s">
        <v>134</v>
      </c>
      <c r="AV205" s="14" t="s">
        <v>134</v>
      </c>
      <c r="AW205" s="14" t="s">
        <v>33</v>
      </c>
      <c r="AX205" s="14" t="s">
        <v>80</v>
      </c>
      <c r="AY205" s="244" t="s">
        <v>125</v>
      </c>
    </row>
    <row r="206" s="2" customFormat="1" ht="24.15" customHeight="1">
      <c r="A206" s="39"/>
      <c r="B206" s="40"/>
      <c r="C206" s="205" t="s">
        <v>312</v>
      </c>
      <c r="D206" s="205" t="s">
        <v>128</v>
      </c>
      <c r="E206" s="206" t="s">
        <v>313</v>
      </c>
      <c r="F206" s="207" t="s">
        <v>314</v>
      </c>
      <c r="G206" s="208" t="s">
        <v>140</v>
      </c>
      <c r="H206" s="209">
        <v>0.27000000000000002</v>
      </c>
      <c r="I206" s="210"/>
      <c r="J206" s="211">
        <f>ROUND(I206*H206,2)</f>
        <v>0</v>
      </c>
      <c r="K206" s="207" t="s">
        <v>132</v>
      </c>
      <c r="L206" s="45"/>
      <c r="M206" s="212" t="s">
        <v>19</v>
      </c>
      <c r="N206" s="213" t="s">
        <v>44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133</v>
      </c>
      <c r="AT206" s="216" t="s">
        <v>128</v>
      </c>
      <c r="AU206" s="216" t="s">
        <v>134</v>
      </c>
      <c r="AY206" s="18" t="s">
        <v>125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134</v>
      </c>
      <c r="BK206" s="217">
        <f>ROUND(I206*H206,2)</f>
        <v>0</v>
      </c>
      <c r="BL206" s="18" t="s">
        <v>133</v>
      </c>
      <c r="BM206" s="216" t="s">
        <v>315</v>
      </c>
    </row>
    <row r="207" s="2" customFormat="1">
      <c r="A207" s="39"/>
      <c r="B207" s="40"/>
      <c r="C207" s="41"/>
      <c r="D207" s="218" t="s">
        <v>136</v>
      </c>
      <c r="E207" s="41"/>
      <c r="F207" s="219" t="s">
        <v>316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136</v>
      </c>
      <c r="AU207" s="18" t="s">
        <v>134</v>
      </c>
    </row>
    <row r="208" s="14" customFormat="1">
      <c r="A208" s="14"/>
      <c r="B208" s="234"/>
      <c r="C208" s="235"/>
      <c r="D208" s="225" t="s">
        <v>143</v>
      </c>
      <c r="E208" s="236" t="s">
        <v>19</v>
      </c>
      <c r="F208" s="237" t="s">
        <v>317</v>
      </c>
      <c r="G208" s="235"/>
      <c r="H208" s="238">
        <v>0.27000000000000002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4" t="s">
        <v>143</v>
      </c>
      <c r="AU208" s="244" t="s">
        <v>134</v>
      </c>
      <c r="AV208" s="14" t="s">
        <v>134</v>
      </c>
      <c r="AW208" s="14" t="s">
        <v>33</v>
      </c>
      <c r="AX208" s="14" t="s">
        <v>80</v>
      </c>
      <c r="AY208" s="244" t="s">
        <v>125</v>
      </c>
    </row>
    <row r="209" s="2" customFormat="1" ht="24.15" customHeight="1">
      <c r="A209" s="39"/>
      <c r="B209" s="40"/>
      <c r="C209" s="205" t="s">
        <v>7</v>
      </c>
      <c r="D209" s="205" t="s">
        <v>128</v>
      </c>
      <c r="E209" s="206" t="s">
        <v>318</v>
      </c>
      <c r="F209" s="207" t="s">
        <v>319</v>
      </c>
      <c r="G209" s="208" t="s">
        <v>184</v>
      </c>
      <c r="H209" s="209">
        <v>8.1899999999999995</v>
      </c>
      <c r="I209" s="210"/>
      <c r="J209" s="211">
        <f>ROUND(I209*H209,2)</f>
        <v>0</v>
      </c>
      <c r="K209" s="207" t="s">
        <v>132</v>
      </c>
      <c r="L209" s="45"/>
      <c r="M209" s="212" t="s">
        <v>19</v>
      </c>
      <c r="N209" s="213" t="s">
        <v>44</v>
      </c>
      <c r="O209" s="85"/>
      <c r="P209" s="214">
        <f>O209*H209</f>
        <v>0</v>
      </c>
      <c r="Q209" s="214">
        <v>0</v>
      </c>
      <c r="R209" s="214">
        <f>Q209*H209</f>
        <v>0</v>
      </c>
      <c r="S209" s="214">
        <v>0.112</v>
      </c>
      <c r="T209" s="215">
        <f>S209*H209</f>
        <v>0.91727999999999998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133</v>
      </c>
      <c r="AT209" s="216" t="s">
        <v>128</v>
      </c>
      <c r="AU209" s="216" t="s">
        <v>134</v>
      </c>
      <c r="AY209" s="18" t="s">
        <v>125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134</v>
      </c>
      <c r="BK209" s="217">
        <f>ROUND(I209*H209,2)</f>
        <v>0</v>
      </c>
      <c r="BL209" s="18" t="s">
        <v>133</v>
      </c>
      <c r="BM209" s="216" t="s">
        <v>320</v>
      </c>
    </row>
    <row r="210" s="2" customFormat="1">
      <c r="A210" s="39"/>
      <c r="B210" s="40"/>
      <c r="C210" s="41"/>
      <c r="D210" s="218" t="s">
        <v>136</v>
      </c>
      <c r="E210" s="41"/>
      <c r="F210" s="219" t="s">
        <v>321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136</v>
      </c>
      <c r="AU210" s="18" t="s">
        <v>134</v>
      </c>
    </row>
    <row r="211" s="13" customFormat="1">
      <c r="A211" s="13"/>
      <c r="B211" s="223"/>
      <c r="C211" s="224"/>
      <c r="D211" s="225" t="s">
        <v>143</v>
      </c>
      <c r="E211" s="226" t="s">
        <v>19</v>
      </c>
      <c r="F211" s="227" t="s">
        <v>322</v>
      </c>
      <c r="G211" s="224"/>
      <c r="H211" s="226" t="s">
        <v>19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143</v>
      </c>
      <c r="AU211" s="233" t="s">
        <v>134</v>
      </c>
      <c r="AV211" s="13" t="s">
        <v>80</v>
      </c>
      <c r="AW211" s="13" t="s">
        <v>33</v>
      </c>
      <c r="AX211" s="13" t="s">
        <v>72</v>
      </c>
      <c r="AY211" s="233" t="s">
        <v>125</v>
      </c>
    </row>
    <row r="212" s="14" customFormat="1">
      <c r="A212" s="14"/>
      <c r="B212" s="234"/>
      <c r="C212" s="235"/>
      <c r="D212" s="225" t="s">
        <v>143</v>
      </c>
      <c r="E212" s="236" t="s">
        <v>19</v>
      </c>
      <c r="F212" s="237" t="s">
        <v>323</v>
      </c>
      <c r="G212" s="235"/>
      <c r="H212" s="238">
        <v>8.1899999999999995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4" t="s">
        <v>143</v>
      </c>
      <c r="AU212" s="244" t="s">
        <v>134</v>
      </c>
      <c r="AV212" s="14" t="s">
        <v>134</v>
      </c>
      <c r="AW212" s="14" t="s">
        <v>33</v>
      </c>
      <c r="AX212" s="14" t="s">
        <v>80</v>
      </c>
      <c r="AY212" s="244" t="s">
        <v>125</v>
      </c>
    </row>
    <row r="213" s="2" customFormat="1" ht="21.75" customHeight="1">
      <c r="A213" s="39"/>
      <c r="B213" s="40"/>
      <c r="C213" s="205" t="s">
        <v>324</v>
      </c>
      <c r="D213" s="205" t="s">
        <v>128</v>
      </c>
      <c r="E213" s="206" t="s">
        <v>325</v>
      </c>
      <c r="F213" s="207" t="s">
        <v>326</v>
      </c>
      <c r="G213" s="208" t="s">
        <v>184</v>
      </c>
      <c r="H213" s="209">
        <v>7.3499999999999996</v>
      </c>
      <c r="I213" s="210"/>
      <c r="J213" s="211">
        <f>ROUND(I213*H213,2)</f>
        <v>0</v>
      </c>
      <c r="K213" s="207" t="s">
        <v>132</v>
      </c>
      <c r="L213" s="45"/>
      <c r="M213" s="212" t="s">
        <v>19</v>
      </c>
      <c r="N213" s="213" t="s">
        <v>44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0.075999999999999998</v>
      </c>
      <c r="T213" s="215">
        <f>S213*H213</f>
        <v>0.55859999999999999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133</v>
      </c>
      <c r="AT213" s="216" t="s">
        <v>128</v>
      </c>
      <c r="AU213" s="216" t="s">
        <v>134</v>
      </c>
      <c r="AY213" s="18" t="s">
        <v>125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134</v>
      </c>
      <c r="BK213" s="217">
        <f>ROUND(I213*H213,2)</f>
        <v>0</v>
      </c>
      <c r="BL213" s="18" t="s">
        <v>133</v>
      </c>
      <c r="BM213" s="216" t="s">
        <v>327</v>
      </c>
    </row>
    <row r="214" s="2" customFormat="1">
      <c r="A214" s="39"/>
      <c r="B214" s="40"/>
      <c r="C214" s="41"/>
      <c r="D214" s="218" t="s">
        <v>136</v>
      </c>
      <c r="E214" s="41"/>
      <c r="F214" s="219" t="s">
        <v>328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136</v>
      </c>
      <c r="AU214" s="18" t="s">
        <v>134</v>
      </c>
    </row>
    <row r="215" s="13" customFormat="1">
      <c r="A215" s="13"/>
      <c r="B215" s="223"/>
      <c r="C215" s="224"/>
      <c r="D215" s="225" t="s">
        <v>143</v>
      </c>
      <c r="E215" s="226" t="s">
        <v>19</v>
      </c>
      <c r="F215" s="227" t="s">
        <v>329</v>
      </c>
      <c r="G215" s="224"/>
      <c r="H215" s="226" t="s">
        <v>19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3" t="s">
        <v>143</v>
      </c>
      <c r="AU215" s="233" t="s">
        <v>134</v>
      </c>
      <c r="AV215" s="13" t="s">
        <v>80</v>
      </c>
      <c r="AW215" s="13" t="s">
        <v>33</v>
      </c>
      <c r="AX215" s="13" t="s">
        <v>72</v>
      </c>
      <c r="AY215" s="233" t="s">
        <v>125</v>
      </c>
    </row>
    <row r="216" s="14" customFormat="1">
      <c r="A216" s="14"/>
      <c r="B216" s="234"/>
      <c r="C216" s="235"/>
      <c r="D216" s="225" t="s">
        <v>143</v>
      </c>
      <c r="E216" s="236" t="s">
        <v>19</v>
      </c>
      <c r="F216" s="237" t="s">
        <v>188</v>
      </c>
      <c r="G216" s="235"/>
      <c r="H216" s="238">
        <v>5.8799999999999999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143</v>
      </c>
      <c r="AU216" s="244" t="s">
        <v>134</v>
      </c>
      <c r="AV216" s="14" t="s">
        <v>134</v>
      </c>
      <c r="AW216" s="14" t="s">
        <v>33</v>
      </c>
      <c r="AX216" s="14" t="s">
        <v>72</v>
      </c>
      <c r="AY216" s="244" t="s">
        <v>125</v>
      </c>
    </row>
    <row r="217" s="13" customFormat="1">
      <c r="A217" s="13"/>
      <c r="B217" s="223"/>
      <c r="C217" s="224"/>
      <c r="D217" s="225" t="s">
        <v>143</v>
      </c>
      <c r="E217" s="226" t="s">
        <v>19</v>
      </c>
      <c r="F217" s="227" t="s">
        <v>189</v>
      </c>
      <c r="G217" s="224"/>
      <c r="H217" s="226" t="s">
        <v>19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3" t="s">
        <v>143</v>
      </c>
      <c r="AU217" s="233" t="s">
        <v>134</v>
      </c>
      <c r="AV217" s="13" t="s">
        <v>80</v>
      </c>
      <c r="AW217" s="13" t="s">
        <v>33</v>
      </c>
      <c r="AX217" s="13" t="s">
        <v>72</v>
      </c>
      <c r="AY217" s="233" t="s">
        <v>125</v>
      </c>
    </row>
    <row r="218" s="14" customFormat="1">
      <c r="A218" s="14"/>
      <c r="B218" s="234"/>
      <c r="C218" s="235"/>
      <c r="D218" s="225" t="s">
        <v>143</v>
      </c>
      <c r="E218" s="236" t="s">
        <v>19</v>
      </c>
      <c r="F218" s="237" t="s">
        <v>190</v>
      </c>
      <c r="G218" s="235"/>
      <c r="H218" s="238">
        <v>1.47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4" t="s">
        <v>143</v>
      </c>
      <c r="AU218" s="244" t="s">
        <v>134</v>
      </c>
      <c r="AV218" s="14" t="s">
        <v>134</v>
      </c>
      <c r="AW218" s="14" t="s">
        <v>33</v>
      </c>
      <c r="AX218" s="14" t="s">
        <v>72</v>
      </c>
      <c r="AY218" s="244" t="s">
        <v>125</v>
      </c>
    </row>
    <row r="219" s="15" customFormat="1">
      <c r="A219" s="15"/>
      <c r="B219" s="245"/>
      <c r="C219" s="246"/>
      <c r="D219" s="225" t="s">
        <v>143</v>
      </c>
      <c r="E219" s="247" t="s">
        <v>19</v>
      </c>
      <c r="F219" s="248" t="s">
        <v>160</v>
      </c>
      <c r="G219" s="246"/>
      <c r="H219" s="249">
        <v>7.3499999999999996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5" t="s">
        <v>143</v>
      </c>
      <c r="AU219" s="255" t="s">
        <v>134</v>
      </c>
      <c r="AV219" s="15" t="s">
        <v>133</v>
      </c>
      <c r="AW219" s="15" t="s">
        <v>33</v>
      </c>
      <c r="AX219" s="15" t="s">
        <v>80</v>
      </c>
      <c r="AY219" s="255" t="s">
        <v>125</v>
      </c>
    </row>
    <row r="220" s="2" customFormat="1" ht="37.8" customHeight="1">
      <c r="A220" s="39"/>
      <c r="B220" s="40"/>
      <c r="C220" s="205" t="s">
        <v>330</v>
      </c>
      <c r="D220" s="205" t="s">
        <v>128</v>
      </c>
      <c r="E220" s="206" t="s">
        <v>331</v>
      </c>
      <c r="F220" s="207" t="s">
        <v>332</v>
      </c>
      <c r="G220" s="208" t="s">
        <v>148</v>
      </c>
      <c r="H220" s="209">
        <v>2.8860000000000001</v>
      </c>
      <c r="I220" s="210"/>
      <c r="J220" s="211">
        <f>ROUND(I220*H220,2)</f>
        <v>0</v>
      </c>
      <c r="K220" s="207" t="s">
        <v>132</v>
      </c>
      <c r="L220" s="45"/>
      <c r="M220" s="212" t="s">
        <v>19</v>
      </c>
      <c r="N220" s="213" t="s">
        <v>44</v>
      </c>
      <c r="O220" s="85"/>
      <c r="P220" s="214">
        <f>O220*H220</f>
        <v>0</v>
      </c>
      <c r="Q220" s="214">
        <v>0</v>
      </c>
      <c r="R220" s="214">
        <f>Q220*H220</f>
        <v>0</v>
      </c>
      <c r="S220" s="214">
        <v>0.122</v>
      </c>
      <c r="T220" s="215">
        <f>S220*H220</f>
        <v>0.35209200000000002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133</v>
      </c>
      <c r="AT220" s="216" t="s">
        <v>128</v>
      </c>
      <c r="AU220" s="216" t="s">
        <v>134</v>
      </c>
      <c r="AY220" s="18" t="s">
        <v>125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134</v>
      </c>
      <c r="BK220" s="217">
        <f>ROUND(I220*H220,2)</f>
        <v>0</v>
      </c>
      <c r="BL220" s="18" t="s">
        <v>133</v>
      </c>
      <c r="BM220" s="216" t="s">
        <v>333</v>
      </c>
    </row>
    <row r="221" s="2" customFormat="1">
      <c r="A221" s="39"/>
      <c r="B221" s="40"/>
      <c r="C221" s="41"/>
      <c r="D221" s="218" t="s">
        <v>136</v>
      </c>
      <c r="E221" s="41"/>
      <c r="F221" s="219" t="s">
        <v>334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136</v>
      </c>
      <c r="AU221" s="18" t="s">
        <v>134</v>
      </c>
    </row>
    <row r="222" s="13" customFormat="1">
      <c r="A222" s="13"/>
      <c r="B222" s="223"/>
      <c r="C222" s="224"/>
      <c r="D222" s="225" t="s">
        <v>143</v>
      </c>
      <c r="E222" s="226" t="s">
        <v>19</v>
      </c>
      <c r="F222" s="227" t="s">
        <v>335</v>
      </c>
      <c r="G222" s="224"/>
      <c r="H222" s="226" t="s">
        <v>19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143</v>
      </c>
      <c r="AU222" s="233" t="s">
        <v>134</v>
      </c>
      <c r="AV222" s="13" t="s">
        <v>80</v>
      </c>
      <c r="AW222" s="13" t="s">
        <v>33</v>
      </c>
      <c r="AX222" s="13" t="s">
        <v>72</v>
      </c>
      <c r="AY222" s="233" t="s">
        <v>125</v>
      </c>
    </row>
    <row r="223" s="14" customFormat="1">
      <c r="A223" s="14"/>
      <c r="B223" s="234"/>
      <c r="C223" s="235"/>
      <c r="D223" s="225" t="s">
        <v>143</v>
      </c>
      <c r="E223" s="236" t="s">
        <v>19</v>
      </c>
      <c r="F223" s="237" t="s">
        <v>215</v>
      </c>
      <c r="G223" s="235"/>
      <c r="H223" s="238">
        <v>2.8860000000000001</v>
      </c>
      <c r="I223" s="239"/>
      <c r="J223" s="235"/>
      <c r="K223" s="235"/>
      <c r="L223" s="240"/>
      <c r="M223" s="241"/>
      <c r="N223" s="242"/>
      <c r="O223" s="242"/>
      <c r="P223" s="242"/>
      <c r="Q223" s="242"/>
      <c r="R223" s="242"/>
      <c r="S223" s="242"/>
      <c r="T223" s="24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4" t="s">
        <v>143</v>
      </c>
      <c r="AU223" s="244" t="s">
        <v>134</v>
      </c>
      <c r="AV223" s="14" t="s">
        <v>134</v>
      </c>
      <c r="AW223" s="14" t="s">
        <v>33</v>
      </c>
      <c r="AX223" s="14" t="s">
        <v>80</v>
      </c>
      <c r="AY223" s="244" t="s">
        <v>125</v>
      </c>
    </row>
    <row r="224" s="2" customFormat="1" ht="55.5" customHeight="1">
      <c r="A224" s="39"/>
      <c r="B224" s="40"/>
      <c r="C224" s="205" t="s">
        <v>336</v>
      </c>
      <c r="D224" s="205" t="s">
        <v>128</v>
      </c>
      <c r="E224" s="206" t="s">
        <v>337</v>
      </c>
      <c r="F224" s="207" t="s">
        <v>338</v>
      </c>
      <c r="G224" s="208" t="s">
        <v>148</v>
      </c>
      <c r="H224" s="209">
        <v>13.348000000000001</v>
      </c>
      <c r="I224" s="210"/>
      <c r="J224" s="211">
        <f>ROUND(I224*H224,2)</f>
        <v>0</v>
      </c>
      <c r="K224" s="207" t="s">
        <v>132</v>
      </c>
      <c r="L224" s="45"/>
      <c r="M224" s="212" t="s">
        <v>19</v>
      </c>
      <c r="N224" s="213" t="s">
        <v>44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0.183</v>
      </c>
      <c r="T224" s="215">
        <f>S224*H224</f>
        <v>2.4426840000000003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133</v>
      </c>
      <c r="AT224" s="216" t="s">
        <v>128</v>
      </c>
      <c r="AU224" s="216" t="s">
        <v>134</v>
      </c>
      <c r="AY224" s="18" t="s">
        <v>125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134</v>
      </c>
      <c r="BK224" s="217">
        <f>ROUND(I224*H224,2)</f>
        <v>0</v>
      </c>
      <c r="BL224" s="18" t="s">
        <v>133</v>
      </c>
      <c r="BM224" s="216" t="s">
        <v>339</v>
      </c>
    </row>
    <row r="225" s="2" customFormat="1">
      <c r="A225" s="39"/>
      <c r="B225" s="40"/>
      <c r="C225" s="41"/>
      <c r="D225" s="218" t="s">
        <v>136</v>
      </c>
      <c r="E225" s="41"/>
      <c r="F225" s="219" t="s">
        <v>340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136</v>
      </c>
      <c r="AU225" s="18" t="s">
        <v>134</v>
      </c>
    </row>
    <row r="226" s="13" customFormat="1">
      <c r="A226" s="13"/>
      <c r="B226" s="223"/>
      <c r="C226" s="224"/>
      <c r="D226" s="225" t="s">
        <v>143</v>
      </c>
      <c r="E226" s="226" t="s">
        <v>19</v>
      </c>
      <c r="F226" s="227" t="s">
        <v>341</v>
      </c>
      <c r="G226" s="224"/>
      <c r="H226" s="226" t="s">
        <v>19</v>
      </c>
      <c r="I226" s="228"/>
      <c r="J226" s="224"/>
      <c r="K226" s="224"/>
      <c r="L226" s="229"/>
      <c r="M226" s="230"/>
      <c r="N226" s="231"/>
      <c r="O226" s="231"/>
      <c r="P226" s="231"/>
      <c r="Q226" s="231"/>
      <c r="R226" s="231"/>
      <c r="S226" s="231"/>
      <c r="T226" s="23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3" t="s">
        <v>143</v>
      </c>
      <c r="AU226" s="233" t="s">
        <v>134</v>
      </c>
      <c r="AV226" s="13" t="s">
        <v>80</v>
      </c>
      <c r="AW226" s="13" t="s">
        <v>33</v>
      </c>
      <c r="AX226" s="13" t="s">
        <v>72</v>
      </c>
      <c r="AY226" s="233" t="s">
        <v>125</v>
      </c>
    </row>
    <row r="227" s="14" customFormat="1">
      <c r="A227" s="14"/>
      <c r="B227" s="234"/>
      <c r="C227" s="235"/>
      <c r="D227" s="225" t="s">
        <v>143</v>
      </c>
      <c r="E227" s="236" t="s">
        <v>19</v>
      </c>
      <c r="F227" s="237" t="s">
        <v>342</v>
      </c>
      <c r="G227" s="235"/>
      <c r="H227" s="238">
        <v>0.66200000000000003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4" t="s">
        <v>143</v>
      </c>
      <c r="AU227" s="244" t="s">
        <v>134</v>
      </c>
      <c r="AV227" s="14" t="s">
        <v>134</v>
      </c>
      <c r="AW227" s="14" t="s">
        <v>33</v>
      </c>
      <c r="AX227" s="14" t="s">
        <v>72</v>
      </c>
      <c r="AY227" s="244" t="s">
        <v>125</v>
      </c>
    </row>
    <row r="228" s="13" customFormat="1">
      <c r="A228" s="13"/>
      <c r="B228" s="223"/>
      <c r="C228" s="224"/>
      <c r="D228" s="225" t="s">
        <v>143</v>
      </c>
      <c r="E228" s="226" t="s">
        <v>19</v>
      </c>
      <c r="F228" s="227" t="s">
        <v>343</v>
      </c>
      <c r="G228" s="224"/>
      <c r="H228" s="226" t="s">
        <v>19</v>
      </c>
      <c r="I228" s="228"/>
      <c r="J228" s="224"/>
      <c r="K228" s="224"/>
      <c r="L228" s="229"/>
      <c r="M228" s="230"/>
      <c r="N228" s="231"/>
      <c r="O228" s="231"/>
      <c r="P228" s="231"/>
      <c r="Q228" s="231"/>
      <c r="R228" s="231"/>
      <c r="S228" s="231"/>
      <c r="T228" s="23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3" t="s">
        <v>143</v>
      </c>
      <c r="AU228" s="233" t="s">
        <v>134</v>
      </c>
      <c r="AV228" s="13" t="s">
        <v>80</v>
      </c>
      <c r="AW228" s="13" t="s">
        <v>33</v>
      </c>
      <c r="AX228" s="13" t="s">
        <v>72</v>
      </c>
      <c r="AY228" s="233" t="s">
        <v>125</v>
      </c>
    </row>
    <row r="229" s="14" customFormat="1">
      <c r="A229" s="14"/>
      <c r="B229" s="234"/>
      <c r="C229" s="235"/>
      <c r="D229" s="225" t="s">
        <v>143</v>
      </c>
      <c r="E229" s="236" t="s">
        <v>19</v>
      </c>
      <c r="F229" s="237" t="s">
        <v>344</v>
      </c>
      <c r="G229" s="235"/>
      <c r="H229" s="238">
        <v>0.90400000000000003</v>
      </c>
      <c r="I229" s="239"/>
      <c r="J229" s="235"/>
      <c r="K229" s="235"/>
      <c r="L229" s="240"/>
      <c r="M229" s="241"/>
      <c r="N229" s="242"/>
      <c r="O229" s="242"/>
      <c r="P229" s="242"/>
      <c r="Q229" s="242"/>
      <c r="R229" s="242"/>
      <c r="S229" s="242"/>
      <c r="T229" s="24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4" t="s">
        <v>143</v>
      </c>
      <c r="AU229" s="244" t="s">
        <v>134</v>
      </c>
      <c r="AV229" s="14" t="s">
        <v>134</v>
      </c>
      <c r="AW229" s="14" t="s">
        <v>33</v>
      </c>
      <c r="AX229" s="14" t="s">
        <v>72</v>
      </c>
      <c r="AY229" s="244" t="s">
        <v>125</v>
      </c>
    </row>
    <row r="230" s="13" customFormat="1">
      <c r="A230" s="13"/>
      <c r="B230" s="223"/>
      <c r="C230" s="224"/>
      <c r="D230" s="225" t="s">
        <v>143</v>
      </c>
      <c r="E230" s="226" t="s">
        <v>19</v>
      </c>
      <c r="F230" s="227" t="s">
        <v>345</v>
      </c>
      <c r="G230" s="224"/>
      <c r="H230" s="226" t="s">
        <v>19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3" t="s">
        <v>143</v>
      </c>
      <c r="AU230" s="233" t="s">
        <v>134</v>
      </c>
      <c r="AV230" s="13" t="s">
        <v>80</v>
      </c>
      <c r="AW230" s="13" t="s">
        <v>33</v>
      </c>
      <c r="AX230" s="13" t="s">
        <v>72</v>
      </c>
      <c r="AY230" s="233" t="s">
        <v>125</v>
      </c>
    </row>
    <row r="231" s="14" customFormat="1">
      <c r="A231" s="14"/>
      <c r="B231" s="234"/>
      <c r="C231" s="235"/>
      <c r="D231" s="225" t="s">
        <v>143</v>
      </c>
      <c r="E231" s="236" t="s">
        <v>19</v>
      </c>
      <c r="F231" s="237" t="s">
        <v>346</v>
      </c>
      <c r="G231" s="235"/>
      <c r="H231" s="238">
        <v>9.282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4" t="s">
        <v>143</v>
      </c>
      <c r="AU231" s="244" t="s">
        <v>134</v>
      </c>
      <c r="AV231" s="14" t="s">
        <v>134</v>
      </c>
      <c r="AW231" s="14" t="s">
        <v>33</v>
      </c>
      <c r="AX231" s="14" t="s">
        <v>72</v>
      </c>
      <c r="AY231" s="244" t="s">
        <v>125</v>
      </c>
    </row>
    <row r="232" s="14" customFormat="1">
      <c r="A232" s="14"/>
      <c r="B232" s="234"/>
      <c r="C232" s="235"/>
      <c r="D232" s="225" t="s">
        <v>143</v>
      </c>
      <c r="E232" s="236" t="s">
        <v>19</v>
      </c>
      <c r="F232" s="237" t="s">
        <v>347</v>
      </c>
      <c r="G232" s="235"/>
      <c r="H232" s="238">
        <v>2.5</v>
      </c>
      <c r="I232" s="239"/>
      <c r="J232" s="235"/>
      <c r="K232" s="235"/>
      <c r="L232" s="240"/>
      <c r="M232" s="241"/>
      <c r="N232" s="242"/>
      <c r="O232" s="242"/>
      <c r="P232" s="242"/>
      <c r="Q232" s="242"/>
      <c r="R232" s="242"/>
      <c r="S232" s="242"/>
      <c r="T232" s="24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4" t="s">
        <v>143</v>
      </c>
      <c r="AU232" s="244" t="s">
        <v>134</v>
      </c>
      <c r="AV232" s="14" t="s">
        <v>134</v>
      </c>
      <c r="AW232" s="14" t="s">
        <v>33</v>
      </c>
      <c r="AX232" s="14" t="s">
        <v>72</v>
      </c>
      <c r="AY232" s="244" t="s">
        <v>125</v>
      </c>
    </row>
    <row r="233" s="15" customFormat="1">
      <c r="A233" s="15"/>
      <c r="B233" s="245"/>
      <c r="C233" s="246"/>
      <c r="D233" s="225" t="s">
        <v>143</v>
      </c>
      <c r="E233" s="247" t="s">
        <v>19</v>
      </c>
      <c r="F233" s="248" t="s">
        <v>160</v>
      </c>
      <c r="G233" s="246"/>
      <c r="H233" s="249">
        <v>13.348000000000001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5" t="s">
        <v>143</v>
      </c>
      <c r="AU233" s="255" t="s">
        <v>134</v>
      </c>
      <c r="AV233" s="15" t="s">
        <v>133</v>
      </c>
      <c r="AW233" s="15" t="s">
        <v>33</v>
      </c>
      <c r="AX233" s="15" t="s">
        <v>80</v>
      </c>
      <c r="AY233" s="255" t="s">
        <v>125</v>
      </c>
    </row>
    <row r="234" s="2" customFormat="1" ht="24.15" customHeight="1">
      <c r="A234" s="39"/>
      <c r="B234" s="40"/>
      <c r="C234" s="205" t="s">
        <v>348</v>
      </c>
      <c r="D234" s="205" t="s">
        <v>128</v>
      </c>
      <c r="E234" s="206" t="s">
        <v>349</v>
      </c>
      <c r="F234" s="207" t="s">
        <v>350</v>
      </c>
      <c r="G234" s="208" t="s">
        <v>148</v>
      </c>
      <c r="H234" s="209">
        <v>3.355</v>
      </c>
      <c r="I234" s="210"/>
      <c r="J234" s="211">
        <f>ROUND(I234*H234,2)</f>
        <v>0</v>
      </c>
      <c r="K234" s="207" t="s">
        <v>132</v>
      </c>
      <c r="L234" s="45"/>
      <c r="M234" s="212" t="s">
        <v>19</v>
      </c>
      <c r="N234" s="213" t="s">
        <v>44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0.066000000000000003</v>
      </c>
      <c r="T234" s="215">
        <f>S234*H234</f>
        <v>0.22143000000000002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133</v>
      </c>
      <c r="AT234" s="216" t="s">
        <v>128</v>
      </c>
      <c r="AU234" s="216" t="s">
        <v>134</v>
      </c>
      <c r="AY234" s="18" t="s">
        <v>125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134</v>
      </c>
      <c r="BK234" s="217">
        <f>ROUND(I234*H234,2)</f>
        <v>0</v>
      </c>
      <c r="BL234" s="18" t="s">
        <v>133</v>
      </c>
      <c r="BM234" s="216" t="s">
        <v>351</v>
      </c>
    </row>
    <row r="235" s="2" customFormat="1">
      <c r="A235" s="39"/>
      <c r="B235" s="40"/>
      <c r="C235" s="41"/>
      <c r="D235" s="218" t="s">
        <v>136</v>
      </c>
      <c r="E235" s="41"/>
      <c r="F235" s="219" t="s">
        <v>352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136</v>
      </c>
      <c r="AU235" s="18" t="s">
        <v>134</v>
      </c>
    </row>
    <row r="236" s="13" customFormat="1">
      <c r="A236" s="13"/>
      <c r="B236" s="223"/>
      <c r="C236" s="224"/>
      <c r="D236" s="225" t="s">
        <v>143</v>
      </c>
      <c r="E236" s="226" t="s">
        <v>19</v>
      </c>
      <c r="F236" s="227" t="s">
        <v>353</v>
      </c>
      <c r="G236" s="224"/>
      <c r="H236" s="226" t="s">
        <v>19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3" t="s">
        <v>143</v>
      </c>
      <c r="AU236" s="233" t="s">
        <v>134</v>
      </c>
      <c r="AV236" s="13" t="s">
        <v>80</v>
      </c>
      <c r="AW236" s="13" t="s">
        <v>33</v>
      </c>
      <c r="AX236" s="13" t="s">
        <v>72</v>
      </c>
      <c r="AY236" s="233" t="s">
        <v>125</v>
      </c>
    </row>
    <row r="237" s="14" customFormat="1">
      <c r="A237" s="14"/>
      <c r="B237" s="234"/>
      <c r="C237" s="235"/>
      <c r="D237" s="225" t="s">
        <v>143</v>
      </c>
      <c r="E237" s="236" t="s">
        <v>19</v>
      </c>
      <c r="F237" s="237" t="s">
        <v>354</v>
      </c>
      <c r="G237" s="235"/>
      <c r="H237" s="238">
        <v>0.58499999999999996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4" t="s">
        <v>143</v>
      </c>
      <c r="AU237" s="244" t="s">
        <v>134</v>
      </c>
      <c r="AV237" s="14" t="s">
        <v>134</v>
      </c>
      <c r="AW237" s="14" t="s">
        <v>33</v>
      </c>
      <c r="AX237" s="14" t="s">
        <v>72</v>
      </c>
      <c r="AY237" s="244" t="s">
        <v>125</v>
      </c>
    </row>
    <row r="238" s="14" customFormat="1">
      <c r="A238" s="14"/>
      <c r="B238" s="234"/>
      <c r="C238" s="235"/>
      <c r="D238" s="225" t="s">
        <v>143</v>
      </c>
      <c r="E238" s="236" t="s">
        <v>19</v>
      </c>
      <c r="F238" s="237" t="s">
        <v>355</v>
      </c>
      <c r="G238" s="235"/>
      <c r="H238" s="238">
        <v>0.65000000000000002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4" t="s">
        <v>143</v>
      </c>
      <c r="AU238" s="244" t="s">
        <v>134</v>
      </c>
      <c r="AV238" s="14" t="s">
        <v>134</v>
      </c>
      <c r="AW238" s="14" t="s">
        <v>33</v>
      </c>
      <c r="AX238" s="14" t="s">
        <v>72</v>
      </c>
      <c r="AY238" s="244" t="s">
        <v>125</v>
      </c>
    </row>
    <row r="239" s="14" customFormat="1">
      <c r="A239" s="14"/>
      <c r="B239" s="234"/>
      <c r="C239" s="235"/>
      <c r="D239" s="225" t="s">
        <v>143</v>
      </c>
      <c r="E239" s="236" t="s">
        <v>19</v>
      </c>
      <c r="F239" s="237" t="s">
        <v>356</v>
      </c>
      <c r="G239" s="235"/>
      <c r="H239" s="238">
        <v>0.35999999999999999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4" t="s">
        <v>143</v>
      </c>
      <c r="AU239" s="244" t="s">
        <v>134</v>
      </c>
      <c r="AV239" s="14" t="s">
        <v>134</v>
      </c>
      <c r="AW239" s="14" t="s">
        <v>33</v>
      </c>
      <c r="AX239" s="14" t="s">
        <v>72</v>
      </c>
      <c r="AY239" s="244" t="s">
        <v>125</v>
      </c>
    </row>
    <row r="240" s="14" customFormat="1">
      <c r="A240" s="14"/>
      <c r="B240" s="234"/>
      <c r="C240" s="235"/>
      <c r="D240" s="225" t="s">
        <v>143</v>
      </c>
      <c r="E240" s="236" t="s">
        <v>19</v>
      </c>
      <c r="F240" s="237" t="s">
        <v>357</v>
      </c>
      <c r="G240" s="235"/>
      <c r="H240" s="238">
        <v>0.27000000000000002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4" t="s">
        <v>143</v>
      </c>
      <c r="AU240" s="244" t="s">
        <v>134</v>
      </c>
      <c r="AV240" s="14" t="s">
        <v>134</v>
      </c>
      <c r="AW240" s="14" t="s">
        <v>33</v>
      </c>
      <c r="AX240" s="14" t="s">
        <v>72</v>
      </c>
      <c r="AY240" s="244" t="s">
        <v>125</v>
      </c>
    </row>
    <row r="241" s="14" customFormat="1">
      <c r="A241" s="14"/>
      <c r="B241" s="234"/>
      <c r="C241" s="235"/>
      <c r="D241" s="225" t="s">
        <v>143</v>
      </c>
      <c r="E241" s="236" t="s">
        <v>19</v>
      </c>
      <c r="F241" s="237" t="s">
        <v>358</v>
      </c>
      <c r="G241" s="235"/>
      <c r="H241" s="238">
        <v>0.51000000000000001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4" t="s">
        <v>143</v>
      </c>
      <c r="AU241" s="244" t="s">
        <v>134</v>
      </c>
      <c r="AV241" s="14" t="s">
        <v>134</v>
      </c>
      <c r="AW241" s="14" t="s">
        <v>33</v>
      </c>
      <c r="AX241" s="14" t="s">
        <v>72</v>
      </c>
      <c r="AY241" s="244" t="s">
        <v>125</v>
      </c>
    </row>
    <row r="242" s="14" customFormat="1">
      <c r="A242" s="14"/>
      <c r="B242" s="234"/>
      <c r="C242" s="235"/>
      <c r="D242" s="225" t="s">
        <v>143</v>
      </c>
      <c r="E242" s="236" t="s">
        <v>19</v>
      </c>
      <c r="F242" s="237" t="s">
        <v>359</v>
      </c>
      <c r="G242" s="235"/>
      <c r="H242" s="238">
        <v>0.63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4" t="s">
        <v>143</v>
      </c>
      <c r="AU242" s="244" t="s">
        <v>134</v>
      </c>
      <c r="AV242" s="14" t="s">
        <v>134</v>
      </c>
      <c r="AW242" s="14" t="s">
        <v>33</v>
      </c>
      <c r="AX242" s="14" t="s">
        <v>72</v>
      </c>
      <c r="AY242" s="244" t="s">
        <v>125</v>
      </c>
    </row>
    <row r="243" s="13" customFormat="1">
      <c r="A243" s="13"/>
      <c r="B243" s="223"/>
      <c r="C243" s="224"/>
      <c r="D243" s="225" t="s">
        <v>143</v>
      </c>
      <c r="E243" s="226" t="s">
        <v>19</v>
      </c>
      <c r="F243" s="227" t="s">
        <v>360</v>
      </c>
      <c r="G243" s="224"/>
      <c r="H243" s="226" t="s">
        <v>19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143</v>
      </c>
      <c r="AU243" s="233" t="s">
        <v>134</v>
      </c>
      <c r="AV243" s="13" t="s">
        <v>80</v>
      </c>
      <c r="AW243" s="13" t="s">
        <v>33</v>
      </c>
      <c r="AX243" s="13" t="s">
        <v>72</v>
      </c>
      <c r="AY243" s="233" t="s">
        <v>125</v>
      </c>
    </row>
    <row r="244" s="14" customFormat="1">
      <c r="A244" s="14"/>
      <c r="B244" s="234"/>
      <c r="C244" s="235"/>
      <c r="D244" s="225" t="s">
        <v>143</v>
      </c>
      <c r="E244" s="236" t="s">
        <v>19</v>
      </c>
      <c r="F244" s="237" t="s">
        <v>361</v>
      </c>
      <c r="G244" s="235"/>
      <c r="H244" s="238">
        <v>0.34999999999999998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4" t="s">
        <v>143</v>
      </c>
      <c r="AU244" s="244" t="s">
        <v>134</v>
      </c>
      <c r="AV244" s="14" t="s">
        <v>134</v>
      </c>
      <c r="AW244" s="14" t="s">
        <v>33</v>
      </c>
      <c r="AX244" s="14" t="s">
        <v>72</v>
      </c>
      <c r="AY244" s="244" t="s">
        <v>125</v>
      </c>
    </row>
    <row r="245" s="15" customFormat="1">
      <c r="A245" s="15"/>
      <c r="B245" s="245"/>
      <c r="C245" s="246"/>
      <c r="D245" s="225" t="s">
        <v>143</v>
      </c>
      <c r="E245" s="247" t="s">
        <v>19</v>
      </c>
      <c r="F245" s="248" t="s">
        <v>160</v>
      </c>
      <c r="G245" s="246"/>
      <c r="H245" s="249">
        <v>3.355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5" t="s">
        <v>143</v>
      </c>
      <c r="AU245" s="255" t="s">
        <v>134</v>
      </c>
      <c r="AV245" s="15" t="s">
        <v>133</v>
      </c>
      <c r="AW245" s="15" t="s">
        <v>33</v>
      </c>
      <c r="AX245" s="15" t="s">
        <v>80</v>
      </c>
      <c r="AY245" s="255" t="s">
        <v>125</v>
      </c>
    </row>
    <row r="246" s="2" customFormat="1" ht="24.15" customHeight="1">
      <c r="A246" s="39"/>
      <c r="B246" s="40"/>
      <c r="C246" s="205" t="s">
        <v>362</v>
      </c>
      <c r="D246" s="205" t="s">
        <v>128</v>
      </c>
      <c r="E246" s="206" t="s">
        <v>363</v>
      </c>
      <c r="F246" s="207" t="s">
        <v>364</v>
      </c>
      <c r="G246" s="208" t="s">
        <v>148</v>
      </c>
      <c r="H246" s="209">
        <v>2.7349999999999999</v>
      </c>
      <c r="I246" s="210"/>
      <c r="J246" s="211">
        <f>ROUND(I246*H246,2)</f>
        <v>0</v>
      </c>
      <c r="K246" s="207" t="s">
        <v>132</v>
      </c>
      <c r="L246" s="45"/>
      <c r="M246" s="212" t="s">
        <v>19</v>
      </c>
      <c r="N246" s="213" t="s">
        <v>44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133</v>
      </c>
      <c r="AT246" s="216" t="s">
        <v>128</v>
      </c>
      <c r="AU246" s="216" t="s">
        <v>134</v>
      </c>
      <c r="AY246" s="18" t="s">
        <v>125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134</v>
      </c>
      <c r="BK246" s="217">
        <f>ROUND(I246*H246,2)</f>
        <v>0</v>
      </c>
      <c r="BL246" s="18" t="s">
        <v>133</v>
      </c>
      <c r="BM246" s="216" t="s">
        <v>365</v>
      </c>
    </row>
    <row r="247" s="2" customFormat="1">
      <c r="A247" s="39"/>
      <c r="B247" s="40"/>
      <c r="C247" s="41"/>
      <c r="D247" s="218" t="s">
        <v>136</v>
      </c>
      <c r="E247" s="41"/>
      <c r="F247" s="219" t="s">
        <v>366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136</v>
      </c>
      <c r="AU247" s="18" t="s">
        <v>134</v>
      </c>
    </row>
    <row r="248" s="13" customFormat="1">
      <c r="A248" s="13"/>
      <c r="B248" s="223"/>
      <c r="C248" s="224"/>
      <c r="D248" s="225" t="s">
        <v>143</v>
      </c>
      <c r="E248" s="226" t="s">
        <v>19</v>
      </c>
      <c r="F248" s="227" t="s">
        <v>367</v>
      </c>
      <c r="G248" s="224"/>
      <c r="H248" s="226" t="s">
        <v>19</v>
      </c>
      <c r="I248" s="228"/>
      <c r="J248" s="224"/>
      <c r="K248" s="224"/>
      <c r="L248" s="229"/>
      <c r="M248" s="230"/>
      <c r="N248" s="231"/>
      <c r="O248" s="231"/>
      <c r="P248" s="231"/>
      <c r="Q248" s="231"/>
      <c r="R248" s="231"/>
      <c r="S248" s="231"/>
      <c r="T248" s="23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3" t="s">
        <v>143</v>
      </c>
      <c r="AU248" s="233" t="s">
        <v>134</v>
      </c>
      <c r="AV248" s="13" t="s">
        <v>80</v>
      </c>
      <c r="AW248" s="13" t="s">
        <v>33</v>
      </c>
      <c r="AX248" s="13" t="s">
        <v>72</v>
      </c>
      <c r="AY248" s="233" t="s">
        <v>125</v>
      </c>
    </row>
    <row r="249" s="14" customFormat="1">
      <c r="A249" s="14"/>
      <c r="B249" s="234"/>
      <c r="C249" s="235"/>
      <c r="D249" s="225" t="s">
        <v>143</v>
      </c>
      <c r="E249" s="236" t="s">
        <v>19</v>
      </c>
      <c r="F249" s="237" t="s">
        <v>354</v>
      </c>
      <c r="G249" s="235"/>
      <c r="H249" s="238">
        <v>0.58499999999999996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4" t="s">
        <v>143</v>
      </c>
      <c r="AU249" s="244" t="s">
        <v>134</v>
      </c>
      <c r="AV249" s="14" t="s">
        <v>134</v>
      </c>
      <c r="AW249" s="14" t="s">
        <v>33</v>
      </c>
      <c r="AX249" s="14" t="s">
        <v>72</v>
      </c>
      <c r="AY249" s="244" t="s">
        <v>125</v>
      </c>
    </row>
    <row r="250" s="14" customFormat="1">
      <c r="A250" s="14"/>
      <c r="B250" s="234"/>
      <c r="C250" s="235"/>
      <c r="D250" s="225" t="s">
        <v>143</v>
      </c>
      <c r="E250" s="236" t="s">
        <v>19</v>
      </c>
      <c r="F250" s="237" t="s">
        <v>355</v>
      </c>
      <c r="G250" s="235"/>
      <c r="H250" s="238">
        <v>0.65000000000000002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4" t="s">
        <v>143</v>
      </c>
      <c r="AU250" s="244" t="s">
        <v>134</v>
      </c>
      <c r="AV250" s="14" t="s">
        <v>134</v>
      </c>
      <c r="AW250" s="14" t="s">
        <v>33</v>
      </c>
      <c r="AX250" s="14" t="s">
        <v>72</v>
      </c>
      <c r="AY250" s="244" t="s">
        <v>125</v>
      </c>
    </row>
    <row r="251" s="14" customFormat="1">
      <c r="A251" s="14"/>
      <c r="B251" s="234"/>
      <c r="C251" s="235"/>
      <c r="D251" s="225" t="s">
        <v>143</v>
      </c>
      <c r="E251" s="236" t="s">
        <v>19</v>
      </c>
      <c r="F251" s="237" t="s">
        <v>356</v>
      </c>
      <c r="G251" s="235"/>
      <c r="H251" s="238">
        <v>0.35999999999999999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4" t="s">
        <v>143</v>
      </c>
      <c r="AU251" s="244" t="s">
        <v>134</v>
      </c>
      <c r="AV251" s="14" t="s">
        <v>134</v>
      </c>
      <c r="AW251" s="14" t="s">
        <v>33</v>
      </c>
      <c r="AX251" s="14" t="s">
        <v>72</v>
      </c>
      <c r="AY251" s="244" t="s">
        <v>125</v>
      </c>
    </row>
    <row r="252" s="14" customFormat="1">
      <c r="A252" s="14"/>
      <c r="B252" s="234"/>
      <c r="C252" s="235"/>
      <c r="D252" s="225" t="s">
        <v>143</v>
      </c>
      <c r="E252" s="236" t="s">
        <v>19</v>
      </c>
      <c r="F252" s="237" t="s">
        <v>358</v>
      </c>
      <c r="G252" s="235"/>
      <c r="H252" s="238">
        <v>0.51000000000000001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4" t="s">
        <v>143</v>
      </c>
      <c r="AU252" s="244" t="s">
        <v>134</v>
      </c>
      <c r="AV252" s="14" t="s">
        <v>134</v>
      </c>
      <c r="AW252" s="14" t="s">
        <v>33</v>
      </c>
      <c r="AX252" s="14" t="s">
        <v>72</v>
      </c>
      <c r="AY252" s="244" t="s">
        <v>125</v>
      </c>
    </row>
    <row r="253" s="14" customFormat="1">
      <c r="A253" s="14"/>
      <c r="B253" s="234"/>
      <c r="C253" s="235"/>
      <c r="D253" s="225" t="s">
        <v>143</v>
      </c>
      <c r="E253" s="236" t="s">
        <v>19</v>
      </c>
      <c r="F253" s="237" t="s">
        <v>359</v>
      </c>
      <c r="G253" s="235"/>
      <c r="H253" s="238">
        <v>0.63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4" t="s">
        <v>143</v>
      </c>
      <c r="AU253" s="244" t="s">
        <v>134</v>
      </c>
      <c r="AV253" s="14" t="s">
        <v>134</v>
      </c>
      <c r="AW253" s="14" t="s">
        <v>33</v>
      </c>
      <c r="AX253" s="14" t="s">
        <v>72</v>
      </c>
      <c r="AY253" s="244" t="s">
        <v>125</v>
      </c>
    </row>
    <row r="254" s="15" customFormat="1">
      <c r="A254" s="15"/>
      <c r="B254" s="245"/>
      <c r="C254" s="246"/>
      <c r="D254" s="225" t="s">
        <v>143</v>
      </c>
      <c r="E254" s="247" t="s">
        <v>19</v>
      </c>
      <c r="F254" s="248" t="s">
        <v>160</v>
      </c>
      <c r="G254" s="246"/>
      <c r="H254" s="249">
        <v>2.7349999999999999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5" t="s">
        <v>143</v>
      </c>
      <c r="AU254" s="255" t="s">
        <v>134</v>
      </c>
      <c r="AV254" s="15" t="s">
        <v>133</v>
      </c>
      <c r="AW254" s="15" t="s">
        <v>33</v>
      </c>
      <c r="AX254" s="15" t="s">
        <v>80</v>
      </c>
      <c r="AY254" s="255" t="s">
        <v>125</v>
      </c>
    </row>
    <row r="255" s="2" customFormat="1" ht="16.5" customHeight="1">
      <c r="A255" s="39"/>
      <c r="B255" s="40"/>
      <c r="C255" s="205" t="s">
        <v>368</v>
      </c>
      <c r="D255" s="205" t="s">
        <v>128</v>
      </c>
      <c r="E255" s="206" t="s">
        <v>369</v>
      </c>
      <c r="F255" s="207" t="s">
        <v>370</v>
      </c>
      <c r="G255" s="208" t="s">
        <v>371</v>
      </c>
      <c r="H255" s="209">
        <v>1</v>
      </c>
      <c r="I255" s="210"/>
      <c r="J255" s="211">
        <f>ROUND(I255*H255,2)</f>
        <v>0</v>
      </c>
      <c r="K255" s="207" t="s">
        <v>19</v>
      </c>
      <c r="L255" s="45"/>
      <c r="M255" s="212" t="s">
        <v>19</v>
      </c>
      <c r="N255" s="213" t="s">
        <v>44</v>
      </c>
      <c r="O255" s="85"/>
      <c r="P255" s="214">
        <f>O255*H255</f>
        <v>0</v>
      </c>
      <c r="Q255" s="214">
        <v>0</v>
      </c>
      <c r="R255" s="214">
        <f>Q255*H255</f>
        <v>0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133</v>
      </c>
      <c r="AT255" s="216" t="s">
        <v>128</v>
      </c>
      <c r="AU255" s="216" t="s">
        <v>134</v>
      </c>
      <c r="AY255" s="18" t="s">
        <v>125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134</v>
      </c>
      <c r="BK255" s="217">
        <f>ROUND(I255*H255,2)</f>
        <v>0</v>
      </c>
      <c r="BL255" s="18" t="s">
        <v>133</v>
      </c>
      <c r="BM255" s="216" t="s">
        <v>372</v>
      </c>
    </row>
    <row r="256" s="2" customFormat="1" ht="24.15" customHeight="1">
      <c r="A256" s="39"/>
      <c r="B256" s="40"/>
      <c r="C256" s="205" t="s">
        <v>373</v>
      </c>
      <c r="D256" s="205" t="s">
        <v>128</v>
      </c>
      <c r="E256" s="206" t="s">
        <v>374</v>
      </c>
      <c r="F256" s="207" t="s">
        <v>375</v>
      </c>
      <c r="G256" s="208" t="s">
        <v>148</v>
      </c>
      <c r="H256" s="209">
        <v>520</v>
      </c>
      <c r="I256" s="210"/>
      <c r="J256" s="211">
        <f>ROUND(I256*H256,2)</f>
        <v>0</v>
      </c>
      <c r="K256" s="207" t="s">
        <v>132</v>
      </c>
      <c r="L256" s="45"/>
      <c r="M256" s="212" t="s">
        <v>19</v>
      </c>
      <c r="N256" s="213" t="s">
        <v>44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133</v>
      </c>
      <c r="AT256" s="216" t="s">
        <v>128</v>
      </c>
      <c r="AU256" s="216" t="s">
        <v>134</v>
      </c>
      <c r="AY256" s="18" t="s">
        <v>125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134</v>
      </c>
      <c r="BK256" s="217">
        <f>ROUND(I256*H256,2)</f>
        <v>0</v>
      </c>
      <c r="BL256" s="18" t="s">
        <v>133</v>
      </c>
      <c r="BM256" s="216" t="s">
        <v>376</v>
      </c>
    </row>
    <row r="257" s="2" customFormat="1">
      <c r="A257" s="39"/>
      <c r="B257" s="40"/>
      <c r="C257" s="41"/>
      <c r="D257" s="218" t="s">
        <v>136</v>
      </c>
      <c r="E257" s="41"/>
      <c r="F257" s="219" t="s">
        <v>377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136</v>
      </c>
      <c r="AU257" s="18" t="s">
        <v>134</v>
      </c>
    </row>
    <row r="258" s="2" customFormat="1" ht="44.25" customHeight="1">
      <c r="A258" s="39"/>
      <c r="B258" s="40"/>
      <c r="C258" s="205" t="s">
        <v>378</v>
      </c>
      <c r="D258" s="205" t="s">
        <v>128</v>
      </c>
      <c r="E258" s="206" t="s">
        <v>379</v>
      </c>
      <c r="F258" s="207" t="s">
        <v>380</v>
      </c>
      <c r="G258" s="208" t="s">
        <v>148</v>
      </c>
      <c r="H258" s="209">
        <v>1040</v>
      </c>
      <c r="I258" s="210"/>
      <c r="J258" s="211">
        <f>ROUND(I258*H258,2)</f>
        <v>0</v>
      </c>
      <c r="K258" s="207" t="s">
        <v>132</v>
      </c>
      <c r="L258" s="45"/>
      <c r="M258" s="212" t="s">
        <v>19</v>
      </c>
      <c r="N258" s="213" t="s">
        <v>44</v>
      </c>
      <c r="O258" s="85"/>
      <c r="P258" s="214">
        <f>O258*H258</f>
        <v>0</v>
      </c>
      <c r="Q258" s="214">
        <v>0</v>
      </c>
      <c r="R258" s="214">
        <f>Q258*H258</f>
        <v>0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133</v>
      </c>
      <c r="AT258" s="216" t="s">
        <v>128</v>
      </c>
      <c r="AU258" s="216" t="s">
        <v>134</v>
      </c>
      <c r="AY258" s="18" t="s">
        <v>125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134</v>
      </c>
      <c r="BK258" s="217">
        <f>ROUND(I258*H258,2)</f>
        <v>0</v>
      </c>
      <c r="BL258" s="18" t="s">
        <v>133</v>
      </c>
      <c r="BM258" s="216" t="s">
        <v>381</v>
      </c>
    </row>
    <row r="259" s="2" customFormat="1">
      <c r="A259" s="39"/>
      <c r="B259" s="40"/>
      <c r="C259" s="41"/>
      <c r="D259" s="218" t="s">
        <v>136</v>
      </c>
      <c r="E259" s="41"/>
      <c r="F259" s="219" t="s">
        <v>382</v>
      </c>
      <c r="G259" s="41"/>
      <c r="H259" s="41"/>
      <c r="I259" s="220"/>
      <c r="J259" s="41"/>
      <c r="K259" s="41"/>
      <c r="L259" s="45"/>
      <c r="M259" s="221"/>
      <c r="N259" s="22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136</v>
      </c>
      <c r="AU259" s="18" t="s">
        <v>134</v>
      </c>
    </row>
    <row r="260" s="14" customFormat="1">
      <c r="A260" s="14"/>
      <c r="B260" s="234"/>
      <c r="C260" s="235"/>
      <c r="D260" s="225" t="s">
        <v>143</v>
      </c>
      <c r="E260" s="236" t="s">
        <v>19</v>
      </c>
      <c r="F260" s="237" t="s">
        <v>383</v>
      </c>
      <c r="G260" s="235"/>
      <c r="H260" s="238">
        <v>1040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4" t="s">
        <v>143</v>
      </c>
      <c r="AU260" s="244" t="s">
        <v>134</v>
      </c>
      <c r="AV260" s="14" t="s">
        <v>134</v>
      </c>
      <c r="AW260" s="14" t="s">
        <v>33</v>
      </c>
      <c r="AX260" s="14" t="s">
        <v>80</v>
      </c>
      <c r="AY260" s="244" t="s">
        <v>125</v>
      </c>
    </row>
    <row r="261" s="12" customFormat="1" ht="22.8" customHeight="1">
      <c r="A261" s="12"/>
      <c r="B261" s="189"/>
      <c r="C261" s="190"/>
      <c r="D261" s="191" t="s">
        <v>71</v>
      </c>
      <c r="E261" s="203" t="s">
        <v>384</v>
      </c>
      <c r="F261" s="203" t="s">
        <v>385</v>
      </c>
      <c r="G261" s="190"/>
      <c r="H261" s="190"/>
      <c r="I261" s="193"/>
      <c r="J261" s="204">
        <f>BK261</f>
        <v>0</v>
      </c>
      <c r="K261" s="190"/>
      <c r="L261" s="195"/>
      <c r="M261" s="196"/>
      <c r="N261" s="197"/>
      <c r="O261" s="197"/>
      <c r="P261" s="198">
        <f>SUM(P262:P280)</f>
        <v>0</v>
      </c>
      <c r="Q261" s="197"/>
      <c r="R261" s="198">
        <f>SUM(R262:R280)</f>
        <v>0</v>
      </c>
      <c r="S261" s="197"/>
      <c r="T261" s="199">
        <f>SUM(T262:T280)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0" t="s">
        <v>80</v>
      </c>
      <c r="AT261" s="201" t="s">
        <v>71</v>
      </c>
      <c r="AU261" s="201" t="s">
        <v>80</v>
      </c>
      <c r="AY261" s="200" t="s">
        <v>125</v>
      </c>
      <c r="BK261" s="202">
        <f>SUM(BK262:BK280)</f>
        <v>0</v>
      </c>
    </row>
    <row r="262" s="2" customFormat="1" ht="37.8" customHeight="1">
      <c r="A262" s="39"/>
      <c r="B262" s="40"/>
      <c r="C262" s="205" t="s">
        <v>386</v>
      </c>
      <c r="D262" s="205" t="s">
        <v>128</v>
      </c>
      <c r="E262" s="206" t="s">
        <v>387</v>
      </c>
      <c r="F262" s="207" t="s">
        <v>388</v>
      </c>
      <c r="G262" s="208" t="s">
        <v>176</v>
      </c>
      <c r="H262" s="209">
        <v>30.687000000000001</v>
      </c>
      <c r="I262" s="210"/>
      <c r="J262" s="211">
        <f>ROUND(I262*H262,2)</f>
        <v>0</v>
      </c>
      <c r="K262" s="207" t="s">
        <v>132</v>
      </c>
      <c r="L262" s="45"/>
      <c r="M262" s="212" t="s">
        <v>19</v>
      </c>
      <c r="N262" s="213" t="s">
        <v>44</v>
      </c>
      <c r="O262" s="85"/>
      <c r="P262" s="214">
        <f>O262*H262</f>
        <v>0</v>
      </c>
      <c r="Q262" s="214">
        <v>0</v>
      </c>
      <c r="R262" s="214">
        <f>Q262*H262</f>
        <v>0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133</v>
      </c>
      <c r="AT262" s="216" t="s">
        <v>128</v>
      </c>
      <c r="AU262" s="216" t="s">
        <v>134</v>
      </c>
      <c r="AY262" s="18" t="s">
        <v>125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134</v>
      </c>
      <c r="BK262" s="217">
        <f>ROUND(I262*H262,2)</f>
        <v>0</v>
      </c>
      <c r="BL262" s="18" t="s">
        <v>133</v>
      </c>
      <c r="BM262" s="216" t="s">
        <v>389</v>
      </c>
    </row>
    <row r="263" s="2" customFormat="1">
      <c r="A263" s="39"/>
      <c r="B263" s="40"/>
      <c r="C263" s="41"/>
      <c r="D263" s="218" t="s">
        <v>136</v>
      </c>
      <c r="E263" s="41"/>
      <c r="F263" s="219" t="s">
        <v>390</v>
      </c>
      <c r="G263" s="41"/>
      <c r="H263" s="41"/>
      <c r="I263" s="220"/>
      <c r="J263" s="41"/>
      <c r="K263" s="41"/>
      <c r="L263" s="45"/>
      <c r="M263" s="221"/>
      <c r="N263" s="222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136</v>
      </c>
      <c r="AU263" s="18" t="s">
        <v>134</v>
      </c>
    </row>
    <row r="264" s="2" customFormat="1">
      <c r="A264" s="39"/>
      <c r="B264" s="40"/>
      <c r="C264" s="41"/>
      <c r="D264" s="225" t="s">
        <v>391</v>
      </c>
      <c r="E264" s="41"/>
      <c r="F264" s="256" t="s">
        <v>392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391</v>
      </c>
      <c r="AU264" s="18" t="s">
        <v>134</v>
      </c>
    </row>
    <row r="265" s="2" customFormat="1" ht="24.15" customHeight="1">
      <c r="A265" s="39"/>
      <c r="B265" s="40"/>
      <c r="C265" s="205" t="s">
        <v>393</v>
      </c>
      <c r="D265" s="205" t="s">
        <v>128</v>
      </c>
      <c r="E265" s="206" t="s">
        <v>394</v>
      </c>
      <c r="F265" s="207" t="s">
        <v>395</v>
      </c>
      <c r="G265" s="208" t="s">
        <v>184</v>
      </c>
      <c r="H265" s="209">
        <v>15</v>
      </c>
      <c r="I265" s="210"/>
      <c r="J265" s="211">
        <f>ROUND(I265*H265,2)</f>
        <v>0</v>
      </c>
      <c r="K265" s="207" t="s">
        <v>132</v>
      </c>
      <c r="L265" s="45"/>
      <c r="M265" s="212" t="s">
        <v>19</v>
      </c>
      <c r="N265" s="213" t="s">
        <v>44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133</v>
      </c>
      <c r="AT265" s="216" t="s">
        <v>128</v>
      </c>
      <c r="AU265" s="216" t="s">
        <v>134</v>
      </c>
      <c r="AY265" s="18" t="s">
        <v>125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134</v>
      </c>
      <c r="BK265" s="217">
        <f>ROUND(I265*H265,2)</f>
        <v>0</v>
      </c>
      <c r="BL265" s="18" t="s">
        <v>133</v>
      </c>
      <c r="BM265" s="216" t="s">
        <v>396</v>
      </c>
    </row>
    <row r="266" s="2" customFormat="1">
      <c r="A266" s="39"/>
      <c r="B266" s="40"/>
      <c r="C266" s="41"/>
      <c r="D266" s="218" t="s">
        <v>136</v>
      </c>
      <c r="E266" s="41"/>
      <c r="F266" s="219" t="s">
        <v>397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136</v>
      </c>
      <c r="AU266" s="18" t="s">
        <v>134</v>
      </c>
    </row>
    <row r="267" s="2" customFormat="1" ht="37.8" customHeight="1">
      <c r="A267" s="39"/>
      <c r="B267" s="40"/>
      <c r="C267" s="205" t="s">
        <v>398</v>
      </c>
      <c r="D267" s="205" t="s">
        <v>128</v>
      </c>
      <c r="E267" s="206" t="s">
        <v>399</v>
      </c>
      <c r="F267" s="207" t="s">
        <v>400</v>
      </c>
      <c r="G267" s="208" t="s">
        <v>184</v>
      </c>
      <c r="H267" s="209">
        <v>450</v>
      </c>
      <c r="I267" s="210"/>
      <c r="J267" s="211">
        <f>ROUND(I267*H267,2)</f>
        <v>0</v>
      </c>
      <c r="K267" s="207" t="s">
        <v>132</v>
      </c>
      <c r="L267" s="45"/>
      <c r="M267" s="212" t="s">
        <v>19</v>
      </c>
      <c r="N267" s="213" t="s">
        <v>44</v>
      </c>
      <c r="O267" s="85"/>
      <c r="P267" s="214">
        <f>O267*H267</f>
        <v>0</v>
      </c>
      <c r="Q267" s="214">
        <v>0</v>
      </c>
      <c r="R267" s="214">
        <f>Q267*H267</f>
        <v>0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133</v>
      </c>
      <c r="AT267" s="216" t="s">
        <v>128</v>
      </c>
      <c r="AU267" s="216" t="s">
        <v>134</v>
      </c>
      <c r="AY267" s="18" t="s">
        <v>125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134</v>
      </c>
      <c r="BK267" s="217">
        <f>ROUND(I267*H267,2)</f>
        <v>0</v>
      </c>
      <c r="BL267" s="18" t="s">
        <v>133</v>
      </c>
      <c r="BM267" s="216" t="s">
        <v>401</v>
      </c>
    </row>
    <row r="268" s="2" customFormat="1">
      <c r="A268" s="39"/>
      <c r="B268" s="40"/>
      <c r="C268" s="41"/>
      <c r="D268" s="218" t="s">
        <v>136</v>
      </c>
      <c r="E268" s="41"/>
      <c r="F268" s="219" t="s">
        <v>402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136</v>
      </c>
      <c r="AU268" s="18" t="s">
        <v>134</v>
      </c>
    </row>
    <row r="269" s="14" customFormat="1">
      <c r="A269" s="14"/>
      <c r="B269" s="234"/>
      <c r="C269" s="235"/>
      <c r="D269" s="225" t="s">
        <v>143</v>
      </c>
      <c r="E269" s="236" t="s">
        <v>19</v>
      </c>
      <c r="F269" s="237" t="s">
        <v>403</v>
      </c>
      <c r="G269" s="235"/>
      <c r="H269" s="238">
        <v>450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4" t="s">
        <v>143</v>
      </c>
      <c r="AU269" s="244" t="s">
        <v>134</v>
      </c>
      <c r="AV269" s="14" t="s">
        <v>134</v>
      </c>
      <c r="AW269" s="14" t="s">
        <v>33</v>
      </c>
      <c r="AX269" s="14" t="s">
        <v>80</v>
      </c>
      <c r="AY269" s="244" t="s">
        <v>125</v>
      </c>
    </row>
    <row r="270" s="2" customFormat="1" ht="33" customHeight="1">
      <c r="A270" s="39"/>
      <c r="B270" s="40"/>
      <c r="C270" s="205" t="s">
        <v>404</v>
      </c>
      <c r="D270" s="205" t="s">
        <v>128</v>
      </c>
      <c r="E270" s="206" t="s">
        <v>405</v>
      </c>
      <c r="F270" s="207" t="s">
        <v>406</v>
      </c>
      <c r="G270" s="208" t="s">
        <v>176</v>
      </c>
      <c r="H270" s="209">
        <v>460.30500000000001</v>
      </c>
      <c r="I270" s="210"/>
      <c r="J270" s="211">
        <f>ROUND(I270*H270,2)</f>
        <v>0</v>
      </c>
      <c r="K270" s="207" t="s">
        <v>132</v>
      </c>
      <c r="L270" s="45"/>
      <c r="M270" s="212" t="s">
        <v>19</v>
      </c>
      <c r="N270" s="213" t="s">
        <v>44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133</v>
      </c>
      <c r="AT270" s="216" t="s">
        <v>128</v>
      </c>
      <c r="AU270" s="216" t="s">
        <v>134</v>
      </c>
      <c r="AY270" s="18" t="s">
        <v>125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134</v>
      </c>
      <c r="BK270" s="217">
        <f>ROUND(I270*H270,2)</f>
        <v>0</v>
      </c>
      <c r="BL270" s="18" t="s">
        <v>133</v>
      </c>
      <c r="BM270" s="216" t="s">
        <v>407</v>
      </c>
    </row>
    <row r="271" s="2" customFormat="1">
      <c r="A271" s="39"/>
      <c r="B271" s="40"/>
      <c r="C271" s="41"/>
      <c r="D271" s="218" t="s">
        <v>136</v>
      </c>
      <c r="E271" s="41"/>
      <c r="F271" s="219" t="s">
        <v>408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136</v>
      </c>
      <c r="AU271" s="18" t="s">
        <v>134</v>
      </c>
    </row>
    <row r="272" s="14" customFormat="1">
      <c r="A272" s="14"/>
      <c r="B272" s="234"/>
      <c r="C272" s="235"/>
      <c r="D272" s="225" t="s">
        <v>143</v>
      </c>
      <c r="E272" s="235"/>
      <c r="F272" s="237" t="s">
        <v>409</v>
      </c>
      <c r="G272" s="235"/>
      <c r="H272" s="238">
        <v>460.30500000000001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4" t="s">
        <v>143</v>
      </c>
      <c r="AU272" s="244" t="s">
        <v>134</v>
      </c>
      <c r="AV272" s="14" t="s">
        <v>134</v>
      </c>
      <c r="AW272" s="14" t="s">
        <v>4</v>
      </c>
      <c r="AX272" s="14" t="s">
        <v>80</v>
      </c>
      <c r="AY272" s="244" t="s">
        <v>125</v>
      </c>
    </row>
    <row r="273" s="2" customFormat="1" ht="33" customHeight="1">
      <c r="A273" s="39"/>
      <c r="B273" s="40"/>
      <c r="C273" s="205" t="s">
        <v>410</v>
      </c>
      <c r="D273" s="205" t="s">
        <v>128</v>
      </c>
      <c r="E273" s="206" t="s">
        <v>405</v>
      </c>
      <c r="F273" s="207" t="s">
        <v>406</v>
      </c>
      <c r="G273" s="208" t="s">
        <v>176</v>
      </c>
      <c r="H273" s="209">
        <v>30.687000000000001</v>
      </c>
      <c r="I273" s="210"/>
      <c r="J273" s="211">
        <f>ROUND(I273*H273,2)</f>
        <v>0</v>
      </c>
      <c r="K273" s="207" t="s">
        <v>132</v>
      </c>
      <c r="L273" s="45"/>
      <c r="M273" s="212" t="s">
        <v>19</v>
      </c>
      <c r="N273" s="213" t="s">
        <v>44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133</v>
      </c>
      <c r="AT273" s="216" t="s">
        <v>128</v>
      </c>
      <c r="AU273" s="216" t="s">
        <v>134</v>
      </c>
      <c r="AY273" s="18" t="s">
        <v>125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134</v>
      </c>
      <c r="BK273" s="217">
        <f>ROUND(I273*H273,2)</f>
        <v>0</v>
      </c>
      <c r="BL273" s="18" t="s">
        <v>133</v>
      </c>
      <c r="BM273" s="216" t="s">
        <v>411</v>
      </c>
    </row>
    <row r="274" s="2" customFormat="1">
      <c r="A274" s="39"/>
      <c r="B274" s="40"/>
      <c r="C274" s="41"/>
      <c r="D274" s="218" t="s">
        <v>136</v>
      </c>
      <c r="E274" s="41"/>
      <c r="F274" s="219" t="s">
        <v>408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136</v>
      </c>
      <c r="AU274" s="18" t="s">
        <v>134</v>
      </c>
    </row>
    <row r="275" s="2" customFormat="1" ht="44.25" customHeight="1">
      <c r="A275" s="39"/>
      <c r="B275" s="40"/>
      <c r="C275" s="205" t="s">
        <v>412</v>
      </c>
      <c r="D275" s="205" t="s">
        <v>128</v>
      </c>
      <c r="E275" s="206" t="s">
        <v>413</v>
      </c>
      <c r="F275" s="207" t="s">
        <v>414</v>
      </c>
      <c r="G275" s="208" t="s">
        <v>176</v>
      </c>
      <c r="H275" s="209">
        <v>30.687000000000001</v>
      </c>
      <c r="I275" s="210"/>
      <c r="J275" s="211">
        <f>ROUND(I275*H275,2)</f>
        <v>0</v>
      </c>
      <c r="K275" s="207" t="s">
        <v>132</v>
      </c>
      <c r="L275" s="45"/>
      <c r="M275" s="212" t="s">
        <v>19</v>
      </c>
      <c r="N275" s="213" t="s">
        <v>44</v>
      </c>
      <c r="O275" s="85"/>
      <c r="P275" s="214">
        <f>O275*H275</f>
        <v>0</v>
      </c>
      <c r="Q275" s="214">
        <v>0</v>
      </c>
      <c r="R275" s="214">
        <f>Q275*H275</f>
        <v>0</v>
      </c>
      <c r="S275" s="214">
        <v>0</v>
      </c>
      <c r="T275" s="215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6" t="s">
        <v>133</v>
      </c>
      <c r="AT275" s="216" t="s">
        <v>128</v>
      </c>
      <c r="AU275" s="216" t="s">
        <v>134</v>
      </c>
      <c r="AY275" s="18" t="s">
        <v>125</v>
      </c>
      <c r="BE275" s="217">
        <f>IF(N275="základní",J275,0)</f>
        <v>0</v>
      </c>
      <c r="BF275" s="217">
        <f>IF(N275="snížená",J275,0)</f>
        <v>0</v>
      </c>
      <c r="BG275" s="217">
        <f>IF(N275="zákl. přenesená",J275,0)</f>
        <v>0</v>
      </c>
      <c r="BH275" s="217">
        <f>IF(N275="sníž. přenesená",J275,0)</f>
        <v>0</v>
      </c>
      <c r="BI275" s="217">
        <f>IF(N275="nulová",J275,0)</f>
        <v>0</v>
      </c>
      <c r="BJ275" s="18" t="s">
        <v>134</v>
      </c>
      <c r="BK275" s="217">
        <f>ROUND(I275*H275,2)</f>
        <v>0</v>
      </c>
      <c r="BL275" s="18" t="s">
        <v>133</v>
      </c>
      <c r="BM275" s="216" t="s">
        <v>415</v>
      </c>
    </row>
    <row r="276" s="2" customFormat="1">
      <c r="A276" s="39"/>
      <c r="B276" s="40"/>
      <c r="C276" s="41"/>
      <c r="D276" s="218" t="s">
        <v>136</v>
      </c>
      <c r="E276" s="41"/>
      <c r="F276" s="219" t="s">
        <v>416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136</v>
      </c>
      <c r="AU276" s="18" t="s">
        <v>134</v>
      </c>
    </row>
    <row r="277" s="2" customFormat="1" ht="37.8" customHeight="1">
      <c r="A277" s="39"/>
      <c r="B277" s="40"/>
      <c r="C277" s="205" t="s">
        <v>417</v>
      </c>
      <c r="D277" s="205" t="s">
        <v>128</v>
      </c>
      <c r="E277" s="206" t="s">
        <v>418</v>
      </c>
      <c r="F277" s="207" t="s">
        <v>419</v>
      </c>
      <c r="G277" s="208" t="s">
        <v>176</v>
      </c>
      <c r="H277" s="209">
        <v>3.5049999999999999</v>
      </c>
      <c r="I277" s="210"/>
      <c r="J277" s="211">
        <f>ROUND(I277*H277,2)</f>
        <v>0</v>
      </c>
      <c r="K277" s="207" t="s">
        <v>132</v>
      </c>
      <c r="L277" s="45"/>
      <c r="M277" s="212" t="s">
        <v>19</v>
      </c>
      <c r="N277" s="213" t="s">
        <v>44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133</v>
      </c>
      <c r="AT277" s="216" t="s">
        <v>128</v>
      </c>
      <c r="AU277" s="216" t="s">
        <v>134</v>
      </c>
      <c r="AY277" s="18" t="s">
        <v>125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134</v>
      </c>
      <c r="BK277" s="217">
        <f>ROUND(I277*H277,2)</f>
        <v>0</v>
      </c>
      <c r="BL277" s="18" t="s">
        <v>133</v>
      </c>
      <c r="BM277" s="216" t="s">
        <v>420</v>
      </c>
    </row>
    <row r="278" s="2" customFormat="1">
      <c r="A278" s="39"/>
      <c r="B278" s="40"/>
      <c r="C278" s="41"/>
      <c r="D278" s="218" t="s">
        <v>136</v>
      </c>
      <c r="E278" s="41"/>
      <c r="F278" s="219" t="s">
        <v>421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136</v>
      </c>
      <c r="AU278" s="18" t="s">
        <v>134</v>
      </c>
    </row>
    <row r="279" s="2" customFormat="1" ht="49.05" customHeight="1">
      <c r="A279" s="39"/>
      <c r="B279" s="40"/>
      <c r="C279" s="205" t="s">
        <v>422</v>
      </c>
      <c r="D279" s="205" t="s">
        <v>128</v>
      </c>
      <c r="E279" s="206" t="s">
        <v>423</v>
      </c>
      <c r="F279" s="207" t="s">
        <v>424</v>
      </c>
      <c r="G279" s="208" t="s">
        <v>176</v>
      </c>
      <c r="H279" s="209">
        <v>30.004999999999999</v>
      </c>
      <c r="I279" s="210"/>
      <c r="J279" s="211">
        <f>ROUND(I279*H279,2)</f>
        <v>0</v>
      </c>
      <c r="K279" s="207" t="s">
        <v>132</v>
      </c>
      <c r="L279" s="45"/>
      <c r="M279" s="212" t="s">
        <v>19</v>
      </c>
      <c r="N279" s="213" t="s">
        <v>44</v>
      </c>
      <c r="O279" s="85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133</v>
      </c>
      <c r="AT279" s="216" t="s">
        <v>128</v>
      </c>
      <c r="AU279" s="216" t="s">
        <v>134</v>
      </c>
      <c r="AY279" s="18" t="s">
        <v>125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134</v>
      </c>
      <c r="BK279" s="217">
        <f>ROUND(I279*H279,2)</f>
        <v>0</v>
      </c>
      <c r="BL279" s="18" t="s">
        <v>133</v>
      </c>
      <c r="BM279" s="216" t="s">
        <v>425</v>
      </c>
    </row>
    <row r="280" s="2" customFormat="1">
      <c r="A280" s="39"/>
      <c r="B280" s="40"/>
      <c r="C280" s="41"/>
      <c r="D280" s="218" t="s">
        <v>136</v>
      </c>
      <c r="E280" s="41"/>
      <c r="F280" s="219" t="s">
        <v>426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136</v>
      </c>
      <c r="AU280" s="18" t="s">
        <v>134</v>
      </c>
    </row>
    <row r="281" s="12" customFormat="1" ht="22.8" customHeight="1">
      <c r="A281" s="12"/>
      <c r="B281" s="189"/>
      <c r="C281" s="190"/>
      <c r="D281" s="191" t="s">
        <v>71</v>
      </c>
      <c r="E281" s="203" t="s">
        <v>427</v>
      </c>
      <c r="F281" s="203" t="s">
        <v>428</v>
      </c>
      <c r="G281" s="190"/>
      <c r="H281" s="190"/>
      <c r="I281" s="193"/>
      <c r="J281" s="204">
        <f>BK281</f>
        <v>0</v>
      </c>
      <c r="K281" s="190"/>
      <c r="L281" s="195"/>
      <c r="M281" s="196"/>
      <c r="N281" s="197"/>
      <c r="O281" s="197"/>
      <c r="P281" s="198">
        <f>SUM(P282:P283)</f>
        <v>0</v>
      </c>
      <c r="Q281" s="197"/>
      <c r="R281" s="198">
        <f>SUM(R282:R283)</f>
        <v>0</v>
      </c>
      <c r="S281" s="197"/>
      <c r="T281" s="199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0" t="s">
        <v>80</v>
      </c>
      <c r="AT281" s="201" t="s">
        <v>71</v>
      </c>
      <c r="AU281" s="201" t="s">
        <v>80</v>
      </c>
      <c r="AY281" s="200" t="s">
        <v>125</v>
      </c>
      <c r="BK281" s="202">
        <f>SUM(BK282:BK283)</f>
        <v>0</v>
      </c>
    </row>
    <row r="282" s="2" customFormat="1" ht="55.5" customHeight="1">
      <c r="A282" s="39"/>
      <c r="B282" s="40"/>
      <c r="C282" s="205" t="s">
        <v>429</v>
      </c>
      <c r="D282" s="205" t="s">
        <v>128</v>
      </c>
      <c r="E282" s="206" t="s">
        <v>430</v>
      </c>
      <c r="F282" s="207" t="s">
        <v>431</v>
      </c>
      <c r="G282" s="208" t="s">
        <v>176</v>
      </c>
      <c r="H282" s="209">
        <v>7.234</v>
      </c>
      <c r="I282" s="210"/>
      <c r="J282" s="211">
        <f>ROUND(I282*H282,2)</f>
        <v>0</v>
      </c>
      <c r="K282" s="207" t="s">
        <v>132</v>
      </c>
      <c r="L282" s="45"/>
      <c r="M282" s="212" t="s">
        <v>19</v>
      </c>
      <c r="N282" s="213" t="s">
        <v>44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133</v>
      </c>
      <c r="AT282" s="216" t="s">
        <v>128</v>
      </c>
      <c r="AU282" s="216" t="s">
        <v>134</v>
      </c>
      <c r="AY282" s="18" t="s">
        <v>125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134</v>
      </c>
      <c r="BK282" s="217">
        <f>ROUND(I282*H282,2)</f>
        <v>0</v>
      </c>
      <c r="BL282" s="18" t="s">
        <v>133</v>
      </c>
      <c r="BM282" s="216" t="s">
        <v>432</v>
      </c>
    </row>
    <row r="283" s="2" customFormat="1">
      <c r="A283" s="39"/>
      <c r="B283" s="40"/>
      <c r="C283" s="41"/>
      <c r="D283" s="218" t="s">
        <v>136</v>
      </c>
      <c r="E283" s="41"/>
      <c r="F283" s="219" t="s">
        <v>433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136</v>
      </c>
      <c r="AU283" s="18" t="s">
        <v>134</v>
      </c>
    </row>
    <row r="284" s="12" customFormat="1" ht="25.92" customHeight="1">
      <c r="A284" s="12"/>
      <c r="B284" s="189"/>
      <c r="C284" s="190"/>
      <c r="D284" s="191" t="s">
        <v>71</v>
      </c>
      <c r="E284" s="192" t="s">
        <v>434</v>
      </c>
      <c r="F284" s="192" t="s">
        <v>435</v>
      </c>
      <c r="G284" s="190"/>
      <c r="H284" s="190"/>
      <c r="I284" s="193"/>
      <c r="J284" s="194">
        <f>BK284</f>
        <v>0</v>
      </c>
      <c r="K284" s="190"/>
      <c r="L284" s="195"/>
      <c r="M284" s="196"/>
      <c r="N284" s="197"/>
      <c r="O284" s="197"/>
      <c r="P284" s="198">
        <f>P285+P309+P522+P633+P649+P694+P732+P752</f>
        <v>0</v>
      </c>
      <c r="Q284" s="197"/>
      <c r="R284" s="198">
        <f>R285+R309+R522+R633+R649+R694+R732+R752</f>
        <v>46.491724219999995</v>
      </c>
      <c r="S284" s="197"/>
      <c r="T284" s="199">
        <f>T285+T309+T522+T633+T649+T694+T732+T752</f>
        <v>24.035691739999997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0" t="s">
        <v>134</v>
      </c>
      <c r="AT284" s="201" t="s">
        <v>71</v>
      </c>
      <c r="AU284" s="201" t="s">
        <v>72</v>
      </c>
      <c r="AY284" s="200" t="s">
        <v>125</v>
      </c>
      <c r="BK284" s="202">
        <f>BK285+BK309+BK522+BK633+BK649+BK694+BK732+BK752</f>
        <v>0</v>
      </c>
    </row>
    <row r="285" s="12" customFormat="1" ht="22.8" customHeight="1">
      <c r="A285" s="12"/>
      <c r="B285" s="189"/>
      <c r="C285" s="190"/>
      <c r="D285" s="191" t="s">
        <v>71</v>
      </c>
      <c r="E285" s="203" t="s">
        <v>436</v>
      </c>
      <c r="F285" s="203" t="s">
        <v>437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SUM(P286:P308)</f>
        <v>0</v>
      </c>
      <c r="Q285" s="197"/>
      <c r="R285" s="198">
        <f>SUM(R286:R308)</f>
        <v>2.9040975200000001</v>
      </c>
      <c r="S285" s="197"/>
      <c r="T285" s="199">
        <f>SUM(T286:T308)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134</v>
      </c>
      <c r="AT285" s="201" t="s">
        <v>71</v>
      </c>
      <c r="AU285" s="201" t="s">
        <v>80</v>
      </c>
      <c r="AY285" s="200" t="s">
        <v>125</v>
      </c>
      <c r="BK285" s="202">
        <f>SUM(BK286:BK308)</f>
        <v>0</v>
      </c>
    </row>
    <row r="286" s="2" customFormat="1" ht="37.8" customHeight="1">
      <c r="A286" s="39"/>
      <c r="B286" s="40"/>
      <c r="C286" s="205" t="s">
        <v>438</v>
      </c>
      <c r="D286" s="205" t="s">
        <v>128</v>
      </c>
      <c r="E286" s="206" t="s">
        <v>439</v>
      </c>
      <c r="F286" s="207" t="s">
        <v>440</v>
      </c>
      <c r="G286" s="208" t="s">
        <v>148</v>
      </c>
      <c r="H286" s="209">
        <v>343.411</v>
      </c>
      <c r="I286" s="210"/>
      <c r="J286" s="211">
        <f>ROUND(I286*H286,2)</f>
        <v>0</v>
      </c>
      <c r="K286" s="207" t="s">
        <v>132</v>
      </c>
      <c r="L286" s="45"/>
      <c r="M286" s="212" t="s">
        <v>19</v>
      </c>
      <c r="N286" s="213" t="s">
        <v>44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211</v>
      </c>
      <c r="AT286" s="216" t="s">
        <v>128</v>
      </c>
      <c r="AU286" s="216" t="s">
        <v>134</v>
      </c>
      <c r="AY286" s="18" t="s">
        <v>125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134</v>
      </c>
      <c r="BK286" s="217">
        <f>ROUND(I286*H286,2)</f>
        <v>0</v>
      </c>
      <c r="BL286" s="18" t="s">
        <v>211</v>
      </c>
      <c r="BM286" s="216" t="s">
        <v>441</v>
      </c>
    </row>
    <row r="287" s="2" customFormat="1">
      <c r="A287" s="39"/>
      <c r="B287" s="40"/>
      <c r="C287" s="41"/>
      <c r="D287" s="218" t="s">
        <v>136</v>
      </c>
      <c r="E287" s="41"/>
      <c r="F287" s="219" t="s">
        <v>442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136</v>
      </c>
      <c r="AU287" s="18" t="s">
        <v>134</v>
      </c>
    </row>
    <row r="288" s="14" customFormat="1">
      <c r="A288" s="14"/>
      <c r="B288" s="234"/>
      <c r="C288" s="235"/>
      <c r="D288" s="225" t="s">
        <v>143</v>
      </c>
      <c r="E288" s="236" t="s">
        <v>19</v>
      </c>
      <c r="F288" s="237" t="s">
        <v>443</v>
      </c>
      <c r="G288" s="235"/>
      <c r="H288" s="238">
        <v>343.411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4" t="s">
        <v>143</v>
      </c>
      <c r="AU288" s="244" t="s">
        <v>134</v>
      </c>
      <c r="AV288" s="14" t="s">
        <v>134</v>
      </c>
      <c r="AW288" s="14" t="s">
        <v>33</v>
      </c>
      <c r="AX288" s="14" t="s">
        <v>80</v>
      </c>
      <c r="AY288" s="244" t="s">
        <v>125</v>
      </c>
    </row>
    <row r="289" s="2" customFormat="1" ht="24.15" customHeight="1">
      <c r="A289" s="39"/>
      <c r="B289" s="40"/>
      <c r="C289" s="257" t="s">
        <v>444</v>
      </c>
      <c r="D289" s="257" t="s">
        <v>445</v>
      </c>
      <c r="E289" s="258" t="s">
        <v>446</v>
      </c>
      <c r="F289" s="259" t="s">
        <v>447</v>
      </c>
      <c r="G289" s="260" t="s">
        <v>148</v>
      </c>
      <c r="H289" s="261">
        <v>721.16300000000001</v>
      </c>
      <c r="I289" s="262"/>
      <c r="J289" s="263">
        <f>ROUND(I289*H289,2)</f>
        <v>0</v>
      </c>
      <c r="K289" s="259" t="s">
        <v>132</v>
      </c>
      <c r="L289" s="264"/>
      <c r="M289" s="265" t="s">
        <v>19</v>
      </c>
      <c r="N289" s="266" t="s">
        <v>44</v>
      </c>
      <c r="O289" s="85"/>
      <c r="P289" s="214">
        <f>O289*H289</f>
        <v>0</v>
      </c>
      <c r="Q289" s="214">
        <v>0.0035000000000000001</v>
      </c>
      <c r="R289" s="214">
        <f>Q289*H289</f>
        <v>2.5240705000000001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410</v>
      </c>
      <c r="AT289" s="216" t="s">
        <v>445</v>
      </c>
      <c r="AU289" s="216" t="s">
        <v>134</v>
      </c>
      <c r="AY289" s="18" t="s">
        <v>125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134</v>
      </c>
      <c r="BK289" s="217">
        <f>ROUND(I289*H289,2)</f>
        <v>0</v>
      </c>
      <c r="BL289" s="18" t="s">
        <v>211</v>
      </c>
      <c r="BM289" s="216" t="s">
        <v>448</v>
      </c>
    </row>
    <row r="290" s="14" customFormat="1">
      <c r="A290" s="14"/>
      <c r="B290" s="234"/>
      <c r="C290" s="235"/>
      <c r="D290" s="225" t="s">
        <v>143</v>
      </c>
      <c r="E290" s="236" t="s">
        <v>19</v>
      </c>
      <c r="F290" s="237" t="s">
        <v>449</v>
      </c>
      <c r="G290" s="235"/>
      <c r="H290" s="238">
        <v>343.411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4" t="s">
        <v>143</v>
      </c>
      <c r="AU290" s="244" t="s">
        <v>134</v>
      </c>
      <c r="AV290" s="14" t="s">
        <v>134</v>
      </c>
      <c r="AW290" s="14" t="s">
        <v>33</v>
      </c>
      <c r="AX290" s="14" t="s">
        <v>80</v>
      </c>
      <c r="AY290" s="244" t="s">
        <v>125</v>
      </c>
    </row>
    <row r="291" s="14" customFormat="1">
      <c r="A291" s="14"/>
      <c r="B291" s="234"/>
      <c r="C291" s="235"/>
      <c r="D291" s="225" t="s">
        <v>143</v>
      </c>
      <c r="E291" s="235"/>
      <c r="F291" s="237" t="s">
        <v>450</v>
      </c>
      <c r="G291" s="235"/>
      <c r="H291" s="238">
        <v>721.16300000000001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4" t="s">
        <v>143</v>
      </c>
      <c r="AU291" s="244" t="s">
        <v>134</v>
      </c>
      <c r="AV291" s="14" t="s">
        <v>134</v>
      </c>
      <c r="AW291" s="14" t="s">
        <v>4</v>
      </c>
      <c r="AX291" s="14" t="s">
        <v>80</v>
      </c>
      <c r="AY291" s="244" t="s">
        <v>125</v>
      </c>
    </row>
    <row r="292" s="2" customFormat="1" ht="24.15" customHeight="1">
      <c r="A292" s="39"/>
      <c r="B292" s="40"/>
      <c r="C292" s="205" t="s">
        <v>451</v>
      </c>
      <c r="D292" s="205" t="s">
        <v>128</v>
      </c>
      <c r="E292" s="206" t="s">
        <v>452</v>
      </c>
      <c r="F292" s="207" t="s">
        <v>453</v>
      </c>
      <c r="G292" s="208" t="s">
        <v>148</v>
      </c>
      <c r="H292" s="209">
        <v>411.298</v>
      </c>
      <c r="I292" s="210"/>
      <c r="J292" s="211">
        <f>ROUND(I292*H292,2)</f>
        <v>0</v>
      </c>
      <c r="K292" s="207" t="s">
        <v>132</v>
      </c>
      <c r="L292" s="45"/>
      <c r="M292" s="212" t="s">
        <v>19</v>
      </c>
      <c r="N292" s="213" t="s">
        <v>44</v>
      </c>
      <c r="O292" s="85"/>
      <c r="P292" s="214">
        <f>O292*H292</f>
        <v>0</v>
      </c>
      <c r="Q292" s="214">
        <v>0.00080999999999999996</v>
      </c>
      <c r="R292" s="214">
        <f>Q292*H292</f>
        <v>0.33315138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211</v>
      </c>
      <c r="AT292" s="216" t="s">
        <v>128</v>
      </c>
      <c r="AU292" s="216" t="s">
        <v>134</v>
      </c>
      <c r="AY292" s="18" t="s">
        <v>125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134</v>
      </c>
      <c r="BK292" s="217">
        <f>ROUND(I292*H292,2)</f>
        <v>0</v>
      </c>
      <c r="BL292" s="18" t="s">
        <v>211</v>
      </c>
      <c r="BM292" s="216" t="s">
        <v>454</v>
      </c>
    </row>
    <row r="293" s="2" customFormat="1">
      <c r="A293" s="39"/>
      <c r="B293" s="40"/>
      <c r="C293" s="41"/>
      <c r="D293" s="218" t="s">
        <v>136</v>
      </c>
      <c r="E293" s="41"/>
      <c r="F293" s="219" t="s">
        <v>455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136</v>
      </c>
      <c r="AU293" s="18" t="s">
        <v>134</v>
      </c>
    </row>
    <row r="294" s="13" customFormat="1">
      <c r="A294" s="13"/>
      <c r="B294" s="223"/>
      <c r="C294" s="224"/>
      <c r="D294" s="225" t="s">
        <v>143</v>
      </c>
      <c r="E294" s="226" t="s">
        <v>19</v>
      </c>
      <c r="F294" s="227" t="s">
        <v>456</v>
      </c>
      <c r="G294" s="224"/>
      <c r="H294" s="226" t="s">
        <v>19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3" t="s">
        <v>143</v>
      </c>
      <c r="AU294" s="233" t="s">
        <v>134</v>
      </c>
      <c r="AV294" s="13" t="s">
        <v>80</v>
      </c>
      <c r="AW294" s="13" t="s">
        <v>33</v>
      </c>
      <c r="AX294" s="13" t="s">
        <v>72</v>
      </c>
      <c r="AY294" s="233" t="s">
        <v>125</v>
      </c>
    </row>
    <row r="295" s="14" customFormat="1">
      <c r="A295" s="14"/>
      <c r="B295" s="234"/>
      <c r="C295" s="235"/>
      <c r="D295" s="225" t="s">
        <v>143</v>
      </c>
      <c r="E295" s="236" t="s">
        <v>19</v>
      </c>
      <c r="F295" s="237" t="s">
        <v>443</v>
      </c>
      <c r="G295" s="235"/>
      <c r="H295" s="238">
        <v>343.411</v>
      </c>
      <c r="I295" s="239"/>
      <c r="J295" s="235"/>
      <c r="K295" s="235"/>
      <c r="L295" s="240"/>
      <c r="M295" s="241"/>
      <c r="N295" s="242"/>
      <c r="O295" s="242"/>
      <c r="P295" s="242"/>
      <c r="Q295" s="242"/>
      <c r="R295" s="242"/>
      <c r="S295" s="242"/>
      <c r="T295" s="24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4" t="s">
        <v>143</v>
      </c>
      <c r="AU295" s="244" t="s">
        <v>134</v>
      </c>
      <c r="AV295" s="14" t="s">
        <v>134</v>
      </c>
      <c r="AW295" s="14" t="s">
        <v>33</v>
      </c>
      <c r="AX295" s="14" t="s">
        <v>72</v>
      </c>
      <c r="AY295" s="244" t="s">
        <v>125</v>
      </c>
    </row>
    <row r="296" s="13" customFormat="1">
      <c r="A296" s="13"/>
      <c r="B296" s="223"/>
      <c r="C296" s="224"/>
      <c r="D296" s="225" t="s">
        <v>143</v>
      </c>
      <c r="E296" s="226" t="s">
        <v>19</v>
      </c>
      <c r="F296" s="227" t="s">
        <v>457</v>
      </c>
      <c r="G296" s="224"/>
      <c r="H296" s="226" t="s">
        <v>19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3" t="s">
        <v>143</v>
      </c>
      <c r="AU296" s="233" t="s">
        <v>134</v>
      </c>
      <c r="AV296" s="13" t="s">
        <v>80</v>
      </c>
      <c r="AW296" s="13" t="s">
        <v>33</v>
      </c>
      <c r="AX296" s="13" t="s">
        <v>72</v>
      </c>
      <c r="AY296" s="233" t="s">
        <v>125</v>
      </c>
    </row>
    <row r="297" s="14" customFormat="1">
      <c r="A297" s="14"/>
      <c r="B297" s="234"/>
      <c r="C297" s="235"/>
      <c r="D297" s="225" t="s">
        <v>143</v>
      </c>
      <c r="E297" s="236" t="s">
        <v>19</v>
      </c>
      <c r="F297" s="237" t="s">
        <v>458</v>
      </c>
      <c r="G297" s="235"/>
      <c r="H297" s="238">
        <v>25.692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4" t="s">
        <v>143</v>
      </c>
      <c r="AU297" s="244" t="s">
        <v>134</v>
      </c>
      <c r="AV297" s="14" t="s">
        <v>134</v>
      </c>
      <c r="AW297" s="14" t="s">
        <v>33</v>
      </c>
      <c r="AX297" s="14" t="s">
        <v>72</v>
      </c>
      <c r="AY297" s="244" t="s">
        <v>125</v>
      </c>
    </row>
    <row r="298" s="14" customFormat="1">
      <c r="A298" s="14"/>
      <c r="B298" s="234"/>
      <c r="C298" s="235"/>
      <c r="D298" s="225" t="s">
        <v>143</v>
      </c>
      <c r="E298" s="236" t="s">
        <v>19</v>
      </c>
      <c r="F298" s="237" t="s">
        <v>459</v>
      </c>
      <c r="G298" s="235"/>
      <c r="H298" s="238">
        <v>4.8040000000000003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4" t="s">
        <v>143</v>
      </c>
      <c r="AU298" s="244" t="s">
        <v>134</v>
      </c>
      <c r="AV298" s="14" t="s">
        <v>134</v>
      </c>
      <c r="AW298" s="14" t="s">
        <v>33</v>
      </c>
      <c r="AX298" s="14" t="s">
        <v>72</v>
      </c>
      <c r="AY298" s="244" t="s">
        <v>125</v>
      </c>
    </row>
    <row r="299" s="16" customFormat="1">
      <c r="A299" s="16"/>
      <c r="B299" s="267"/>
      <c r="C299" s="268"/>
      <c r="D299" s="225" t="s">
        <v>143</v>
      </c>
      <c r="E299" s="269" t="s">
        <v>19</v>
      </c>
      <c r="F299" s="270" t="s">
        <v>460</v>
      </c>
      <c r="G299" s="268"/>
      <c r="H299" s="271">
        <v>373.90699999999998</v>
      </c>
      <c r="I299" s="272"/>
      <c r="J299" s="268"/>
      <c r="K299" s="268"/>
      <c r="L299" s="273"/>
      <c r="M299" s="274"/>
      <c r="N299" s="275"/>
      <c r="O299" s="275"/>
      <c r="P299" s="275"/>
      <c r="Q299" s="275"/>
      <c r="R299" s="275"/>
      <c r="S299" s="275"/>
      <c r="T299" s="27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77" t="s">
        <v>143</v>
      </c>
      <c r="AU299" s="277" t="s">
        <v>134</v>
      </c>
      <c r="AV299" s="16" t="s">
        <v>126</v>
      </c>
      <c r="AW299" s="16" t="s">
        <v>33</v>
      </c>
      <c r="AX299" s="16" t="s">
        <v>72</v>
      </c>
      <c r="AY299" s="277" t="s">
        <v>125</v>
      </c>
    </row>
    <row r="300" s="14" customFormat="1">
      <c r="A300" s="14"/>
      <c r="B300" s="234"/>
      <c r="C300" s="235"/>
      <c r="D300" s="225" t="s">
        <v>143</v>
      </c>
      <c r="E300" s="236" t="s">
        <v>19</v>
      </c>
      <c r="F300" s="237" t="s">
        <v>461</v>
      </c>
      <c r="G300" s="235"/>
      <c r="H300" s="238">
        <v>37.390999999999998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4" t="s">
        <v>143</v>
      </c>
      <c r="AU300" s="244" t="s">
        <v>134</v>
      </c>
      <c r="AV300" s="14" t="s">
        <v>134</v>
      </c>
      <c r="AW300" s="14" t="s">
        <v>33</v>
      </c>
      <c r="AX300" s="14" t="s">
        <v>72</v>
      </c>
      <c r="AY300" s="244" t="s">
        <v>125</v>
      </c>
    </row>
    <row r="301" s="15" customFormat="1">
      <c r="A301" s="15"/>
      <c r="B301" s="245"/>
      <c r="C301" s="246"/>
      <c r="D301" s="225" t="s">
        <v>143</v>
      </c>
      <c r="E301" s="247" t="s">
        <v>19</v>
      </c>
      <c r="F301" s="248" t="s">
        <v>160</v>
      </c>
      <c r="G301" s="246"/>
      <c r="H301" s="249">
        <v>411.298</v>
      </c>
      <c r="I301" s="250"/>
      <c r="J301" s="246"/>
      <c r="K301" s="246"/>
      <c r="L301" s="251"/>
      <c r="M301" s="252"/>
      <c r="N301" s="253"/>
      <c r="O301" s="253"/>
      <c r="P301" s="253"/>
      <c r="Q301" s="253"/>
      <c r="R301" s="253"/>
      <c r="S301" s="253"/>
      <c r="T301" s="25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5" t="s">
        <v>143</v>
      </c>
      <c r="AU301" s="255" t="s">
        <v>134</v>
      </c>
      <c r="AV301" s="15" t="s">
        <v>133</v>
      </c>
      <c r="AW301" s="15" t="s">
        <v>33</v>
      </c>
      <c r="AX301" s="15" t="s">
        <v>80</v>
      </c>
      <c r="AY301" s="255" t="s">
        <v>125</v>
      </c>
    </row>
    <row r="302" s="2" customFormat="1" ht="44.25" customHeight="1">
      <c r="A302" s="39"/>
      <c r="B302" s="40"/>
      <c r="C302" s="205" t="s">
        <v>462</v>
      </c>
      <c r="D302" s="205" t="s">
        <v>128</v>
      </c>
      <c r="E302" s="206" t="s">
        <v>463</v>
      </c>
      <c r="F302" s="207" t="s">
        <v>464</v>
      </c>
      <c r="G302" s="208" t="s">
        <v>148</v>
      </c>
      <c r="H302" s="209">
        <v>343.411</v>
      </c>
      <c r="I302" s="210"/>
      <c r="J302" s="211">
        <f>ROUND(I302*H302,2)</f>
        <v>0</v>
      </c>
      <c r="K302" s="207" t="s">
        <v>132</v>
      </c>
      <c r="L302" s="45"/>
      <c r="M302" s="212" t="s">
        <v>19</v>
      </c>
      <c r="N302" s="213" t="s">
        <v>44</v>
      </c>
      <c r="O302" s="85"/>
      <c r="P302" s="214">
        <f>O302*H302</f>
        <v>0</v>
      </c>
      <c r="Q302" s="214">
        <v>1.0000000000000001E-05</v>
      </c>
      <c r="R302" s="214">
        <f>Q302*H302</f>
        <v>0.0034341100000000002</v>
      </c>
      <c r="S302" s="214">
        <v>0</v>
      </c>
      <c r="T302" s="21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211</v>
      </c>
      <c r="AT302" s="216" t="s">
        <v>128</v>
      </c>
      <c r="AU302" s="216" t="s">
        <v>134</v>
      </c>
      <c r="AY302" s="18" t="s">
        <v>125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134</v>
      </c>
      <c r="BK302" s="217">
        <f>ROUND(I302*H302,2)</f>
        <v>0</v>
      </c>
      <c r="BL302" s="18" t="s">
        <v>211</v>
      </c>
      <c r="BM302" s="216" t="s">
        <v>465</v>
      </c>
    </row>
    <row r="303" s="2" customFormat="1">
      <c r="A303" s="39"/>
      <c r="B303" s="40"/>
      <c r="C303" s="41"/>
      <c r="D303" s="218" t="s">
        <v>136</v>
      </c>
      <c r="E303" s="41"/>
      <c r="F303" s="219" t="s">
        <v>466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136</v>
      </c>
      <c r="AU303" s="18" t="s">
        <v>134</v>
      </c>
    </row>
    <row r="304" s="14" customFormat="1">
      <c r="A304" s="14"/>
      <c r="B304" s="234"/>
      <c r="C304" s="235"/>
      <c r="D304" s="225" t="s">
        <v>143</v>
      </c>
      <c r="E304" s="236" t="s">
        <v>19</v>
      </c>
      <c r="F304" s="237" t="s">
        <v>443</v>
      </c>
      <c r="G304" s="235"/>
      <c r="H304" s="238">
        <v>343.411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4" t="s">
        <v>143</v>
      </c>
      <c r="AU304" s="244" t="s">
        <v>134</v>
      </c>
      <c r="AV304" s="14" t="s">
        <v>134</v>
      </c>
      <c r="AW304" s="14" t="s">
        <v>33</v>
      </c>
      <c r="AX304" s="14" t="s">
        <v>80</v>
      </c>
      <c r="AY304" s="244" t="s">
        <v>125</v>
      </c>
    </row>
    <row r="305" s="2" customFormat="1" ht="49.05" customHeight="1">
      <c r="A305" s="39"/>
      <c r="B305" s="40"/>
      <c r="C305" s="257" t="s">
        <v>467</v>
      </c>
      <c r="D305" s="257" t="s">
        <v>445</v>
      </c>
      <c r="E305" s="258" t="s">
        <v>468</v>
      </c>
      <c r="F305" s="259" t="s">
        <v>469</v>
      </c>
      <c r="G305" s="260" t="s">
        <v>148</v>
      </c>
      <c r="H305" s="261">
        <v>394.923</v>
      </c>
      <c r="I305" s="262"/>
      <c r="J305" s="263">
        <f>ROUND(I305*H305,2)</f>
        <v>0</v>
      </c>
      <c r="K305" s="259" t="s">
        <v>132</v>
      </c>
      <c r="L305" s="264"/>
      <c r="M305" s="265" t="s">
        <v>19</v>
      </c>
      <c r="N305" s="266" t="s">
        <v>44</v>
      </c>
      <c r="O305" s="85"/>
      <c r="P305" s="214">
        <f>O305*H305</f>
        <v>0</v>
      </c>
      <c r="Q305" s="214">
        <v>0.00011</v>
      </c>
      <c r="R305" s="214">
        <f>Q305*H305</f>
        <v>0.043441529999999999</v>
      </c>
      <c r="S305" s="214">
        <v>0</v>
      </c>
      <c r="T305" s="215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410</v>
      </c>
      <c r="AT305" s="216" t="s">
        <v>445</v>
      </c>
      <c r="AU305" s="216" t="s">
        <v>134</v>
      </c>
      <c r="AY305" s="18" t="s">
        <v>125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134</v>
      </c>
      <c r="BK305" s="217">
        <f>ROUND(I305*H305,2)</f>
        <v>0</v>
      </c>
      <c r="BL305" s="18" t="s">
        <v>211</v>
      </c>
      <c r="BM305" s="216" t="s">
        <v>470</v>
      </c>
    </row>
    <row r="306" s="14" customFormat="1">
      <c r="A306" s="14"/>
      <c r="B306" s="234"/>
      <c r="C306" s="235"/>
      <c r="D306" s="225" t="s">
        <v>143</v>
      </c>
      <c r="E306" s="236" t="s">
        <v>19</v>
      </c>
      <c r="F306" s="237" t="s">
        <v>471</v>
      </c>
      <c r="G306" s="235"/>
      <c r="H306" s="238">
        <v>394.923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4" t="s">
        <v>143</v>
      </c>
      <c r="AU306" s="244" t="s">
        <v>134</v>
      </c>
      <c r="AV306" s="14" t="s">
        <v>134</v>
      </c>
      <c r="AW306" s="14" t="s">
        <v>33</v>
      </c>
      <c r="AX306" s="14" t="s">
        <v>80</v>
      </c>
      <c r="AY306" s="244" t="s">
        <v>125</v>
      </c>
    </row>
    <row r="307" s="2" customFormat="1" ht="49.05" customHeight="1">
      <c r="A307" s="39"/>
      <c r="B307" s="40"/>
      <c r="C307" s="205" t="s">
        <v>472</v>
      </c>
      <c r="D307" s="205" t="s">
        <v>128</v>
      </c>
      <c r="E307" s="206" t="s">
        <v>473</v>
      </c>
      <c r="F307" s="207" t="s">
        <v>474</v>
      </c>
      <c r="G307" s="208" t="s">
        <v>475</v>
      </c>
      <c r="H307" s="278"/>
      <c r="I307" s="210"/>
      <c r="J307" s="211">
        <f>ROUND(I307*H307,2)</f>
        <v>0</v>
      </c>
      <c r="K307" s="207" t="s">
        <v>132</v>
      </c>
      <c r="L307" s="45"/>
      <c r="M307" s="212" t="s">
        <v>19</v>
      </c>
      <c r="N307" s="213" t="s">
        <v>44</v>
      </c>
      <c r="O307" s="85"/>
      <c r="P307" s="214">
        <f>O307*H307</f>
        <v>0</v>
      </c>
      <c r="Q307" s="214">
        <v>0</v>
      </c>
      <c r="R307" s="214">
        <f>Q307*H307</f>
        <v>0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211</v>
      </c>
      <c r="AT307" s="216" t="s">
        <v>128</v>
      </c>
      <c r="AU307" s="216" t="s">
        <v>134</v>
      </c>
      <c r="AY307" s="18" t="s">
        <v>125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134</v>
      </c>
      <c r="BK307" s="217">
        <f>ROUND(I307*H307,2)</f>
        <v>0</v>
      </c>
      <c r="BL307" s="18" t="s">
        <v>211</v>
      </c>
      <c r="BM307" s="216" t="s">
        <v>476</v>
      </c>
    </row>
    <row r="308" s="2" customFormat="1">
      <c r="A308" s="39"/>
      <c r="B308" s="40"/>
      <c r="C308" s="41"/>
      <c r="D308" s="218" t="s">
        <v>136</v>
      </c>
      <c r="E308" s="41"/>
      <c r="F308" s="219" t="s">
        <v>477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136</v>
      </c>
      <c r="AU308" s="18" t="s">
        <v>134</v>
      </c>
    </row>
    <row r="309" s="12" customFormat="1" ht="22.8" customHeight="1">
      <c r="A309" s="12"/>
      <c r="B309" s="189"/>
      <c r="C309" s="190"/>
      <c r="D309" s="191" t="s">
        <v>71</v>
      </c>
      <c r="E309" s="203" t="s">
        <v>478</v>
      </c>
      <c r="F309" s="203" t="s">
        <v>479</v>
      </c>
      <c r="G309" s="190"/>
      <c r="H309" s="190"/>
      <c r="I309" s="193"/>
      <c r="J309" s="204">
        <f>BK309</f>
        <v>0</v>
      </c>
      <c r="K309" s="190"/>
      <c r="L309" s="195"/>
      <c r="M309" s="196"/>
      <c r="N309" s="197"/>
      <c r="O309" s="197"/>
      <c r="P309" s="198">
        <f>SUM(P310:P521)</f>
        <v>0</v>
      </c>
      <c r="Q309" s="197"/>
      <c r="R309" s="198">
        <f>SUM(R310:R521)</f>
        <v>29.540619630000005</v>
      </c>
      <c r="S309" s="197"/>
      <c r="T309" s="199">
        <f>SUM(T310:T521)</f>
        <v>16.507628439999998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0" t="s">
        <v>134</v>
      </c>
      <c r="AT309" s="201" t="s">
        <v>71</v>
      </c>
      <c r="AU309" s="201" t="s">
        <v>80</v>
      </c>
      <c r="AY309" s="200" t="s">
        <v>125</v>
      </c>
      <c r="BK309" s="202">
        <f>SUM(BK310:BK521)</f>
        <v>0</v>
      </c>
    </row>
    <row r="310" s="2" customFormat="1" ht="33" customHeight="1">
      <c r="A310" s="39"/>
      <c r="B310" s="40"/>
      <c r="C310" s="205" t="s">
        <v>480</v>
      </c>
      <c r="D310" s="205" t="s">
        <v>128</v>
      </c>
      <c r="E310" s="206" t="s">
        <v>481</v>
      </c>
      <c r="F310" s="207" t="s">
        <v>482</v>
      </c>
      <c r="G310" s="208" t="s">
        <v>184</v>
      </c>
      <c r="H310" s="209">
        <v>20.207999999999998</v>
      </c>
      <c r="I310" s="210"/>
      <c r="J310" s="211">
        <f>ROUND(I310*H310,2)</f>
        <v>0</v>
      </c>
      <c r="K310" s="207" t="s">
        <v>132</v>
      </c>
      <c r="L310" s="45"/>
      <c r="M310" s="212" t="s">
        <v>19</v>
      </c>
      <c r="N310" s="213" t="s">
        <v>44</v>
      </c>
      <c r="O310" s="85"/>
      <c r="P310" s="214">
        <f>O310*H310</f>
        <v>0</v>
      </c>
      <c r="Q310" s="214">
        <v>0</v>
      </c>
      <c r="R310" s="214">
        <f>Q310*H310</f>
        <v>0</v>
      </c>
      <c r="S310" s="214">
        <v>0.0080000000000000002</v>
      </c>
      <c r="T310" s="215">
        <f>S310*H310</f>
        <v>0.161664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211</v>
      </c>
      <c r="AT310" s="216" t="s">
        <v>128</v>
      </c>
      <c r="AU310" s="216" t="s">
        <v>134</v>
      </c>
      <c r="AY310" s="18" t="s">
        <v>125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134</v>
      </c>
      <c r="BK310" s="217">
        <f>ROUND(I310*H310,2)</f>
        <v>0</v>
      </c>
      <c r="BL310" s="18" t="s">
        <v>211</v>
      </c>
      <c r="BM310" s="216" t="s">
        <v>483</v>
      </c>
    </row>
    <row r="311" s="2" customFormat="1">
      <c r="A311" s="39"/>
      <c r="B311" s="40"/>
      <c r="C311" s="41"/>
      <c r="D311" s="218" t="s">
        <v>136</v>
      </c>
      <c r="E311" s="41"/>
      <c r="F311" s="219" t="s">
        <v>484</v>
      </c>
      <c r="G311" s="41"/>
      <c r="H311" s="41"/>
      <c r="I311" s="220"/>
      <c r="J311" s="41"/>
      <c r="K311" s="41"/>
      <c r="L311" s="45"/>
      <c r="M311" s="221"/>
      <c r="N311" s="22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136</v>
      </c>
      <c r="AU311" s="18" t="s">
        <v>134</v>
      </c>
    </row>
    <row r="312" s="13" customFormat="1">
      <c r="A312" s="13"/>
      <c r="B312" s="223"/>
      <c r="C312" s="224"/>
      <c r="D312" s="225" t="s">
        <v>143</v>
      </c>
      <c r="E312" s="226" t="s">
        <v>19</v>
      </c>
      <c r="F312" s="227" t="s">
        <v>485</v>
      </c>
      <c r="G312" s="224"/>
      <c r="H312" s="226" t="s">
        <v>19</v>
      </c>
      <c r="I312" s="228"/>
      <c r="J312" s="224"/>
      <c r="K312" s="224"/>
      <c r="L312" s="229"/>
      <c r="M312" s="230"/>
      <c r="N312" s="231"/>
      <c r="O312" s="231"/>
      <c r="P312" s="231"/>
      <c r="Q312" s="231"/>
      <c r="R312" s="231"/>
      <c r="S312" s="231"/>
      <c r="T312" s="23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3" t="s">
        <v>143</v>
      </c>
      <c r="AU312" s="233" t="s">
        <v>134</v>
      </c>
      <c r="AV312" s="13" t="s">
        <v>80</v>
      </c>
      <c r="AW312" s="13" t="s">
        <v>33</v>
      </c>
      <c r="AX312" s="13" t="s">
        <v>72</v>
      </c>
      <c r="AY312" s="233" t="s">
        <v>125</v>
      </c>
    </row>
    <row r="313" s="13" customFormat="1">
      <c r="A313" s="13"/>
      <c r="B313" s="223"/>
      <c r="C313" s="224"/>
      <c r="D313" s="225" t="s">
        <v>143</v>
      </c>
      <c r="E313" s="226" t="s">
        <v>19</v>
      </c>
      <c r="F313" s="227" t="s">
        <v>486</v>
      </c>
      <c r="G313" s="224"/>
      <c r="H313" s="226" t="s">
        <v>19</v>
      </c>
      <c r="I313" s="228"/>
      <c r="J313" s="224"/>
      <c r="K313" s="224"/>
      <c r="L313" s="229"/>
      <c r="M313" s="230"/>
      <c r="N313" s="231"/>
      <c r="O313" s="231"/>
      <c r="P313" s="231"/>
      <c r="Q313" s="231"/>
      <c r="R313" s="231"/>
      <c r="S313" s="231"/>
      <c r="T313" s="23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3" t="s">
        <v>143</v>
      </c>
      <c r="AU313" s="233" t="s">
        <v>134</v>
      </c>
      <c r="AV313" s="13" t="s">
        <v>80</v>
      </c>
      <c r="AW313" s="13" t="s">
        <v>33</v>
      </c>
      <c r="AX313" s="13" t="s">
        <v>72</v>
      </c>
      <c r="AY313" s="233" t="s">
        <v>125</v>
      </c>
    </row>
    <row r="314" s="14" customFormat="1">
      <c r="A314" s="14"/>
      <c r="B314" s="234"/>
      <c r="C314" s="235"/>
      <c r="D314" s="225" t="s">
        <v>143</v>
      </c>
      <c r="E314" s="236" t="s">
        <v>19</v>
      </c>
      <c r="F314" s="237" t="s">
        <v>487</v>
      </c>
      <c r="G314" s="235"/>
      <c r="H314" s="238">
        <v>12.699999999999999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4" t="s">
        <v>143</v>
      </c>
      <c r="AU314" s="244" t="s">
        <v>134</v>
      </c>
      <c r="AV314" s="14" t="s">
        <v>134</v>
      </c>
      <c r="AW314" s="14" t="s">
        <v>33</v>
      </c>
      <c r="AX314" s="14" t="s">
        <v>72</v>
      </c>
      <c r="AY314" s="244" t="s">
        <v>125</v>
      </c>
    </row>
    <row r="315" s="13" customFormat="1">
      <c r="A315" s="13"/>
      <c r="B315" s="223"/>
      <c r="C315" s="224"/>
      <c r="D315" s="225" t="s">
        <v>143</v>
      </c>
      <c r="E315" s="226" t="s">
        <v>19</v>
      </c>
      <c r="F315" s="227" t="s">
        <v>488</v>
      </c>
      <c r="G315" s="224"/>
      <c r="H315" s="226" t="s">
        <v>19</v>
      </c>
      <c r="I315" s="228"/>
      <c r="J315" s="224"/>
      <c r="K315" s="224"/>
      <c r="L315" s="229"/>
      <c r="M315" s="230"/>
      <c r="N315" s="231"/>
      <c r="O315" s="231"/>
      <c r="P315" s="231"/>
      <c r="Q315" s="231"/>
      <c r="R315" s="231"/>
      <c r="S315" s="231"/>
      <c r="T315" s="23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3" t="s">
        <v>143</v>
      </c>
      <c r="AU315" s="233" t="s">
        <v>134</v>
      </c>
      <c r="AV315" s="13" t="s">
        <v>80</v>
      </c>
      <c r="AW315" s="13" t="s">
        <v>33</v>
      </c>
      <c r="AX315" s="13" t="s">
        <v>72</v>
      </c>
      <c r="AY315" s="233" t="s">
        <v>125</v>
      </c>
    </row>
    <row r="316" s="14" customFormat="1">
      <c r="A316" s="14"/>
      <c r="B316" s="234"/>
      <c r="C316" s="235"/>
      <c r="D316" s="225" t="s">
        <v>143</v>
      </c>
      <c r="E316" s="236" t="s">
        <v>19</v>
      </c>
      <c r="F316" s="237" t="s">
        <v>489</v>
      </c>
      <c r="G316" s="235"/>
      <c r="H316" s="238">
        <v>4.1399999999999997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4" t="s">
        <v>143</v>
      </c>
      <c r="AU316" s="244" t="s">
        <v>134</v>
      </c>
      <c r="AV316" s="14" t="s">
        <v>134</v>
      </c>
      <c r="AW316" s="14" t="s">
        <v>33</v>
      </c>
      <c r="AX316" s="14" t="s">
        <v>72</v>
      </c>
      <c r="AY316" s="244" t="s">
        <v>125</v>
      </c>
    </row>
    <row r="317" s="16" customFormat="1">
      <c r="A317" s="16"/>
      <c r="B317" s="267"/>
      <c r="C317" s="268"/>
      <c r="D317" s="225" t="s">
        <v>143</v>
      </c>
      <c r="E317" s="269" t="s">
        <v>19</v>
      </c>
      <c r="F317" s="270" t="s">
        <v>460</v>
      </c>
      <c r="G317" s="268"/>
      <c r="H317" s="271">
        <v>16.84</v>
      </c>
      <c r="I317" s="272"/>
      <c r="J317" s="268"/>
      <c r="K317" s="268"/>
      <c r="L317" s="273"/>
      <c r="M317" s="274"/>
      <c r="N317" s="275"/>
      <c r="O317" s="275"/>
      <c r="P317" s="275"/>
      <c r="Q317" s="275"/>
      <c r="R317" s="275"/>
      <c r="S317" s="275"/>
      <c r="T317" s="27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277" t="s">
        <v>143</v>
      </c>
      <c r="AU317" s="277" t="s">
        <v>134</v>
      </c>
      <c r="AV317" s="16" t="s">
        <v>126</v>
      </c>
      <c r="AW317" s="16" t="s">
        <v>33</v>
      </c>
      <c r="AX317" s="16" t="s">
        <v>72</v>
      </c>
      <c r="AY317" s="277" t="s">
        <v>125</v>
      </c>
    </row>
    <row r="318" s="13" customFormat="1">
      <c r="A318" s="13"/>
      <c r="B318" s="223"/>
      <c r="C318" s="224"/>
      <c r="D318" s="225" t="s">
        <v>143</v>
      </c>
      <c r="E318" s="226" t="s">
        <v>19</v>
      </c>
      <c r="F318" s="227" t="s">
        <v>490</v>
      </c>
      <c r="G318" s="224"/>
      <c r="H318" s="226" t="s">
        <v>19</v>
      </c>
      <c r="I318" s="228"/>
      <c r="J318" s="224"/>
      <c r="K318" s="224"/>
      <c r="L318" s="229"/>
      <c r="M318" s="230"/>
      <c r="N318" s="231"/>
      <c r="O318" s="231"/>
      <c r="P318" s="231"/>
      <c r="Q318" s="231"/>
      <c r="R318" s="231"/>
      <c r="S318" s="231"/>
      <c r="T318" s="23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3" t="s">
        <v>143</v>
      </c>
      <c r="AU318" s="233" t="s">
        <v>134</v>
      </c>
      <c r="AV318" s="13" t="s">
        <v>80</v>
      </c>
      <c r="AW318" s="13" t="s">
        <v>33</v>
      </c>
      <c r="AX318" s="13" t="s">
        <v>72</v>
      </c>
      <c r="AY318" s="233" t="s">
        <v>125</v>
      </c>
    </row>
    <row r="319" s="14" customFormat="1">
      <c r="A319" s="14"/>
      <c r="B319" s="234"/>
      <c r="C319" s="235"/>
      <c r="D319" s="225" t="s">
        <v>143</v>
      </c>
      <c r="E319" s="236" t="s">
        <v>19</v>
      </c>
      <c r="F319" s="237" t="s">
        <v>491</v>
      </c>
      <c r="G319" s="235"/>
      <c r="H319" s="238">
        <v>3.3679999999999999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4" t="s">
        <v>143</v>
      </c>
      <c r="AU319" s="244" t="s">
        <v>134</v>
      </c>
      <c r="AV319" s="14" t="s">
        <v>134</v>
      </c>
      <c r="AW319" s="14" t="s">
        <v>33</v>
      </c>
      <c r="AX319" s="14" t="s">
        <v>72</v>
      </c>
      <c r="AY319" s="244" t="s">
        <v>125</v>
      </c>
    </row>
    <row r="320" s="15" customFormat="1">
      <c r="A320" s="15"/>
      <c r="B320" s="245"/>
      <c r="C320" s="246"/>
      <c r="D320" s="225" t="s">
        <v>143</v>
      </c>
      <c r="E320" s="247" t="s">
        <v>19</v>
      </c>
      <c r="F320" s="248" t="s">
        <v>160</v>
      </c>
      <c r="G320" s="246"/>
      <c r="H320" s="249">
        <v>20.207999999999998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5" t="s">
        <v>143</v>
      </c>
      <c r="AU320" s="255" t="s">
        <v>134</v>
      </c>
      <c r="AV320" s="15" t="s">
        <v>133</v>
      </c>
      <c r="AW320" s="15" t="s">
        <v>33</v>
      </c>
      <c r="AX320" s="15" t="s">
        <v>80</v>
      </c>
      <c r="AY320" s="255" t="s">
        <v>125</v>
      </c>
    </row>
    <row r="321" s="2" customFormat="1" ht="37.8" customHeight="1">
      <c r="A321" s="39"/>
      <c r="B321" s="40"/>
      <c r="C321" s="205" t="s">
        <v>492</v>
      </c>
      <c r="D321" s="205" t="s">
        <v>128</v>
      </c>
      <c r="E321" s="206" t="s">
        <v>493</v>
      </c>
      <c r="F321" s="207" t="s">
        <v>494</v>
      </c>
      <c r="G321" s="208" t="s">
        <v>184</v>
      </c>
      <c r="H321" s="209">
        <v>583.60799999999995</v>
      </c>
      <c r="I321" s="210"/>
      <c r="J321" s="211">
        <f>ROUND(I321*H321,2)</f>
        <v>0</v>
      </c>
      <c r="K321" s="207" t="s">
        <v>132</v>
      </c>
      <c r="L321" s="45"/>
      <c r="M321" s="212" t="s">
        <v>19</v>
      </c>
      <c r="N321" s="213" t="s">
        <v>44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0.014</v>
      </c>
      <c r="T321" s="215">
        <f>S321*H321</f>
        <v>8.1705119999999987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211</v>
      </c>
      <c r="AT321" s="216" t="s">
        <v>128</v>
      </c>
      <c r="AU321" s="216" t="s">
        <v>134</v>
      </c>
      <c r="AY321" s="18" t="s">
        <v>125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134</v>
      </c>
      <c r="BK321" s="217">
        <f>ROUND(I321*H321,2)</f>
        <v>0</v>
      </c>
      <c r="BL321" s="18" t="s">
        <v>211</v>
      </c>
      <c r="BM321" s="216" t="s">
        <v>495</v>
      </c>
    </row>
    <row r="322" s="2" customFormat="1">
      <c r="A322" s="39"/>
      <c r="B322" s="40"/>
      <c r="C322" s="41"/>
      <c r="D322" s="218" t="s">
        <v>136</v>
      </c>
      <c r="E322" s="41"/>
      <c r="F322" s="219" t="s">
        <v>496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136</v>
      </c>
      <c r="AU322" s="18" t="s">
        <v>134</v>
      </c>
    </row>
    <row r="323" s="13" customFormat="1">
      <c r="A323" s="13"/>
      <c r="B323" s="223"/>
      <c r="C323" s="224"/>
      <c r="D323" s="225" t="s">
        <v>143</v>
      </c>
      <c r="E323" s="226" t="s">
        <v>19</v>
      </c>
      <c r="F323" s="227" t="s">
        <v>485</v>
      </c>
      <c r="G323" s="224"/>
      <c r="H323" s="226" t="s">
        <v>19</v>
      </c>
      <c r="I323" s="228"/>
      <c r="J323" s="224"/>
      <c r="K323" s="224"/>
      <c r="L323" s="229"/>
      <c r="M323" s="230"/>
      <c r="N323" s="231"/>
      <c r="O323" s="231"/>
      <c r="P323" s="231"/>
      <c r="Q323" s="231"/>
      <c r="R323" s="231"/>
      <c r="S323" s="231"/>
      <c r="T323" s="23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3" t="s">
        <v>143</v>
      </c>
      <c r="AU323" s="233" t="s">
        <v>134</v>
      </c>
      <c r="AV323" s="13" t="s">
        <v>80</v>
      </c>
      <c r="AW323" s="13" t="s">
        <v>33</v>
      </c>
      <c r="AX323" s="13" t="s">
        <v>72</v>
      </c>
      <c r="AY323" s="233" t="s">
        <v>125</v>
      </c>
    </row>
    <row r="324" s="13" customFormat="1">
      <c r="A324" s="13"/>
      <c r="B324" s="223"/>
      <c r="C324" s="224"/>
      <c r="D324" s="225" t="s">
        <v>143</v>
      </c>
      <c r="E324" s="226" t="s">
        <v>19</v>
      </c>
      <c r="F324" s="227" t="s">
        <v>497</v>
      </c>
      <c r="G324" s="224"/>
      <c r="H324" s="226" t="s">
        <v>19</v>
      </c>
      <c r="I324" s="228"/>
      <c r="J324" s="224"/>
      <c r="K324" s="224"/>
      <c r="L324" s="229"/>
      <c r="M324" s="230"/>
      <c r="N324" s="231"/>
      <c r="O324" s="231"/>
      <c r="P324" s="231"/>
      <c r="Q324" s="231"/>
      <c r="R324" s="231"/>
      <c r="S324" s="231"/>
      <c r="T324" s="23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3" t="s">
        <v>143</v>
      </c>
      <c r="AU324" s="233" t="s">
        <v>134</v>
      </c>
      <c r="AV324" s="13" t="s">
        <v>80</v>
      </c>
      <c r="AW324" s="13" t="s">
        <v>33</v>
      </c>
      <c r="AX324" s="13" t="s">
        <v>72</v>
      </c>
      <c r="AY324" s="233" t="s">
        <v>125</v>
      </c>
    </row>
    <row r="325" s="14" customFormat="1">
      <c r="A325" s="14"/>
      <c r="B325" s="234"/>
      <c r="C325" s="235"/>
      <c r="D325" s="225" t="s">
        <v>143</v>
      </c>
      <c r="E325" s="236" t="s">
        <v>19</v>
      </c>
      <c r="F325" s="237" t="s">
        <v>498</v>
      </c>
      <c r="G325" s="235"/>
      <c r="H325" s="238">
        <v>417.19999999999999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4" t="s">
        <v>143</v>
      </c>
      <c r="AU325" s="244" t="s">
        <v>134</v>
      </c>
      <c r="AV325" s="14" t="s">
        <v>134</v>
      </c>
      <c r="AW325" s="14" t="s">
        <v>33</v>
      </c>
      <c r="AX325" s="14" t="s">
        <v>72</v>
      </c>
      <c r="AY325" s="244" t="s">
        <v>125</v>
      </c>
    </row>
    <row r="326" s="13" customFormat="1">
      <c r="A326" s="13"/>
      <c r="B326" s="223"/>
      <c r="C326" s="224"/>
      <c r="D326" s="225" t="s">
        <v>143</v>
      </c>
      <c r="E326" s="226" t="s">
        <v>19</v>
      </c>
      <c r="F326" s="227" t="s">
        <v>499</v>
      </c>
      <c r="G326" s="224"/>
      <c r="H326" s="226" t="s">
        <v>19</v>
      </c>
      <c r="I326" s="228"/>
      <c r="J326" s="224"/>
      <c r="K326" s="224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143</v>
      </c>
      <c r="AU326" s="233" t="s">
        <v>134</v>
      </c>
      <c r="AV326" s="13" t="s">
        <v>80</v>
      </c>
      <c r="AW326" s="13" t="s">
        <v>33</v>
      </c>
      <c r="AX326" s="13" t="s">
        <v>72</v>
      </c>
      <c r="AY326" s="233" t="s">
        <v>125</v>
      </c>
    </row>
    <row r="327" s="14" customFormat="1">
      <c r="A327" s="14"/>
      <c r="B327" s="234"/>
      <c r="C327" s="235"/>
      <c r="D327" s="225" t="s">
        <v>143</v>
      </c>
      <c r="E327" s="236" t="s">
        <v>19</v>
      </c>
      <c r="F327" s="237" t="s">
        <v>500</v>
      </c>
      <c r="G327" s="235"/>
      <c r="H327" s="238">
        <v>13.699999999999999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4" t="s">
        <v>143</v>
      </c>
      <c r="AU327" s="244" t="s">
        <v>134</v>
      </c>
      <c r="AV327" s="14" t="s">
        <v>134</v>
      </c>
      <c r="AW327" s="14" t="s">
        <v>33</v>
      </c>
      <c r="AX327" s="14" t="s">
        <v>72</v>
      </c>
      <c r="AY327" s="244" t="s">
        <v>125</v>
      </c>
    </row>
    <row r="328" s="13" customFormat="1">
      <c r="A328" s="13"/>
      <c r="B328" s="223"/>
      <c r="C328" s="224"/>
      <c r="D328" s="225" t="s">
        <v>143</v>
      </c>
      <c r="E328" s="226" t="s">
        <v>19</v>
      </c>
      <c r="F328" s="227" t="s">
        <v>501</v>
      </c>
      <c r="G328" s="224"/>
      <c r="H328" s="226" t="s">
        <v>19</v>
      </c>
      <c r="I328" s="228"/>
      <c r="J328" s="224"/>
      <c r="K328" s="224"/>
      <c r="L328" s="229"/>
      <c r="M328" s="230"/>
      <c r="N328" s="231"/>
      <c r="O328" s="231"/>
      <c r="P328" s="231"/>
      <c r="Q328" s="231"/>
      <c r="R328" s="231"/>
      <c r="S328" s="231"/>
      <c r="T328" s="23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3" t="s">
        <v>143</v>
      </c>
      <c r="AU328" s="233" t="s">
        <v>134</v>
      </c>
      <c r="AV328" s="13" t="s">
        <v>80</v>
      </c>
      <c r="AW328" s="13" t="s">
        <v>33</v>
      </c>
      <c r="AX328" s="13" t="s">
        <v>72</v>
      </c>
      <c r="AY328" s="233" t="s">
        <v>125</v>
      </c>
    </row>
    <row r="329" s="14" customFormat="1">
      <c r="A329" s="14"/>
      <c r="B329" s="234"/>
      <c r="C329" s="235"/>
      <c r="D329" s="225" t="s">
        <v>143</v>
      </c>
      <c r="E329" s="236" t="s">
        <v>19</v>
      </c>
      <c r="F329" s="237" t="s">
        <v>502</v>
      </c>
      <c r="G329" s="235"/>
      <c r="H329" s="238">
        <v>15.9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4" t="s">
        <v>143</v>
      </c>
      <c r="AU329" s="244" t="s">
        <v>134</v>
      </c>
      <c r="AV329" s="14" t="s">
        <v>134</v>
      </c>
      <c r="AW329" s="14" t="s">
        <v>33</v>
      </c>
      <c r="AX329" s="14" t="s">
        <v>72</v>
      </c>
      <c r="AY329" s="244" t="s">
        <v>125</v>
      </c>
    </row>
    <row r="330" s="13" customFormat="1">
      <c r="A330" s="13"/>
      <c r="B330" s="223"/>
      <c r="C330" s="224"/>
      <c r="D330" s="225" t="s">
        <v>143</v>
      </c>
      <c r="E330" s="226" t="s">
        <v>19</v>
      </c>
      <c r="F330" s="227" t="s">
        <v>488</v>
      </c>
      <c r="G330" s="224"/>
      <c r="H330" s="226" t="s">
        <v>19</v>
      </c>
      <c r="I330" s="228"/>
      <c r="J330" s="224"/>
      <c r="K330" s="224"/>
      <c r="L330" s="229"/>
      <c r="M330" s="230"/>
      <c r="N330" s="231"/>
      <c r="O330" s="231"/>
      <c r="P330" s="231"/>
      <c r="Q330" s="231"/>
      <c r="R330" s="231"/>
      <c r="S330" s="231"/>
      <c r="T330" s="23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3" t="s">
        <v>143</v>
      </c>
      <c r="AU330" s="233" t="s">
        <v>134</v>
      </c>
      <c r="AV330" s="13" t="s">
        <v>80</v>
      </c>
      <c r="AW330" s="13" t="s">
        <v>33</v>
      </c>
      <c r="AX330" s="13" t="s">
        <v>72</v>
      </c>
      <c r="AY330" s="233" t="s">
        <v>125</v>
      </c>
    </row>
    <row r="331" s="14" customFormat="1">
      <c r="A331" s="14"/>
      <c r="B331" s="234"/>
      <c r="C331" s="235"/>
      <c r="D331" s="225" t="s">
        <v>143</v>
      </c>
      <c r="E331" s="236" t="s">
        <v>19</v>
      </c>
      <c r="F331" s="237" t="s">
        <v>503</v>
      </c>
      <c r="G331" s="235"/>
      <c r="H331" s="238">
        <v>39.600000000000001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4" t="s">
        <v>143</v>
      </c>
      <c r="AU331" s="244" t="s">
        <v>134</v>
      </c>
      <c r="AV331" s="14" t="s">
        <v>134</v>
      </c>
      <c r="AW331" s="14" t="s">
        <v>33</v>
      </c>
      <c r="AX331" s="14" t="s">
        <v>72</v>
      </c>
      <c r="AY331" s="244" t="s">
        <v>125</v>
      </c>
    </row>
    <row r="332" s="16" customFormat="1">
      <c r="A332" s="16"/>
      <c r="B332" s="267"/>
      <c r="C332" s="268"/>
      <c r="D332" s="225" t="s">
        <v>143</v>
      </c>
      <c r="E332" s="269" t="s">
        <v>19</v>
      </c>
      <c r="F332" s="270" t="s">
        <v>460</v>
      </c>
      <c r="G332" s="268"/>
      <c r="H332" s="271">
        <v>486.39999999999998</v>
      </c>
      <c r="I332" s="272"/>
      <c r="J332" s="268"/>
      <c r="K332" s="268"/>
      <c r="L332" s="273"/>
      <c r="M332" s="274"/>
      <c r="N332" s="275"/>
      <c r="O332" s="275"/>
      <c r="P332" s="275"/>
      <c r="Q332" s="275"/>
      <c r="R332" s="275"/>
      <c r="S332" s="275"/>
      <c r="T332" s="27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77" t="s">
        <v>143</v>
      </c>
      <c r="AU332" s="277" t="s">
        <v>134</v>
      </c>
      <c r="AV332" s="16" t="s">
        <v>126</v>
      </c>
      <c r="AW332" s="16" t="s">
        <v>33</v>
      </c>
      <c r="AX332" s="16" t="s">
        <v>72</v>
      </c>
      <c r="AY332" s="277" t="s">
        <v>125</v>
      </c>
    </row>
    <row r="333" s="13" customFormat="1">
      <c r="A333" s="13"/>
      <c r="B333" s="223"/>
      <c r="C333" s="224"/>
      <c r="D333" s="225" t="s">
        <v>143</v>
      </c>
      <c r="E333" s="226" t="s">
        <v>19</v>
      </c>
      <c r="F333" s="227" t="s">
        <v>490</v>
      </c>
      <c r="G333" s="224"/>
      <c r="H333" s="226" t="s">
        <v>19</v>
      </c>
      <c r="I333" s="228"/>
      <c r="J333" s="224"/>
      <c r="K333" s="224"/>
      <c r="L333" s="229"/>
      <c r="M333" s="230"/>
      <c r="N333" s="231"/>
      <c r="O333" s="231"/>
      <c r="P333" s="231"/>
      <c r="Q333" s="231"/>
      <c r="R333" s="231"/>
      <c r="S333" s="231"/>
      <c r="T333" s="23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3" t="s">
        <v>143</v>
      </c>
      <c r="AU333" s="233" t="s">
        <v>134</v>
      </c>
      <c r="AV333" s="13" t="s">
        <v>80</v>
      </c>
      <c r="AW333" s="13" t="s">
        <v>33</v>
      </c>
      <c r="AX333" s="13" t="s">
        <v>72</v>
      </c>
      <c r="AY333" s="233" t="s">
        <v>125</v>
      </c>
    </row>
    <row r="334" s="14" customFormat="1">
      <c r="A334" s="14"/>
      <c r="B334" s="234"/>
      <c r="C334" s="235"/>
      <c r="D334" s="225" t="s">
        <v>143</v>
      </c>
      <c r="E334" s="236" t="s">
        <v>19</v>
      </c>
      <c r="F334" s="237" t="s">
        <v>504</v>
      </c>
      <c r="G334" s="235"/>
      <c r="H334" s="238">
        <v>97.207999999999998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4" t="s">
        <v>143</v>
      </c>
      <c r="AU334" s="244" t="s">
        <v>134</v>
      </c>
      <c r="AV334" s="14" t="s">
        <v>134</v>
      </c>
      <c r="AW334" s="14" t="s">
        <v>33</v>
      </c>
      <c r="AX334" s="14" t="s">
        <v>72</v>
      </c>
      <c r="AY334" s="244" t="s">
        <v>125</v>
      </c>
    </row>
    <row r="335" s="15" customFormat="1">
      <c r="A335" s="15"/>
      <c r="B335" s="245"/>
      <c r="C335" s="246"/>
      <c r="D335" s="225" t="s">
        <v>143</v>
      </c>
      <c r="E335" s="247" t="s">
        <v>19</v>
      </c>
      <c r="F335" s="248" t="s">
        <v>160</v>
      </c>
      <c r="G335" s="246"/>
      <c r="H335" s="249">
        <v>583.60799999999995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5" t="s">
        <v>143</v>
      </c>
      <c r="AU335" s="255" t="s">
        <v>134</v>
      </c>
      <c r="AV335" s="15" t="s">
        <v>133</v>
      </c>
      <c r="AW335" s="15" t="s">
        <v>33</v>
      </c>
      <c r="AX335" s="15" t="s">
        <v>80</v>
      </c>
      <c r="AY335" s="255" t="s">
        <v>125</v>
      </c>
    </row>
    <row r="336" s="2" customFormat="1" ht="37.8" customHeight="1">
      <c r="A336" s="39"/>
      <c r="B336" s="40"/>
      <c r="C336" s="205" t="s">
        <v>505</v>
      </c>
      <c r="D336" s="205" t="s">
        <v>128</v>
      </c>
      <c r="E336" s="206" t="s">
        <v>506</v>
      </c>
      <c r="F336" s="207" t="s">
        <v>507</v>
      </c>
      <c r="G336" s="208" t="s">
        <v>184</v>
      </c>
      <c r="H336" s="209">
        <v>36.719999999999999</v>
      </c>
      <c r="I336" s="210"/>
      <c r="J336" s="211">
        <f>ROUND(I336*H336,2)</f>
        <v>0</v>
      </c>
      <c r="K336" s="207" t="s">
        <v>132</v>
      </c>
      <c r="L336" s="45"/>
      <c r="M336" s="212" t="s">
        <v>19</v>
      </c>
      <c r="N336" s="213" t="s">
        <v>44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0.024</v>
      </c>
      <c r="T336" s="215">
        <f>S336*H336</f>
        <v>0.88127999999999995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211</v>
      </c>
      <c r="AT336" s="216" t="s">
        <v>128</v>
      </c>
      <c r="AU336" s="216" t="s">
        <v>134</v>
      </c>
      <c r="AY336" s="18" t="s">
        <v>125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134</v>
      </c>
      <c r="BK336" s="217">
        <f>ROUND(I336*H336,2)</f>
        <v>0</v>
      </c>
      <c r="BL336" s="18" t="s">
        <v>211</v>
      </c>
      <c r="BM336" s="216" t="s">
        <v>508</v>
      </c>
    </row>
    <row r="337" s="2" customFormat="1">
      <c r="A337" s="39"/>
      <c r="B337" s="40"/>
      <c r="C337" s="41"/>
      <c r="D337" s="218" t="s">
        <v>136</v>
      </c>
      <c r="E337" s="41"/>
      <c r="F337" s="219" t="s">
        <v>509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136</v>
      </c>
      <c r="AU337" s="18" t="s">
        <v>134</v>
      </c>
    </row>
    <row r="338" s="13" customFormat="1">
      <c r="A338" s="13"/>
      <c r="B338" s="223"/>
      <c r="C338" s="224"/>
      <c r="D338" s="225" t="s">
        <v>143</v>
      </c>
      <c r="E338" s="226" t="s">
        <v>19</v>
      </c>
      <c r="F338" s="227" t="s">
        <v>485</v>
      </c>
      <c r="G338" s="224"/>
      <c r="H338" s="226" t="s">
        <v>19</v>
      </c>
      <c r="I338" s="228"/>
      <c r="J338" s="224"/>
      <c r="K338" s="224"/>
      <c r="L338" s="229"/>
      <c r="M338" s="230"/>
      <c r="N338" s="231"/>
      <c r="O338" s="231"/>
      <c r="P338" s="231"/>
      <c r="Q338" s="231"/>
      <c r="R338" s="231"/>
      <c r="S338" s="231"/>
      <c r="T338" s="23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3" t="s">
        <v>143</v>
      </c>
      <c r="AU338" s="233" t="s">
        <v>134</v>
      </c>
      <c r="AV338" s="13" t="s">
        <v>80</v>
      </c>
      <c r="AW338" s="13" t="s">
        <v>33</v>
      </c>
      <c r="AX338" s="13" t="s">
        <v>72</v>
      </c>
      <c r="AY338" s="233" t="s">
        <v>125</v>
      </c>
    </row>
    <row r="339" s="13" customFormat="1">
      <c r="A339" s="13"/>
      <c r="B339" s="223"/>
      <c r="C339" s="224"/>
      <c r="D339" s="225" t="s">
        <v>143</v>
      </c>
      <c r="E339" s="226" t="s">
        <v>19</v>
      </c>
      <c r="F339" s="227" t="s">
        <v>510</v>
      </c>
      <c r="G339" s="224"/>
      <c r="H339" s="226" t="s">
        <v>19</v>
      </c>
      <c r="I339" s="228"/>
      <c r="J339" s="224"/>
      <c r="K339" s="224"/>
      <c r="L339" s="229"/>
      <c r="M339" s="230"/>
      <c r="N339" s="231"/>
      <c r="O339" s="231"/>
      <c r="P339" s="231"/>
      <c r="Q339" s="231"/>
      <c r="R339" s="231"/>
      <c r="S339" s="231"/>
      <c r="T339" s="23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3" t="s">
        <v>143</v>
      </c>
      <c r="AU339" s="233" t="s">
        <v>134</v>
      </c>
      <c r="AV339" s="13" t="s">
        <v>80</v>
      </c>
      <c r="AW339" s="13" t="s">
        <v>33</v>
      </c>
      <c r="AX339" s="13" t="s">
        <v>72</v>
      </c>
      <c r="AY339" s="233" t="s">
        <v>125</v>
      </c>
    </row>
    <row r="340" s="14" customFormat="1">
      <c r="A340" s="14"/>
      <c r="B340" s="234"/>
      <c r="C340" s="235"/>
      <c r="D340" s="225" t="s">
        <v>143</v>
      </c>
      <c r="E340" s="236" t="s">
        <v>19</v>
      </c>
      <c r="F340" s="237" t="s">
        <v>511</v>
      </c>
      <c r="G340" s="235"/>
      <c r="H340" s="238">
        <v>30.600000000000001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4" t="s">
        <v>143</v>
      </c>
      <c r="AU340" s="244" t="s">
        <v>134</v>
      </c>
      <c r="AV340" s="14" t="s">
        <v>134</v>
      </c>
      <c r="AW340" s="14" t="s">
        <v>33</v>
      </c>
      <c r="AX340" s="14" t="s">
        <v>72</v>
      </c>
      <c r="AY340" s="244" t="s">
        <v>125</v>
      </c>
    </row>
    <row r="341" s="16" customFormat="1">
      <c r="A341" s="16"/>
      <c r="B341" s="267"/>
      <c r="C341" s="268"/>
      <c r="D341" s="225" t="s">
        <v>143</v>
      </c>
      <c r="E341" s="269" t="s">
        <v>19</v>
      </c>
      <c r="F341" s="270" t="s">
        <v>460</v>
      </c>
      <c r="G341" s="268"/>
      <c r="H341" s="271">
        <v>30.600000000000001</v>
      </c>
      <c r="I341" s="272"/>
      <c r="J341" s="268"/>
      <c r="K341" s="268"/>
      <c r="L341" s="273"/>
      <c r="M341" s="274"/>
      <c r="N341" s="275"/>
      <c r="O341" s="275"/>
      <c r="P341" s="275"/>
      <c r="Q341" s="275"/>
      <c r="R341" s="275"/>
      <c r="S341" s="275"/>
      <c r="T341" s="27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77" t="s">
        <v>143</v>
      </c>
      <c r="AU341" s="277" t="s">
        <v>134</v>
      </c>
      <c r="AV341" s="16" t="s">
        <v>126</v>
      </c>
      <c r="AW341" s="16" t="s">
        <v>33</v>
      </c>
      <c r="AX341" s="16" t="s">
        <v>72</v>
      </c>
      <c r="AY341" s="277" t="s">
        <v>125</v>
      </c>
    </row>
    <row r="342" s="13" customFormat="1">
      <c r="A342" s="13"/>
      <c r="B342" s="223"/>
      <c r="C342" s="224"/>
      <c r="D342" s="225" t="s">
        <v>143</v>
      </c>
      <c r="E342" s="226" t="s">
        <v>19</v>
      </c>
      <c r="F342" s="227" t="s">
        <v>490</v>
      </c>
      <c r="G342" s="224"/>
      <c r="H342" s="226" t="s">
        <v>19</v>
      </c>
      <c r="I342" s="228"/>
      <c r="J342" s="224"/>
      <c r="K342" s="224"/>
      <c r="L342" s="229"/>
      <c r="M342" s="230"/>
      <c r="N342" s="231"/>
      <c r="O342" s="231"/>
      <c r="P342" s="231"/>
      <c r="Q342" s="231"/>
      <c r="R342" s="231"/>
      <c r="S342" s="231"/>
      <c r="T342" s="23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3" t="s">
        <v>143</v>
      </c>
      <c r="AU342" s="233" t="s">
        <v>134</v>
      </c>
      <c r="AV342" s="13" t="s">
        <v>80</v>
      </c>
      <c r="AW342" s="13" t="s">
        <v>33</v>
      </c>
      <c r="AX342" s="13" t="s">
        <v>72</v>
      </c>
      <c r="AY342" s="233" t="s">
        <v>125</v>
      </c>
    </row>
    <row r="343" s="14" customFormat="1">
      <c r="A343" s="14"/>
      <c r="B343" s="234"/>
      <c r="C343" s="235"/>
      <c r="D343" s="225" t="s">
        <v>143</v>
      </c>
      <c r="E343" s="236" t="s">
        <v>19</v>
      </c>
      <c r="F343" s="237" t="s">
        <v>512</v>
      </c>
      <c r="G343" s="235"/>
      <c r="H343" s="238">
        <v>6.1200000000000001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4" t="s">
        <v>143</v>
      </c>
      <c r="AU343" s="244" t="s">
        <v>134</v>
      </c>
      <c r="AV343" s="14" t="s">
        <v>134</v>
      </c>
      <c r="AW343" s="14" t="s">
        <v>33</v>
      </c>
      <c r="AX343" s="14" t="s">
        <v>72</v>
      </c>
      <c r="AY343" s="244" t="s">
        <v>125</v>
      </c>
    </row>
    <row r="344" s="15" customFormat="1">
      <c r="A344" s="15"/>
      <c r="B344" s="245"/>
      <c r="C344" s="246"/>
      <c r="D344" s="225" t="s">
        <v>143</v>
      </c>
      <c r="E344" s="247" t="s">
        <v>19</v>
      </c>
      <c r="F344" s="248" t="s">
        <v>160</v>
      </c>
      <c r="G344" s="246"/>
      <c r="H344" s="249">
        <v>36.719999999999999</v>
      </c>
      <c r="I344" s="250"/>
      <c r="J344" s="246"/>
      <c r="K344" s="246"/>
      <c r="L344" s="251"/>
      <c r="M344" s="252"/>
      <c r="N344" s="253"/>
      <c r="O344" s="253"/>
      <c r="P344" s="253"/>
      <c r="Q344" s="253"/>
      <c r="R344" s="253"/>
      <c r="S344" s="253"/>
      <c r="T344" s="25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5" t="s">
        <v>143</v>
      </c>
      <c r="AU344" s="255" t="s">
        <v>134</v>
      </c>
      <c r="AV344" s="15" t="s">
        <v>133</v>
      </c>
      <c r="AW344" s="15" t="s">
        <v>33</v>
      </c>
      <c r="AX344" s="15" t="s">
        <v>80</v>
      </c>
      <c r="AY344" s="255" t="s">
        <v>125</v>
      </c>
    </row>
    <row r="345" s="2" customFormat="1" ht="37.8" customHeight="1">
      <c r="A345" s="39"/>
      <c r="B345" s="40"/>
      <c r="C345" s="205" t="s">
        <v>513</v>
      </c>
      <c r="D345" s="205" t="s">
        <v>128</v>
      </c>
      <c r="E345" s="206" t="s">
        <v>514</v>
      </c>
      <c r="F345" s="207" t="s">
        <v>515</v>
      </c>
      <c r="G345" s="208" t="s">
        <v>184</v>
      </c>
      <c r="H345" s="209">
        <v>34.152000000000001</v>
      </c>
      <c r="I345" s="210"/>
      <c r="J345" s="211">
        <f>ROUND(I345*H345,2)</f>
        <v>0</v>
      </c>
      <c r="K345" s="207" t="s">
        <v>132</v>
      </c>
      <c r="L345" s="45"/>
      <c r="M345" s="212" t="s">
        <v>19</v>
      </c>
      <c r="N345" s="213" t="s">
        <v>44</v>
      </c>
      <c r="O345" s="85"/>
      <c r="P345" s="214">
        <f>O345*H345</f>
        <v>0</v>
      </c>
      <c r="Q345" s="214">
        <v>0</v>
      </c>
      <c r="R345" s="214">
        <f>Q345*H345</f>
        <v>0</v>
      </c>
      <c r="S345" s="214">
        <v>0.032000000000000001</v>
      </c>
      <c r="T345" s="215">
        <f>S345*H345</f>
        <v>1.0928640000000001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211</v>
      </c>
      <c r="AT345" s="216" t="s">
        <v>128</v>
      </c>
      <c r="AU345" s="216" t="s">
        <v>134</v>
      </c>
      <c r="AY345" s="18" t="s">
        <v>125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134</v>
      </c>
      <c r="BK345" s="217">
        <f>ROUND(I345*H345,2)</f>
        <v>0</v>
      </c>
      <c r="BL345" s="18" t="s">
        <v>211</v>
      </c>
      <c r="BM345" s="216" t="s">
        <v>516</v>
      </c>
    </row>
    <row r="346" s="2" customFormat="1">
      <c r="A346" s="39"/>
      <c r="B346" s="40"/>
      <c r="C346" s="41"/>
      <c r="D346" s="218" t="s">
        <v>136</v>
      </c>
      <c r="E346" s="41"/>
      <c r="F346" s="219" t="s">
        <v>517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136</v>
      </c>
      <c r="AU346" s="18" t="s">
        <v>134</v>
      </c>
    </row>
    <row r="347" s="13" customFormat="1">
      <c r="A347" s="13"/>
      <c r="B347" s="223"/>
      <c r="C347" s="224"/>
      <c r="D347" s="225" t="s">
        <v>143</v>
      </c>
      <c r="E347" s="226" t="s">
        <v>19</v>
      </c>
      <c r="F347" s="227" t="s">
        <v>485</v>
      </c>
      <c r="G347" s="224"/>
      <c r="H347" s="226" t="s">
        <v>19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3" t="s">
        <v>143</v>
      </c>
      <c r="AU347" s="233" t="s">
        <v>134</v>
      </c>
      <c r="AV347" s="13" t="s">
        <v>80</v>
      </c>
      <c r="AW347" s="13" t="s">
        <v>33</v>
      </c>
      <c r="AX347" s="13" t="s">
        <v>72</v>
      </c>
      <c r="AY347" s="233" t="s">
        <v>125</v>
      </c>
    </row>
    <row r="348" s="13" customFormat="1">
      <c r="A348" s="13"/>
      <c r="B348" s="223"/>
      <c r="C348" s="224"/>
      <c r="D348" s="225" t="s">
        <v>143</v>
      </c>
      <c r="E348" s="226" t="s">
        <v>19</v>
      </c>
      <c r="F348" s="227" t="s">
        <v>518</v>
      </c>
      <c r="G348" s="224"/>
      <c r="H348" s="226" t="s">
        <v>19</v>
      </c>
      <c r="I348" s="228"/>
      <c r="J348" s="224"/>
      <c r="K348" s="224"/>
      <c r="L348" s="229"/>
      <c r="M348" s="230"/>
      <c r="N348" s="231"/>
      <c r="O348" s="231"/>
      <c r="P348" s="231"/>
      <c r="Q348" s="231"/>
      <c r="R348" s="231"/>
      <c r="S348" s="231"/>
      <c r="T348" s="23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3" t="s">
        <v>143</v>
      </c>
      <c r="AU348" s="233" t="s">
        <v>134</v>
      </c>
      <c r="AV348" s="13" t="s">
        <v>80</v>
      </c>
      <c r="AW348" s="13" t="s">
        <v>33</v>
      </c>
      <c r="AX348" s="13" t="s">
        <v>72</v>
      </c>
      <c r="AY348" s="233" t="s">
        <v>125</v>
      </c>
    </row>
    <row r="349" s="14" customFormat="1">
      <c r="A349" s="14"/>
      <c r="B349" s="234"/>
      <c r="C349" s="235"/>
      <c r="D349" s="225" t="s">
        <v>143</v>
      </c>
      <c r="E349" s="236" t="s">
        <v>19</v>
      </c>
      <c r="F349" s="237" t="s">
        <v>519</v>
      </c>
      <c r="G349" s="235"/>
      <c r="H349" s="238">
        <v>27.359999999999999</v>
      </c>
      <c r="I349" s="239"/>
      <c r="J349" s="235"/>
      <c r="K349" s="235"/>
      <c r="L349" s="240"/>
      <c r="M349" s="241"/>
      <c r="N349" s="242"/>
      <c r="O349" s="242"/>
      <c r="P349" s="242"/>
      <c r="Q349" s="242"/>
      <c r="R349" s="242"/>
      <c r="S349" s="242"/>
      <c r="T349" s="24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4" t="s">
        <v>143</v>
      </c>
      <c r="AU349" s="244" t="s">
        <v>134</v>
      </c>
      <c r="AV349" s="14" t="s">
        <v>134</v>
      </c>
      <c r="AW349" s="14" t="s">
        <v>33</v>
      </c>
      <c r="AX349" s="14" t="s">
        <v>72</v>
      </c>
      <c r="AY349" s="244" t="s">
        <v>125</v>
      </c>
    </row>
    <row r="350" s="13" customFormat="1">
      <c r="A350" s="13"/>
      <c r="B350" s="223"/>
      <c r="C350" s="224"/>
      <c r="D350" s="225" t="s">
        <v>143</v>
      </c>
      <c r="E350" s="226" t="s">
        <v>19</v>
      </c>
      <c r="F350" s="227" t="s">
        <v>520</v>
      </c>
      <c r="G350" s="224"/>
      <c r="H350" s="226" t="s">
        <v>19</v>
      </c>
      <c r="I350" s="228"/>
      <c r="J350" s="224"/>
      <c r="K350" s="224"/>
      <c r="L350" s="229"/>
      <c r="M350" s="230"/>
      <c r="N350" s="231"/>
      <c r="O350" s="231"/>
      <c r="P350" s="231"/>
      <c r="Q350" s="231"/>
      <c r="R350" s="231"/>
      <c r="S350" s="231"/>
      <c r="T350" s="23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3" t="s">
        <v>143</v>
      </c>
      <c r="AU350" s="233" t="s">
        <v>134</v>
      </c>
      <c r="AV350" s="13" t="s">
        <v>80</v>
      </c>
      <c r="AW350" s="13" t="s">
        <v>33</v>
      </c>
      <c r="AX350" s="13" t="s">
        <v>72</v>
      </c>
      <c r="AY350" s="233" t="s">
        <v>125</v>
      </c>
    </row>
    <row r="351" s="14" customFormat="1">
      <c r="A351" s="14"/>
      <c r="B351" s="234"/>
      <c r="C351" s="235"/>
      <c r="D351" s="225" t="s">
        <v>143</v>
      </c>
      <c r="E351" s="236" t="s">
        <v>19</v>
      </c>
      <c r="F351" s="237" t="s">
        <v>521</v>
      </c>
      <c r="G351" s="235"/>
      <c r="H351" s="238">
        <v>1.1000000000000001</v>
      </c>
      <c r="I351" s="239"/>
      <c r="J351" s="235"/>
      <c r="K351" s="235"/>
      <c r="L351" s="240"/>
      <c r="M351" s="241"/>
      <c r="N351" s="242"/>
      <c r="O351" s="242"/>
      <c r="P351" s="242"/>
      <c r="Q351" s="242"/>
      <c r="R351" s="242"/>
      <c r="S351" s="242"/>
      <c r="T351" s="24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4" t="s">
        <v>143</v>
      </c>
      <c r="AU351" s="244" t="s">
        <v>134</v>
      </c>
      <c r="AV351" s="14" t="s">
        <v>134</v>
      </c>
      <c r="AW351" s="14" t="s">
        <v>33</v>
      </c>
      <c r="AX351" s="14" t="s">
        <v>72</v>
      </c>
      <c r="AY351" s="244" t="s">
        <v>125</v>
      </c>
    </row>
    <row r="352" s="16" customFormat="1">
      <c r="A352" s="16"/>
      <c r="B352" s="267"/>
      <c r="C352" s="268"/>
      <c r="D352" s="225" t="s">
        <v>143</v>
      </c>
      <c r="E352" s="269" t="s">
        <v>19</v>
      </c>
      <c r="F352" s="270" t="s">
        <v>460</v>
      </c>
      <c r="G352" s="268"/>
      <c r="H352" s="271">
        <v>28.460000000000001</v>
      </c>
      <c r="I352" s="272"/>
      <c r="J352" s="268"/>
      <c r="K352" s="268"/>
      <c r="L352" s="273"/>
      <c r="M352" s="274"/>
      <c r="N352" s="275"/>
      <c r="O352" s="275"/>
      <c r="P352" s="275"/>
      <c r="Q352" s="275"/>
      <c r="R352" s="275"/>
      <c r="S352" s="275"/>
      <c r="T352" s="27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7" t="s">
        <v>143</v>
      </c>
      <c r="AU352" s="277" t="s">
        <v>134</v>
      </c>
      <c r="AV352" s="16" t="s">
        <v>126</v>
      </c>
      <c r="AW352" s="16" t="s">
        <v>33</v>
      </c>
      <c r="AX352" s="16" t="s">
        <v>72</v>
      </c>
      <c r="AY352" s="277" t="s">
        <v>125</v>
      </c>
    </row>
    <row r="353" s="13" customFormat="1">
      <c r="A353" s="13"/>
      <c r="B353" s="223"/>
      <c r="C353" s="224"/>
      <c r="D353" s="225" t="s">
        <v>143</v>
      </c>
      <c r="E353" s="226" t="s">
        <v>19</v>
      </c>
      <c r="F353" s="227" t="s">
        <v>490</v>
      </c>
      <c r="G353" s="224"/>
      <c r="H353" s="226" t="s">
        <v>19</v>
      </c>
      <c r="I353" s="228"/>
      <c r="J353" s="224"/>
      <c r="K353" s="224"/>
      <c r="L353" s="229"/>
      <c r="M353" s="230"/>
      <c r="N353" s="231"/>
      <c r="O353" s="231"/>
      <c r="P353" s="231"/>
      <c r="Q353" s="231"/>
      <c r="R353" s="231"/>
      <c r="S353" s="231"/>
      <c r="T353" s="23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3" t="s">
        <v>143</v>
      </c>
      <c r="AU353" s="233" t="s">
        <v>134</v>
      </c>
      <c r="AV353" s="13" t="s">
        <v>80</v>
      </c>
      <c r="AW353" s="13" t="s">
        <v>33</v>
      </c>
      <c r="AX353" s="13" t="s">
        <v>72</v>
      </c>
      <c r="AY353" s="233" t="s">
        <v>125</v>
      </c>
    </row>
    <row r="354" s="14" customFormat="1">
      <c r="A354" s="14"/>
      <c r="B354" s="234"/>
      <c r="C354" s="235"/>
      <c r="D354" s="225" t="s">
        <v>143</v>
      </c>
      <c r="E354" s="236" t="s">
        <v>19</v>
      </c>
      <c r="F354" s="237" t="s">
        <v>522</v>
      </c>
      <c r="G354" s="235"/>
      <c r="H354" s="238">
        <v>5.6920000000000002</v>
      </c>
      <c r="I354" s="239"/>
      <c r="J354" s="235"/>
      <c r="K354" s="235"/>
      <c r="L354" s="240"/>
      <c r="M354" s="241"/>
      <c r="N354" s="242"/>
      <c r="O354" s="242"/>
      <c r="P354" s="242"/>
      <c r="Q354" s="242"/>
      <c r="R354" s="242"/>
      <c r="S354" s="242"/>
      <c r="T354" s="24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4" t="s">
        <v>143</v>
      </c>
      <c r="AU354" s="244" t="s">
        <v>134</v>
      </c>
      <c r="AV354" s="14" t="s">
        <v>134</v>
      </c>
      <c r="AW354" s="14" t="s">
        <v>33</v>
      </c>
      <c r="AX354" s="14" t="s">
        <v>72</v>
      </c>
      <c r="AY354" s="244" t="s">
        <v>125</v>
      </c>
    </row>
    <row r="355" s="15" customFormat="1">
      <c r="A355" s="15"/>
      <c r="B355" s="245"/>
      <c r="C355" s="246"/>
      <c r="D355" s="225" t="s">
        <v>143</v>
      </c>
      <c r="E355" s="247" t="s">
        <v>19</v>
      </c>
      <c r="F355" s="248" t="s">
        <v>160</v>
      </c>
      <c r="G355" s="246"/>
      <c r="H355" s="249">
        <v>34.152000000000001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5" t="s">
        <v>143</v>
      </c>
      <c r="AU355" s="255" t="s">
        <v>134</v>
      </c>
      <c r="AV355" s="15" t="s">
        <v>133</v>
      </c>
      <c r="AW355" s="15" t="s">
        <v>33</v>
      </c>
      <c r="AX355" s="15" t="s">
        <v>80</v>
      </c>
      <c r="AY355" s="255" t="s">
        <v>125</v>
      </c>
    </row>
    <row r="356" s="2" customFormat="1" ht="44.25" customHeight="1">
      <c r="A356" s="39"/>
      <c r="B356" s="40"/>
      <c r="C356" s="205" t="s">
        <v>523</v>
      </c>
      <c r="D356" s="205" t="s">
        <v>128</v>
      </c>
      <c r="E356" s="206" t="s">
        <v>524</v>
      </c>
      <c r="F356" s="207" t="s">
        <v>525</v>
      </c>
      <c r="G356" s="208" t="s">
        <v>184</v>
      </c>
      <c r="H356" s="209">
        <v>12.792</v>
      </c>
      <c r="I356" s="210"/>
      <c r="J356" s="211">
        <f>ROUND(I356*H356,2)</f>
        <v>0</v>
      </c>
      <c r="K356" s="207" t="s">
        <v>132</v>
      </c>
      <c r="L356" s="45"/>
      <c r="M356" s="212" t="s">
        <v>19</v>
      </c>
      <c r="N356" s="213" t="s">
        <v>44</v>
      </c>
      <c r="O356" s="85"/>
      <c r="P356" s="214">
        <f>O356*H356</f>
        <v>0</v>
      </c>
      <c r="Q356" s="214">
        <v>0</v>
      </c>
      <c r="R356" s="214">
        <f>Q356*H356</f>
        <v>0</v>
      </c>
      <c r="S356" s="214">
        <v>0.012319999999999999</v>
      </c>
      <c r="T356" s="215">
        <f>S356*H356</f>
        <v>0.15759743999999998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6" t="s">
        <v>211</v>
      </c>
      <c r="AT356" s="216" t="s">
        <v>128</v>
      </c>
      <c r="AU356" s="216" t="s">
        <v>134</v>
      </c>
      <c r="AY356" s="18" t="s">
        <v>125</v>
      </c>
      <c r="BE356" s="217">
        <f>IF(N356="základní",J356,0)</f>
        <v>0</v>
      </c>
      <c r="BF356" s="217">
        <f>IF(N356="snížená",J356,0)</f>
        <v>0</v>
      </c>
      <c r="BG356" s="217">
        <f>IF(N356="zákl. přenesená",J356,0)</f>
        <v>0</v>
      </c>
      <c r="BH356" s="217">
        <f>IF(N356="sníž. přenesená",J356,0)</f>
        <v>0</v>
      </c>
      <c r="BI356" s="217">
        <f>IF(N356="nulová",J356,0)</f>
        <v>0</v>
      </c>
      <c r="BJ356" s="18" t="s">
        <v>134</v>
      </c>
      <c r="BK356" s="217">
        <f>ROUND(I356*H356,2)</f>
        <v>0</v>
      </c>
      <c r="BL356" s="18" t="s">
        <v>211</v>
      </c>
      <c r="BM356" s="216" t="s">
        <v>526</v>
      </c>
    </row>
    <row r="357" s="2" customFormat="1">
      <c r="A357" s="39"/>
      <c r="B357" s="40"/>
      <c r="C357" s="41"/>
      <c r="D357" s="218" t="s">
        <v>136</v>
      </c>
      <c r="E357" s="41"/>
      <c r="F357" s="219" t="s">
        <v>527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136</v>
      </c>
      <c r="AU357" s="18" t="s">
        <v>134</v>
      </c>
    </row>
    <row r="358" s="13" customFormat="1">
      <c r="A358" s="13"/>
      <c r="B358" s="223"/>
      <c r="C358" s="224"/>
      <c r="D358" s="225" t="s">
        <v>143</v>
      </c>
      <c r="E358" s="226" t="s">
        <v>19</v>
      </c>
      <c r="F358" s="227" t="s">
        <v>528</v>
      </c>
      <c r="G358" s="224"/>
      <c r="H358" s="226" t="s">
        <v>19</v>
      </c>
      <c r="I358" s="228"/>
      <c r="J358" s="224"/>
      <c r="K358" s="224"/>
      <c r="L358" s="229"/>
      <c r="M358" s="230"/>
      <c r="N358" s="231"/>
      <c r="O358" s="231"/>
      <c r="P358" s="231"/>
      <c r="Q358" s="231"/>
      <c r="R358" s="231"/>
      <c r="S358" s="231"/>
      <c r="T358" s="23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3" t="s">
        <v>143</v>
      </c>
      <c r="AU358" s="233" t="s">
        <v>134</v>
      </c>
      <c r="AV358" s="13" t="s">
        <v>80</v>
      </c>
      <c r="AW358" s="13" t="s">
        <v>33</v>
      </c>
      <c r="AX358" s="13" t="s">
        <v>72</v>
      </c>
      <c r="AY358" s="233" t="s">
        <v>125</v>
      </c>
    </row>
    <row r="359" s="14" customFormat="1">
      <c r="A359" s="14"/>
      <c r="B359" s="234"/>
      <c r="C359" s="235"/>
      <c r="D359" s="225" t="s">
        <v>143</v>
      </c>
      <c r="E359" s="236" t="s">
        <v>19</v>
      </c>
      <c r="F359" s="237" t="s">
        <v>529</v>
      </c>
      <c r="G359" s="235"/>
      <c r="H359" s="238">
        <v>2.5</v>
      </c>
      <c r="I359" s="239"/>
      <c r="J359" s="235"/>
      <c r="K359" s="235"/>
      <c r="L359" s="240"/>
      <c r="M359" s="241"/>
      <c r="N359" s="242"/>
      <c r="O359" s="242"/>
      <c r="P359" s="242"/>
      <c r="Q359" s="242"/>
      <c r="R359" s="242"/>
      <c r="S359" s="242"/>
      <c r="T359" s="24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4" t="s">
        <v>143</v>
      </c>
      <c r="AU359" s="244" t="s">
        <v>134</v>
      </c>
      <c r="AV359" s="14" t="s">
        <v>134</v>
      </c>
      <c r="AW359" s="14" t="s">
        <v>33</v>
      </c>
      <c r="AX359" s="14" t="s">
        <v>72</v>
      </c>
      <c r="AY359" s="244" t="s">
        <v>125</v>
      </c>
    </row>
    <row r="360" s="13" customFormat="1">
      <c r="A360" s="13"/>
      <c r="B360" s="223"/>
      <c r="C360" s="224"/>
      <c r="D360" s="225" t="s">
        <v>143</v>
      </c>
      <c r="E360" s="226" t="s">
        <v>19</v>
      </c>
      <c r="F360" s="227" t="s">
        <v>530</v>
      </c>
      <c r="G360" s="224"/>
      <c r="H360" s="226" t="s">
        <v>19</v>
      </c>
      <c r="I360" s="228"/>
      <c r="J360" s="224"/>
      <c r="K360" s="224"/>
      <c r="L360" s="229"/>
      <c r="M360" s="230"/>
      <c r="N360" s="231"/>
      <c r="O360" s="231"/>
      <c r="P360" s="231"/>
      <c r="Q360" s="231"/>
      <c r="R360" s="231"/>
      <c r="S360" s="231"/>
      <c r="T360" s="23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3" t="s">
        <v>143</v>
      </c>
      <c r="AU360" s="233" t="s">
        <v>134</v>
      </c>
      <c r="AV360" s="13" t="s">
        <v>80</v>
      </c>
      <c r="AW360" s="13" t="s">
        <v>33</v>
      </c>
      <c r="AX360" s="13" t="s">
        <v>72</v>
      </c>
      <c r="AY360" s="233" t="s">
        <v>125</v>
      </c>
    </row>
    <row r="361" s="14" customFormat="1">
      <c r="A361" s="14"/>
      <c r="B361" s="234"/>
      <c r="C361" s="235"/>
      <c r="D361" s="225" t="s">
        <v>143</v>
      </c>
      <c r="E361" s="236" t="s">
        <v>19</v>
      </c>
      <c r="F361" s="237" t="s">
        <v>531</v>
      </c>
      <c r="G361" s="235"/>
      <c r="H361" s="238">
        <v>4.7400000000000002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4" t="s">
        <v>143</v>
      </c>
      <c r="AU361" s="244" t="s">
        <v>134</v>
      </c>
      <c r="AV361" s="14" t="s">
        <v>134</v>
      </c>
      <c r="AW361" s="14" t="s">
        <v>33</v>
      </c>
      <c r="AX361" s="14" t="s">
        <v>72</v>
      </c>
      <c r="AY361" s="244" t="s">
        <v>125</v>
      </c>
    </row>
    <row r="362" s="13" customFormat="1">
      <c r="A362" s="13"/>
      <c r="B362" s="223"/>
      <c r="C362" s="224"/>
      <c r="D362" s="225" t="s">
        <v>143</v>
      </c>
      <c r="E362" s="226" t="s">
        <v>19</v>
      </c>
      <c r="F362" s="227" t="s">
        <v>532</v>
      </c>
      <c r="G362" s="224"/>
      <c r="H362" s="226" t="s">
        <v>19</v>
      </c>
      <c r="I362" s="228"/>
      <c r="J362" s="224"/>
      <c r="K362" s="224"/>
      <c r="L362" s="229"/>
      <c r="M362" s="230"/>
      <c r="N362" s="231"/>
      <c r="O362" s="231"/>
      <c r="P362" s="231"/>
      <c r="Q362" s="231"/>
      <c r="R362" s="231"/>
      <c r="S362" s="231"/>
      <c r="T362" s="23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3" t="s">
        <v>143</v>
      </c>
      <c r="AU362" s="233" t="s">
        <v>134</v>
      </c>
      <c r="AV362" s="13" t="s">
        <v>80</v>
      </c>
      <c r="AW362" s="13" t="s">
        <v>33</v>
      </c>
      <c r="AX362" s="13" t="s">
        <v>72</v>
      </c>
      <c r="AY362" s="233" t="s">
        <v>125</v>
      </c>
    </row>
    <row r="363" s="14" customFormat="1">
      <c r="A363" s="14"/>
      <c r="B363" s="234"/>
      <c r="C363" s="235"/>
      <c r="D363" s="225" t="s">
        <v>143</v>
      </c>
      <c r="E363" s="236" t="s">
        <v>19</v>
      </c>
      <c r="F363" s="237" t="s">
        <v>533</v>
      </c>
      <c r="G363" s="235"/>
      <c r="H363" s="238">
        <v>3.4199999999999999</v>
      </c>
      <c r="I363" s="239"/>
      <c r="J363" s="235"/>
      <c r="K363" s="235"/>
      <c r="L363" s="240"/>
      <c r="M363" s="241"/>
      <c r="N363" s="242"/>
      <c r="O363" s="242"/>
      <c r="P363" s="242"/>
      <c r="Q363" s="242"/>
      <c r="R363" s="242"/>
      <c r="S363" s="242"/>
      <c r="T363" s="24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4" t="s">
        <v>143</v>
      </c>
      <c r="AU363" s="244" t="s">
        <v>134</v>
      </c>
      <c r="AV363" s="14" t="s">
        <v>134</v>
      </c>
      <c r="AW363" s="14" t="s">
        <v>33</v>
      </c>
      <c r="AX363" s="14" t="s">
        <v>72</v>
      </c>
      <c r="AY363" s="244" t="s">
        <v>125</v>
      </c>
    </row>
    <row r="364" s="16" customFormat="1">
      <c r="A364" s="16"/>
      <c r="B364" s="267"/>
      <c r="C364" s="268"/>
      <c r="D364" s="225" t="s">
        <v>143</v>
      </c>
      <c r="E364" s="269" t="s">
        <v>19</v>
      </c>
      <c r="F364" s="270" t="s">
        <v>460</v>
      </c>
      <c r="G364" s="268"/>
      <c r="H364" s="271">
        <v>10.66</v>
      </c>
      <c r="I364" s="272"/>
      <c r="J364" s="268"/>
      <c r="K364" s="268"/>
      <c r="L364" s="273"/>
      <c r="M364" s="274"/>
      <c r="N364" s="275"/>
      <c r="O364" s="275"/>
      <c r="P364" s="275"/>
      <c r="Q364" s="275"/>
      <c r="R364" s="275"/>
      <c r="S364" s="275"/>
      <c r="T364" s="27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77" t="s">
        <v>143</v>
      </c>
      <c r="AU364" s="277" t="s">
        <v>134</v>
      </c>
      <c r="AV364" s="16" t="s">
        <v>126</v>
      </c>
      <c r="AW364" s="16" t="s">
        <v>33</v>
      </c>
      <c r="AX364" s="16" t="s">
        <v>72</v>
      </c>
      <c r="AY364" s="277" t="s">
        <v>125</v>
      </c>
    </row>
    <row r="365" s="13" customFormat="1">
      <c r="A365" s="13"/>
      <c r="B365" s="223"/>
      <c r="C365" s="224"/>
      <c r="D365" s="225" t="s">
        <v>143</v>
      </c>
      <c r="E365" s="226" t="s">
        <v>19</v>
      </c>
      <c r="F365" s="227" t="s">
        <v>490</v>
      </c>
      <c r="G365" s="224"/>
      <c r="H365" s="226" t="s">
        <v>19</v>
      </c>
      <c r="I365" s="228"/>
      <c r="J365" s="224"/>
      <c r="K365" s="224"/>
      <c r="L365" s="229"/>
      <c r="M365" s="230"/>
      <c r="N365" s="231"/>
      <c r="O365" s="231"/>
      <c r="P365" s="231"/>
      <c r="Q365" s="231"/>
      <c r="R365" s="231"/>
      <c r="S365" s="231"/>
      <c r="T365" s="23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3" t="s">
        <v>143</v>
      </c>
      <c r="AU365" s="233" t="s">
        <v>134</v>
      </c>
      <c r="AV365" s="13" t="s">
        <v>80</v>
      </c>
      <c r="AW365" s="13" t="s">
        <v>33</v>
      </c>
      <c r="AX365" s="13" t="s">
        <v>72</v>
      </c>
      <c r="AY365" s="233" t="s">
        <v>125</v>
      </c>
    </row>
    <row r="366" s="14" customFormat="1">
      <c r="A366" s="14"/>
      <c r="B366" s="234"/>
      <c r="C366" s="235"/>
      <c r="D366" s="225" t="s">
        <v>143</v>
      </c>
      <c r="E366" s="236" t="s">
        <v>19</v>
      </c>
      <c r="F366" s="237" t="s">
        <v>534</v>
      </c>
      <c r="G366" s="235"/>
      <c r="H366" s="238">
        <v>2.1320000000000001</v>
      </c>
      <c r="I366" s="239"/>
      <c r="J366" s="235"/>
      <c r="K366" s="235"/>
      <c r="L366" s="240"/>
      <c r="M366" s="241"/>
      <c r="N366" s="242"/>
      <c r="O366" s="242"/>
      <c r="P366" s="242"/>
      <c r="Q366" s="242"/>
      <c r="R366" s="242"/>
      <c r="S366" s="242"/>
      <c r="T366" s="24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4" t="s">
        <v>143</v>
      </c>
      <c r="AU366" s="244" t="s">
        <v>134</v>
      </c>
      <c r="AV366" s="14" t="s">
        <v>134</v>
      </c>
      <c r="AW366" s="14" t="s">
        <v>33</v>
      </c>
      <c r="AX366" s="14" t="s">
        <v>72</v>
      </c>
      <c r="AY366" s="244" t="s">
        <v>125</v>
      </c>
    </row>
    <row r="367" s="15" customFormat="1">
      <c r="A367" s="15"/>
      <c r="B367" s="245"/>
      <c r="C367" s="246"/>
      <c r="D367" s="225" t="s">
        <v>143</v>
      </c>
      <c r="E367" s="247" t="s">
        <v>19</v>
      </c>
      <c r="F367" s="248" t="s">
        <v>160</v>
      </c>
      <c r="G367" s="246"/>
      <c r="H367" s="249">
        <v>12.792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5" t="s">
        <v>143</v>
      </c>
      <c r="AU367" s="255" t="s">
        <v>134</v>
      </c>
      <c r="AV367" s="15" t="s">
        <v>133</v>
      </c>
      <c r="AW367" s="15" t="s">
        <v>33</v>
      </c>
      <c r="AX367" s="15" t="s">
        <v>80</v>
      </c>
      <c r="AY367" s="255" t="s">
        <v>125</v>
      </c>
    </row>
    <row r="368" s="2" customFormat="1" ht="62.7" customHeight="1">
      <c r="A368" s="39"/>
      <c r="B368" s="40"/>
      <c r="C368" s="205" t="s">
        <v>535</v>
      </c>
      <c r="D368" s="205" t="s">
        <v>128</v>
      </c>
      <c r="E368" s="206" t="s">
        <v>536</v>
      </c>
      <c r="F368" s="207" t="s">
        <v>537</v>
      </c>
      <c r="G368" s="208" t="s">
        <v>184</v>
      </c>
      <c r="H368" s="209">
        <v>1412.519</v>
      </c>
      <c r="I368" s="210"/>
      <c r="J368" s="211">
        <f>ROUND(I368*H368,2)</f>
        <v>0</v>
      </c>
      <c r="K368" s="207" t="s">
        <v>132</v>
      </c>
      <c r="L368" s="45"/>
      <c r="M368" s="212" t="s">
        <v>19</v>
      </c>
      <c r="N368" s="213" t="s">
        <v>44</v>
      </c>
      <c r="O368" s="85"/>
      <c r="P368" s="214">
        <f>O368*H368</f>
        <v>0</v>
      </c>
      <c r="Q368" s="214">
        <v>0</v>
      </c>
      <c r="R368" s="214">
        <f>Q368*H368</f>
        <v>0</v>
      </c>
      <c r="S368" s="214">
        <v>0</v>
      </c>
      <c r="T368" s="215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211</v>
      </c>
      <c r="AT368" s="216" t="s">
        <v>128</v>
      </c>
      <c r="AU368" s="216" t="s">
        <v>134</v>
      </c>
      <c r="AY368" s="18" t="s">
        <v>125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134</v>
      </c>
      <c r="BK368" s="217">
        <f>ROUND(I368*H368,2)</f>
        <v>0</v>
      </c>
      <c r="BL368" s="18" t="s">
        <v>211</v>
      </c>
      <c r="BM368" s="216" t="s">
        <v>538</v>
      </c>
    </row>
    <row r="369" s="2" customFormat="1">
      <c r="A369" s="39"/>
      <c r="B369" s="40"/>
      <c r="C369" s="41"/>
      <c r="D369" s="218" t="s">
        <v>136</v>
      </c>
      <c r="E369" s="41"/>
      <c r="F369" s="219" t="s">
        <v>539</v>
      </c>
      <c r="G369" s="41"/>
      <c r="H369" s="41"/>
      <c r="I369" s="220"/>
      <c r="J369" s="41"/>
      <c r="K369" s="41"/>
      <c r="L369" s="45"/>
      <c r="M369" s="221"/>
      <c r="N369" s="222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136</v>
      </c>
      <c r="AU369" s="18" t="s">
        <v>134</v>
      </c>
    </row>
    <row r="370" s="13" customFormat="1">
      <c r="A370" s="13"/>
      <c r="B370" s="223"/>
      <c r="C370" s="224"/>
      <c r="D370" s="225" t="s">
        <v>143</v>
      </c>
      <c r="E370" s="226" t="s">
        <v>19</v>
      </c>
      <c r="F370" s="227" t="s">
        <v>540</v>
      </c>
      <c r="G370" s="224"/>
      <c r="H370" s="226" t="s">
        <v>19</v>
      </c>
      <c r="I370" s="228"/>
      <c r="J370" s="224"/>
      <c r="K370" s="224"/>
      <c r="L370" s="229"/>
      <c r="M370" s="230"/>
      <c r="N370" s="231"/>
      <c r="O370" s="231"/>
      <c r="P370" s="231"/>
      <c r="Q370" s="231"/>
      <c r="R370" s="231"/>
      <c r="S370" s="231"/>
      <c r="T370" s="23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3" t="s">
        <v>143</v>
      </c>
      <c r="AU370" s="233" t="s">
        <v>134</v>
      </c>
      <c r="AV370" s="13" t="s">
        <v>80</v>
      </c>
      <c r="AW370" s="13" t="s">
        <v>33</v>
      </c>
      <c r="AX370" s="13" t="s">
        <v>72</v>
      </c>
      <c r="AY370" s="233" t="s">
        <v>125</v>
      </c>
    </row>
    <row r="371" s="14" customFormat="1">
      <c r="A371" s="14"/>
      <c r="B371" s="234"/>
      <c r="C371" s="235"/>
      <c r="D371" s="225" t="s">
        <v>143</v>
      </c>
      <c r="E371" s="236" t="s">
        <v>19</v>
      </c>
      <c r="F371" s="237" t="s">
        <v>541</v>
      </c>
      <c r="G371" s="235"/>
      <c r="H371" s="238">
        <v>1092.625</v>
      </c>
      <c r="I371" s="239"/>
      <c r="J371" s="235"/>
      <c r="K371" s="235"/>
      <c r="L371" s="240"/>
      <c r="M371" s="241"/>
      <c r="N371" s="242"/>
      <c r="O371" s="242"/>
      <c r="P371" s="242"/>
      <c r="Q371" s="242"/>
      <c r="R371" s="242"/>
      <c r="S371" s="242"/>
      <c r="T371" s="24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4" t="s">
        <v>143</v>
      </c>
      <c r="AU371" s="244" t="s">
        <v>134</v>
      </c>
      <c r="AV371" s="14" t="s">
        <v>134</v>
      </c>
      <c r="AW371" s="14" t="s">
        <v>33</v>
      </c>
      <c r="AX371" s="14" t="s">
        <v>72</v>
      </c>
      <c r="AY371" s="244" t="s">
        <v>125</v>
      </c>
    </row>
    <row r="372" s="13" customFormat="1">
      <c r="A372" s="13"/>
      <c r="B372" s="223"/>
      <c r="C372" s="224"/>
      <c r="D372" s="225" t="s">
        <v>143</v>
      </c>
      <c r="E372" s="226" t="s">
        <v>19</v>
      </c>
      <c r="F372" s="227" t="s">
        <v>542</v>
      </c>
      <c r="G372" s="224"/>
      <c r="H372" s="226" t="s">
        <v>19</v>
      </c>
      <c r="I372" s="228"/>
      <c r="J372" s="224"/>
      <c r="K372" s="224"/>
      <c r="L372" s="229"/>
      <c r="M372" s="230"/>
      <c r="N372" s="231"/>
      <c r="O372" s="231"/>
      <c r="P372" s="231"/>
      <c r="Q372" s="231"/>
      <c r="R372" s="231"/>
      <c r="S372" s="231"/>
      <c r="T372" s="23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3" t="s">
        <v>143</v>
      </c>
      <c r="AU372" s="233" t="s">
        <v>134</v>
      </c>
      <c r="AV372" s="13" t="s">
        <v>80</v>
      </c>
      <c r="AW372" s="13" t="s">
        <v>33</v>
      </c>
      <c r="AX372" s="13" t="s">
        <v>72</v>
      </c>
      <c r="AY372" s="233" t="s">
        <v>125</v>
      </c>
    </row>
    <row r="373" s="14" customFormat="1">
      <c r="A373" s="14"/>
      <c r="B373" s="234"/>
      <c r="C373" s="235"/>
      <c r="D373" s="225" t="s">
        <v>143</v>
      </c>
      <c r="E373" s="236" t="s">
        <v>19</v>
      </c>
      <c r="F373" s="237" t="s">
        <v>543</v>
      </c>
      <c r="G373" s="235"/>
      <c r="H373" s="238">
        <v>33.090000000000003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4" t="s">
        <v>143</v>
      </c>
      <c r="AU373" s="244" t="s">
        <v>134</v>
      </c>
      <c r="AV373" s="14" t="s">
        <v>134</v>
      </c>
      <c r="AW373" s="14" t="s">
        <v>33</v>
      </c>
      <c r="AX373" s="14" t="s">
        <v>72</v>
      </c>
      <c r="AY373" s="244" t="s">
        <v>125</v>
      </c>
    </row>
    <row r="374" s="13" customFormat="1">
      <c r="A374" s="13"/>
      <c r="B374" s="223"/>
      <c r="C374" s="224"/>
      <c r="D374" s="225" t="s">
        <v>143</v>
      </c>
      <c r="E374" s="226" t="s">
        <v>19</v>
      </c>
      <c r="F374" s="227" t="s">
        <v>544</v>
      </c>
      <c r="G374" s="224"/>
      <c r="H374" s="226" t="s">
        <v>19</v>
      </c>
      <c r="I374" s="228"/>
      <c r="J374" s="224"/>
      <c r="K374" s="224"/>
      <c r="L374" s="229"/>
      <c r="M374" s="230"/>
      <c r="N374" s="231"/>
      <c r="O374" s="231"/>
      <c r="P374" s="231"/>
      <c r="Q374" s="231"/>
      <c r="R374" s="231"/>
      <c r="S374" s="231"/>
      <c r="T374" s="23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3" t="s">
        <v>143</v>
      </c>
      <c r="AU374" s="233" t="s">
        <v>134</v>
      </c>
      <c r="AV374" s="13" t="s">
        <v>80</v>
      </c>
      <c r="AW374" s="13" t="s">
        <v>33</v>
      </c>
      <c r="AX374" s="13" t="s">
        <v>72</v>
      </c>
      <c r="AY374" s="233" t="s">
        <v>125</v>
      </c>
    </row>
    <row r="375" s="14" customFormat="1">
      <c r="A375" s="14"/>
      <c r="B375" s="234"/>
      <c r="C375" s="235"/>
      <c r="D375" s="225" t="s">
        <v>143</v>
      </c>
      <c r="E375" s="236" t="s">
        <v>19</v>
      </c>
      <c r="F375" s="237" t="s">
        <v>545</v>
      </c>
      <c r="G375" s="235"/>
      <c r="H375" s="238">
        <v>35.600000000000001</v>
      </c>
      <c r="I375" s="239"/>
      <c r="J375" s="235"/>
      <c r="K375" s="235"/>
      <c r="L375" s="240"/>
      <c r="M375" s="241"/>
      <c r="N375" s="242"/>
      <c r="O375" s="242"/>
      <c r="P375" s="242"/>
      <c r="Q375" s="242"/>
      <c r="R375" s="242"/>
      <c r="S375" s="242"/>
      <c r="T375" s="24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4" t="s">
        <v>143</v>
      </c>
      <c r="AU375" s="244" t="s">
        <v>134</v>
      </c>
      <c r="AV375" s="14" t="s">
        <v>134</v>
      </c>
      <c r="AW375" s="14" t="s">
        <v>33</v>
      </c>
      <c r="AX375" s="14" t="s">
        <v>72</v>
      </c>
      <c r="AY375" s="244" t="s">
        <v>125</v>
      </c>
    </row>
    <row r="376" s="13" customFormat="1">
      <c r="A376" s="13"/>
      <c r="B376" s="223"/>
      <c r="C376" s="224"/>
      <c r="D376" s="225" t="s">
        <v>143</v>
      </c>
      <c r="E376" s="226" t="s">
        <v>19</v>
      </c>
      <c r="F376" s="227" t="s">
        <v>546</v>
      </c>
      <c r="G376" s="224"/>
      <c r="H376" s="226" t="s">
        <v>19</v>
      </c>
      <c r="I376" s="228"/>
      <c r="J376" s="224"/>
      <c r="K376" s="224"/>
      <c r="L376" s="229"/>
      <c r="M376" s="230"/>
      <c r="N376" s="231"/>
      <c r="O376" s="231"/>
      <c r="P376" s="231"/>
      <c r="Q376" s="231"/>
      <c r="R376" s="231"/>
      <c r="S376" s="231"/>
      <c r="T376" s="23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3" t="s">
        <v>143</v>
      </c>
      <c r="AU376" s="233" t="s">
        <v>134</v>
      </c>
      <c r="AV376" s="13" t="s">
        <v>80</v>
      </c>
      <c r="AW376" s="13" t="s">
        <v>33</v>
      </c>
      <c r="AX376" s="13" t="s">
        <v>72</v>
      </c>
      <c r="AY376" s="233" t="s">
        <v>125</v>
      </c>
    </row>
    <row r="377" s="14" customFormat="1">
      <c r="A377" s="14"/>
      <c r="B377" s="234"/>
      <c r="C377" s="235"/>
      <c r="D377" s="225" t="s">
        <v>143</v>
      </c>
      <c r="E377" s="236" t="s">
        <v>19</v>
      </c>
      <c r="F377" s="237" t="s">
        <v>547</v>
      </c>
      <c r="G377" s="235"/>
      <c r="H377" s="238">
        <v>122.79300000000001</v>
      </c>
      <c r="I377" s="239"/>
      <c r="J377" s="235"/>
      <c r="K377" s="235"/>
      <c r="L377" s="240"/>
      <c r="M377" s="241"/>
      <c r="N377" s="242"/>
      <c r="O377" s="242"/>
      <c r="P377" s="242"/>
      <c r="Q377" s="242"/>
      <c r="R377" s="242"/>
      <c r="S377" s="242"/>
      <c r="T377" s="24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4" t="s">
        <v>143</v>
      </c>
      <c r="AU377" s="244" t="s">
        <v>134</v>
      </c>
      <c r="AV377" s="14" t="s">
        <v>134</v>
      </c>
      <c r="AW377" s="14" t="s">
        <v>33</v>
      </c>
      <c r="AX377" s="14" t="s">
        <v>72</v>
      </c>
      <c r="AY377" s="244" t="s">
        <v>125</v>
      </c>
    </row>
    <row r="378" s="16" customFormat="1">
      <c r="A378" s="16"/>
      <c r="B378" s="267"/>
      <c r="C378" s="268"/>
      <c r="D378" s="225" t="s">
        <v>143</v>
      </c>
      <c r="E378" s="269" t="s">
        <v>19</v>
      </c>
      <c r="F378" s="270" t="s">
        <v>460</v>
      </c>
      <c r="G378" s="268"/>
      <c r="H378" s="271">
        <v>1284.108</v>
      </c>
      <c r="I378" s="272"/>
      <c r="J378" s="268"/>
      <c r="K378" s="268"/>
      <c r="L378" s="273"/>
      <c r="M378" s="274"/>
      <c r="N378" s="275"/>
      <c r="O378" s="275"/>
      <c r="P378" s="275"/>
      <c r="Q378" s="275"/>
      <c r="R378" s="275"/>
      <c r="S378" s="275"/>
      <c r="T378" s="27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7" t="s">
        <v>143</v>
      </c>
      <c r="AU378" s="277" t="s">
        <v>134</v>
      </c>
      <c r="AV378" s="16" t="s">
        <v>126</v>
      </c>
      <c r="AW378" s="16" t="s">
        <v>33</v>
      </c>
      <c r="AX378" s="16" t="s">
        <v>72</v>
      </c>
      <c r="AY378" s="277" t="s">
        <v>125</v>
      </c>
    </row>
    <row r="379" s="13" customFormat="1">
      <c r="A379" s="13"/>
      <c r="B379" s="223"/>
      <c r="C379" s="224"/>
      <c r="D379" s="225" t="s">
        <v>143</v>
      </c>
      <c r="E379" s="226" t="s">
        <v>19</v>
      </c>
      <c r="F379" s="227" t="s">
        <v>548</v>
      </c>
      <c r="G379" s="224"/>
      <c r="H379" s="226" t="s">
        <v>19</v>
      </c>
      <c r="I379" s="228"/>
      <c r="J379" s="224"/>
      <c r="K379" s="224"/>
      <c r="L379" s="229"/>
      <c r="M379" s="230"/>
      <c r="N379" s="231"/>
      <c r="O379" s="231"/>
      <c r="P379" s="231"/>
      <c r="Q379" s="231"/>
      <c r="R379" s="231"/>
      <c r="S379" s="231"/>
      <c r="T379" s="23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3" t="s">
        <v>143</v>
      </c>
      <c r="AU379" s="233" t="s">
        <v>134</v>
      </c>
      <c r="AV379" s="13" t="s">
        <v>80</v>
      </c>
      <c r="AW379" s="13" t="s">
        <v>33</v>
      </c>
      <c r="AX379" s="13" t="s">
        <v>72</v>
      </c>
      <c r="AY379" s="233" t="s">
        <v>125</v>
      </c>
    </row>
    <row r="380" s="14" customFormat="1">
      <c r="A380" s="14"/>
      <c r="B380" s="234"/>
      <c r="C380" s="235"/>
      <c r="D380" s="225" t="s">
        <v>143</v>
      </c>
      <c r="E380" s="236" t="s">
        <v>19</v>
      </c>
      <c r="F380" s="237" t="s">
        <v>549</v>
      </c>
      <c r="G380" s="235"/>
      <c r="H380" s="238">
        <v>128.411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4" t="s">
        <v>143</v>
      </c>
      <c r="AU380" s="244" t="s">
        <v>134</v>
      </c>
      <c r="AV380" s="14" t="s">
        <v>134</v>
      </c>
      <c r="AW380" s="14" t="s">
        <v>33</v>
      </c>
      <c r="AX380" s="14" t="s">
        <v>72</v>
      </c>
      <c r="AY380" s="244" t="s">
        <v>125</v>
      </c>
    </row>
    <row r="381" s="15" customFormat="1">
      <c r="A381" s="15"/>
      <c r="B381" s="245"/>
      <c r="C381" s="246"/>
      <c r="D381" s="225" t="s">
        <v>143</v>
      </c>
      <c r="E381" s="247" t="s">
        <v>19</v>
      </c>
      <c r="F381" s="248" t="s">
        <v>160</v>
      </c>
      <c r="G381" s="246"/>
      <c r="H381" s="249">
        <v>1412.519</v>
      </c>
      <c r="I381" s="250"/>
      <c r="J381" s="246"/>
      <c r="K381" s="246"/>
      <c r="L381" s="251"/>
      <c r="M381" s="252"/>
      <c r="N381" s="253"/>
      <c r="O381" s="253"/>
      <c r="P381" s="253"/>
      <c r="Q381" s="253"/>
      <c r="R381" s="253"/>
      <c r="S381" s="253"/>
      <c r="T381" s="25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5" t="s">
        <v>143</v>
      </c>
      <c r="AU381" s="255" t="s">
        <v>134</v>
      </c>
      <c r="AV381" s="15" t="s">
        <v>133</v>
      </c>
      <c r="AW381" s="15" t="s">
        <v>33</v>
      </c>
      <c r="AX381" s="15" t="s">
        <v>80</v>
      </c>
      <c r="AY381" s="255" t="s">
        <v>125</v>
      </c>
    </row>
    <row r="382" s="2" customFormat="1" ht="21.75" customHeight="1">
      <c r="A382" s="39"/>
      <c r="B382" s="40"/>
      <c r="C382" s="257" t="s">
        <v>550</v>
      </c>
      <c r="D382" s="257" t="s">
        <v>445</v>
      </c>
      <c r="E382" s="258" t="s">
        <v>551</v>
      </c>
      <c r="F382" s="259" t="s">
        <v>552</v>
      </c>
      <c r="G382" s="260" t="s">
        <v>140</v>
      </c>
      <c r="H382" s="261">
        <v>30.757000000000001</v>
      </c>
      <c r="I382" s="262"/>
      <c r="J382" s="263">
        <f>ROUND(I382*H382,2)</f>
        <v>0</v>
      </c>
      <c r="K382" s="259" t="s">
        <v>132</v>
      </c>
      <c r="L382" s="264"/>
      <c r="M382" s="265" t="s">
        <v>19</v>
      </c>
      <c r="N382" s="266" t="s">
        <v>44</v>
      </c>
      <c r="O382" s="85"/>
      <c r="P382" s="214">
        <f>O382*H382</f>
        <v>0</v>
      </c>
      <c r="Q382" s="214">
        <v>0.55000000000000004</v>
      </c>
      <c r="R382" s="214">
        <f>Q382*H382</f>
        <v>16.916350000000001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410</v>
      </c>
      <c r="AT382" s="216" t="s">
        <v>445</v>
      </c>
      <c r="AU382" s="216" t="s">
        <v>134</v>
      </c>
      <c r="AY382" s="18" t="s">
        <v>125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134</v>
      </c>
      <c r="BK382" s="217">
        <f>ROUND(I382*H382,2)</f>
        <v>0</v>
      </c>
      <c r="BL382" s="18" t="s">
        <v>211</v>
      </c>
      <c r="BM382" s="216" t="s">
        <v>553</v>
      </c>
    </row>
    <row r="383" s="13" customFormat="1">
      <c r="A383" s="13"/>
      <c r="B383" s="223"/>
      <c r="C383" s="224"/>
      <c r="D383" s="225" t="s">
        <v>143</v>
      </c>
      <c r="E383" s="226" t="s">
        <v>19</v>
      </c>
      <c r="F383" s="227" t="s">
        <v>540</v>
      </c>
      <c r="G383" s="224"/>
      <c r="H383" s="226" t="s">
        <v>19</v>
      </c>
      <c r="I383" s="228"/>
      <c r="J383" s="224"/>
      <c r="K383" s="224"/>
      <c r="L383" s="229"/>
      <c r="M383" s="230"/>
      <c r="N383" s="231"/>
      <c r="O383" s="231"/>
      <c r="P383" s="231"/>
      <c r="Q383" s="231"/>
      <c r="R383" s="231"/>
      <c r="S383" s="231"/>
      <c r="T383" s="23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3" t="s">
        <v>143</v>
      </c>
      <c r="AU383" s="233" t="s">
        <v>134</v>
      </c>
      <c r="AV383" s="13" t="s">
        <v>80</v>
      </c>
      <c r="AW383" s="13" t="s">
        <v>33</v>
      </c>
      <c r="AX383" s="13" t="s">
        <v>72</v>
      </c>
      <c r="AY383" s="233" t="s">
        <v>125</v>
      </c>
    </row>
    <row r="384" s="14" customFormat="1">
      <c r="A384" s="14"/>
      <c r="B384" s="234"/>
      <c r="C384" s="235"/>
      <c r="D384" s="225" t="s">
        <v>143</v>
      </c>
      <c r="E384" s="236" t="s">
        <v>19</v>
      </c>
      <c r="F384" s="237" t="s">
        <v>554</v>
      </c>
      <c r="G384" s="235"/>
      <c r="H384" s="238">
        <v>26.135999999999999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4" t="s">
        <v>143</v>
      </c>
      <c r="AU384" s="244" t="s">
        <v>134</v>
      </c>
      <c r="AV384" s="14" t="s">
        <v>134</v>
      </c>
      <c r="AW384" s="14" t="s">
        <v>33</v>
      </c>
      <c r="AX384" s="14" t="s">
        <v>72</v>
      </c>
      <c r="AY384" s="244" t="s">
        <v>125</v>
      </c>
    </row>
    <row r="385" s="13" customFormat="1">
      <c r="A385" s="13"/>
      <c r="B385" s="223"/>
      <c r="C385" s="224"/>
      <c r="D385" s="225" t="s">
        <v>143</v>
      </c>
      <c r="E385" s="226" t="s">
        <v>19</v>
      </c>
      <c r="F385" s="227" t="s">
        <v>542</v>
      </c>
      <c r="G385" s="224"/>
      <c r="H385" s="226" t="s">
        <v>19</v>
      </c>
      <c r="I385" s="228"/>
      <c r="J385" s="224"/>
      <c r="K385" s="224"/>
      <c r="L385" s="229"/>
      <c r="M385" s="230"/>
      <c r="N385" s="231"/>
      <c r="O385" s="231"/>
      <c r="P385" s="231"/>
      <c r="Q385" s="231"/>
      <c r="R385" s="231"/>
      <c r="S385" s="231"/>
      <c r="T385" s="23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3" t="s">
        <v>143</v>
      </c>
      <c r="AU385" s="233" t="s">
        <v>134</v>
      </c>
      <c r="AV385" s="13" t="s">
        <v>80</v>
      </c>
      <c r="AW385" s="13" t="s">
        <v>33</v>
      </c>
      <c r="AX385" s="13" t="s">
        <v>72</v>
      </c>
      <c r="AY385" s="233" t="s">
        <v>125</v>
      </c>
    </row>
    <row r="386" s="14" customFormat="1">
      <c r="A386" s="14"/>
      <c r="B386" s="234"/>
      <c r="C386" s="235"/>
      <c r="D386" s="225" t="s">
        <v>143</v>
      </c>
      <c r="E386" s="236" t="s">
        <v>19</v>
      </c>
      <c r="F386" s="237" t="s">
        <v>555</v>
      </c>
      <c r="G386" s="235"/>
      <c r="H386" s="238">
        <v>0.79200000000000004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4" t="s">
        <v>143</v>
      </c>
      <c r="AU386" s="244" t="s">
        <v>134</v>
      </c>
      <c r="AV386" s="14" t="s">
        <v>134</v>
      </c>
      <c r="AW386" s="14" t="s">
        <v>33</v>
      </c>
      <c r="AX386" s="14" t="s">
        <v>72</v>
      </c>
      <c r="AY386" s="244" t="s">
        <v>125</v>
      </c>
    </row>
    <row r="387" s="13" customFormat="1">
      <c r="A387" s="13"/>
      <c r="B387" s="223"/>
      <c r="C387" s="224"/>
      <c r="D387" s="225" t="s">
        <v>143</v>
      </c>
      <c r="E387" s="226" t="s">
        <v>19</v>
      </c>
      <c r="F387" s="227" t="s">
        <v>544</v>
      </c>
      <c r="G387" s="224"/>
      <c r="H387" s="226" t="s">
        <v>19</v>
      </c>
      <c r="I387" s="228"/>
      <c r="J387" s="224"/>
      <c r="K387" s="224"/>
      <c r="L387" s="229"/>
      <c r="M387" s="230"/>
      <c r="N387" s="231"/>
      <c r="O387" s="231"/>
      <c r="P387" s="231"/>
      <c r="Q387" s="231"/>
      <c r="R387" s="231"/>
      <c r="S387" s="231"/>
      <c r="T387" s="23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3" t="s">
        <v>143</v>
      </c>
      <c r="AU387" s="233" t="s">
        <v>134</v>
      </c>
      <c r="AV387" s="13" t="s">
        <v>80</v>
      </c>
      <c r="AW387" s="13" t="s">
        <v>33</v>
      </c>
      <c r="AX387" s="13" t="s">
        <v>72</v>
      </c>
      <c r="AY387" s="233" t="s">
        <v>125</v>
      </c>
    </row>
    <row r="388" s="14" customFormat="1">
      <c r="A388" s="14"/>
      <c r="B388" s="234"/>
      <c r="C388" s="235"/>
      <c r="D388" s="225" t="s">
        <v>143</v>
      </c>
      <c r="E388" s="236" t="s">
        <v>19</v>
      </c>
      <c r="F388" s="237" t="s">
        <v>556</v>
      </c>
      <c r="G388" s="235"/>
      <c r="H388" s="238">
        <v>0.58499999999999996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4" t="s">
        <v>143</v>
      </c>
      <c r="AU388" s="244" t="s">
        <v>134</v>
      </c>
      <c r="AV388" s="14" t="s">
        <v>134</v>
      </c>
      <c r="AW388" s="14" t="s">
        <v>33</v>
      </c>
      <c r="AX388" s="14" t="s">
        <v>72</v>
      </c>
      <c r="AY388" s="244" t="s">
        <v>125</v>
      </c>
    </row>
    <row r="389" s="13" customFormat="1">
      <c r="A389" s="13"/>
      <c r="B389" s="223"/>
      <c r="C389" s="224"/>
      <c r="D389" s="225" t="s">
        <v>143</v>
      </c>
      <c r="E389" s="226" t="s">
        <v>19</v>
      </c>
      <c r="F389" s="227" t="s">
        <v>546</v>
      </c>
      <c r="G389" s="224"/>
      <c r="H389" s="226" t="s">
        <v>19</v>
      </c>
      <c r="I389" s="228"/>
      <c r="J389" s="224"/>
      <c r="K389" s="224"/>
      <c r="L389" s="229"/>
      <c r="M389" s="230"/>
      <c r="N389" s="231"/>
      <c r="O389" s="231"/>
      <c r="P389" s="231"/>
      <c r="Q389" s="231"/>
      <c r="R389" s="231"/>
      <c r="S389" s="231"/>
      <c r="T389" s="23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3" t="s">
        <v>143</v>
      </c>
      <c r="AU389" s="233" t="s">
        <v>134</v>
      </c>
      <c r="AV389" s="13" t="s">
        <v>80</v>
      </c>
      <c r="AW389" s="13" t="s">
        <v>33</v>
      </c>
      <c r="AX389" s="13" t="s">
        <v>72</v>
      </c>
      <c r="AY389" s="233" t="s">
        <v>125</v>
      </c>
    </row>
    <row r="390" s="14" customFormat="1">
      <c r="A390" s="14"/>
      <c r="B390" s="234"/>
      <c r="C390" s="235"/>
      <c r="D390" s="225" t="s">
        <v>143</v>
      </c>
      <c r="E390" s="236" t="s">
        <v>19</v>
      </c>
      <c r="F390" s="237" t="s">
        <v>557</v>
      </c>
      <c r="G390" s="235"/>
      <c r="H390" s="238">
        <v>2.9369999999999998</v>
      </c>
      <c r="I390" s="239"/>
      <c r="J390" s="235"/>
      <c r="K390" s="235"/>
      <c r="L390" s="240"/>
      <c r="M390" s="241"/>
      <c r="N390" s="242"/>
      <c r="O390" s="242"/>
      <c r="P390" s="242"/>
      <c r="Q390" s="242"/>
      <c r="R390" s="242"/>
      <c r="S390" s="242"/>
      <c r="T390" s="24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4" t="s">
        <v>143</v>
      </c>
      <c r="AU390" s="244" t="s">
        <v>134</v>
      </c>
      <c r="AV390" s="14" t="s">
        <v>134</v>
      </c>
      <c r="AW390" s="14" t="s">
        <v>33</v>
      </c>
      <c r="AX390" s="14" t="s">
        <v>72</v>
      </c>
      <c r="AY390" s="244" t="s">
        <v>125</v>
      </c>
    </row>
    <row r="391" s="16" customFormat="1">
      <c r="A391" s="16"/>
      <c r="B391" s="267"/>
      <c r="C391" s="268"/>
      <c r="D391" s="225" t="s">
        <v>143</v>
      </c>
      <c r="E391" s="269" t="s">
        <v>19</v>
      </c>
      <c r="F391" s="270" t="s">
        <v>460</v>
      </c>
      <c r="G391" s="268"/>
      <c r="H391" s="271">
        <v>30.449999999999999</v>
      </c>
      <c r="I391" s="272"/>
      <c r="J391" s="268"/>
      <c r="K391" s="268"/>
      <c r="L391" s="273"/>
      <c r="M391" s="274"/>
      <c r="N391" s="275"/>
      <c r="O391" s="275"/>
      <c r="P391" s="275"/>
      <c r="Q391" s="275"/>
      <c r="R391" s="275"/>
      <c r="S391" s="275"/>
      <c r="T391" s="27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77" t="s">
        <v>143</v>
      </c>
      <c r="AU391" s="277" t="s">
        <v>134</v>
      </c>
      <c r="AV391" s="16" t="s">
        <v>126</v>
      </c>
      <c r="AW391" s="16" t="s">
        <v>33</v>
      </c>
      <c r="AX391" s="16" t="s">
        <v>72</v>
      </c>
      <c r="AY391" s="277" t="s">
        <v>125</v>
      </c>
    </row>
    <row r="392" s="13" customFormat="1">
      <c r="A392" s="13"/>
      <c r="B392" s="223"/>
      <c r="C392" s="224"/>
      <c r="D392" s="225" t="s">
        <v>143</v>
      </c>
      <c r="E392" s="226" t="s">
        <v>19</v>
      </c>
      <c r="F392" s="227" t="s">
        <v>548</v>
      </c>
      <c r="G392" s="224"/>
      <c r="H392" s="226" t="s">
        <v>19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3" t="s">
        <v>143</v>
      </c>
      <c r="AU392" s="233" t="s">
        <v>134</v>
      </c>
      <c r="AV392" s="13" t="s">
        <v>80</v>
      </c>
      <c r="AW392" s="13" t="s">
        <v>33</v>
      </c>
      <c r="AX392" s="13" t="s">
        <v>72</v>
      </c>
      <c r="AY392" s="233" t="s">
        <v>125</v>
      </c>
    </row>
    <row r="393" s="14" customFormat="1">
      <c r="A393" s="14"/>
      <c r="B393" s="234"/>
      <c r="C393" s="235"/>
      <c r="D393" s="225" t="s">
        <v>143</v>
      </c>
      <c r="E393" s="236" t="s">
        <v>19</v>
      </c>
      <c r="F393" s="237" t="s">
        <v>558</v>
      </c>
      <c r="G393" s="235"/>
      <c r="H393" s="238">
        <v>0.307</v>
      </c>
      <c r="I393" s="239"/>
      <c r="J393" s="235"/>
      <c r="K393" s="235"/>
      <c r="L393" s="240"/>
      <c r="M393" s="241"/>
      <c r="N393" s="242"/>
      <c r="O393" s="242"/>
      <c r="P393" s="242"/>
      <c r="Q393" s="242"/>
      <c r="R393" s="242"/>
      <c r="S393" s="242"/>
      <c r="T393" s="24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4" t="s">
        <v>143</v>
      </c>
      <c r="AU393" s="244" t="s">
        <v>134</v>
      </c>
      <c r="AV393" s="14" t="s">
        <v>134</v>
      </c>
      <c r="AW393" s="14" t="s">
        <v>33</v>
      </c>
      <c r="AX393" s="14" t="s">
        <v>72</v>
      </c>
      <c r="AY393" s="244" t="s">
        <v>125</v>
      </c>
    </row>
    <row r="394" s="15" customFormat="1">
      <c r="A394" s="15"/>
      <c r="B394" s="245"/>
      <c r="C394" s="246"/>
      <c r="D394" s="225" t="s">
        <v>143</v>
      </c>
      <c r="E394" s="247" t="s">
        <v>19</v>
      </c>
      <c r="F394" s="248" t="s">
        <v>160</v>
      </c>
      <c r="G394" s="246"/>
      <c r="H394" s="249">
        <v>30.757000000000001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5" t="s">
        <v>143</v>
      </c>
      <c r="AU394" s="255" t="s">
        <v>134</v>
      </c>
      <c r="AV394" s="15" t="s">
        <v>133</v>
      </c>
      <c r="AW394" s="15" t="s">
        <v>33</v>
      </c>
      <c r="AX394" s="15" t="s">
        <v>80</v>
      </c>
      <c r="AY394" s="255" t="s">
        <v>125</v>
      </c>
    </row>
    <row r="395" s="2" customFormat="1" ht="62.7" customHeight="1">
      <c r="A395" s="39"/>
      <c r="B395" s="40"/>
      <c r="C395" s="205" t="s">
        <v>559</v>
      </c>
      <c r="D395" s="205" t="s">
        <v>128</v>
      </c>
      <c r="E395" s="206" t="s">
        <v>560</v>
      </c>
      <c r="F395" s="207" t="s">
        <v>561</v>
      </c>
      <c r="G395" s="208" t="s">
        <v>184</v>
      </c>
      <c r="H395" s="209">
        <v>37.799999999999997</v>
      </c>
      <c r="I395" s="210"/>
      <c r="J395" s="211">
        <f>ROUND(I395*H395,2)</f>
        <v>0</v>
      </c>
      <c r="K395" s="207" t="s">
        <v>132</v>
      </c>
      <c r="L395" s="45"/>
      <c r="M395" s="212" t="s">
        <v>19</v>
      </c>
      <c r="N395" s="213" t="s">
        <v>44</v>
      </c>
      <c r="O395" s="85"/>
      <c r="P395" s="214">
        <f>O395*H395</f>
        <v>0</v>
      </c>
      <c r="Q395" s="214">
        <v>0</v>
      </c>
      <c r="R395" s="214">
        <f>Q395*H395</f>
        <v>0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211</v>
      </c>
      <c r="AT395" s="216" t="s">
        <v>128</v>
      </c>
      <c r="AU395" s="216" t="s">
        <v>134</v>
      </c>
      <c r="AY395" s="18" t="s">
        <v>125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134</v>
      </c>
      <c r="BK395" s="217">
        <f>ROUND(I395*H395,2)</f>
        <v>0</v>
      </c>
      <c r="BL395" s="18" t="s">
        <v>211</v>
      </c>
      <c r="BM395" s="216" t="s">
        <v>562</v>
      </c>
    </row>
    <row r="396" s="2" customFormat="1">
      <c r="A396" s="39"/>
      <c r="B396" s="40"/>
      <c r="C396" s="41"/>
      <c r="D396" s="218" t="s">
        <v>136</v>
      </c>
      <c r="E396" s="41"/>
      <c r="F396" s="219" t="s">
        <v>563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136</v>
      </c>
      <c r="AU396" s="18" t="s">
        <v>134</v>
      </c>
    </row>
    <row r="397" s="13" customFormat="1">
      <c r="A397" s="13"/>
      <c r="B397" s="223"/>
      <c r="C397" s="224"/>
      <c r="D397" s="225" t="s">
        <v>143</v>
      </c>
      <c r="E397" s="226" t="s">
        <v>19</v>
      </c>
      <c r="F397" s="227" t="s">
        <v>564</v>
      </c>
      <c r="G397" s="224"/>
      <c r="H397" s="226" t="s">
        <v>19</v>
      </c>
      <c r="I397" s="228"/>
      <c r="J397" s="224"/>
      <c r="K397" s="224"/>
      <c r="L397" s="229"/>
      <c r="M397" s="230"/>
      <c r="N397" s="231"/>
      <c r="O397" s="231"/>
      <c r="P397" s="231"/>
      <c r="Q397" s="231"/>
      <c r="R397" s="231"/>
      <c r="S397" s="231"/>
      <c r="T397" s="23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3" t="s">
        <v>143</v>
      </c>
      <c r="AU397" s="233" t="s">
        <v>134</v>
      </c>
      <c r="AV397" s="13" t="s">
        <v>80</v>
      </c>
      <c r="AW397" s="13" t="s">
        <v>33</v>
      </c>
      <c r="AX397" s="13" t="s">
        <v>72</v>
      </c>
      <c r="AY397" s="233" t="s">
        <v>125</v>
      </c>
    </row>
    <row r="398" s="14" customFormat="1">
      <c r="A398" s="14"/>
      <c r="B398" s="234"/>
      <c r="C398" s="235"/>
      <c r="D398" s="225" t="s">
        <v>143</v>
      </c>
      <c r="E398" s="236" t="s">
        <v>19</v>
      </c>
      <c r="F398" s="237" t="s">
        <v>565</v>
      </c>
      <c r="G398" s="235"/>
      <c r="H398" s="238">
        <v>31.5</v>
      </c>
      <c r="I398" s="239"/>
      <c r="J398" s="235"/>
      <c r="K398" s="235"/>
      <c r="L398" s="240"/>
      <c r="M398" s="241"/>
      <c r="N398" s="242"/>
      <c r="O398" s="242"/>
      <c r="P398" s="242"/>
      <c r="Q398" s="242"/>
      <c r="R398" s="242"/>
      <c r="S398" s="242"/>
      <c r="T398" s="24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4" t="s">
        <v>143</v>
      </c>
      <c r="AU398" s="244" t="s">
        <v>134</v>
      </c>
      <c r="AV398" s="14" t="s">
        <v>134</v>
      </c>
      <c r="AW398" s="14" t="s">
        <v>33</v>
      </c>
      <c r="AX398" s="14" t="s">
        <v>72</v>
      </c>
      <c r="AY398" s="244" t="s">
        <v>125</v>
      </c>
    </row>
    <row r="399" s="16" customFormat="1">
      <c r="A399" s="16"/>
      <c r="B399" s="267"/>
      <c r="C399" s="268"/>
      <c r="D399" s="225" t="s">
        <v>143</v>
      </c>
      <c r="E399" s="269" t="s">
        <v>19</v>
      </c>
      <c r="F399" s="270" t="s">
        <v>460</v>
      </c>
      <c r="G399" s="268"/>
      <c r="H399" s="271">
        <v>31.5</v>
      </c>
      <c r="I399" s="272"/>
      <c r="J399" s="268"/>
      <c r="K399" s="268"/>
      <c r="L399" s="273"/>
      <c r="M399" s="274"/>
      <c r="N399" s="275"/>
      <c r="O399" s="275"/>
      <c r="P399" s="275"/>
      <c r="Q399" s="275"/>
      <c r="R399" s="275"/>
      <c r="S399" s="275"/>
      <c r="T399" s="27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77" t="s">
        <v>143</v>
      </c>
      <c r="AU399" s="277" t="s">
        <v>134</v>
      </c>
      <c r="AV399" s="16" t="s">
        <v>126</v>
      </c>
      <c r="AW399" s="16" t="s">
        <v>33</v>
      </c>
      <c r="AX399" s="16" t="s">
        <v>72</v>
      </c>
      <c r="AY399" s="277" t="s">
        <v>125</v>
      </c>
    </row>
    <row r="400" s="13" customFormat="1">
      <c r="A400" s="13"/>
      <c r="B400" s="223"/>
      <c r="C400" s="224"/>
      <c r="D400" s="225" t="s">
        <v>143</v>
      </c>
      <c r="E400" s="226" t="s">
        <v>19</v>
      </c>
      <c r="F400" s="227" t="s">
        <v>490</v>
      </c>
      <c r="G400" s="224"/>
      <c r="H400" s="226" t="s">
        <v>19</v>
      </c>
      <c r="I400" s="228"/>
      <c r="J400" s="224"/>
      <c r="K400" s="224"/>
      <c r="L400" s="229"/>
      <c r="M400" s="230"/>
      <c r="N400" s="231"/>
      <c r="O400" s="231"/>
      <c r="P400" s="231"/>
      <c r="Q400" s="231"/>
      <c r="R400" s="231"/>
      <c r="S400" s="231"/>
      <c r="T400" s="23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3" t="s">
        <v>143</v>
      </c>
      <c r="AU400" s="233" t="s">
        <v>134</v>
      </c>
      <c r="AV400" s="13" t="s">
        <v>80</v>
      </c>
      <c r="AW400" s="13" t="s">
        <v>33</v>
      </c>
      <c r="AX400" s="13" t="s">
        <v>72</v>
      </c>
      <c r="AY400" s="233" t="s">
        <v>125</v>
      </c>
    </row>
    <row r="401" s="14" customFormat="1">
      <c r="A401" s="14"/>
      <c r="B401" s="234"/>
      <c r="C401" s="235"/>
      <c r="D401" s="225" t="s">
        <v>143</v>
      </c>
      <c r="E401" s="236" t="s">
        <v>19</v>
      </c>
      <c r="F401" s="237" t="s">
        <v>566</v>
      </c>
      <c r="G401" s="235"/>
      <c r="H401" s="238">
        <v>6.2999999999999998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4" t="s">
        <v>143</v>
      </c>
      <c r="AU401" s="244" t="s">
        <v>134</v>
      </c>
      <c r="AV401" s="14" t="s">
        <v>134</v>
      </c>
      <c r="AW401" s="14" t="s">
        <v>33</v>
      </c>
      <c r="AX401" s="14" t="s">
        <v>72</v>
      </c>
      <c r="AY401" s="244" t="s">
        <v>125</v>
      </c>
    </row>
    <row r="402" s="15" customFormat="1">
      <c r="A402" s="15"/>
      <c r="B402" s="245"/>
      <c r="C402" s="246"/>
      <c r="D402" s="225" t="s">
        <v>143</v>
      </c>
      <c r="E402" s="247" t="s">
        <v>19</v>
      </c>
      <c r="F402" s="248" t="s">
        <v>160</v>
      </c>
      <c r="G402" s="246"/>
      <c r="H402" s="249">
        <v>37.799999999999997</v>
      </c>
      <c r="I402" s="250"/>
      <c r="J402" s="246"/>
      <c r="K402" s="246"/>
      <c r="L402" s="251"/>
      <c r="M402" s="252"/>
      <c r="N402" s="253"/>
      <c r="O402" s="253"/>
      <c r="P402" s="253"/>
      <c r="Q402" s="253"/>
      <c r="R402" s="253"/>
      <c r="S402" s="253"/>
      <c r="T402" s="254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5" t="s">
        <v>143</v>
      </c>
      <c r="AU402" s="255" t="s">
        <v>134</v>
      </c>
      <c r="AV402" s="15" t="s">
        <v>133</v>
      </c>
      <c r="AW402" s="15" t="s">
        <v>33</v>
      </c>
      <c r="AX402" s="15" t="s">
        <v>80</v>
      </c>
      <c r="AY402" s="255" t="s">
        <v>125</v>
      </c>
    </row>
    <row r="403" s="2" customFormat="1" ht="21.75" customHeight="1">
      <c r="A403" s="39"/>
      <c r="B403" s="40"/>
      <c r="C403" s="257" t="s">
        <v>567</v>
      </c>
      <c r="D403" s="257" t="s">
        <v>445</v>
      </c>
      <c r="E403" s="258" t="s">
        <v>568</v>
      </c>
      <c r="F403" s="259" t="s">
        <v>569</v>
      </c>
      <c r="G403" s="260" t="s">
        <v>140</v>
      </c>
      <c r="H403" s="261">
        <v>1.085</v>
      </c>
      <c r="I403" s="262"/>
      <c r="J403" s="263">
        <f>ROUND(I403*H403,2)</f>
        <v>0</v>
      </c>
      <c r="K403" s="259" t="s">
        <v>132</v>
      </c>
      <c r="L403" s="264"/>
      <c r="M403" s="265" t="s">
        <v>19</v>
      </c>
      <c r="N403" s="266" t="s">
        <v>44</v>
      </c>
      <c r="O403" s="85"/>
      <c r="P403" s="214">
        <f>O403*H403</f>
        <v>0</v>
      </c>
      <c r="Q403" s="214">
        <v>0.55000000000000004</v>
      </c>
      <c r="R403" s="214">
        <f>Q403*H403</f>
        <v>0.59675</v>
      </c>
      <c r="S403" s="214">
        <v>0</v>
      </c>
      <c r="T403" s="215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410</v>
      </c>
      <c r="AT403" s="216" t="s">
        <v>445</v>
      </c>
      <c r="AU403" s="216" t="s">
        <v>134</v>
      </c>
      <c r="AY403" s="18" t="s">
        <v>125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134</v>
      </c>
      <c r="BK403" s="217">
        <f>ROUND(I403*H403,2)</f>
        <v>0</v>
      </c>
      <c r="BL403" s="18" t="s">
        <v>211</v>
      </c>
      <c r="BM403" s="216" t="s">
        <v>570</v>
      </c>
    </row>
    <row r="404" s="13" customFormat="1">
      <c r="A404" s="13"/>
      <c r="B404" s="223"/>
      <c r="C404" s="224"/>
      <c r="D404" s="225" t="s">
        <v>143</v>
      </c>
      <c r="E404" s="226" t="s">
        <v>19</v>
      </c>
      <c r="F404" s="227" t="s">
        <v>564</v>
      </c>
      <c r="G404" s="224"/>
      <c r="H404" s="226" t="s">
        <v>19</v>
      </c>
      <c r="I404" s="228"/>
      <c r="J404" s="224"/>
      <c r="K404" s="224"/>
      <c r="L404" s="229"/>
      <c r="M404" s="230"/>
      <c r="N404" s="231"/>
      <c r="O404" s="231"/>
      <c r="P404" s="231"/>
      <c r="Q404" s="231"/>
      <c r="R404" s="231"/>
      <c r="S404" s="231"/>
      <c r="T404" s="23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3" t="s">
        <v>143</v>
      </c>
      <c r="AU404" s="233" t="s">
        <v>134</v>
      </c>
      <c r="AV404" s="13" t="s">
        <v>80</v>
      </c>
      <c r="AW404" s="13" t="s">
        <v>33</v>
      </c>
      <c r="AX404" s="13" t="s">
        <v>72</v>
      </c>
      <c r="AY404" s="233" t="s">
        <v>125</v>
      </c>
    </row>
    <row r="405" s="14" customFormat="1">
      <c r="A405" s="14"/>
      <c r="B405" s="234"/>
      <c r="C405" s="235"/>
      <c r="D405" s="225" t="s">
        <v>143</v>
      </c>
      <c r="E405" s="236" t="s">
        <v>19</v>
      </c>
      <c r="F405" s="237" t="s">
        <v>571</v>
      </c>
      <c r="G405" s="235"/>
      <c r="H405" s="238">
        <v>1.0429999999999999</v>
      </c>
      <c r="I405" s="239"/>
      <c r="J405" s="235"/>
      <c r="K405" s="235"/>
      <c r="L405" s="240"/>
      <c r="M405" s="241"/>
      <c r="N405" s="242"/>
      <c r="O405" s="242"/>
      <c r="P405" s="242"/>
      <c r="Q405" s="242"/>
      <c r="R405" s="242"/>
      <c r="S405" s="242"/>
      <c r="T405" s="24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4" t="s">
        <v>143</v>
      </c>
      <c r="AU405" s="244" t="s">
        <v>134</v>
      </c>
      <c r="AV405" s="14" t="s">
        <v>134</v>
      </c>
      <c r="AW405" s="14" t="s">
        <v>33</v>
      </c>
      <c r="AX405" s="14" t="s">
        <v>72</v>
      </c>
      <c r="AY405" s="244" t="s">
        <v>125</v>
      </c>
    </row>
    <row r="406" s="16" customFormat="1">
      <c r="A406" s="16"/>
      <c r="B406" s="267"/>
      <c r="C406" s="268"/>
      <c r="D406" s="225" t="s">
        <v>143</v>
      </c>
      <c r="E406" s="269" t="s">
        <v>19</v>
      </c>
      <c r="F406" s="270" t="s">
        <v>460</v>
      </c>
      <c r="G406" s="268"/>
      <c r="H406" s="271">
        <v>1.0429999999999999</v>
      </c>
      <c r="I406" s="272"/>
      <c r="J406" s="268"/>
      <c r="K406" s="268"/>
      <c r="L406" s="273"/>
      <c r="M406" s="274"/>
      <c r="N406" s="275"/>
      <c r="O406" s="275"/>
      <c r="P406" s="275"/>
      <c r="Q406" s="275"/>
      <c r="R406" s="275"/>
      <c r="S406" s="275"/>
      <c r="T406" s="27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T406" s="277" t="s">
        <v>143</v>
      </c>
      <c r="AU406" s="277" t="s">
        <v>134</v>
      </c>
      <c r="AV406" s="16" t="s">
        <v>126</v>
      </c>
      <c r="AW406" s="16" t="s">
        <v>33</v>
      </c>
      <c r="AX406" s="16" t="s">
        <v>72</v>
      </c>
      <c r="AY406" s="277" t="s">
        <v>125</v>
      </c>
    </row>
    <row r="407" s="13" customFormat="1">
      <c r="A407" s="13"/>
      <c r="B407" s="223"/>
      <c r="C407" s="224"/>
      <c r="D407" s="225" t="s">
        <v>143</v>
      </c>
      <c r="E407" s="226" t="s">
        <v>19</v>
      </c>
      <c r="F407" s="227" t="s">
        <v>490</v>
      </c>
      <c r="G407" s="224"/>
      <c r="H407" s="226" t="s">
        <v>19</v>
      </c>
      <c r="I407" s="228"/>
      <c r="J407" s="224"/>
      <c r="K407" s="224"/>
      <c r="L407" s="229"/>
      <c r="M407" s="230"/>
      <c r="N407" s="231"/>
      <c r="O407" s="231"/>
      <c r="P407" s="231"/>
      <c r="Q407" s="231"/>
      <c r="R407" s="231"/>
      <c r="S407" s="231"/>
      <c r="T407" s="23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3" t="s">
        <v>143</v>
      </c>
      <c r="AU407" s="233" t="s">
        <v>134</v>
      </c>
      <c r="AV407" s="13" t="s">
        <v>80</v>
      </c>
      <c r="AW407" s="13" t="s">
        <v>33</v>
      </c>
      <c r="AX407" s="13" t="s">
        <v>72</v>
      </c>
      <c r="AY407" s="233" t="s">
        <v>125</v>
      </c>
    </row>
    <row r="408" s="14" customFormat="1">
      <c r="A408" s="14"/>
      <c r="B408" s="234"/>
      <c r="C408" s="235"/>
      <c r="D408" s="225" t="s">
        <v>143</v>
      </c>
      <c r="E408" s="236" t="s">
        <v>19</v>
      </c>
      <c r="F408" s="237" t="s">
        <v>572</v>
      </c>
      <c r="G408" s="235"/>
      <c r="H408" s="238">
        <v>0.042000000000000003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4" t="s">
        <v>143</v>
      </c>
      <c r="AU408" s="244" t="s">
        <v>134</v>
      </c>
      <c r="AV408" s="14" t="s">
        <v>134</v>
      </c>
      <c r="AW408" s="14" t="s">
        <v>33</v>
      </c>
      <c r="AX408" s="14" t="s">
        <v>72</v>
      </c>
      <c r="AY408" s="244" t="s">
        <v>125</v>
      </c>
    </row>
    <row r="409" s="15" customFormat="1">
      <c r="A409" s="15"/>
      <c r="B409" s="245"/>
      <c r="C409" s="246"/>
      <c r="D409" s="225" t="s">
        <v>143</v>
      </c>
      <c r="E409" s="247" t="s">
        <v>19</v>
      </c>
      <c r="F409" s="248" t="s">
        <v>160</v>
      </c>
      <c r="G409" s="246"/>
      <c r="H409" s="249">
        <v>1.085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5" t="s">
        <v>143</v>
      </c>
      <c r="AU409" s="255" t="s">
        <v>134</v>
      </c>
      <c r="AV409" s="15" t="s">
        <v>133</v>
      </c>
      <c r="AW409" s="15" t="s">
        <v>33</v>
      </c>
      <c r="AX409" s="15" t="s">
        <v>80</v>
      </c>
      <c r="AY409" s="255" t="s">
        <v>125</v>
      </c>
    </row>
    <row r="410" s="2" customFormat="1" ht="55.5" customHeight="1">
      <c r="A410" s="39"/>
      <c r="B410" s="40"/>
      <c r="C410" s="205" t="s">
        <v>573</v>
      </c>
      <c r="D410" s="205" t="s">
        <v>128</v>
      </c>
      <c r="E410" s="206" t="s">
        <v>574</v>
      </c>
      <c r="F410" s="207" t="s">
        <v>575</v>
      </c>
      <c r="G410" s="208" t="s">
        <v>184</v>
      </c>
      <c r="H410" s="209">
        <v>33.756</v>
      </c>
      <c r="I410" s="210"/>
      <c r="J410" s="211">
        <f>ROUND(I410*H410,2)</f>
        <v>0</v>
      </c>
      <c r="K410" s="207" t="s">
        <v>132</v>
      </c>
      <c r="L410" s="45"/>
      <c r="M410" s="212" t="s">
        <v>19</v>
      </c>
      <c r="N410" s="213" t="s">
        <v>44</v>
      </c>
      <c r="O410" s="85"/>
      <c r="P410" s="214">
        <f>O410*H410</f>
        <v>0</v>
      </c>
      <c r="Q410" s="214">
        <v>0</v>
      </c>
      <c r="R410" s="214">
        <f>Q410*H410</f>
        <v>0</v>
      </c>
      <c r="S410" s="214">
        <v>0</v>
      </c>
      <c r="T410" s="215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6" t="s">
        <v>211</v>
      </c>
      <c r="AT410" s="216" t="s">
        <v>128</v>
      </c>
      <c r="AU410" s="216" t="s">
        <v>134</v>
      </c>
      <c r="AY410" s="18" t="s">
        <v>125</v>
      </c>
      <c r="BE410" s="217">
        <f>IF(N410="základní",J410,0)</f>
        <v>0</v>
      </c>
      <c r="BF410" s="217">
        <f>IF(N410="snížená",J410,0)</f>
        <v>0</v>
      </c>
      <c r="BG410" s="217">
        <f>IF(N410="zákl. přenesená",J410,0)</f>
        <v>0</v>
      </c>
      <c r="BH410" s="217">
        <f>IF(N410="sníž. přenesená",J410,0)</f>
        <v>0</v>
      </c>
      <c r="BI410" s="217">
        <f>IF(N410="nulová",J410,0)</f>
        <v>0</v>
      </c>
      <c r="BJ410" s="18" t="s">
        <v>134</v>
      </c>
      <c r="BK410" s="217">
        <f>ROUND(I410*H410,2)</f>
        <v>0</v>
      </c>
      <c r="BL410" s="18" t="s">
        <v>211</v>
      </c>
      <c r="BM410" s="216" t="s">
        <v>576</v>
      </c>
    </row>
    <row r="411" s="2" customFormat="1">
      <c r="A411" s="39"/>
      <c r="B411" s="40"/>
      <c r="C411" s="41"/>
      <c r="D411" s="218" t="s">
        <v>136</v>
      </c>
      <c r="E411" s="41"/>
      <c r="F411" s="219" t="s">
        <v>577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136</v>
      </c>
      <c r="AU411" s="18" t="s">
        <v>134</v>
      </c>
    </row>
    <row r="412" s="13" customFormat="1">
      <c r="A412" s="13"/>
      <c r="B412" s="223"/>
      <c r="C412" s="224"/>
      <c r="D412" s="225" t="s">
        <v>143</v>
      </c>
      <c r="E412" s="226" t="s">
        <v>19</v>
      </c>
      <c r="F412" s="227" t="s">
        <v>578</v>
      </c>
      <c r="G412" s="224"/>
      <c r="H412" s="226" t="s">
        <v>19</v>
      </c>
      <c r="I412" s="228"/>
      <c r="J412" s="224"/>
      <c r="K412" s="224"/>
      <c r="L412" s="229"/>
      <c r="M412" s="230"/>
      <c r="N412" s="231"/>
      <c r="O412" s="231"/>
      <c r="P412" s="231"/>
      <c r="Q412" s="231"/>
      <c r="R412" s="231"/>
      <c r="S412" s="231"/>
      <c r="T412" s="23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3" t="s">
        <v>143</v>
      </c>
      <c r="AU412" s="233" t="s">
        <v>134</v>
      </c>
      <c r="AV412" s="13" t="s">
        <v>80</v>
      </c>
      <c r="AW412" s="13" t="s">
        <v>33</v>
      </c>
      <c r="AX412" s="13" t="s">
        <v>72</v>
      </c>
      <c r="AY412" s="233" t="s">
        <v>125</v>
      </c>
    </row>
    <row r="413" s="14" customFormat="1">
      <c r="A413" s="14"/>
      <c r="B413" s="234"/>
      <c r="C413" s="235"/>
      <c r="D413" s="225" t="s">
        <v>143</v>
      </c>
      <c r="E413" s="236" t="s">
        <v>19</v>
      </c>
      <c r="F413" s="237" t="s">
        <v>579</v>
      </c>
      <c r="G413" s="235"/>
      <c r="H413" s="238">
        <v>28.129999999999999</v>
      </c>
      <c r="I413" s="239"/>
      <c r="J413" s="235"/>
      <c r="K413" s="235"/>
      <c r="L413" s="240"/>
      <c r="M413" s="241"/>
      <c r="N413" s="242"/>
      <c r="O413" s="242"/>
      <c r="P413" s="242"/>
      <c r="Q413" s="242"/>
      <c r="R413" s="242"/>
      <c r="S413" s="242"/>
      <c r="T413" s="24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4" t="s">
        <v>143</v>
      </c>
      <c r="AU413" s="244" t="s">
        <v>134</v>
      </c>
      <c r="AV413" s="14" t="s">
        <v>134</v>
      </c>
      <c r="AW413" s="14" t="s">
        <v>33</v>
      </c>
      <c r="AX413" s="14" t="s">
        <v>72</v>
      </c>
      <c r="AY413" s="244" t="s">
        <v>125</v>
      </c>
    </row>
    <row r="414" s="16" customFormat="1">
      <c r="A414" s="16"/>
      <c r="B414" s="267"/>
      <c r="C414" s="268"/>
      <c r="D414" s="225" t="s">
        <v>143</v>
      </c>
      <c r="E414" s="269" t="s">
        <v>19</v>
      </c>
      <c r="F414" s="270" t="s">
        <v>460</v>
      </c>
      <c r="G414" s="268"/>
      <c r="H414" s="271">
        <v>28.129999999999999</v>
      </c>
      <c r="I414" s="272"/>
      <c r="J414" s="268"/>
      <c r="K414" s="268"/>
      <c r="L414" s="273"/>
      <c r="M414" s="274"/>
      <c r="N414" s="275"/>
      <c r="O414" s="275"/>
      <c r="P414" s="275"/>
      <c r="Q414" s="275"/>
      <c r="R414" s="275"/>
      <c r="S414" s="275"/>
      <c r="T414" s="27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T414" s="277" t="s">
        <v>143</v>
      </c>
      <c r="AU414" s="277" t="s">
        <v>134</v>
      </c>
      <c r="AV414" s="16" t="s">
        <v>126</v>
      </c>
      <c r="AW414" s="16" t="s">
        <v>33</v>
      </c>
      <c r="AX414" s="16" t="s">
        <v>72</v>
      </c>
      <c r="AY414" s="277" t="s">
        <v>125</v>
      </c>
    </row>
    <row r="415" s="13" customFormat="1">
      <c r="A415" s="13"/>
      <c r="B415" s="223"/>
      <c r="C415" s="224"/>
      <c r="D415" s="225" t="s">
        <v>143</v>
      </c>
      <c r="E415" s="226" t="s">
        <v>19</v>
      </c>
      <c r="F415" s="227" t="s">
        <v>490</v>
      </c>
      <c r="G415" s="224"/>
      <c r="H415" s="226" t="s">
        <v>19</v>
      </c>
      <c r="I415" s="228"/>
      <c r="J415" s="224"/>
      <c r="K415" s="224"/>
      <c r="L415" s="229"/>
      <c r="M415" s="230"/>
      <c r="N415" s="231"/>
      <c r="O415" s="231"/>
      <c r="P415" s="231"/>
      <c r="Q415" s="231"/>
      <c r="R415" s="231"/>
      <c r="S415" s="231"/>
      <c r="T415" s="23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3" t="s">
        <v>143</v>
      </c>
      <c r="AU415" s="233" t="s">
        <v>134</v>
      </c>
      <c r="AV415" s="13" t="s">
        <v>80</v>
      </c>
      <c r="AW415" s="13" t="s">
        <v>33</v>
      </c>
      <c r="AX415" s="13" t="s">
        <v>72</v>
      </c>
      <c r="AY415" s="233" t="s">
        <v>125</v>
      </c>
    </row>
    <row r="416" s="14" customFormat="1">
      <c r="A416" s="14"/>
      <c r="B416" s="234"/>
      <c r="C416" s="235"/>
      <c r="D416" s="225" t="s">
        <v>143</v>
      </c>
      <c r="E416" s="236" t="s">
        <v>19</v>
      </c>
      <c r="F416" s="237" t="s">
        <v>580</v>
      </c>
      <c r="G416" s="235"/>
      <c r="H416" s="238">
        <v>5.6260000000000003</v>
      </c>
      <c r="I416" s="239"/>
      <c r="J416" s="235"/>
      <c r="K416" s="235"/>
      <c r="L416" s="240"/>
      <c r="M416" s="241"/>
      <c r="N416" s="242"/>
      <c r="O416" s="242"/>
      <c r="P416" s="242"/>
      <c r="Q416" s="242"/>
      <c r="R416" s="242"/>
      <c r="S416" s="242"/>
      <c r="T416" s="24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4" t="s">
        <v>143</v>
      </c>
      <c r="AU416" s="244" t="s">
        <v>134</v>
      </c>
      <c r="AV416" s="14" t="s">
        <v>134</v>
      </c>
      <c r="AW416" s="14" t="s">
        <v>33</v>
      </c>
      <c r="AX416" s="14" t="s">
        <v>72</v>
      </c>
      <c r="AY416" s="244" t="s">
        <v>125</v>
      </c>
    </row>
    <row r="417" s="15" customFormat="1">
      <c r="A417" s="15"/>
      <c r="B417" s="245"/>
      <c r="C417" s="246"/>
      <c r="D417" s="225" t="s">
        <v>143</v>
      </c>
      <c r="E417" s="247" t="s">
        <v>19</v>
      </c>
      <c r="F417" s="248" t="s">
        <v>160</v>
      </c>
      <c r="G417" s="246"/>
      <c r="H417" s="249">
        <v>33.756</v>
      </c>
      <c r="I417" s="250"/>
      <c r="J417" s="246"/>
      <c r="K417" s="246"/>
      <c r="L417" s="251"/>
      <c r="M417" s="252"/>
      <c r="N417" s="253"/>
      <c r="O417" s="253"/>
      <c r="P417" s="253"/>
      <c r="Q417" s="253"/>
      <c r="R417" s="253"/>
      <c r="S417" s="253"/>
      <c r="T417" s="25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5" t="s">
        <v>143</v>
      </c>
      <c r="AU417" s="255" t="s">
        <v>134</v>
      </c>
      <c r="AV417" s="15" t="s">
        <v>133</v>
      </c>
      <c r="AW417" s="15" t="s">
        <v>33</v>
      </c>
      <c r="AX417" s="15" t="s">
        <v>80</v>
      </c>
      <c r="AY417" s="255" t="s">
        <v>125</v>
      </c>
    </row>
    <row r="418" s="2" customFormat="1" ht="21.75" customHeight="1">
      <c r="A418" s="39"/>
      <c r="B418" s="40"/>
      <c r="C418" s="257" t="s">
        <v>581</v>
      </c>
      <c r="D418" s="257" t="s">
        <v>445</v>
      </c>
      <c r="E418" s="258" t="s">
        <v>582</v>
      </c>
      <c r="F418" s="259" t="s">
        <v>583</v>
      </c>
      <c r="G418" s="260" t="s">
        <v>140</v>
      </c>
      <c r="H418" s="261">
        <v>1.9239999999999999</v>
      </c>
      <c r="I418" s="262"/>
      <c r="J418" s="263">
        <f>ROUND(I418*H418,2)</f>
        <v>0</v>
      </c>
      <c r="K418" s="259" t="s">
        <v>132</v>
      </c>
      <c r="L418" s="264"/>
      <c r="M418" s="265" t="s">
        <v>19</v>
      </c>
      <c r="N418" s="266" t="s">
        <v>44</v>
      </c>
      <c r="O418" s="85"/>
      <c r="P418" s="214">
        <f>O418*H418</f>
        <v>0</v>
      </c>
      <c r="Q418" s="214">
        <v>0.55000000000000004</v>
      </c>
      <c r="R418" s="214">
        <f>Q418*H418</f>
        <v>1.0582</v>
      </c>
      <c r="S418" s="214">
        <v>0</v>
      </c>
      <c r="T418" s="215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6" t="s">
        <v>410</v>
      </c>
      <c r="AT418" s="216" t="s">
        <v>445</v>
      </c>
      <c r="AU418" s="216" t="s">
        <v>134</v>
      </c>
      <c r="AY418" s="18" t="s">
        <v>125</v>
      </c>
      <c r="BE418" s="217">
        <f>IF(N418="základní",J418,0)</f>
        <v>0</v>
      </c>
      <c r="BF418" s="217">
        <f>IF(N418="snížená",J418,0)</f>
        <v>0</v>
      </c>
      <c r="BG418" s="217">
        <f>IF(N418="zákl. přenesená",J418,0)</f>
        <v>0</v>
      </c>
      <c r="BH418" s="217">
        <f>IF(N418="sníž. přenesená",J418,0)</f>
        <v>0</v>
      </c>
      <c r="BI418" s="217">
        <f>IF(N418="nulová",J418,0)</f>
        <v>0</v>
      </c>
      <c r="BJ418" s="18" t="s">
        <v>134</v>
      </c>
      <c r="BK418" s="217">
        <f>ROUND(I418*H418,2)</f>
        <v>0</v>
      </c>
      <c r="BL418" s="18" t="s">
        <v>211</v>
      </c>
      <c r="BM418" s="216" t="s">
        <v>584</v>
      </c>
    </row>
    <row r="419" s="13" customFormat="1">
      <c r="A419" s="13"/>
      <c r="B419" s="223"/>
      <c r="C419" s="224"/>
      <c r="D419" s="225" t="s">
        <v>143</v>
      </c>
      <c r="E419" s="226" t="s">
        <v>19</v>
      </c>
      <c r="F419" s="227" t="s">
        <v>578</v>
      </c>
      <c r="G419" s="224"/>
      <c r="H419" s="226" t="s">
        <v>19</v>
      </c>
      <c r="I419" s="228"/>
      <c r="J419" s="224"/>
      <c r="K419" s="224"/>
      <c r="L419" s="229"/>
      <c r="M419" s="230"/>
      <c r="N419" s="231"/>
      <c r="O419" s="231"/>
      <c r="P419" s="231"/>
      <c r="Q419" s="231"/>
      <c r="R419" s="231"/>
      <c r="S419" s="231"/>
      <c r="T419" s="23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3" t="s">
        <v>143</v>
      </c>
      <c r="AU419" s="233" t="s">
        <v>134</v>
      </c>
      <c r="AV419" s="13" t="s">
        <v>80</v>
      </c>
      <c r="AW419" s="13" t="s">
        <v>33</v>
      </c>
      <c r="AX419" s="13" t="s">
        <v>72</v>
      </c>
      <c r="AY419" s="233" t="s">
        <v>125</v>
      </c>
    </row>
    <row r="420" s="14" customFormat="1">
      <c r="A420" s="14"/>
      <c r="B420" s="234"/>
      <c r="C420" s="235"/>
      <c r="D420" s="225" t="s">
        <v>143</v>
      </c>
      <c r="E420" s="236" t="s">
        <v>19</v>
      </c>
      <c r="F420" s="237" t="s">
        <v>585</v>
      </c>
      <c r="G420" s="235"/>
      <c r="H420" s="238">
        <v>1.8500000000000001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4" t="s">
        <v>143</v>
      </c>
      <c r="AU420" s="244" t="s">
        <v>134</v>
      </c>
      <c r="AV420" s="14" t="s">
        <v>134</v>
      </c>
      <c r="AW420" s="14" t="s">
        <v>33</v>
      </c>
      <c r="AX420" s="14" t="s">
        <v>72</v>
      </c>
      <c r="AY420" s="244" t="s">
        <v>125</v>
      </c>
    </row>
    <row r="421" s="16" customFormat="1">
      <c r="A421" s="16"/>
      <c r="B421" s="267"/>
      <c r="C421" s="268"/>
      <c r="D421" s="225" t="s">
        <v>143</v>
      </c>
      <c r="E421" s="269" t="s">
        <v>19</v>
      </c>
      <c r="F421" s="270" t="s">
        <v>460</v>
      </c>
      <c r="G421" s="268"/>
      <c r="H421" s="271">
        <v>1.8500000000000001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T421" s="277" t="s">
        <v>143</v>
      </c>
      <c r="AU421" s="277" t="s">
        <v>134</v>
      </c>
      <c r="AV421" s="16" t="s">
        <v>126</v>
      </c>
      <c r="AW421" s="16" t="s">
        <v>33</v>
      </c>
      <c r="AX421" s="16" t="s">
        <v>72</v>
      </c>
      <c r="AY421" s="277" t="s">
        <v>125</v>
      </c>
    </row>
    <row r="422" s="13" customFormat="1">
      <c r="A422" s="13"/>
      <c r="B422" s="223"/>
      <c r="C422" s="224"/>
      <c r="D422" s="225" t="s">
        <v>143</v>
      </c>
      <c r="E422" s="226" t="s">
        <v>19</v>
      </c>
      <c r="F422" s="227" t="s">
        <v>490</v>
      </c>
      <c r="G422" s="224"/>
      <c r="H422" s="226" t="s">
        <v>19</v>
      </c>
      <c r="I422" s="228"/>
      <c r="J422" s="224"/>
      <c r="K422" s="224"/>
      <c r="L422" s="229"/>
      <c r="M422" s="230"/>
      <c r="N422" s="231"/>
      <c r="O422" s="231"/>
      <c r="P422" s="231"/>
      <c r="Q422" s="231"/>
      <c r="R422" s="231"/>
      <c r="S422" s="231"/>
      <c r="T422" s="23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3" t="s">
        <v>143</v>
      </c>
      <c r="AU422" s="233" t="s">
        <v>134</v>
      </c>
      <c r="AV422" s="13" t="s">
        <v>80</v>
      </c>
      <c r="AW422" s="13" t="s">
        <v>33</v>
      </c>
      <c r="AX422" s="13" t="s">
        <v>72</v>
      </c>
      <c r="AY422" s="233" t="s">
        <v>125</v>
      </c>
    </row>
    <row r="423" s="14" customFormat="1">
      <c r="A423" s="14"/>
      <c r="B423" s="234"/>
      <c r="C423" s="235"/>
      <c r="D423" s="225" t="s">
        <v>143</v>
      </c>
      <c r="E423" s="236" t="s">
        <v>19</v>
      </c>
      <c r="F423" s="237" t="s">
        <v>586</v>
      </c>
      <c r="G423" s="235"/>
      <c r="H423" s="238">
        <v>0.073999999999999996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4" t="s">
        <v>143</v>
      </c>
      <c r="AU423" s="244" t="s">
        <v>134</v>
      </c>
      <c r="AV423" s="14" t="s">
        <v>134</v>
      </c>
      <c r="AW423" s="14" t="s">
        <v>33</v>
      </c>
      <c r="AX423" s="14" t="s">
        <v>72</v>
      </c>
      <c r="AY423" s="244" t="s">
        <v>125</v>
      </c>
    </row>
    <row r="424" s="15" customFormat="1">
      <c r="A424" s="15"/>
      <c r="B424" s="245"/>
      <c r="C424" s="246"/>
      <c r="D424" s="225" t="s">
        <v>143</v>
      </c>
      <c r="E424" s="247" t="s">
        <v>19</v>
      </c>
      <c r="F424" s="248" t="s">
        <v>160</v>
      </c>
      <c r="G424" s="246"/>
      <c r="H424" s="249">
        <v>1.9239999999999999</v>
      </c>
      <c r="I424" s="250"/>
      <c r="J424" s="246"/>
      <c r="K424" s="246"/>
      <c r="L424" s="251"/>
      <c r="M424" s="252"/>
      <c r="N424" s="253"/>
      <c r="O424" s="253"/>
      <c r="P424" s="253"/>
      <c r="Q424" s="253"/>
      <c r="R424" s="253"/>
      <c r="S424" s="253"/>
      <c r="T424" s="25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5" t="s">
        <v>143</v>
      </c>
      <c r="AU424" s="255" t="s">
        <v>134</v>
      </c>
      <c r="AV424" s="15" t="s">
        <v>133</v>
      </c>
      <c r="AW424" s="15" t="s">
        <v>33</v>
      </c>
      <c r="AX424" s="15" t="s">
        <v>80</v>
      </c>
      <c r="AY424" s="255" t="s">
        <v>125</v>
      </c>
    </row>
    <row r="425" s="2" customFormat="1" ht="24.15" customHeight="1">
      <c r="A425" s="39"/>
      <c r="B425" s="40"/>
      <c r="C425" s="205" t="s">
        <v>587</v>
      </c>
      <c r="D425" s="205" t="s">
        <v>128</v>
      </c>
      <c r="E425" s="206" t="s">
        <v>588</v>
      </c>
      <c r="F425" s="207" t="s">
        <v>589</v>
      </c>
      <c r="G425" s="208" t="s">
        <v>184</v>
      </c>
      <c r="H425" s="209">
        <v>1.071</v>
      </c>
      <c r="I425" s="210"/>
      <c r="J425" s="211">
        <f>ROUND(I425*H425,2)</f>
        <v>0</v>
      </c>
      <c r="K425" s="207" t="s">
        <v>132</v>
      </c>
      <c r="L425" s="45"/>
      <c r="M425" s="212" t="s">
        <v>19</v>
      </c>
      <c r="N425" s="213" t="s">
        <v>44</v>
      </c>
      <c r="O425" s="85"/>
      <c r="P425" s="214">
        <f>O425*H425</f>
        <v>0</v>
      </c>
      <c r="Q425" s="214">
        <v>0.0073200000000000001</v>
      </c>
      <c r="R425" s="214">
        <f>Q425*H425</f>
        <v>0.0078397199999999997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211</v>
      </c>
      <c r="AT425" s="216" t="s">
        <v>128</v>
      </c>
      <c r="AU425" s="216" t="s">
        <v>134</v>
      </c>
      <c r="AY425" s="18" t="s">
        <v>125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134</v>
      </c>
      <c r="BK425" s="217">
        <f>ROUND(I425*H425,2)</f>
        <v>0</v>
      </c>
      <c r="BL425" s="18" t="s">
        <v>211</v>
      </c>
      <c r="BM425" s="216" t="s">
        <v>590</v>
      </c>
    </row>
    <row r="426" s="2" customFormat="1">
      <c r="A426" s="39"/>
      <c r="B426" s="40"/>
      <c r="C426" s="41"/>
      <c r="D426" s="218" t="s">
        <v>136</v>
      </c>
      <c r="E426" s="41"/>
      <c r="F426" s="219" t="s">
        <v>591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136</v>
      </c>
      <c r="AU426" s="18" t="s">
        <v>134</v>
      </c>
    </row>
    <row r="427" s="13" customFormat="1">
      <c r="A427" s="13"/>
      <c r="B427" s="223"/>
      <c r="C427" s="224"/>
      <c r="D427" s="225" t="s">
        <v>143</v>
      </c>
      <c r="E427" s="226" t="s">
        <v>19</v>
      </c>
      <c r="F427" s="227" t="s">
        <v>592</v>
      </c>
      <c r="G427" s="224"/>
      <c r="H427" s="226" t="s">
        <v>19</v>
      </c>
      <c r="I427" s="228"/>
      <c r="J427" s="224"/>
      <c r="K427" s="224"/>
      <c r="L427" s="229"/>
      <c r="M427" s="230"/>
      <c r="N427" s="231"/>
      <c r="O427" s="231"/>
      <c r="P427" s="231"/>
      <c r="Q427" s="231"/>
      <c r="R427" s="231"/>
      <c r="S427" s="231"/>
      <c r="T427" s="23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3" t="s">
        <v>143</v>
      </c>
      <c r="AU427" s="233" t="s">
        <v>134</v>
      </c>
      <c r="AV427" s="13" t="s">
        <v>80</v>
      </c>
      <c r="AW427" s="13" t="s">
        <v>33</v>
      </c>
      <c r="AX427" s="13" t="s">
        <v>72</v>
      </c>
      <c r="AY427" s="233" t="s">
        <v>125</v>
      </c>
    </row>
    <row r="428" s="14" customFormat="1">
      <c r="A428" s="14"/>
      <c r="B428" s="234"/>
      <c r="C428" s="235"/>
      <c r="D428" s="225" t="s">
        <v>143</v>
      </c>
      <c r="E428" s="236" t="s">
        <v>19</v>
      </c>
      <c r="F428" s="237" t="s">
        <v>593</v>
      </c>
      <c r="G428" s="235"/>
      <c r="H428" s="238">
        <v>1.071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4" t="s">
        <v>143</v>
      </c>
      <c r="AU428" s="244" t="s">
        <v>134</v>
      </c>
      <c r="AV428" s="14" t="s">
        <v>134</v>
      </c>
      <c r="AW428" s="14" t="s">
        <v>33</v>
      </c>
      <c r="AX428" s="14" t="s">
        <v>80</v>
      </c>
      <c r="AY428" s="244" t="s">
        <v>125</v>
      </c>
    </row>
    <row r="429" s="2" customFormat="1" ht="24.15" customHeight="1">
      <c r="A429" s="39"/>
      <c r="B429" s="40"/>
      <c r="C429" s="205" t="s">
        <v>594</v>
      </c>
      <c r="D429" s="205" t="s">
        <v>128</v>
      </c>
      <c r="E429" s="206" t="s">
        <v>595</v>
      </c>
      <c r="F429" s="207" t="s">
        <v>596</v>
      </c>
      <c r="G429" s="208" t="s">
        <v>184</v>
      </c>
      <c r="H429" s="209">
        <v>62.027999999999999</v>
      </c>
      <c r="I429" s="210"/>
      <c r="J429" s="211">
        <f>ROUND(I429*H429,2)</f>
        <v>0</v>
      </c>
      <c r="K429" s="207" t="s">
        <v>132</v>
      </c>
      <c r="L429" s="45"/>
      <c r="M429" s="212" t="s">
        <v>19</v>
      </c>
      <c r="N429" s="213" t="s">
        <v>44</v>
      </c>
      <c r="O429" s="85"/>
      <c r="P429" s="214">
        <f>O429*H429</f>
        <v>0</v>
      </c>
      <c r="Q429" s="214">
        <v>0.01363</v>
      </c>
      <c r="R429" s="214">
        <f>Q429*H429</f>
        <v>0.84544163999999999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211</v>
      </c>
      <c r="AT429" s="216" t="s">
        <v>128</v>
      </c>
      <c r="AU429" s="216" t="s">
        <v>134</v>
      </c>
      <c r="AY429" s="18" t="s">
        <v>125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134</v>
      </c>
      <c r="BK429" s="217">
        <f>ROUND(I429*H429,2)</f>
        <v>0</v>
      </c>
      <c r="BL429" s="18" t="s">
        <v>211</v>
      </c>
      <c r="BM429" s="216" t="s">
        <v>597</v>
      </c>
    </row>
    <row r="430" s="2" customFormat="1">
      <c r="A430" s="39"/>
      <c r="B430" s="40"/>
      <c r="C430" s="41"/>
      <c r="D430" s="218" t="s">
        <v>136</v>
      </c>
      <c r="E430" s="41"/>
      <c r="F430" s="219" t="s">
        <v>598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136</v>
      </c>
      <c r="AU430" s="18" t="s">
        <v>134</v>
      </c>
    </row>
    <row r="431" s="13" customFormat="1">
      <c r="A431" s="13"/>
      <c r="B431" s="223"/>
      <c r="C431" s="224"/>
      <c r="D431" s="225" t="s">
        <v>143</v>
      </c>
      <c r="E431" s="226" t="s">
        <v>19</v>
      </c>
      <c r="F431" s="227" t="s">
        <v>599</v>
      </c>
      <c r="G431" s="224"/>
      <c r="H431" s="226" t="s">
        <v>19</v>
      </c>
      <c r="I431" s="228"/>
      <c r="J431" s="224"/>
      <c r="K431" s="224"/>
      <c r="L431" s="229"/>
      <c r="M431" s="230"/>
      <c r="N431" s="231"/>
      <c r="O431" s="231"/>
      <c r="P431" s="231"/>
      <c r="Q431" s="231"/>
      <c r="R431" s="231"/>
      <c r="S431" s="231"/>
      <c r="T431" s="23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3" t="s">
        <v>143</v>
      </c>
      <c r="AU431" s="233" t="s">
        <v>134</v>
      </c>
      <c r="AV431" s="13" t="s">
        <v>80</v>
      </c>
      <c r="AW431" s="13" t="s">
        <v>33</v>
      </c>
      <c r="AX431" s="13" t="s">
        <v>72</v>
      </c>
      <c r="AY431" s="233" t="s">
        <v>125</v>
      </c>
    </row>
    <row r="432" s="13" customFormat="1">
      <c r="A432" s="13"/>
      <c r="B432" s="223"/>
      <c r="C432" s="224"/>
      <c r="D432" s="225" t="s">
        <v>143</v>
      </c>
      <c r="E432" s="226" t="s">
        <v>19</v>
      </c>
      <c r="F432" s="227" t="s">
        <v>528</v>
      </c>
      <c r="G432" s="224"/>
      <c r="H432" s="226" t="s">
        <v>19</v>
      </c>
      <c r="I432" s="228"/>
      <c r="J432" s="224"/>
      <c r="K432" s="224"/>
      <c r="L432" s="229"/>
      <c r="M432" s="230"/>
      <c r="N432" s="231"/>
      <c r="O432" s="231"/>
      <c r="P432" s="231"/>
      <c r="Q432" s="231"/>
      <c r="R432" s="231"/>
      <c r="S432" s="231"/>
      <c r="T432" s="23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3" t="s">
        <v>143</v>
      </c>
      <c r="AU432" s="233" t="s">
        <v>134</v>
      </c>
      <c r="AV432" s="13" t="s">
        <v>80</v>
      </c>
      <c r="AW432" s="13" t="s">
        <v>33</v>
      </c>
      <c r="AX432" s="13" t="s">
        <v>72</v>
      </c>
      <c r="AY432" s="233" t="s">
        <v>125</v>
      </c>
    </row>
    <row r="433" s="14" customFormat="1">
      <c r="A433" s="14"/>
      <c r="B433" s="234"/>
      <c r="C433" s="235"/>
      <c r="D433" s="225" t="s">
        <v>143</v>
      </c>
      <c r="E433" s="236" t="s">
        <v>19</v>
      </c>
      <c r="F433" s="237" t="s">
        <v>529</v>
      </c>
      <c r="G433" s="235"/>
      <c r="H433" s="238">
        <v>2.5</v>
      </c>
      <c r="I433" s="239"/>
      <c r="J433" s="235"/>
      <c r="K433" s="235"/>
      <c r="L433" s="240"/>
      <c r="M433" s="241"/>
      <c r="N433" s="242"/>
      <c r="O433" s="242"/>
      <c r="P433" s="242"/>
      <c r="Q433" s="242"/>
      <c r="R433" s="242"/>
      <c r="S433" s="242"/>
      <c r="T433" s="24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4" t="s">
        <v>143</v>
      </c>
      <c r="AU433" s="244" t="s">
        <v>134</v>
      </c>
      <c r="AV433" s="14" t="s">
        <v>134</v>
      </c>
      <c r="AW433" s="14" t="s">
        <v>33</v>
      </c>
      <c r="AX433" s="14" t="s">
        <v>72</v>
      </c>
      <c r="AY433" s="244" t="s">
        <v>125</v>
      </c>
    </row>
    <row r="434" s="13" customFormat="1">
      <c r="A434" s="13"/>
      <c r="B434" s="223"/>
      <c r="C434" s="224"/>
      <c r="D434" s="225" t="s">
        <v>143</v>
      </c>
      <c r="E434" s="226" t="s">
        <v>19</v>
      </c>
      <c r="F434" s="227" t="s">
        <v>530</v>
      </c>
      <c r="G434" s="224"/>
      <c r="H434" s="226" t="s">
        <v>19</v>
      </c>
      <c r="I434" s="228"/>
      <c r="J434" s="224"/>
      <c r="K434" s="224"/>
      <c r="L434" s="229"/>
      <c r="M434" s="230"/>
      <c r="N434" s="231"/>
      <c r="O434" s="231"/>
      <c r="P434" s="231"/>
      <c r="Q434" s="231"/>
      <c r="R434" s="231"/>
      <c r="S434" s="231"/>
      <c r="T434" s="23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3" t="s">
        <v>143</v>
      </c>
      <c r="AU434" s="233" t="s">
        <v>134</v>
      </c>
      <c r="AV434" s="13" t="s">
        <v>80</v>
      </c>
      <c r="AW434" s="13" t="s">
        <v>33</v>
      </c>
      <c r="AX434" s="13" t="s">
        <v>72</v>
      </c>
      <c r="AY434" s="233" t="s">
        <v>125</v>
      </c>
    </row>
    <row r="435" s="14" customFormat="1">
      <c r="A435" s="14"/>
      <c r="B435" s="234"/>
      <c r="C435" s="235"/>
      <c r="D435" s="225" t="s">
        <v>143</v>
      </c>
      <c r="E435" s="236" t="s">
        <v>19</v>
      </c>
      <c r="F435" s="237" t="s">
        <v>531</v>
      </c>
      <c r="G435" s="235"/>
      <c r="H435" s="238">
        <v>4.7400000000000002</v>
      </c>
      <c r="I435" s="239"/>
      <c r="J435" s="235"/>
      <c r="K435" s="235"/>
      <c r="L435" s="240"/>
      <c r="M435" s="241"/>
      <c r="N435" s="242"/>
      <c r="O435" s="242"/>
      <c r="P435" s="242"/>
      <c r="Q435" s="242"/>
      <c r="R435" s="242"/>
      <c r="S435" s="242"/>
      <c r="T435" s="24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4" t="s">
        <v>143</v>
      </c>
      <c r="AU435" s="244" t="s">
        <v>134</v>
      </c>
      <c r="AV435" s="14" t="s">
        <v>134</v>
      </c>
      <c r="AW435" s="14" t="s">
        <v>33</v>
      </c>
      <c r="AX435" s="14" t="s">
        <v>72</v>
      </c>
      <c r="AY435" s="244" t="s">
        <v>125</v>
      </c>
    </row>
    <row r="436" s="13" customFormat="1">
      <c r="A436" s="13"/>
      <c r="B436" s="223"/>
      <c r="C436" s="224"/>
      <c r="D436" s="225" t="s">
        <v>143</v>
      </c>
      <c r="E436" s="226" t="s">
        <v>19</v>
      </c>
      <c r="F436" s="227" t="s">
        <v>532</v>
      </c>
      <c r="G436" s="224"/>
      <c r="H436" s="226" t="s">
        <v>19</v>
      </c>
      <c r="I436" s="228"/>
      <c r="J436" s="224"/>
      <c r="K436" s="224"/>
      <c r="L436" s="229"/>
      <c r="M436" s="230"/>
      <c r="N436" s="231"/>
      <c r="O436" s="231"/>
      <c r="P436" s="231"/>
      <c r="Q436" s="231"/>
      <c r="R436" s="231"/>
      <c r="S436" s="231"/>
      <c r="T436" s="23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3" t="s">
        <v>143</v>
      </c>
      <c r="AU436" s="233" t="s">
        <v>134</v>
      </c>
      <c r="AV436" s="13" t="s">
        <v>80</v>
      </c>
      <c r="AW436" s="13" t="s">
        <v>33</v>
      </c>
      <c r="AX436" s="13" t="s">
        <v>72</v>
      </c>
      <c r="AY436" s="233" t="s">
        <v>125</v>
      </c>
    </row>
    <row r="437" s="14" customFormat="1">
      <c r="A437" s="14"/>
      <c r="B437" s="234"/>
      <c r="C437" s="235"/>
      <c r="D437" s="225" t="s">
        <v>143</v>
      </c>
      <c r="E437" s="236" t="s">
        <v>19</v>
      </c>
      <c r="F437" s="237" t="s">
        <v>533</v>
      </c>
      <c r="G437" s="235"/>
      <c r="H437" s="238">
        <v>3.4199999999999999</v>
      </c>
      <c r="I437" s="239"/>
      <c r="J437" s="235"/>
      <c r="K437" s="235"/>
      <c r="L437" s="240"/>
      <c r="M437" s="241"/>
      <c r="N437" s="242"/>
      <c r="O437" s="242"/>
      <c r="P437" s="242"/>
      <c r="Q437" s="242"/>
      <c r="R437" s="242"/>
      <c r="S437" s="242"/>
      <c r="T437" s="24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4" t="s">
        <v>143</v>
      </c>
      <c r="AU437" s="244" t="s">
        <v>134</v>
      </c>
      <c r="AV437" s="14" t="s">
        <v>134</v>
      </c>
      <c r="AW437" s="14" t="s">
        <v>33</v>
      </c>
      <c r="AX437" s="14" t="s">
        <v>72</v>
      </c>
      <c r="AY437" s="244" t="s">
        <v>125</v>
      </c>
    </row>
    <row r="438" s="13" customFormat="1">
      <c r="A438" s="13"/>
      <c r="B438" s="223"/>
      <c r="C438" s="224"/>
      <c r="D438" s="225" t="s">
        <v>143</v>
      </c>
      <c r="E438" s="226" t="s">
        <v>19</v>
      </c>
      <c r="F438" s="227" t="s">
        <v>600</v>
      </c>
      <c r="G438" s="224"/>
      <c r="H438" s="226" t="s">
        <v>19</v>
      </c>
      <c r="I438" s="228"/>
      <c r="J438" s="224"/>
      <c r="K438" s="224"/>
      <c r="L438" s="229"/>
      <c r="M438" s="230"/>
      <c r="N438" s="231"/>
      <c r="O438" s="231"/>
      <c r="P438" s="231"/>
      <c r="Q438" s="231"/>
      <c r="R438" s="231"/>
      <c r="S438" s="231"/>
      <c r="T438" s="23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3" t="s">
        <v>143</v>
      </c>
      <c r="AU438" s="233" t="s">
        <v>134</v>
      </c>
      <c r="AV438" s="13" t="s">
        <v>80</v>
      </c>
      <c r="AW438" s="13" t="s">
        <v>33</v>
      </c>
      <c r="AX438" s="13" t="s">
        <v>72</v>
      </c>
      <c r="AY438" s="233" t="s">
        <v>125</v>
      </c>
    </row>
    <row r="439" s="14" customFormat="1">
      <c r="A439" s="14"/>
      <c r="B439" s="234"/>
      <c r="C439" s="235"/>
      <c r="D439" s="225" t="s">
        <v>143</v>
      </c>
      <c r="E439" s="236" t="s">
        <v>19</v>
      </c>
      <c r="F439" s="237" t="s">
        <v>601</v>
      </c>
      <c r="G439" s="235"/>
      <c r="H439" s="238">
        <v>13.66</v>
      </c>
      <c r="I439" s="239"/>
      <c r="J439" s="235"/>
      <c r="K439" s="235"/>
      <c r="L439" s="240"/>
      <c r="M439" s="241"/>
      <c r="N439" s="242"/>
      <c r="O439" s="242"/>
      <c r="P439" s="242"/>
      <c r="Q439" s="242"/>
      <c r="R439" s="242"/>
      <c r="S439" s="242"/>
      <c r="T439" s="24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4" t="s">
        <v>143</v>
      </c>
      <c r="AU439" s="244" t="s">
        <v>134</v>
      </c>
      <c r="AV439" s="14" t="s">
        <v>134</v>
      </c>
      <c r="AW439" s="14" t="s">
        <v>33</v>
      </c>
      <c r="AX439" s="14" t="s">
        <v>72</v>
      </c>
      <c r="AY439" s="244" t="s">
        <v>125</v>
      </c>
    </row>
    <row r="440" s="13" customFormat="1">
      <c r="A440" s="13"/>
      <c r="B440" s="223"/>
      <c r="C440" s="224"/>
      <c r="D440" s="225" t="s">
        <v>143</v>
      </c>
      <c r="E440" s="226" t="s">
        <v>19</v>
      </c>
      <c r="F440" s="227" t="s">
        <v>602</v>
      </c>
      <c r="G440" s="224"/>
      <c r="H440" s="226" t="s">
        <v>19</v>
      </c>
      <c r="I440" s="228"/>
      <c r="J440" s="224"/>
      <c r="K440" s="224"/>
      <c r="L440" s="229"/>
      <c r="M440" s="230"/>
      <c r="N440" s="231"/>
      <c r="O440" s="231"/>
      <c r="P440" s="231"/>
      <c r="Q440" s="231"/>
      <c r="R440" s="231"/>
      <c r="S440" s="231"/>
      <c r="T440" s="23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3" t="s">
        <v>143</v>
      </c>
      <c r="AU440" s="233" t="s">
        <v>134</v>
      </c>
      <c r="AV440" s="13" t="s">
        <v>80</v>
      </c>
      <c r="AW440" s="13" t="s">
        <v>33</v>
      </c>
      <c r="AX440" s="13" t="s">
        <v>72</v>
      </c>
      <c r="AY440" s="233" t="s">
        <v>125</v>
      </c>
    </row>
    <row r="441" s="14" customFormat="1">
      <c r="A441" s="14"/>
      <c r="B441" s="234"/>
      <c r="C441" s="235"/>
      <c r="D441" s="225" t="s">
        <v>143</v>
      </c>
      <c r="E441" s="236" t="s">
        <v>19</v>
      </c>
      <c r="F441" s="237" t="s">
        <v>603</v>
      </c>
      <c r="G441" s="235"/>
      <c r="H441" s="238">
        <v>27.370000000000001</v>
      </c>
      <c r="I441" s="239"/>
      <c r="J441" s="235"/>
      <c r="K441" s="235"/>
      <c r="L441" s="240"/>
      <c r="M441" s="241"/>
      <c r="N441" s="242"/>
      <c r="O441" s="242"/>
      <c r="P441" s="242"/>
      <c r="Q441" s="242"/>
      <c r="R441" s="242"/>
      <c r="S441" s="242"/>
      <c r="T441" s="24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4" t="s">
        <v>143</v>
      </c>
      <c r="AU441" s="244" t="s">
        <v>134</v>
      </c>
      <c r="AV441" s="14" t="s">
        <v>134</v>
      </c>
      <c r="AW441" s="14" t="s">
        <v>33</v>
      </c>
      <c r="AX441" s="14" t="s">
        <v>72</v>
      </c>
      <c r="AY441" s="244" t="s">
        <v>125</v>
      </c>
    </row>
    <row r="442" s="16" customFormat="1">
      <c r="A442" s="16"/>
      <c r="B442" s="267"/>
      <c r="C442" s="268"/>
      <c r="D442" s="225" t="s">
        <v>143</v>
      </c>
      <c r="E442" s="269" t="s">
        <v>19</v>
      </c>
      <c r="F442" s="270" t="s">
        <v>460</v>
      </c>
      <c r="G442" s="268"/>
      <c r="H442" s="271">
        <v>51.689999999999998</v>
      </c>
      <c r="I442" s="272"/>
      <c r="J442" s="268"/>
      <c r="K442" s="268"/>
      <c r="L442" s="273"/>
      <c r="M442" s="274"/>
      <c r="N442" s="275"/>
      <c r="O442" s="275"/>
      <c r="P442" s="275"/>
      <c r="Q442" s="275"/>
      <c r="R442" s="275"/>
      <c r="S442" s="275"/>
      <c r="T442" s="27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T442" s="277" t="s">
        <v>143</v>
      </c>
      <c r="AU442" s="277" t="s">
        <v>134</v>
      </c>
      <c r="AV442" s="16" t="s">
        <v>126</v>
      </c>
      <c r="AW442" s="16" t="s">
        <v>33</v>
      </c>
      <c r="AX442" s="16" t="s">
        <v>72</v>
      </c>
      <c r="AY442" s="277" t="s">
        <v>125</v>
      </c>
    </row>
    <row r="443" s="13" customFormat="1">
      <c r="A443" s="13"/>
      <c r="B443" s="223"/>
      <c r="C443" s="224"/>
      <c r="D443" s="225" t="s">
        <v>143</v>
      </c>
      <c r="E443" s="226" t="s">
        <v>19</v>
      </c>
      <c r="F443" s="227" t="s">
        <v>490</v>
      </c>
      <c r="G443" s="224"/>
      <c r="H443" s="226" t="s">
        <v>19</v>
      </c>
      <c r="I443" s="228"/>
      <c r="J443" s="224"/>
      <c r="K443" s="224"/>
      <c r="L443" s="229"/>
      <c r="M443" s="230"/>
      <c r="N443" s="231"/>
      <c r="O443" s="231"/>
      <c r="P443" s="231"/>
      <c r="Q443" s="231"/>
      <c r="R443" s="231"/>
      <c r="S443" s="231"/>
      <c r="T443" s="23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3" t="s">
        <v>143</v>
      </c>
      <c r="AU443" s="233" t="s">
        <v>134</v>
      </c>
      <c r="AV443" s="13" t="s">
        <v>80</v>
      </c>
      <c r="AW443" s="13" t="s">
        <v>33</v>
      </c>
      <c r="AX443" s="13" t="s">
        <v>72</v>
      </c>
      <c r="AY443" s="233" t="s">
        <v>125</v>
      </c>
    </row>
    <row r="444" s="14" customFormat="1">
      <c r="A444" s="14"/>
      <c r="B444" s="234"/>
      <c r="C444" s="235"/>
      <c r="D444" s="225" t="s">
        <v>143</v>
      </c>
      <c r="E444" s="236" t="s">
        <v>19</v>
      </c>
      <c r="F444" s="237" t="s">
        <v>604</v>
      </c>
      <c r="G444" s="235"/>
      <c r="H444" s="238">
        <v>10.337999999999999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4" t="s">
        <v>143</v>
      </c>
      <c r="AU444" s="244" t="s">
        <v>134</v>
      </c>
      <c r="AV444" s="14" t="s">
        <v>134</v>
      </c>
      <c r="AW444" s="14" t="s">
        <v>33</v>
      </c>
      <c r="AX444" s="14" t="s">
        <v>72</v>
      </c>
      <c r="AY444" s="244" t="s">
        <v>125</v>
      </c>
    </row>
    <row r="445" s="15" customFormat="1">
      <c r="A445" s="15"/>
      <c r="B445" s="245"/>
      <c r="C445" s="246"/>
      <c r="D445" s="225" t="s">
        <v>143</v>
      </c>
      <c r="E445" s="247" t="s">
        <v>19</v>
      </c>
      <c r="F445" s="248" t="s">
        <v>160</v>
      </c>
      <c r="G445" s="246"/>
      <c r="H445" s="249">
        <v>62.027999999999999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5" t="s">
        <v>143</v>
      </c>
      <c r="AU445" s="255" t="s">
        <v>134</v>
      </c>
      <c r="AV445" s="15" t="s">
        <v>133</v>
      </c>
      <c r="AW445" s="15" t="s">
        <v>33</v>
      </c>
      <c r="AX445" s="15" t="s">
        <v>80</v>
      </c>
      <c r="AY445" s="255" t="s">
        <v>125</v>
      </c>
    </row>
    <row r="446" s="2" customFormat="1" ht="24.15" customHeight="1">
      <c r="A446" s="39"/>
      <c r="B446" s="40"/>
      <c r="C446" s="205" t="s">
        <v>605</v>
      </c>
      <c r="D446" s="205" t="s">
        <v>128</v>
      </c>
      <c r="E446" s="206" t="s">
        <v>606</v>
      </c>
      <c r="F446" s="207" t="s">
        <v>607</v>
      </c>
      <c r="G446" s="208" t="s">
        <v>184</v>
      </c>
      <c r="H446" s="209">
        <v>15.539999999999999</v>
      </c>
      <c r="I446" s="210"/>
      <c r="J446" s="211">
        <f>ROUND(I446*H446,2)</f>
        <v>0</v>
      </c>
      <c r="K446" s="207" t="s">
        <v>132</v>
      </c>
      <c r="L446" s="45"/>
      <c r="M446" s="212" t="s">
        <v>19</v>
      </c>
      <c r="N446" s="213" t="s">
        <v>44</v>
      </c>
      <c r="O446" s="85"/>
      <c r="P446" s="214">
        <f>O446*H446</f>
        <v>0</v>
      </c>
      <c r="Q446" s="214">
        <v>0.017520000000000001</v>
      </c>
      <c r="R446" s="214">
        <f>Q446*H446</f>
        <v>0.27226080000000003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211</v>
      </c>
      <c r="AT446" s="216" t="s">
        <v>128</v>
      </c>
      <c r="AU446" s="216" t="s">
        <v>134</v>
      </c>
      <c r="AY446" s="18" t="s">
        <v>125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134</v>
      </c>
      <c r="BK446" s="217">
        <f>ROUND(I446*H446,2)</f>
        <v>0</v>
      </c>
      <c r="BL446" s="18" t="s">
        <v>211</v>
      </c>
      <c r="BM446" s="216" t="s">
        <v>608</v>
      </c>
    </row>
    <row r="447" s="2" customFormat="1">
      <c r="A447" s="39"/>
      <c r="B447" s="40"/>
      <c r="C447" s="41"/>
      <c r="D447" s="218" t="s">
        <v>136</v>
      </c>
      <c r="E447" s="41"/>
      <c r="F447" s="219" t="s">
        <v>609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136</v>
      </c>
      <c r="AU447" s="18" t="s">
        <v>134</v>
      </c>
    </row>
    <row r="448" s="13" customFormat="1">
      <c r="A448" s="13"/>
      <c r="B448" s="223"/>
      <c r="C448" s="224"/>
      <c r="D448" s="225" t="s">
        <v>143</v>
      </c>
      <c r="E448" s="226" t="s">
        <v>19</v>
      </c>
      <c r="F448" s="227" t="s">
        <v>599</v>
      </c>
      <c r="G448" s="224"/>
      <c r="H448" s="226" t="s">
        <v>19</v>
      </c>
      <c r="I448" s="228"/>
      <c r="J448" s="224"/>
      <c r="K448" s="224"/>
      <c r="L448" s="229"/>
      <c r="M448" s="230"/>
      <c r="N448" s="231"/>
      <c r="O448" s="231"/>
      <c r="P448" s="231"/>
      <c r="Q448" s="231"/>
      <c r="R448" s="231"/>
      <c r="S448" s="231"/>
      <c r="T448" s="23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3" t="s">
        <v>143</v>
      </c>
      <c r="AU448" s="233" t="s">
        <v>134</v>
      </c>
      <c r="AV448" s="13" t="s">
        <v>80</v>
      </c>
      <c r="AW448" s="13" t="s">
        <v>33</v>
      </c>
      <c r="AX448" s="13" t="s">
        <v>72</v>
      </c>
      <c r="AY448" s="233" t="s">
        <v>125</v>
      </c>
    </row>
    <row r="449" s="13" customFormat="1">
      <c r="A449" s="13"/>
      <c r="B449" s="223"/>
      <c r="C449" s="224"/>
      <c r="D449" s="225" t="s">
        <v>143</v>
      </c>
      <c r="E449" s="226" t="s">
        <v>19</v>
      </c>
      <c r="F449" s="227" t="s">
        <v>610</v>
      </c>
      <c r="G449" s="224"/>
      <c r="H449" s="226" t="s">
        <v>19</v>
      </c>
      <c r="I449" s="228"/>
      <c r="J449" s="224"/>
      <c r="K449" s="224"/>
      <c r="L449" s="229"/>
      <c r="M449" s="230"/>
      <c r="N449" s="231"/>
      <c r="O449" s="231"/>
      <c r="P449" s="231"/>
      <c r="Q449" s="231"/>
      <c r="R449" s="231"/>
      <c r="S449" s="231"/>
      <c r="T449" s="23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3" t="s">
        <v>143</v>
      </c>
      <c r="AU449" s="233" t="s">
        <v>134</v>
      </c>
      <c r="AV449" s="13" t="s">
        <v>80</v>
      </c>
      <c r="AW449" s="13" t="s">
        <v>33</v>
      </c>
      <c r="AX449" s="13" t="s">
        <v>72</v>
      </c>
      <c r="AY449" s="233" t="s">
        <v>125</v>
      </c>
    </row>
    <row r="450" s="14" customFormat="1">
      <c r="A450" s="14"/>
      <c r="B450" s="234"/>
      <c r="C450" s="235"/>
      <c r="D450" s="225" t="s">
        <v>143</v>
      </c>
      <c r="E450" s="236" t="s">
        <v>19</v>
      </c>
      <c r="F450" s="237" t="s">
        <v>611</v>
      </c>
      <c r="G450" s="235"/>
      <c r="H450" s="238">
        <v>12.949999999999999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4" t="s">
        <v>143</v>
      </c>
      <c r="AU450" s="244" t="s">
        <v>134</v>
      </c>
      <c r="AV450" s="14" t="s">
        <v>134</v>
      </c>
      <c r="AW450" s="14" t="s">
        <v>33</v>
      </c>
      <c r="AX450" s="14" t="s">
        <v>72</v>
      </c>
      <c r="AY450" s="244" t="s">
        <v>125</v>
      </c>
    </row>
    <row r="451" s="16" customFormat="1">
      <c r="A451" s="16"/>
      <c r="B451" s="267"/>
      <c r="C451" s="268"/>
      <c r="D451" s="225" t="s">
        <v>143</v>
      </c>
      <c r="E451" s="269" t="s">
        <v>19</v>
      </c>
      <c r="F451" s="270" t="s">
        <v>460</v>
      </c>
      <c r="G451" s="268"/>
      <c r="H451" s="271">
        <v>12.949999999999999</v>
      </c>
      <c r="I451" s="272"/>
      <c r="J451" s="268"/>
      <c r="K451" s="268"/>
      <c r="L451" s="273"/>
      <c r="M451" s="274"/>
      <c r="N451" s="275"/>
      <c r="O451" s="275"/>
      <c r="P451" s="275"/>
      <c r="Q451" s="275"/>
      <c r="R451" s="275"/>
      <c r="S451" s="275"/>
      <c r="T451" s="27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77" t="s">
        <v>143</v>
      </c>
      <c r="AU451" s="277" t="s">
        <v>134</v>
      </c>
      <c r="AV451" s="16" t="s">
        <v>126</v>
      </c>
      <c r="AW451" s="16" t="s">
        <v>33</v>
      </c>
      <c r="AX451" s="16" t="s">
        <v>72</v>
      </c>
      <c r="AY451" s="277" t="s">
        <v>125</v>
      </c>
    </row>
    <row r="452" s="13" customFormat="1">
      <c r="A452" s="13"/>
      <c r="B452" s="223"/>
      <c r="C452" s="224"/>
      <c r="D452" s="225" t="s">
        <v>143</v>
      </c>
      <c r="E452" s="226" t="s">
        <v>19</v>
      </c>
      <c r="F452" s="227" t="s">
        <v>490</v>
      </c>
      <c r="G452" s="224"/>
      <c r="H452" s="226" t="s">
        <v>19</v>
      </c>
      <c r="I452" s="228"/>
      <c r="J452" s="224"/>
      <c r="K452" s="224"/>
      <c r="L452" s="229"/>
      <c r="M452" s="230"/>
      <c r="N452" s="231"/>
      <c r="O452" s="231"/>
      <c r="P452" s="231"/>
      <c r="Q452" s="231"/>
      <c r="R452" s="231"/>
      <c r="S452" s="231"/>
      <c r="T452" s="23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3" t="s">
        <v>143</v>
      </c>
      <c r="AU452" s="233" t="s">
        <v>134</v>
      </c>
      <c r="AV452" s="13" t="s">
        <v>80</v>
      </c>
      <c r="AW452" s="13" t="s">
        <v>33</v>
      </c>
      <c r="AX452" s="13" t="s">
        <v>72</v>
      </c>
      <c r="AY452" s="233" t="s">
        <v>125</v>
      </c>
    </row>
    <row r="453" s="14" customFormat="1">
      <c r="A453" s="14"/>
      <c r="B453" s="234"/>
      <c r="C453" s="235"/>
      <c r="D453" s="225" t="s">
        <v>143</v>
      </c>
      <c r="E453" s="236" t="s">
        <v>19</v>
      </c>
      <c r="F453" s="237" t="s">
        <v>612</v>
      </c>
      <c r="G453" s="235"/>
      <c r="H453" s="238">
        <v>2.5899999999999999</v>
      </c>
      <c r="I453" s="239"/>
      <c r="J453" s="235"/>
      <c r="K453" s="235"/>
      <c r="L453" s="240"/>
      <c r="M453" s="241"/>
      <c r="N453" s="242"/>
      <c r="O453" s="242"/>
      <c r="P453" s="242"/>
      <c r="Q453" s="242"/>
      <c r="R453" s="242"/>
      <c r="S453" s="242"/>
      <c r="T453" s="24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4" t="s">
        <v>143</v>
      </c>
      <c r="AU453" s="244" t="s">
        <v>134</v>
      </c>
      <c r="AV453" s="14" t="s">
        <v>134</v>
      </c>
      <c r="AW453" s="14" t="s">
        <v>33</v>
      </c>
      <c r="AX453" s="14" t="s">
        <v>72</v>
      </c>
      <c r="AY453" s="244" t="s">
        <v>125</v>
      </c>
    </row>
    <row r="454" s="15" customFormat="1">
      <c r="A454" s="15"/>
      <c r="B454" s="245"/>
      <c r="C454" s="246"/>
      <c r="D454" s="225" t="s">
        <v>143</v>
      </c>
      <c r="E454" s="247" t="s">
        <v>19</v>
      </c>
      <c r="F454" s="248" t="s">
        <v>160</v>
      </c>
      <c r="G454" s="246"/>
      <c r="H454" s="249">
        <v>15.539999999999999</v>
      </c>
      <c r="I454" s="250"/>
      <c r="J454" s="246"/>
      <c r="K454" s="246"/>
      <c r="L454" s="251"/>
      <c r="M454" s="252"/>
      <c r="N454" s="253"/>
      <c r="O454" s="253"/>
      <c r="P454" s="253"/>
      <c r="Q454" s="253"/>
      <c r="R454" s="253"/>
      <c r="S454" s="253"/>
      <c r="T454" s="25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5" t="s">
        <v>143</v>
      </c>
      <c r="AU454" s="255" t="s">
        <v>134</v>
      </c>
      <c r="AV454" s="15" t="s">
        <v>133</v>
      </c>
      <c r="AW454" s="15" t="s">
        <v>33</v>
      </c>
      <c r="AX454" s="15" t="s">
        <v>80</v>
      </c>
      <c r="AY454" s="255" t="s">
        <v>125</v>
      </c>
    </row>
    <row r="455" s="2" customFormat="1" ht="24.15" customHeight="1">
      <c r="A455" s="39"/>
      <c r="B455" s="40"/>
      <c r="C455" s="205" t="s">
        <v>613</v>
      </c>
      <c r="D455" s="205" t="s">
        <v>128</v>
      </c>
      <c r="E455" s="206" t="s">
        <v>614</v>
      </c>
      <c r="F455" s="207" t="s">
        <v>615</v>
      </c>
      <c r="G455" s="208" t="s">
        <v>184</v>
      </c>
      <c r="H455" s="209">
        <v>51.689999999999998</v>
      </c>
      <c r="I455" s="210"/>
      <c r="J455" s="211">
        <f>ROUND(I455*H455,2)</f>
        <v>0</v>
      </c>
      <c r="K455" s="207" t="s">
        <v>132</v>
      </c>
      <c r="L455" s="45"/>
      <c r="M455" s="212" t="s">
        <v>19</v>
      </c>
      <c r="N455" s="213" t="s">
        <v>44</v>
      </c>
      <c r="O455" s="85"/>
      <c r="P455" s="214">
        <f>O455*H455</f>
        <v>0</v>
      </c>
      <c r="Q455" s="214">
        <v>0</v>
      </c>
      <c r="R455" s="214">
        <f>Q455*H455</f>
        <v>0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211</v>
      </c>
      <c r="AT455" s="216" t="s">
        <v>128</v>
      </c>
      <c r="AU455" s="216" t="s">
        <v>134</v>
      </c>
      <c r="AY455" s="18" t="s">
        <v>125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134</v>
      </c>
      <c r="BK455" s="217">
        <f>ROUND(I455*H455,2)</f>
        <v>0</v>
      </c>
      <c r="BL455" s="18" t="s">
        <v>211</v>
      </c>
      <c r="BM455" s="216" t="s">
        <v>616</v>
      </c>
    </row>
    <row r="456" s="2" customFormat="1">
      <c r="A456" s="39"/>
      <c r="B456" s="40"/>
      <c r="C456" s="41"/>
      <c r="D456" s="218" t="s">
        <v>136</v>
      </c>
      <c r="E456" s="41"/>
      <c r="F456" s="219" t="s">
        <v>617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136</v>
      </c>
      <c r="AU456" s="18" t="s">
        <v>134</v>
      </c>
    </row>
    <row r="457" s="13" customFormat="1">
      <c r="A457" s="13"/>
      <c r="B457" s="223"/>
      <c r="C457" s="224"/>
      <c r="D457" s="225" t="s">
        <v>143</v>
      </c>
      <c r="E457" s="226" t="s">
        <v>19</v>
      </c>
      <c r="F457" s="227" t="s">
        <v>618</v>
      </c>
      <c r="G457" s="224"/>
      <c r="H457" s="226" t="s">
        <v>19</v>
      </c>
      <c r="I457" s="228"/>
      <c r="J457" s="224"/>
      <c r="K457" s="224"/>
      <c r="L457" s="229"/>
      <c r="M457" s="230"/>
      <c r="N457" s="231"/>
      <c r="O457" s="231"/>
      <c r="P457" s="231"/>
      <c r="Q457" s="231"/>
      <c r="R457" s="231"/>
      <c r="S457" s="231"/>
      <c r="T457" s="23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3" t="s">
        <v>143</v>
      </c>
      <c r="AU457" s="233" t="s">
        <v>134</v>
      </c>
      <c r="AV457" s="13" t="s">
        <v>80</v>
      </c>
      <c r="AW457" s="13" t="s">
        <v>33</v>
      </c>
      <c r="AX457" s="13" t="s">
        <v>72</v>
      </c>
      <c r="AY457" s="233" t="s">
        <v>125</v>
      </c>
    </row>
    <row r="458" s="14" customFormat="1">
      <c r="A458" s="14"/>
      <c r="B458" s="234"/>
      <c r="C458" s="235"/>
      <c r="D458" s="225" t="s">
        <v>143</v>
      </c>
      <c r="E458" s="236" t="s">
        <v>19</v>
      </c>
      <c r="F458" s="237" t="s">
        <v>619</v>
      </c>
      <c r="G458" s="235"/>
      <c r="H458" s="238">
        <v>51.689999999999998</v>
      </c>
      <c r="I458" s="239"/>
      <c r="J458" s="235"/>
      <c r="K458" s="235"/>
      <c r="L458" s="240"/>
      <c r="M458" s="241"/>
      <c r="N458" s="242"/>
      <c r="O458" s="242"/>
      <c r="P458" s="242"/>
      <c r="Q458" s="242"/>
      <c r="R458" s="242"/>
      <c r="S458" s="242"/>
      <c r="T458" s="24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4" t="s">
        <v>143</v>
      </c>
      <c r="AU458" s="244" t="s">
        <v>134</v>
      </c>
      <c r="AV458" s="14" t="s">
        <v>134</v>
      </c>
      <c r="AW458" s="14" t="s">
        <v>33</v>
      </c>
      <c r="AX458" s="14" t="s">
        <v>80</v>
      </c>
      <c r="AY458" s="244" t="s">
        <v>125</v>
      </c>
    </row>
    <row r="459" s="2" customFormat="1" ht="24.15" customHeight="1">
      <c r="A459" s="39"/>
      <c r="B459" s="40"/>
      <c r="C459" s="205" t="s">
        <v>620</v>
      </c>
      <c r="D459" s="205" t="s">
        <v>128</v>
      </c>
      <c r="E459" s="206" t="s">
        <v>621</v>
      </c>
      <c r="F459" s="207" t="s">
        <v>622</v>
      </c>
      <c r="G459" s="208" t="s">
        <v>184</v>
      </c>
      <c r="H459" s="209">
        <v>12.949999999999999</v>
      </c>
      <c r="I459" s="210"/>
      <c r="J459" s="211">
        <f>ROUND(I459*H459,2)</f>
        <v>0</v>
      </c>
      <c r="K459" s="207" t="s">
        <v>132</v>
      </c>
      <c r="L459" s="45"/>
      <c r="M459" s="212" t="s">
        <v>19</v>
      </c>
      <c r="N459" s="213" t="s">
        <v>44</v>
      </c>
      <c r="O459" s="85"/>
      <c r="P459" s="214">
        <f>O459*H459</f>
        <v>0</v>
      </c>
      <c r="Q459" s="214">
        <v>0</v>
      </c>
      <c r="R459" s="214">
        <f>Q459*H459</f>
        <v>0</v>
      </c>
      <c r="S459" s="214">
        <v>0</v>
      </c>
      <c r="T459" s="215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6" t="s">
        <v>211</v>
      </c>
      <c r="AT459" s="216" t="s">
        <v>128</v>
      </c>
      <c r="AU459" s="216" t="s">
        <v>134</v>
      </c>
      <c r="AY459" s="18" t="s">
        <v>125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18" t="s">
        <v>134</v>
      </c>
      <c r="BK459" s="217">
        <f>ROUND(I459*H459,2)</f>
        <v>0</v>
      </c>
      <c r="BL459" s="18" t="s">
        <v>211</v>
      </c>
      <c r="BM459" s="216" t="s">
        <v>623</v>
      </c>
    </row>
    <row r="460" s="2" customFormat="1">
      <c r="A460" s="39"/>
      <c r="B460" s="40"/>
      <c r="C460" s="41"/>
      <c r="D460" s="218" t="s">
        <v>136</v>
      </c>
      <c r="E460" s="41"/>
      <c r="F460" s="219" t="s">
        <v>624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136</v>
      </c>
      <c r="AU460" s="18" t="s">
        <v>134</v>
      </c>
    </row>
    <row r="461" s="13" customFormat="1">
      <c r="A461" s="13"/>
      <c r="B461" s="223"/>
      <c r="C461" s="224"/>
      <c r="D461" s="225" t="s">
        <v>143</v>
      </c>
      <c r="E461" s="226" t="s">
        <v>19</v>
      </c>
      <c r="F461" s="227" t="s">
        <v>625</v>
      </c>
      <c r="G461" s="224"/>
      <c r="H461" s="226" t="s">
        <v>19</v>
      </c>
      <c r="I461" s="228"/>
      <c r="J461" s="224"/>
      <c r="K461" s="224"/>
      <c r="L461" s="229"/>
      <c r="M461" s="230"/>
      <c r="N461" s="231"/>
      <c r="O461" s="231"/>
      <c r="P461" s="231"/>
      <c r="Q461" s="231"/>
      <c r="R461" s="231"/>
      <c r="S461" s="231"/>
      <c r="T461" s="23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3" t="s">
        <v>143</v>
      </c>
      <c r="AU461" s="233" t="s">
        <v>134</v>
      </c>
      <c r="AV461" s="13" t="s">
        <v>80</v>
      </c>
      <c r="AW461" s="13" t="s">
        <v>33</v>
      </c>
      <c r="AX461" s="13" t="s">
        <v>72</v>
      </c>
      <c r="AY461" s="233" t="s">
        <v>125</v>
      </c>
    </row>
    <row r="462" s="14" customFormat="1">
      <c r="A462" s="14"/>
      <c r="B462" s="234"/>
      <c r="C462" s="235"/>
      <c r="D462" s="225" t="s">
        <v>143</v>
      </c>
      <c r="E462" s="236" t="s">
        <v>19</v>
      </c>
      <c r="F462" s="237" t="s">
        <v>611</v>
      </c>
      <c r="G462" s="235"/>
      <c r="H462" s="238">
        <v>12.949999999999999</v>
      </c>
      <c r="I462" s="239"/>
      <c r="J462" s="235"/>
      <c r="K462" s="235"/>
      <c r="L462" s="240"/>
      <c r="M462" s="241"/>
      <c r="N462" s="242"/>
      <c r="O462" s="242"/>
      <c r="P462" s="242"/>
      <c r="Q462" s="242"/>
      <c r="R462" s="242"/>
      <c r="S462" s="242"/>
      <c r="T462" s="24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4" t="s">
        <v>143</v>
      </c>
      <c r="AU462" s="244" t="s">
        <v>134</v>
      </c>
      <c r="AV462" s="14" t="s">
        <v>134</v>
      </c>
      <c r="AW462" s="14" t="s">
        <v>33</v>
      </c>
      <c r="AX462" s="14" t="s">
        <v>80</v>
      </c>
      <c r="AY462" s="244" t="s">
        <v>125</v>
      </c>
    </row>
    <row r="463" s="2" customFormat="1" ht="37.8" customHeight="1">
      <c r="A463" s="39"/>
      <c r="B463" s="40"/>
      <c r="C463" s="205" t="s">
        <v>626</v>
      </c>
      <c r="D463" s="205" t="s">
        <v>128</v>
      </c>
      <c r="E463" s="206" t="s">
        <v>627</v>
      </c>
      <c r="F463" s="207" t="s">
        <v>628</v>
      </c>
      <c r="G463" s="208" t="s">
        <v>148</v>
      </c>
      <c r="H463" s="209">
        <v>397.70499999999998</v>
      </c>
      <c r="I463" s="210"/>
      <c r="J463" s="211">
        <f>ROUND(I463*H463,2)</f>
        <v>0</v>
      </c>
      <c r="K463" s="207" t="s">
        <v>132</v>
      </c>
      <c r="L463" s="45"/>
      <c r="M463" s="212" t="s">
        <v>19</v>
      </c>
      <c r="N463" s="213" t="s">
        <v>44</v>
      </c>
      <c r="O463" s="85"/>
      <c r="P463" s="214">
        <f>O463*H463</f>
        <v>0</v>
      </c>
      <c r="Q463" s="214">
        <v>0</v>
      </c>
      <c r="R463" s="214">
        <f>Q463*H463</f>
        <v>0</v>
      </c>
      <c r="S463" s="214">
        <v>0</v>
      </c>
      <c r="T463" s="215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16" t="s">
        <v>211</v>
      </c>
      <c r="AT463" s="216" t="s">
        <v>128</v>
      </c>
      <c r="AU463" s="216" t="s">
        <v>134</v>
      </c>
      <c r="AY463" s="18" t="s">
        <v>125</v>
      </c>
      <c r="BE463" s="217">
        <f>IF(N463="základní",J463,0)</f>
        <v>0</v>
      </c>
      <c r="BF463" s="217">
        <f>IF(N463="snížená",J463,0)</f>
        <v>0</v>
      </c>
      <c r="BG463" s="217">
        <f>IF(N463="zákl. přenesená",J463,0)</f>
        <v>0</v>
      </c>
      <c r="BH463" s="217">
        <f>IF(N463="sníž. přenesená",J463,0)</f>
        <v>0</v>
      </c>
      <c r="BI463" s="217">
        <f>IF(N463="nulová",J463,0)</f>
        <v>0</v>
      </c>
      <c r="BJ463" s="18" t="s">
        <v>134</v>
      </c>
      <c r="BK463" s="217">
        <f>ROUND(I463*H463,2)</f>
        <v>0</v>
      </c>
      <c r="BL463" s="18" t="s">
        <v>211</v>
      </c>
      <c r="BM463" s="216" t="s">
        <v>629</v>
      </c>
    </row>
    <row r="464" s="2" customFormat="1">
      <c r="A464" s="39"/>
      <c r="B464" s="40"/>
      <c r="C464" s="41"/>
      <c r="D464" s="218" t="s">
        <v>136</v>
      </c>
      <c r="E464" s="41"/>
      <c r="F464" s="219" t="s">
        <v>630</v>
      </c>
      <c r="G464" s="41"/>
      <c r="H464" s="41"/>
      <c r="I464" s="220"/>
      <c r="J464" s="41"/>
      <c r="K464" s="41"/>
      <c r="L464" s="45"/>
      <c r="M464" s="221"/>
      <c r="N464" s="222"/>
      <c r="O464" s="85"/>
      <c r="P464" s="85"/>
      <c r="Q464" s="85"/>
      <c r="R464" s="85"/>
      <c r="S464" s="85"/>
      <c r="T464" s="86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136</v>
      </c>
      <c r="AU464" s="18" t="s">
        <v>134</v>
      </c>
    </row>
    <row r="465" s="2" customFormat="1" ht="24.15" customHeight="1">
      <c r="A465" s="39"/>
      <c r="B465" s="40"/>
      <c r="C465" s="257" t="s">
        <v>631</v>
      </c>
      <c r="D465" s="257" t="s">
        <v>445</v>
      </c>
      <c r="E465" s="258" t="s">
        <v>632</v>
      </c>
      <c r="F465" s="259" t="s">
        <v>633</v>
      </c>
      <c r="G465" s="260" t="s">
        <v>140</v>
      </c>
      <c r="H465" s="261">
        <v>10.499000000000001</v>
      </c>
      <c r="I465" s="262"/>
      <c r="J465" s="263">
        <f>ROUND(I465*H465,2)</f>
        <v>0</v>
      </c>
      <c r="K465" s="259" t="s">
        <v>132</v>
      </c>
      <c r="L465" s="264"/>
      <c r="M465" s="265" t="s">
        <v>19</v>
      </c>
      <c r="N465" s="266" t="s">
        <v>44</v>
      </c>
      <c r="O465" s="85"/>
      <c r="P465" s="214">
        <f>O465*H465</f>
        <v>0</v>
      </c>
      <c r="Q465" s="214">
        <v>0.55000000000000004</v>
      </c>
      <c r="R465" s="214">
        <f>Q465*H465</f>
        <v>5.7744500000000007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410</v>
      </c>
      <c r="AT465" s="216" t="s">
        <v>445</v>
      </c>
      <c r="AU465" s="216" t="s">
        <v>134</v>
      </c>
      <c r="AY465" s="18" t="s">
        <v>125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134</v>
      </c>
      <c r="BK465" s="217">
        <f>ROUND(I465*H465,2)</f>
        <v>0</v>
      </c>
      <c r="BL465" s="18" t="s">
        <v>211</v>
      </c>
      <c r="BM465" s="216" t="s">
        <v>634</v>
      </c>
    </row>
    <row r="466" s="14" customFormat="1">
      <c r="A466" s="14"/>
      <c r="B466" s="234"/>
      <c r="C466" s="235"/>
      <c r="D466" s="225" t="s">
        <v>143</v>
      </c>
      <c r="E466" s="236" t="s">
        <v>19</v>
      </c>
      <c r="F466" s="237" t="s">
        <v>635</v>
      </c>
      <c r="G466" s="235"/>
      <c r="H466" s="238">
        <v>10.499000000000001</v>
      </c>
      <c r="I466" s="239"/>
      <c r="J466" s="235"/>
      <c r="K466" s="235"/>
      <c r="L466" s="240"/>
      <c r="M466" s="241"/>
      <c r="N466" s="242"/>
      <c r="O466" s="242"/>
      <c r="P466" s="242"/>
      <c r="Q466" s="242"/>
      <c r="R466" s="242"/>
      <c r="S466" s="242"/>
      <c r="T466" s="24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4" t="s">
        <v>143</v>
      </c>
      <c r="AU466" s="244" t="s">
        <v>134</v>
      </c>
      <c r="AV466" s="14" t="s">
        <v>134</v>
      </c>
      <c r="AW466" s="14" t="s">
        <v>33</v>
      </c>
      <c r="AX466" s="14" t="s">
        <v>80</v>
      </c>
      <c r="AY466" s="244" t="s">
        <v>125</v>
      </c>
    </row>
    <row r="467" s="2" customFormat="1" ht="49.05" customHeight="1">
      <c r="A467" s="39"/>
      <c r="B467" s="40"/>
      <c r="C467" s="205" t="s">
        <v>636</v>
      </c>
      <c r="D467" s="205" t="s">
        <v>128</v>
      </c>
      <c r="E467" s="206" t="s">
        <v>637</v>
      </c>
      <c r="F467" s="207" t="s">
        <v>638</v>
      </c>
      <c r="G467" s="208" t="s">
        <v>148</v>
      </c>
      <c r="H467" s="209">
        <v>397.70499999999998</v>
      </c>
      <c r="I467" s="210"/>
      <c r="J467" s="211">
        <f>ROUND(I467*H467,2)</f>
        <v>0</v>
      </c>
      <c r="K467" s="207" t="s">
        <v>132</v>
      </c>
      <c r="L467" s="45"/>
      <c r="M467" s="212" t="s">
        <v>19</v>
      </c>
      <c r="N467" s="213" t="s">
        <v>44</v>
      </c>
      <c r="O467" s="85"/>
      <c r="P467" s="214">
        <f>O467*H467</f>
        <v>0</v>
      </c>
      <c r="Q467" s="214">
        <v>0</v>
      </c>
      <c r="R467" s="214">
        <f>Q467*H467</f>
        <v>0</v>
      </c>
      <c r="S467" s="214">
        <v>0.014999999999999999</v>
      </c>
      <c r="T467" s="215">
        <f>S467*H467</f>
        <v>5.9655749999999994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6" t="s">
        <v>211</v>
      </c>
      <c r="AT467" s="216" t="s">
        <v>128</v>
      </c>
      <c r="AU467" s="216" t="s">
        <v>134</v>
      </c>
      <c r="AY467" s="18" t="s">
        <v>125</v>
      </c>
      <c r="BE467" s="217">
        <f>IF(N467="základní",J467,0)</f>
        <v>0</v>
      </c>
      <c r="BF467" s="217">
        <f>IF(N467="snížená",J467,0)</f>
        <v>0</v>
      </c>
      <c r="BG467" s="217">
        <f>IF(N467="zákl. přenesená",J467,0)</f>
        <v>0</v>
      </c>
      <c r="BH467" s="217">
        <f>IF(N467="sníž. přenesená",J467,0)</f>
        <v>0</v>
      </c>
      <c r="BI467" s="217">
        <f>IF(N467="nulová",J467,0)</f>
        <v>0</v>
      </c>
      <c r="BJ467" s="18" t="s">
        <v>134</v>
      </c>
      <c r="BK467" s="217">
        <f>ROUND(I467*H467,2)</f>
        <v>0</v>
      </c>
      <c r="BL467" s="18" t="s">
        <v>211</v>
      </c>
      <c r="BM467" s="216" t="s">
        <v>639</v>
      </c>
    </row>
    <row r="468" s="2" customFormat="1">
      <c r="A468" s="39"/>
      <c r="B468" s="40"/>
      <c r="C468" s="41"/>
      <c r="D468" s="218" t="s">
        <v>136</v>
      </c>
      <c r="E468" s="41"/>
      <c r="F468" s="219" t="s">
        <v>640</v>
      </c>
      <c r="G468" s="41"/>
      <c r="H468" s="41"/>
      <c r="I468" s="220"/>
      <c r="J468" s="41"/>
      <c r="K468" s="41"/>
      <c r="L468" s="45"/>
      <c r="M468" s="221"/>
      <c r="N468" s="222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136</v>
      </c>
      <c r="AU468" s="18" t="s">
        <v>134</v>
      </c>
    </row>
    <row r="469" s="14" customFormat="1">
      <c r="A469" s="14"/>
      <c r="B469" s="234"/>
      <c r="C469" s="235"/>
      <c r="D469" s="225" t="s">
        <v>143</v>
      </c>
      <c r="E469" s="236" t="s">
        <v>19</v>
      </c>
      <c r="F469" s="237" t="s">
        <v>641</v>
      </c>
      <c r="G469" s="235"/>
      <c r="H469" s="238">
        <v>205.14699999999999</v>
      </c>
      <c r="I469" s="239"/>
      <c r="J469" s="235"/>
      <c r="K469" s="235"/>
      <c r="L469" s="240"/>
      <c r="M469" s="241"/>
      <c r="N469" s="242"/>
      <c r="O469" s="242"/>
      <c r="P469" s="242"/>
      <c r="Q469" s="242"/>
      <c r="R469" s="242"/>
      <c r="S469" s="242"/>
      <c r="T469" s="24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4" t="s">
        <v>143</v>
      </c>
      <c r="AU469" s="244" t="s">
        <v>134</v>
      </c>
      <c r="AV469" s="14" t="s">
        <v>134</v>
      </c>
      <c r="AW469" s="14" t="s">
        <v>33</v>
      </c>
      <c r="AX469" s="14" t="s">
        <v>72</v>
      </c>
      <c r="AY469" s="244" t="s">
        <v>125</v>
      </c>
    </row>
    <row r="470" s="14" customFormat="1">
      <c r="A470" s="14"/>
      <c r="B470" s="234"/>
      <c r="C470" s="235"/>
      <c r="D470" s="225" t="s">
        <v>143</v>
      </c>
      <c r="E470" s="236" t="s">
        <v>19</v>
      </c>
      <c r="F470" s="237" t="s">
        <v>642</v>
      </c>
      <c r="G470" s="235"/>
      <c r="H470" s="238">
        <v>207.15799999999999</v>
      </c>
      <c r="I470" s="239"/>
      <c r="J470" s="235"/>
      <c r="K470" s="235"/>
      <c r="L470" s="240"/>
      <c r="M470" s="241"/>
      <c r="N470" s="242"/>
      <c r="O470" s="242"/>
      <c r="P470" s="242"/>
      <c r="Q470" s="242"/>
      <c r="R470" s="242"/>
      <c r="S470" s="242"/>
      <c r="T470" s="24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4" t="s">
        <v>143</v>
      </c>
      <c r="AU470" s="244" t="s">
        <v>134</v>
      </c>
      <c r="AV470" s="14" t="s">
        <v>134</v>
      </c>
      <c r="AW470" s="14" t="s">
        <v>33</v>
      </c>
      <c r="AX470" s="14" t="s">
        <v>72</v>
      </c>
      <c r="AY470" s="244" t="s">
        <v>125</v>
      </c>
    </row>
    <row r="471" s="14" customFormat="1">
      <c r="A471" s="14"/>
      <c r="B471" s="234"/>
      <c r="C471" s="235"/>
      <c r="D471" s="225" t="s">
        <v>143</v>
      </c>
      <c r="E471" s="236" t="s">
        <v>19</v>
      </c>
      <c r="F471" s="237" t="s">
        <v>643</v>
      </c>
      <c r="G471" s="235"/>
      <c r="H471" s="238">
        <v>-14.6</v>
      </c>
      <c r="I471" s="239"/>
      <c r="J471" s="235"/>
      <c r="K471" s="235"/>
      <c r="L471" s="240"/>
      <c r="M471" s="241"/>
      <c r="N471" s="242"/>
      <c r="O471" s="242"/>
      <c r="P471" s="242"/>
      <c r="Q471" s="242"/>
      <c r="R471" s="242"/>
      <c r="S471" s="242"/>
      <c r="T471" s="24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4" t="s">
        <v>143</v>
      </c>
      <c r="AU471" s="244" t="s">
        <v>134</v>
      </c>
      <c r="AV471" s="14" t="s">
        <v>134</v>
      </c>
      <c r="AW471" s="14" t="s">
        <v>33</v>
      </c>
      <c r="AX471" s="14" t="s">
        <v>72</v>
      </c>
      <c r="AY471" s="244" t="s">
        <v>125</v>
      </c>
    </row>
    <row r="472" s="15" customFormat="1">
      <c r="A472" s="15"/>
      <c r="B472" s="245"/>
      <c r="C472" s="246"/>
      <c r="D472" s="225" t="s">
        <v>143</v>
      </c>
      <c r="E472" s="247" t="s">
        <v>19</v>
      </c>
      <c r="F472" s="248" t="s">
        <v>160</v>
      </c>
      <c r="G472" s="246"/>
      <c r="H472" s="249">
        <v>397.70499999999998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5" t="s">
        <v>143</v>
      </c>
      <c r="AU472" s="255" t="s">
        <v>134</v>
      </c>
      <c r="AV472" s="15" t="s">
        <v>133</v>
      </c>
      <c r="AW472" s="15" t="s">
        <v>33</v>
      </c>
      <c r="AX472" s="15" t="s">
        <v>80</v>
      </c>
      <c r="AY472" s="255" t="s">
        <v>125</v>
      </c>
    </row>
    <row r="473" s="2" customFormat="1" ht="33" customHeight="1">
      <c r="A473" s="39"/>
      <c r="B473" s="40"/>
      <c r="C473" s="205" t="s">
        <v>644</v>
      </c>
      <c r="D473" s="205" t="s">
        <v>128</v>
      </c>
      <c r="E473" s="206" t="s">
        <v>645</v>
      </c>
      <c r="F473" s="207" t="s">
        <v>646</v>
      </c>
      <c r="G473" s="208" t="s">
        <v>184</v>
      </c>
      <c r="H473" s="209">
        <v>6.5</v>
      </c>
      <c r="I473" s="210"/>
      <c r="J473" s="211">
        <f>ROUND(I473*H473,2)</f>
        <v>0</v>
      </c>
      <c r="K473" s="207" t="s">
        <v>132</v>
      </c>
      <c r="L473" s="45"/>
      <c r="M473" s="212" t="s">
        <v>19</v>
      </c>
      <c r="N473" s="213" t="s">
        <v>44</v>
      </c>
      <c r="O473" s="85"/>
      <c r="P473" s="214">
        <f>O473*H473</f>
        <v>0</v>
      </c>
      <c r="Q473" s="214">
        <v>0</v>
      </c>
      <c r="R473" s="214">
        <f>Q473*H473</f>
        <v>0</v>
      </c>
      <c r="S473" s="214">
        <v>0.0044000000000000003</v>
      </c>
      <c r="T473" s="215">
        <f>S473*H473</f>
        <v>0.0286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211</v>
      </c>
      <c r="AT473" s="216" t="s">
        <v>128</v>
      </c>
      <c r="AU473" s="216" t="s">
        <v>134</v>
      </c>
      <c r="AY473" s="18" t="s">
        <v>125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134</v>
      </c>
      <c r="BK473" s="217">
        <f>ROUND(I473*H473,2)</f>
        <v>0</v>
      </c>
      <c r="BL473" s="18" t="s">
        <v>211</v>
      </c>
      <c r="BM473" s="216" t="s">
        <v>647</v>
      </c>
    </row>
    <row r="474" s="2" customFormat="1">
      <c r="A474" s="39"/>
      <c r="B474" s="40"/>
      <c r="C474" s="41"/>
      <c r="D474" s="218" t="s">
        <v>136</v>
      </c>
      <c r="E474" s="41"/>
      <c r="F474" s="219" t="s">
        <v>648</v>
      </c>
      <c r="G474" s="41"/>
      <c r="H474" s="41"/>
      <c r="I474" s="220"/>
      <c r="J474" s="41"/>
      <c r="K474" s="41"/>
      <c r="L474" s="45"/>
      <c r="M474" s="221"/>
      <c r="N474" s="222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136</v>
      </c>
      <c r="AU474" s="18" t="s">
        <v>134</v>
      </c>
    </row>
    <row r="475" s="13" customFormat="1">
      <c r="A475" s="13"/>
      <c r="B475" s="223"/>
      <c r="C475" s="224"/>
      <c r="D475" s="225" t="s">
        <v>143</v>
      </c>
      <c r="E475" s="226" t="s">
        <v>19</v>
      </c>
      <c r="F475" s="227" t="s">
        <v>649</v>
      </c>
      <c r="G475" s="224"/>
      <c r="H475" s="226" t="s">
        <v>19</v>
      </c>
      <c r="I475" s="228"/>
      <c r="J475" s="224"/>
      <c r="K475" s="224"/>
      <c r="L475" s="229"/>
      <c r="M475" s="230"/>
      <c r="N475" s="231"/>
      <c r="O475" s="231"/>
      <c r="P475" s="231"/>
      <c r="Q475" s="231"/>
      <c r="R475" s="231"/>
      <c r="S475" s="231"/>
      <c r="T475" s="23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3" t="s">
        <v>143</v>
      </c>
      <c r="AU475" s="233" t="s">
        <v>134</v>
      </c>
      <c r="AV475" s="13" t="s">
        <v>80</v>
      </c>
      <c r="AW475" s="13" t="s">
        <v>33</v>
      </c>
      <c r="AX475" s="13" t="s">
        <v>72</v>
      </c>
      <c r="AY475" s="233" t="s">
        <v>125</v>
      </c>
    </row>
    <row r="476" s="14" customFormat="1">
      <c r="A476" s="14"/>
      <c r="B476" s="234"/>
      <c r="C476" s="235"/>
      <c r="D476" s="225" t="s">
        <v>143</v>
      </c>
      <c r="E476" s="236" t="s">
        <v>19</v>
      </c>
      <c r="F476" s="237" t="s">
        <v>650</v>
      </c>
      <c r="G476" s="235"/>
      <c r="H476" s="238">
        <v>6.5</v>
      </c>
      <c r="I476" s="239"/>
      <c r="J476" s="235"/>
      <c r="K476" s="235"/>
      <c r="L476" s="240"/>
      <c r="M476" s="241"/>
      <c r="N476" s="242"/>
      <c r="O476" s="242"/>
      <c r="P476" s="242"/>
      <c r="Q476" s="242"/>
      <c r="R476" s="242"/>
      <c r="S476" s="242"/>
      <c r="T476" s="24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4" t="s">
        <v>143</v>
      </c>
      <c r="AU476" s="244" t="s">
        <v>134</v>
      </c>
      <c r="AV476" s="14" t="s">
        <v>134</v>
      </c>
      <c r="AW476" s="14" t="s">
        <v>33</v>
      </c>
      <c r="AX476" s="14" t="s">
        <v>80</v>
      </c>
      <c r="AY476" s="244" t="s">
        <v>125</v>
      </c>
    </row>
    <row r="477" s="2" customFormat="1" ht="49.05" customHeight="1">
      <c r="A477" s="39"/>
      <c r="B477" s="40"/>
      <c r="C477" s="205" t="s">
        <v>651</v>
      </c>
      <c r="D477" s="205" t="s">
        <v>128</v>
      </c>
      <c r="E477" s="206" t="s">
        <v>652</v>
      </c>
      <c r="F477" s="207" t="s">
        <v>653</v>
      </c>
      <c r="G477" s="208" t="s">
        <v>148</v>
      </c>
      <c r="H477" s="209">
        <v>11.243</v>
      </c>
      <c r="I477" s="210"/>
      <c r="J477" s="211">
        <f>ROUND(I477*H477,2)</f>
        <v>0</v>
      </c>
      <c r="K477" s="207" t="s">
        <v>132</v>
      </c>
      <c r="L477" s="45"/>
      <c r="M477" s="212" t="s">
        <v>19</v>
      </c>
      <c r="N477" s="213" t="s">
        <v>44</v>
      </c>
      <c r="O477" s="85"/>
      <c r="P477" s="214">
        <f>O477*H477</f>
        <v>0</v>
      </c>
      <c r="Q477" s="214">
        <v>0.016219999999999998</v>
      </c>
      <c r="R477" s="214">
        <f>Q477*H477</f>
        <v>0.18236145999999998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211</v>
      </c>
      <c r="AT477" s="216" t="s">
        <v>128</v>
      </c>
      <c r="AU477" s="216" t="s">
        <v>134</v>
      </c>
      <c r="AY477" s="18" t="s">
        <v>125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134</v>
      </c>
      <c r="BK477" s="217">
        <f>ROUND(I477*H477,2)</f>
        <v>0</v>
      </c>
      <c r="BL477" s="18" t="s">
        <v>211</v>
      </c>
      <c r="BM477" s="216" t="s">
        <v>654</v>
      </c>
    </row>
    <row r="478" s="2" customFormat="1">
      <c r="A478" s="39"/>
      <c r="B478" s="40"/>
      <c r="C478" s="41"/>
      <c r="D478" s="218" t="s">
        <v>136</v>
      </c>
      <c r="E478" s="41"/>
      <c r="F478" s="219" t="s">
        <v>655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136</v>
      </c>
      <c r="AU478" s="18" t="s">
        <v>134</v>
      </c>
    </row>
    <row r="479" s="14" customFormat="1">
      <c r="A479" s="14"/>
      <c r="B479" s="234"/>
      <c r="C479" s="235"/>
      <c r="D479" s="225" t="s">
        <v>143</v>
      </c>
      <c r="E479" s="236" t="s">
        <v>19</v>
      </c>
      <c r="F479" s="237" t="s">
        <v>656</v>
      </c>
      <c r="G479" s="235"/>
      <c r="H479" s="238">
        <v>8.7929999999999993</v>
      </c>
      <c r="I479" s="239"/>
      <c r="J479" s="235"/>
      <c r="K479" s="235"/>
      <c r="L479" s="240"/>
      <c r="M479" s="241"/>
      <c r="N479" s="242"/>
      <c r="O479" s="242"/>
      <c r="P479" s="242"/>
      <c r="Q479" s="242"/>
      <c r="R479" s="242"/>
      <c r="S479" s="242"/>
      <c r="T479" s="24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4" t="s">
        <v>143</v>
      </c>
      <c r="AU479" s="244" t="s">
        <v>134</v>
      </c>
      <c r="AV479" s="14" t="s">
        <v>134</v>
      </c>
      <c r="AW479" s="14" t="s">
        <v>33</v>
      </c>
      <c r="AX479" s="14" t="s">
        <v>72</v>
      </c>
      <c r="AY479" s="244" t="s">
        <v>125</v>
      </c>
    </row>
    <row r="480" s="14" customFormat="1">
      <c r="A480" s="14"/>
      <c r="B480" s="234"/>
      <c r="C480" s="235"/>
      <c r="D480" s="225" t="s">
        <v>143</v>
      </c>
      <c r="E480" s="236" t="s">
        <v>19</v>
      </c>
      <c r="F480" s="237" t="s">
        <v>657</v>
      </c>
      <c r="G480" s="235"/>
      <c r="H480" s="238">
        <v>2.4500000000000002</v>
      </c>
      <c r="I480" s="239"/>
      <c r="J480" s="235"/>
      <c r="K480" s="235"/>
      <c r="L480" s="240"/>
      <c r="M480" s="241"/>
      <c r="N480" s="242"/>
      <c r="O480" s="242"/>
      <c r="P480" s="242"/>
      <c r="Q480" s="242"/>
      <c r="R480" s="242"/>
      <c r="S480" s="242"/>
      <c r="T480" s="24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4" t="s">
        <v>143</v>
      </c>
      <c r="AU480" s="244" t="s">
        <v>134</v>
      </c>
      <c r="AV480" s="14" t="s">
        <v>134</v>
      </c>
      <c r="AW480" s="14" t="s">
        <v>33</v>
      </c>
      <c r="AX480" s="14" t="s">
        <v>72</v>
      </c>
      <c r="AY480" s="244" t="s">
        <v>125</v>
      </c>
    </row>
    <row r="481" s="15" customFormat="1">
      <c r="A481" s="15"/>
      <c r="B481" s="245"/>
      <c r="C481" s="246"/>
      <c r="D481" s="225" t="s">
        <v>143</v>
      </c>
      <c r="E481" s="247" t="s">
        <v>19</v>
      </c>
      <c r="F481" s="248" t="s">
        <v>160</v>
      </c>
      <c r="G481" s="246"/>
      <c r="H481" s="249">
        <v>11.243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5" t="s">
        <v>143</v>
      </c>
      <c r="AU481" s="255" t="s">
        <v>134</v>
      </c>
      <c r="AV481" s="15" t="s">
        <v>133</v>
      </c>
      <c r="AW481" s="15" t="s">
        <v>33</v>
      </c>
      <c r="AX481" s="15" t="s">
        <v>80</v>
      </c>
      <c r="AY481" s="255" t="s">
        <v>125</v>
      </c>
    </row>
    <row r="482" s="2" customFormat="1" ht="24.15" customHeight="1">
      <c r="A482" s="39"/>
      <c r="B482" s="40"/>
      <c r="C482" s="205" t="s">
        <v>658</v>
      </c>
      <c r="D482" s="205" t="s">
        <v>128</v>
      </c>
      <c r="E482" s="206" t="s">
        <v>659</v>
      </c>
      <c r="F482" s="207" t="s">
        <v>660</v>
      </c>
      <c r="G482" s="208" t="s">
        <v>131</v>
      </c>
      <c r="H482" s="209">
        <v>2</v>
      </c>
      <c r="I482" s="210"/>
      <c r="J482" s="211">
        <f>ROUND(I482*H482,2)</f>
        <v>0</v>
      </c>
      <c r="K482" s="207" t="s">
        <v>132</v>
      </c>
      <c r="L482" s="45"/>
      <c r="M482" s="212" t="s">
        <v>19</v>
      </c>
      <c r="N482" s="213" t="s">
        <v>44</v>
      </c>
      <c r="O482" s="85"/>
      <c r="P482" s="214">
        <f>O482*H482</f>
        <v>0</v>
      </c>
      <c r="Q482" s="214">
        <v>0.18315000000000001</v>
      </c>
      <c r="R482" s="214">
        <f>Q482*H482</f>
        <v>0.36630000000000001</v>
      </c>
      <c r="S482" s="214">
        <v>0</v>
      </c>
      <c r="T482" s="215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16" t="s">
        <v>211</v>
      </c>
      <c r="AT482" s="216" t="s">
        <v>128</v>
      </c>
      <c r="AU482" s="216" t="s">
        <v>134</v>
      </c>
      <c r="AY482" s="18" t="s">
        <v>125</v>
      </c>
      <c r="BE482" s="217">
        <f>IF(N482="základní",J482,0)</f>
        <v>0</v>
      </c>
      <c r="BF482" s="217">
        <f>IF(N482="snížená",J482,0)</f>
        <v>0</v>
      </c>
      <c r="BG482" s="217">
        <f>IF(N482="zákl. přenesená",J482,0)</f>
        <v>0</v>
      </c>
      <c r="BH482" s="217">
        <f>IF(N482="sníž. přenesená",J482,0)</f>
        <v>0</v>
      </c>
      <c r="BI482" s="217">
        <f>IF(N482="nulová",J482,0)</f>
        <v>0</v>
      </c>
      <c r="BJ482" s="18" t="s">
        <v>134</v>
      </c>
      <c r="BK482" s="217">
        <f>ROUND(I482*H482,2)</f>
        <v>0</v>
      </c>
      <c r="BL482" s="18" t="s">
        <v>211</v>
      </c>
      <c r="BM482" s="216" t="s">
        <v>661</v>
      </c>
    </row>
    <row r="483" s="2" customFormat="1">
      <c r="A483" s="39"/>
      <c r="B483" s="40"/>
      <c r="C483" s="41"/>
      <c r="D483" s="218" t="s">
        <v>136</v>
      </c>
      <c r="E483" s="41"/>
      <c r="F483" s="219" t="s">
        <v>662</v>
      </c>
      <c r="G483" s="41"/>
      <c r="H483" s="41"/>
      <c r="I483" s="220"/>
      <c r="J483" s="41"/>
      <c r="K483" s="41"/>
      <c r="L483" s="45"/>
      <c r="M483" s="221"/>
      <c r="N483" s="222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136</v>
      </c>
      <c r="AU483" s="18" t="s">
        <v>134</v>
      </c>
    </row>
    <row r="484" s="2" customFormat="1" ht="24.15" customHeight="1">
      <c r="A484" s="39"/>
      <c r="B484" s="40"/>
      <c r="C484" s="205" t="s">
        <v>663</v>
      </c>
      <c r="D484" s="205" t="s">
        <v>128</v>
      </c>
      <c r="E484" s="206" t="s">
        <v>664</v>
      </c>
      <c r="F484" s="207" t="s">
        <v>665</v>
      </c>
      <c r="G484" s="208" t="s">
        <v>131</v>
      </c>
      <c r="H484" s="209">
        <v>11</v>
      </c>
      <c r="I484" s="210"/>
      <c r="J484" s="211">
        <f>ROUND(I484*H484,2)</f>
        <v>0</v>
      </c>
      <c r="K484" s="207" t="s">
        <v>132</v>
      </c>
      <c r="L484" s="45"/>
      <c r="M484" s="212" t="s">
        <v>19</v>
      </c>
      <c r="N484" s="213" t="s">
        <v>44</v>
      </c>
      <c r="O484" s="85"/>
      <c r="P484" s="214">
        <f>O484*H484</f>
        <v>0</v>
      </c>
      <c r="Q484" s="214">
        <v>0.015599999999999999</v>
      </c>
      <c r="R484" s="214">
        <f>Q484*H484</f>
        <v>0.1716</v>
      </c>
      <c r="S484" s="214">
        <v>0</v>
      </c>
      <c r="T484" s="215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6" t="s">
        <v>211</v>
      </c>
      <c r="AT484" s="216" t="s">
        <v>128</v>
      </c>
      <c r="AU484" s="216" t="s">
        <v>134</v>
      </c>
      <c r="AY484" s="18" t="s">
        <v>125</v>
      </c>
      <c r="BE484" s="217">
        <f>IF(N484="základní",J484,0)</f>
        <v>0</v>
      </c>
      <c r="BF484" s="217">
        <f>IF(N484="snížená",J484,0)</f>
        <v>0</v>
      </c>
      <c r="BG484" s="217">
        <f>IF(N484="zákl. přenesená",J484,0)</f>
        <v>0</v>
      </c>
      <c r="BH484" s="217">
        <f>IF(N484="sníž. přenesená",J484,0)</f>
        <v>0</v>
      </c>
      <c r="BI484" s="217">
        <f>IF(N484="nulová",J484,0)</f>
        <v>0</v>
      </c>
      <c r="BJ484" s="18" t="s">
        <v>134</v>
      </c>
      <c r="BK484" s="217">
        <f>ROUND(I484*H484,2)</f>
        <v>0</v>
      </c>
      <c r="BL484" s="18" t="s">
        <v>211</v>
      </c>
      <c r="BM484" s="216" t="s">
        <v>666</v>
      </c>
    </row>
    <row r="485" s="2" customFormat="1">
      <c r="A485" s="39"/>
      <c r="B485" s="40"/>
      <c r="C485" s="41"/>
      <c r="D485" s="218" t="s">
        <v>136</v>
      </c>
      <c r="E485" s="41"/>
      <c r="F485" s="219" t="s">
        <v>667</v>
      </c>
      <c r="G485" s="41"/>
      <c r="H485" s="41"/>
      <c r="I485" s="220"/>
      <c r="J485" s="41"/>
      <c r="K485" s="41"/>
      <c r="L485" s="45"/>
      <c r="M485" s="221"/>
      <c r="N485" s="222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136</v>
      </c>
      <c r="AU485" s="18" t="s">
        <v>134</v>
      </c>
    </row>
    <row r="486" s="2" customFormat="1" ht="24.15" customHeight="1">
      <c r="A486" s="39"/>
      <c r="B486" s="40"/>
      <c r="C486" s="205" t="s">
        <v>668</v>
      </c>
      <c r="D486" s="205" t="s">
        <v>128</v>
      </c>
      <c r="E486" s="206" t="s">
        <v>669</v>
      </c>
      <c r="F486" s="207" t="s">
        <v>670</v>
      </c>
      <c r="G486" s="208" t="s">
        <v>131</v>
      </c>
      <c r="H486" s="209">
        <v>2</v>
      </c>
      <c r="I486" s="210"/>
      <c r="J486" s="211">
        <f>ROUND(I486*H486,2)</f>
        <v>0</v>
      </c>
      <c r="K486" s="207" t="s">
        <v>132</v>
      </c>
      <c r="L486" s="45"/>
      <c r="M486" s="212" t="s">
        <v>19</v>
      </c>
      <c r="N486" s="213" t="s">
        <v>44</v>
      </c>
      <c r="O486" s="85"/>
      <c r="P486" s="214">
        <f>O486*H486</f>
        <v>0</v>
      </c>
      <c r="Q486" s="214">
        <v>0.10065</v>
      </c>
      <c r="R486" s="214">
        <f>Q486*H486</f>
        <v>0.20130000000000001</v>
      </c>
      <c r="S486" s="214">
        <v>0</v>
      </c>
      <c r="T486" s="215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6" t="s">
        <v>211</v>
      </c>
      <c r="AT486" s="216" t="s">
        <v>128</v>
      </c>
      <c r="AU486" s="216" t="s">
        <v>134</v>
      </c>
      <c r="AY486" s="18" t="s">
        <v>125</v>
      </c>
      <c r="BE486" s="217">
        <f>IF(N486="základní",J486,0)</f>
        <v>0</v>
      </c>
      <c r="BF486" s="217">
        <f>IF(N486="snížená",J486,0)</f>
        <v>0</v>
      </c>
      <c r="BG486" s="217">
        <f>IF(N486="zákl. přenesená",J486,0)</f>
        <v>0</v>
      </c>
      <c r="BH486" s="217">
        <f>IF(N486="sníž. přenesená",J486,0)</f>
        <v>0</v>
      </c>
      <c r="BI486" s="217">
        <f>IF(N486="nulová",J486,0)</f>
        <v>0</v>
      </c>
      <c r="BJ486" s="18" t="s">
        <v>134</v>
      </c>
      <c r="BK486" s="217">
        <f>ROUND(I486*H486,2)</f>
        <v>0</v>
      </c>
      <c r="BL486" s="18" t="s">
        <v>211</v>
      </c>
      <c r="BM486" s="216" t="s">
        <v>671</v>
      </c>
    </row>
    <row r="487" s="2" customFormat="1">
      <c r="A487" s="39"/>
      <c r="B487" s="40"/>
      <c r="C487" s="41"/>
      <c r="D487" s="218" t="s">
        <v>136</v>
      </c>
      <c r="E487" s="41"/>
      <c r="F487" s="219" t="s">
        <v>672</v>
      </c>
      <c r="G487" s="41"/>
      <c r="H487" s="41"/>
      <c r="I487" s="220"/>
      <c r="J487" s="41"/>
      <c r="K487" s="41"/>
      <c r="L487" s="45"/>
      <c r="M487" s="221"/>
      <c r="N487" s="222"/>
      <c r="O487" s="85"/>
      <c r="P487" s="85"/>
      <c r="Q487" s="85"/>
      <c r="R487" s="85"/>
      <c r="S487" s="85"/>
      <c r="T487" s="86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136</v>
      </c>
      <c r="AU487" s="18" t="s">
        <v>134</v>
      </c>
    </row>
    <row r="488" s="2" customFormat="1" ht="37.8" customHeight="1">
      <c r="A488" s="39"/>
      <c r="B488" s="40"/>
      <c r="C488" s="205" t="s">
        <v>673</v>
      </c>
      <c r="D488" s="205" t="s">
        <v>128</v>
      </c>
      <c r="E488" s="206" t="s">
        <v>674</v>
      </c>
      <c r="F488" s="207" t="s">
        <v>675</v>
      </c>
      <c r="G488" s="208" t="s">
        <v>140</v>
      </c>
      <c r="H488" s="209">
        <v>44.265000000000001</v>
      </c>
      <c r="I488" s="210"/>
      <c r="J488" s="211">
        <f>ROUND(I488*H488,2)</f>
        <v>0</v>
      </c>
      <c r="K488" s="207" t="s">
        <v>132</v>
      </c>
      <c r="L488" s="45"/>
      <c r="M488" s="212" t="s">
        <v>19</v>
      </c>
      <c r="N488" s="213" t="s">
        <v>44</v>
      </c>
      <c r="O488" s="85"/>
      <c r="P488" s="214">
        <f>O488*H488</f>
        <v>0</v>
      </c>
      <c r="Q488" s="214">
        <v>0.022839999999999999</v>
      </c>
      <c r="R488" s="214">
        <f>Q488*H488</f>
        <v>1.0110125999999999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211</v>
      </c>
      <c r="AT488" s="216" t="s">
        <v>128</v>
      </c>
      <c r="AU488" s="216" t="s">
        <v>134</v>
      </c>
      <c r="AY488" s="18" t="s">
        <v>125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134</v>
      </c>
      <c r="BK488" s="217">
        <f>ROUND(I488*H488,2)</f>
        <v>0</v>
      </c>
      <c r="BL488" s="18" t="s">
        <v>211</v>
      </c>
      <c r="BM488" s="216" t="s">
        <v>676</v>
      </c>
    </row>
    <row r="489" s="2" customFormat="1">
      <c r="A489" s="39"/>
      <c r="B489" s="40"/>
      <c r="C489" s="41"/>
      <c r="D489" s="218" t="s">
        <v>136</v>
      </c>
      <c r="E489" s="41"/>
      <c r="F489" s="219" t="s">
        <v>677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136</v>
      </c>
      <c r="AU489" s="18" t="s">
        <v>134</v>
      </c>
    </row>
    <row r="490" s="14" customFormat="1">
      <c r="A490" s="14"/>
      <c r="B490" s="234"/>
      <c r="C490" s="235"/>
      <c r="D490" s="225" t="s">
        <v>143</v>
      </c>
      <c r="E490" s="236" t="s">
        <v>19</v>
      </c>
      <c r="F490" s="237" t="s">
        <v>678</v>
      </c>
      <c r="G490" s="235"/>
      <c r="H490" s="238">
        <v>44.265000000000001</v>
      </c>
      <c r="I490" s="239"/>
      <c r="J490" s="235"/>
      <c r="K490" s="235"/>
      <c r="L490" s="240"/>
      <c r="M490" s="241"/>
      <c r="N490" s="242"/>
      <c r="O490" s="242"/>
      <c r="P490" s="242"/>
      <c r="Q490" s="242"/>
      <c r="R490" s="242"/>
      <c r="S490" s="242"/>
      <c r="T490" s="24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4" t="s">
        <v>143</v>
      </c>
      <c r="AU490" s="244" t="s">
        <v>134</v>
      </c>
      <c r="AV490" s="14" t="s">
        <v>134</v>
      </c>
      <c r="AW490" s="14" t="s">
        <v>33</v>
      </c>
      <c r="AX490" s="14" t="s">
        <v>80</v>
      </c>
      <c r="AY490" s="244" t="s">
        <v>125</v>
      </c>
    </row>
    <row r="491" s="2" customFormat="1" ht="44.25" customHeight="1">
      <c r="A491" s="39"/>
      <c r="B491" s="40"/>
      <c r="C491" s="205" t="s">
        <v>679</v>
      </c>
      <c r="D491" s="205" t="s">
        <v>128</v>
      </c>
      <c r="E491" s="206" t="s">
        <v>680</v>
      </c>
      <c r="F491" s="207" t="s">
        <v>681</v>
      </c>
      <c r="G491" s="208" t="s">
        <v>148</v>
      </c>
      <c r="H491" s="209">
        <v>56.130000000000003</v>
      </c>
      <c r="I491" s="210"/>
      <c r="J491" s="211">
        <f>ROUND(I491*H491,2)</f>
        <v>0</v>
      </c>
      <c r="K491" s="207" t="s">
        <v>132</v>
      </c>
      <c r="L491" s="45"/>
      <c r="M491" s="212" t="s">
        <v>19</v>
      </c>
      <c r="N491" s="213" t="s">
        <v>44</v>
      </c>
      <c r="O491" s="85"/>
      <c r="P491" s="214">
        <f>O491*H491</f>
        <v>0</v>
      </c>
      <c r="Q491" s="214">
        <v>0.013899999999999999</v>
      </c>
      <c r="R491" s="214">
        <f>Q491*H491</f>
        <v>0.78020699999999998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211</v>
      </c>
      <c r="AT491" s="216" t="s">
        <v>128</v>
      </c>
      <c r="AU491" s="216" t="s">
        <v>134</v>
      </c>
      <c r="AY491" s="18" t="s">
        <v>125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134</v>
      </c>
      <c r="BK491" s="217">
        <f>ROUND(I491*H491,2)</f>
        <v>0</v>
      </c>
      <c r="BL491" s="18" t="s">
        <v>211</v>
      </c>
      <c r="BM491" s="216" t="s">
        <v>682</v>
      </c>
    </row>
    <row r="492" s="2" customFormat="1">
      <c r="A492" s="39"/>
      <c r="B492" s="40"/>
      <c r="C492" s="41"/>
      <c r="D492" s="218" t="s">
        <v>136</v>
      </c>
      <c r="E492" s="41"/>
      <c r="F492" s="219" t="s">
        <v>683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136</v>
      </c>
      <c r="AU492" s="18" t="s">
        <v>134</v>
      </c>
    </row>
    <row r="493" s="13" customFormat="1">
      <c r="A493" s="13"/>
      <c r="B493" s="223"/>
      <c r="C493" s="224"/>
      <c r="D493" s="225" t="s">
        <v>143</v>
      </c>
      <c r="E493" s="226" t="s">
        <v>19</v>
      </c>
      <c r="F493" s="227" t="s">
        <v>684</v>
      </c>
      <c r="G493" s="224"/>
      <c r="H493" s="226" t="s">
        <v>19</v>
      </c>
      <c r="I493" s="228"/>
      <c r="J493" s="224"/>
      <c r="K493" s="224"/>
      <c r="L493" s="229"/>
      <c r="M493" s="230"/>
      <c r="N493" s="231"/>
      <c r="O493" s="231"/>
      <c r="P493" s="231"/>
      <c r="Q493" s="231"/>
      <c r="R493" s="231"/>
      <c r="S493" s="231"/>
      <c r="T493" s="23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3" t="s">
        <v>143</v>
      </c>
      <c r="AU493" s="233" t="s">
        <v>134</v>
      </c>
      <c r="AV493" s="13" t="s">
        <v>80</v>
      </c>
      <c r="AW493" s="13" t="s">
        <v>33</v>
      </c>
      <c r="AX493" s="13" t="s">
        <v>72</v>
      </c>
      <c r="AY493" s="233" t="s">
        <v>125</v>
      </c>
    </row>
    <row r="494" s="14" customFormat="1">
      <c r="A494" s="14"/>
      <c r="B494" s="234"/>
      <c r="C494" s="235"/>
      <c r="D494" s="225" t="s">
        <v>143</v>
      </c>
      <c r="E494" s="236" t="s">
        <v>19</v>
      </c>
      <c r="F494" s="237" t="s">
        <v>685</v>
      </c>
      <c r="G494" s="235"/>
      <c r="H494" s="238">
        <v>56.130000000000003</v>
      </c>
      <c r="I494" s="239"/>
      <c r="J494" s="235"/>
      <c r="K494" s="235"/>
      <c r="L494" s="240"/>
      <c r="M494" s="241"/>
      <c r="N494" s="242"/>
      <c r="O494" s="242"/>
      <c r="P494" s="242"/>
      <c r="Q494" s="242"/>
      <c r="R494" s="242"/>
      <c r="S494" s="242"/>
      <c r="T494" s="24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4" t="s">
        <v>143</v>
      </c>
      <c r="AU494" s="244" t="s">
        <v>134</v>
      </c>
      <c r="AV494" s="14" t="s">
        <v>134</v>
      </c>
      <c r="AW494" s="14" t="s">
        <v>33</v>
      </c>
      <c r="AX494" s="14" t="s">
        <v>80</v>
      </c>
      <c r="AY494" s="244" t="s">
        <v>125</v>
      </c>
    </row>
    <row r="495" s="2" customFormat="1" ht="24.15" customHeight="1">
      <c r="A495" s="39"/>
      <c r="B495" s="40"/>
      <c r="C495" s="205" t="s">
        <v>686</v>
      </c>
      <c r="D495" s="205" t="s">
        <v>128</v>
      </c>
      <c r="E495" s="206" t="s">
        <v>687</v>
      </c>
      <c r="F495" s="207" t="s">
        <v>688</v>
      </c>
      <c r="G495" s="208" t="s">
        <v>184</v>
      </c>
      <c r="H495" s="209">
        <v>205.75</v>
      </c>
      <c r="I495" s="210"/>
      <c r="J495" s="211">
        <f>ROUND(I495*H495,2)</f>
        <v>0</v>
      </c>
      <c r="K495" s="207" t="s">
        <v>132</v>
      </c>
      <c r="L495" s="45"/>
      <c r="M495" s="212" t="s">
        <v>19</v>
      </c>
      <c r="N495" s="213" t="s">
        <v>44</v>
      </c>
      <c r="O495" s="85"/>
      <c r="P495" s="214">
        <f>O495*H495</f>
        <v>0</v>
      </c>
      <c r="Q495" s="214">
        <v>1.0000000000000001E-05</v>
      </c>
      <c r="R495" s="214">
        <f>Q495*H495</f>
        <v>0.0020575000000000003</v>
      </c>
      <c r="S495" s="214">
        <v>0</v>
      </c>
      <c r="T495" s="215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6" t="s">
        <v>211</v>
      </c>
      <c r="AT495" s="216" t="s">
        <v>128</v>
      </c>
      <c r="AU495" s="216" t="s">
        <v>134</v>
      </c>
      <c r="AY495" s="18" t="s">
        <v>125</v>
      </c>
      <c r="BE495" s="217">
        <f>IF(N495="základní",J495,0)</f>
        <v>0</v>
      </c>
      <c r="BF495" s="217">
        <f>IF(N495="snížená",J495,0)</f>
        <v>0</v>
      </c>
      <c r="BG495" s="217">
        <f>IF(N495="zákl. přenesená",J495,0)</f>
        <v>0</v>
      </c>
      <c r="BH495" s="217">
        <f>IF(N495="sníž. přenesená",J495,0)</f>
        <v>0</v>
      </c>
      <c r="BI495" s="217">
        <f>IF(N495="nulová",J495,0)</f>
        <v>0</v>
      </c>
      <c r="BJ495" s="18" t="s">
        <v>134</v>
      </c>
      <c r="BK495" s="217">
        <f>ROUND(I495*H495,2)</f>
        <v>0</v>
      </c>
      <c r="BL495" s="18" t="s">
        <v>211</v>
      </c>
      <c r="BM495" s="216" t="s">
        <v>689</v>
      </c>
    </row>
    <row r="496" s="2" customFormat="1">
      <c r="A496" s="39"/>
      <c r="B496" s="40"/>
      <c r="C496" s="41"/>
      <c r="D496" s="218" t="s">
        <v>136</v>
      </c>
      <c r="E496" s="41"/>
      <c r="F496" s="219" t="s">
        <v>690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136</v>
      </c>
      <c r="AU496" s="18" t="s">
        <v>134</v>
      </c>
    </row>
    <row r="497" s="13" customFormat="1">
      <c r="A497" s="13"/>
      <c r="B497" s="223"/>
      <c r="C497" s="224"/>
      <c r="D497" s="225" t="s">
        <v>143</v>
      </c>
      <c r="E497" s="226" t="s">
        <v>19</v>
      </c>
      <c r="F497" s="227" t="s">
        <v>691</v>
      </c>
      <c r="G497" s="224"/>
      <c r="H497" s="226" t="s">
        <v>19</v>
      </c>
      <c r="I497" s="228"/>
      <c r="J497" s="224"/>
      <c r="K497" s="224"/>
      <c r="L497" s="229"/>
      <c r="M497" s="230"/>
      <c r="N497" s="231"/>
      <c r="O497" s="231"/>
      <c r="P497" s="231"/>
      <c r="Q497" s="231"/>
      <c r="R497" s="231"/>
      <c r="S497" s="231"/>
      <c r="T497" s="23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3" t="s">
        <v>143</v>
      </c>
      <c r="AU497" s="233" t="s">
        <v>134</v>
      </c>
      <c r="AV497" s="13" t="s">
        <v>80</v>
      </c>
      <c r="AW497" s="13" t="s">
        <v>33</v>
      </c>
      <c r="AX497" s="13" t="s">
        <v>72</v>
      </c>
      <c r="AY497" s="233" t="s">
        <v>125</v>
      </c>
    </row>
    <row r="498" s="14" customFormat="1">
      <c r="A498" s="14"/>
      <c r="B498" s="234"/>
      <c r="C498" s="235"/>
      <c r="D498" s="225" t="s">
        <v>143</v>
      </c>
      <c r="E498" s="236" t="s">
        <v>19</v>
      </c>
      <c r="F498" s="237" t="s">
        <v>692</v>
      </c>
      <c r="G498" s="235"/>
      <c r="H498" s="238">
        <v>205.75</v>
      </c>
      <c r="I498" s="239"/>
      <c r="J498" s="235"/>
      <c r="K498" s="235"/>
      <c r="L498" s="240"/>
      <c r="M498" s="241"/>
      <c r="N498" s="242"/>
      <c r="O498" s="242"/>
      <c r="P498" s="242"/>
      <c r="Q498" s="242"/>
      <c r="R498" s="242"/>
      <c r="S498" s="242"/>
      <c r="T498" s="24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4" t="s">
        <v>143</v>
      </c>
      <c r="AU498" s="244" t="s">
        <v>134</v>
      </c>
      <c r="AV498" s="14" t="s">
        <v>134</v>
      </c>
      <c r="AW498" s="14" t="s">
        <v>33</v>
      </c>
      <c r="AX498" s="14" t="s">
        <v>80</v>
      </c>
      <c r="AY498" s="244" t="s">
        <v>125</v>
      </c>
    </row>
    <row r="499" s="2" customFormat="1" ht="21.75" customHeight="1">
      <c r="A499" s="39"/>
      <c r="B499" s="40"/>
      <c r="C499" s="257" t="s">
        <v>693</v>
      </c>
      <c r="D499" s="257" t="s">
        <v>445</v>
      </c>
      <c r="E499" s="258" t="s">
        <v>694</v>
      </c>
      <c r="F499" s="259" t="s">
        <v>695</v>
      </c>
      <c r="G499" s="260" t="s">
        <v>140</v>
      </c>
      <c r="H499" s="261">
        <v>2.3660000000000001</v>
      </c>
      <c r="I499" s="262"/>
      <c r="J499" s="263">
        <f>ROUND(I499*H499,2)</f>
        <v>0</v>
      </c>
      <c r="K499" s="259" t="s">
        <v>132</v>
      </c>
      <c r="L499" s="264"/>
      <c r="M499" s="265" t="s">
        <v>19</v>
      </c>
      <c r="N499" s="266" t="s">
        <v>44</v>
      </c>
      <c r="O499" s="85"/>
      <c r="P499" s="214">
        <f>O499*H499</f>
        <v>0</v>
      </c>
      <c r="Q499" s="214">
        <v>0.55000000000000004</v>
      </c>
      <c r="R499" s="214">
        <f>Q499*H499</f>
        <v>1.3013000000000001</v>
      </c>
      <c r="S499" s="214">
        <v>0</v>
      </c>
      <c r="T499" s="215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6" t="s">
        <v>410</v>
      </c>
      <c r="AT499" s="216" t="s">
        <v>445</v>
      </c>
      <c r="AU499" s="216" t="s">
        <v>134</v>
      </c>
      <c r="AY499" s="18" t="s">
        <v>125</v>
      </c>
      <c r="BE499" s="217">
        <f>IF(N499="základní",J499,0)</f>
        <v>0</v>
      </c>
      <c r="BF499" s="217">
        <f>IF(N499="snížená",J499,0)</f>
        <v>0</v>
      </c>
      <c r="BG499" s="217">
        <f>IF(N499="zákl. přenesená",J499,0)</f>
        <v>0</v>
      </c>
      <c r="BH499" s="217">
        <f>IF(N499="sníž. přenesená",J499,0)</f>
        <v>0</v>
      </c>
      <c r="BI499" s="217">
        <f>IF(N499="nulová",J499,0)</f>
        <v>0</v>
      </c>
      <c r="BJ499" s="18" t="s">
        <v>134</v>
      </c>
      <c r="BK499" s="217">
        <f>ROUND(I499*H499,2)</f>
        <v>0</v>
      </c>
      <c r="BL499" s="18" t="s">
        <v>211</v>
      </c>
      <c r="BM499" s="216" t="s">
        <v>696</v>
      </c>
    </row>
    <row r="500" s="14" customFormat="1">
      <c r="A500" s="14"/>
      <c r="B500" s="234"/>
      <c r="C500" s="235"/>
      <c r="D500" s="225" t="s">
        <v>143</v>
      </c>
      <c r="E500" s="236" t="s">
        <v>19</v>
      </c>
      <c r="F500" s="237" t="s">
        <v>697</v>
      </c>
      <c r="G500" s="235"/>
      <c r="H500" s="238">
        <v>2.3660000000000001</v>
      </c>
      <c r="I500" s="239"/>
      <c r="J500" s="235"/>
      <c r="K500" s="235"/>
      <c r="L500" s="240"/>
      <c r="M500" s="241"/>
      <c r="N500" s="242"/>
      <c r="O500" s="242"/>
      <c r="P500" s="242"/>
      <c r="Q500" s="242"/>
      <c r="R500" s="242"/>
      <c r="S500" s="242"/>
      <c r="T500" s="24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4" t="s">
        <v>143</v>
      </c>
      <c r="AU500" s="244" t="s">
        <v>134</v>
      </c>
      <c r="AV500" s="14" t="s">
        <v>134</v>
      </c>
      <c r="AW500" s="14" t="s">
        <v>33</v>
      </c>
      <c r="AX500" s="14" t="s">
        <v>80</v>
      </c>
      <c r="AY500" s="244" t="s">
        <v>125</v>
      </c>
    </row>
    <row r="501" s="2" customFormat="1" ht="21.75" customHeight="1">
      <c r="A501" s="39"/>
      <c r="B501" s="40"/>
      <c r="C501" s="205" t="s">
        <v>698</v>
      </c>
      <c r="D501" s="205" t="s">
        <v>128</v>
      </c>
      <c r="E501" s="206" t="s">
        <v>699</v>
      </c>
      <c r="F501" s="207" t="s">
        <v>700</v>
      </c>
      <c r="G501" s="208" t="s">
        <v>148</v>
      </c>
      <c r="H501" s="209">
        <v>2.7519999999999998</v>
      </c>
      <c r="I501" s="210"/>
      <c r="J501" s="211">
        <f>ROUND(I501*H501,2)</f>
        <v>0</v>
      </c>
      <c r="K501" s="207" t="s">
        <v>132</v>
      </c>
      <c r="L501" s="45"/>
      <c r="M501" s="212" t="s">
        <v>19</v>
      </c>
      <c r="N501" s="213" t="s">
        <v>44</v>
      </c>
      <c r="O501" s="85"/>
      <c r="P501" s="214">
        <f>O501*H501</f>
        <v>0</v>
      </c>
      <c r="Q501" s="214">
        <v>0</v>
      </c>
      <c r="R501" s="214">
        <f>Q501*H501</f>
        <v>0</v>
      </c>
      <c r="S501" s="214">
        <v>0.017999999999999999</v>
      </c>
      <c r="T501" s="215">
        <f>S501*H501</f>
        <v>0.04953599999999999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211</v>
      </c>
      <c r="AT501" s="216" t="s">
        <v>128</v>
      </c>
      <c r="AU501" s="216" t="s">
        <v>134</v>
      </c>
      <c r="AY501" s="18" t="s">
        <v>125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134</v>
      </c>
      <c r="BK501" s="217">
        <f>ROUND(I501*H501,2)</f>
        <v>0</v>
      </c>
      <c r="BL501" s="18" t="s">
        <v>211</v>
      </c>
      <c r="BM501" s="216" t="s">
        <v>701</v>
      </c>
    </row>
    <row r="502" s="2" customFormat="1">
      <c r="A502" s="39"/>
      <c r="B502" s="40"/>
      <c r="C502" s="41"/>
      <c r="D502" s="218" t="s">
        <v>136</v>
      </c>
      <c r="E502" s="41"/>
      <c r="F502" s="219" t="s">
        <v>702</v>
      </c>
      <c r="G502" s="41"/>
      <c r="H502" s="41"/>
      <c r="I502" s="220"/>
      <c r="J502" s="41"/>
      <c r="K502" s="41"/>
      <c r="L502" s="45"/>
      <c r="M502" s="221"/>
      <c r="N502" s="222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136</v>
      </c>
      <c r="AU502" s="18" t="s">
        <v>134</v>
      </c>
    </row>
    <row r="503" s="13" customFormat="1">
      <c r="A503" s="13"/>
      <c r="B503" s="223"/>
      <c r="C503" s="224"/>
      <c r="D503" s="225" t="s">
        <v>143</v>
      </c>
      <c r="E503" s="226" t="s">
        <v>19</v>
      </c>
      <c r="F503" s="227" t="s">
        <v>703</v>
      </c>
      <c r="G503" s="224"/>
      <c r="H503" s="226" t="s">
        <v>19</v>
      </c>
      <c r="I503" s="228"/>
      <c r="J503" s="224"/>
      <c r="K503" s="224"/>
      <c r="L503" s="229"/>
      <c r="M503" s="230"/>
      <c r="N503" s="231"/>
      <c r="O503" s="231"/>
      <c r="P503" s="231"/>
      <c r="Q503" s="231"/>
      <c r="R503" s="231"/>
      <c r="S503" s="231"/>
      <c r="T503" s="23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3" t="s">
        <v>143</v>
      </c>
      <c r="AU503" s="233" t="s">
        <v>134</v>
      </c>
      <c r="AV503" s="13" t="s">
        <v>80</v>
      </c>
      <c r="AW503" s="13" t="s">
        <v>33</v>
      </c>
      <c r="AX503" s="13" t="s">
        <v>72</v>
      </c>
      <c r="AY503" s="233" t="s">
        <v>125</v>
      </c>
    </row>
    <row r="504" s="14" customFormat="1">
      <c r="A504" s="14"/>
      <c r="B504" s="234"/>
      <c r="C504" s="235"/>
      <c r="D504" s="225" t="s">
        <v>143</v>
      </c>
      <c r="E504" s="236" t="s">
        <v>19</v>
      </c>
      <c r="F504" s="237" t="s">
        <v>704</v>
      </c>
      <c r="G504" s="235"/>
      <c r="H504" s="238">
        <v>2.7519999999999998</v>
      </c>
      <c r="I504" s="239"/>
      <c r="J504" s="235"/>
      <c r="K504" s="235"/>
      <c r="L504" s="240"/>
      <c r="M504" s="241"/>
      <c r="N504" s="242"/>
      <c r="O504" s="242"/>
      <c r="P504" s="242"/>
      <c r="Q504" s="242"/>
      <c r="R504" s="242"/>
      <c r="S504" s="242"/>
      <c r="T504" s="24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4" t="s">
        <v>143</v>
      </c>
      <c r="AU504" s="244" t="s">
        <v>134</v>
      </c>
      <c r="AV504" s="14" t="s">
        <v>134</v>
      </c>
      <c r="AW504" s="14" t="s">
        <v>33</v>
      </c>
      <c r="AX504" s="14" t="s">
        <v>80</v>
      </c>
      <c r="AY504" s="244" t="s">
        <v>125</v>
      </c>
    </row>
    <row r="505" s="2" customFormat="1" ht="21.75" customHeight="1">
      <c r="A505" s="39"/>
      <c r="B505" s="40"/>
      <c r="C505" s="205" t="s">
        <v>705</v>
      </c>
      <c r="D505" s="205" t="s">
        <v>128</v>
      </c>
      <c r="E505" s="206" t="s">
        <v>706</v>
      </c>
      <c r="F505" s="207" t="s">
        <v>707</v>
      </c>
      <c r="G505" s="208" t="s">
        <v>148</v>
      </c>
      <c r="H505" s="209">
        <v>2.7519999999999998</v>
      </c>
      <c r="I505" s="210"/>
      <c r="J505" s="211">
        <f>ROUND(I505*H505,2)</f>
        <v>0</v>
      </c>
      <c r="K505" s="207" t="s">
        <v>132</v>
      </c>
      <c r="L505" s="45"/>
      <c r="M505" s="212" t="s">
        <v>19</v>
      </c>
      <c r="N505" s="213" t="s">
        <v>44</v>
      </c>
      <c r="O505" s="85"/>
      <c r="P505" s="214">
        <f>O505*H505</f>
        <v>0</v>
      </c>
      <c r="Q505" s="214">
        <v>0</v>
      </c>
      <c r="R505" s="214">
        <f>Q505*H505</f>
        <v>0</v>
      </c>
      <c r="S505" s="214">
        <v>0</v>
      </c>
      <c r="T505" s="215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16" t="s">
        <v>211</v>
      </c>
      <c r="AT505" s="216" t="s">
        <v>128</v>
      </c>
      <c r="AU505" s="216" t="s">
        <v>134</v>
      </c>
      <c r="AY505" s="18" t="s">
        <v>125</v>
      </c>
      <c r="BE505" s="217">
        <f>IF(N505="základní",J505,0)</f>
        <v>0</v>
      </c>
      <c r="BF505" s="217">
        <f>IF(N505="snížená",J505,0)</f>
        <v>0</v>
      </c>
      <c r="BG505" s="217">
        <f>IF(N505="zákl. přenesená",J505,0)</f>
        <v>0</v>
      </c>
      <c r="BH505" s="217">
        <f>IF(N505="sníž. přenesená",J505,0)</f>
        <v>0</v>
      </c>
      <c r="BI505" s="217">
        <f>IF(N505="nulová",J505,0)</f>
        <v>0</v>
      </c>
      <c r="BJ505" s="18" t="s">
        <v>134</v>
      </c>
      <c r="BK505" s="217">
        <f>ROUND(I505*H505,2)</f>
        <v>0</v>
      </c>
      <c r="BL505" s="18" t="s">
        <v>211</v>
      </c>
      <c r="BM505" s="216" t="s">
        <v>708</v>
      </c>
    </row>
    <row r="506" s="2" customFormat="1">
      <c r="A506" s="39"/>
      <c r="B506" s="40"/>
      <c r="C506" s="41"/>
      <c r="D506" s="218" t="s">
        <v>136</v>
      </c>
      <c r="E506" s="41"/>
      <c r="F506" s="219" t="s">
        <v>709</v>
      </c>
      <c r="G506" s="41"/>
      <c r="H506" s="41"/>
      <c r="I506" s="220"/>
      <c r="J506" s="41"/>
      <c r="K506" s="41"/>
      <c r="L506" s="45"/>
      <c r="M506" s="221"/>
      <c r="N506" s="222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136</v>
      </c>
      <c r="AU506" s="18" t="s">
        <v>134</v>
      </c>
    </row>
    <row r="507" s="13" customFormat="1">
      <c r="A507" s="13"/>
      <c r="B507" s="223"/>
      <c r="C507" s="224"/>
      <c r="D507" s="225" t="s">
        <v>143</v>
      </c>
      <c r="E507" s="226" t="s">
        <v>19</v>
      </c>
      <c r="F507" s="227" t="s">
        <v>703</v>
      </c>
      <c r="G507" s="224"/>
      <c r="H507" s="226" t="s">
        <v>19</v>
      </c>
      <c r="I507" s="228"/>
      <c r="J507" s="224"/>
      <c r="K507" s="224"/>
      <c r="L507" s="229"/>
      <c r="M507" s="230"/>
      <c r="N507" s="231"/>
      <c r="O507" s="231"/>
      <c r="P507" s="231"/>
      <c r="Q507" s="231"/>
      <c r="R507" s="231"/>
      <c r="S507" s="231"/>
      <c r="T507" s="23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3" t="s">
        <v>143</v>
      </c>
      <c r="AU507" s="233" t="s">
        <v>134</v>
      </c>
      <c r="AV507" s="13" t="s">
        <v>80</v>
      </c>
      <c r="AW507" s="13" t="s">
        <v>33</v>
      </c>
      <c r="AX507" s="13" t="s">
        <v>72</v>
      </c>
      <c r="AY507" s="233" t="s">
        <v>125</v>
      </c>
    </row>
    <row r="508" s="14" customFormat="1">
      <c r="A508" s="14"/>
      <c r="B508" s="234"/>
      <c r="C508" s="235"/>
      <c r="D508" s="225" t="s">
        <v>143</v>
      </c>
      <c r="E508" s="236" t="s">
        <v>19</v>
      </c>
      <c r="F508" s="237" t="s">
        <v>704</v>
      </c>
      <c r="G508" s="235"/>
      <c r="H508" s="238">
        <v>2.7519999999999998</v>
      </c>
      <c r="I508" s="239"/>
      <c r="J508" s="235"/>
      <c r="K508" s="235"/>
      <c r="L508" s="240"/>
      <c r="M508" s="241"/>
      <c r="N508" s="242"/>
      <c r="O508" s="242"/>
      <c r="P508" s="242"/>
      <c r="Q508" s="242"/>
      <c r="R508" s="242"/>
      <c r="S508" s="242"/>
      <c r="T508" s="24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4" t="s">
        <v>143</v>
      </c>
      <c r="AU508" s="244" t="s">
        <v>134</v>
      </c>
      <c r="AV508" s="14" t="s">
        <v>134</v>
      </c>
      <c r="AW508" s="14" t="s">
        <v>33</v>
      </c>
      <c r="AX508" s="14" t="s">
        <v>80</v>
      </c>
      <c r="AY508" s="244" t="s">
        <v>125</v>
      </c>
    </row>
    <row r="509" s="2" customFormat="1" ht="16.5" customHeight="1">
      <c r="A509" s="39"/>
      <c r="B509" s="40"/>
      <c r="C509" s="257" t="s">
        <v>710</v>
      </c>
      <c r="D509" s="257" t="s">
        <v>445</v>
      </c>
      <c r="E509" s="258" t="s">
        <v>711</v>
      </c>
      <c r="F509" s="259" t="s">
        <v>712</v>
      </c>
      <c r="G509" s="260" t="s">
        <v>148</v>
      </c>
      <c r="H509" s="261">
        <v>3.165</v>
      </c>
      <c r="I509" s="262"/>
      <c r="J509" s="263">
        <f>ROUND(I509*H509,2)</f>
        <v>0</v>
      </c>
      <c r="K509" s="259" t="s">
        <v>132</v>
      </c>
      <c r="L509" s="264"/>
      <c r="M509" s="265" t="s">
        <v>19</v>
      </c>
      <c r="N509" s="266" t="s">
        <v>44</v>
      </c>
      <c r="O509" s="85"/>
      <c r="P509" s="214">
        <f>O509*H509</f>
        <v>0</v>
      </c>
      <c r="Q509" s="214">
        <v>0.01323</v>
      </c>
      <c r="R509" s="214">
        <f>Q509*H509</f>
        <v>0.041872949999999999</v>
      </c>
      <c r="S509" s="214">
        <v>0</v>
      </c>
      <c r="T509" s="215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16" t="s">
        <v>410</v>
      </c>
      <c r="AT509" s="216" t="s">
        <v>445</v>
      </c>
      <c r="AU509" s="216" t="s">
        <v>134</v>
      </c>
      <c r="AY509" s="18" t="s">
        <v>125</v>
      </c>
      <c r="BE509" s="217">
        <f>IF(N509="základní",J509,0)</f>
        <v>0</v>
      </c>
      <c r="BF509" s="217">
        <f>IF(N509="snížená",J509,0)</f>
        <v>0</v>
      </c>
      <c r="BG509" s="217">
        <f>IF(N509="zákl. přenesená",J509,0)</f>
        <v>0</v>
      </c>
      <c r="BH509" s="217">
        <f>IF(N509="sníž. přenesená",J509,0)</f>
        <v>0</v>
      </c>
      <c r="BI509" s="217">
        <f>IF(N509="nulová",J509,0)</f>
        <v>0</v>
      </c>
      <c r="BJ509" s="18" t="s">
        <v>134</v>
      </c>
      <c r="BK509" s="217">
        <f>ROUND(I509*H509,2)</f>
        <v>0</v>
      </c>
      <c r="BL509" s="18" t="s">
        <v>211</v>
      </c>
      <c r="BM509" s="216" t="s">
        <v>713</v>
      </c>
    </row>
    <row r="510" s="14" customFormat="1">
      <c r="A510" s="14"/>
      <c r="B510" s="234"/>
      <c r="C510" s="235"/>
      <c r="D510" s="225" t="s">
        <v>143</v>
      </c>
      <c r="E510" s="236" t="s">
        <v>19</v>
      </c>
      <c r="F510" s="237" t="s">
        <v>714</v>
      </c>
      <c r="G510" s="235"/>
      <c r="H510" s="238">
        <v>3.165</v>
      </c>
      <c r="I510" s="239"/>
      <c r="J510" s="235"/>
      <c r="K510" s="235"/>
      <c r="L510" s="240"/>
      <c r="M510" s="241"/>
      <c r="N510" s="242"/>
      <c r="O510" s="242"/>
      <c r="P510" s="242"/>
      <c r="Q510" s="242"/>
      <c r="R510" s="242"/>
      <c r="S510" s="242"/>
      <c r="T510" s="24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4" t="s">
        <v>143</v>
      </c>
      <c r="AU510" s="244" t="s">
        <v>134</v>
      </c>
      <c r="AV510" s="14" t="s">
        <v>134</v>
      </c>
      <c r="AW510" s="14" t="s">
        <v>33</v>
      </c>
      <c r="AX510" s="14" t="s">
        <v>80</v>
      </c>
      <c r="AY510" s="244" t="s">
        <v>125</v>
      </c>
    </row>
    <row r="511" s="2" customFormat="1" ht="21.75" customHeight="1">
      <c r="A511" s="39"/>
      <c r="B511" s="40"/>
      <c r="C511" s="205" t="s">
        <v>715</v>
      </c>
      <c r="D511" s="205" t="s">
        <v>128</v>
      </c>
      <c r="E511" s="206" t="s">
        <v>716</v>
      </c>
      <c r="F511" s="207" t="s">
        <v>717</v>
      </c>
      <c r="G511" s="208" t="s">
        <v>184</v>
      </c>
      <c r="H511" s="209">
        <v>3.3199999999999998</v>
      </c>
      <c r="I511" s="210"/>
      <c r="J511" s="211">
        <f>ROUND(I511*H511,2)</f>
        <v>0</v>
      </c>
      <c r="K511" s="207" t="s">
        <v>132</v>
      </c>
      <c r="L511" s="45"/>
      <c r="M511" s="212" t="s">
        <v>19</v>
      </c>
      <c r="N511" s="213" t="s">
        <v>44</v>
      </c>
      <c r="O511" s="85"/>
      <c r="P511" s="214">
        <f>O511*H511</f>
        <v>0</v>
      </c>
      <c r="Q511" s="214">
        <v>0</v>
      </c>
      <c r="R511" s="214">
        <f>Q511*H511</f>
        <v>0</v>
      </c>
      <c r="S511" s="214">
        <v>0</v>
      </c>
      <c r="T511" s="215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6" t="s">
        <v>211</v>
      </c>
      <c r="AT511" s="216" t="s">
        <v>128</v>
      </c>
      <c r="AU511" s="216" t="s">
        <v>134</v>
      </c>
      <c r="AY511" s="18" t="s">
        <v>125</v>
      </c>
      <c r="BE511" s="217">
        <f>IF(N511="základní",J511,0)</f>
        <v>0</v>
      </c>
      <c r="BF511" s="217">
        <f>IF(N511="snížená",J511,0)</f>
        <v>0</v>
      </c>
      <c r="BG511" s="217">
        <f>IF(N511="zákl. přenesená",J511,0)</f>
        <v>0</v>
      </c>
      <c r="BH511" s="217">
        <f>IF(N511="sníž. přenesená",J511,0)</f>
        <v>0</v>
      </c>
      <c r="BI511" s="217">
        <f>IF(N511="nulová",J511,0)</f>
        <v>0</v>
      </c>
      <c r="BJ511" s="18" t="s">
        <v>134</v>
      </c>
      <c r="BK511" s="217">
        <f>ROUND(I511*H511,2)</f>
        <v>0</v>
      </c>
      <c r="BL511" s="18" t="s">
        <v>211</v>
      </c>
      <c r="BM511" s="216" t="s">
        <v>718</v>
      </c>
    </row>
    <row r="512" s="2" customFormat="1">
      <c r="A512" s="39"/>
      <c r="B512" s="40"/>
      <c r="C512" s="41"/>
      <c r="D512" s="218" t="s">
        <v>136</v>
      </c>
      <c r="E512" s="41"/>
      <c r="F512" s="219" t="s">
        <v>719</v>
      </c>
      <c r="G512" s="41"/>
      <c r="H512" s="41"/>
      <c r="I512" s="220"/>
      <c r="J512" s="41"/>
      <c r="K512" s="41"/>
      <c r="L512" s="45"/>
      <c r="M512" s="221"/>
      <c r="N512" s="222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136</v>
      </c>
      <c r="AU512" s="18" t="s">
        <v>134</v>
      </c>
    </row>
    <row r="513" s="14" customFormat="1">
      <c r="A513" s="14"/>
      <c r="B513" s="234"/>
      <c r="C513" s="235"/>
      <c r="D513" s="225" t="s">
        <v>143</v>
      </c>
      <c r="E513" s="236" t="s">
        <v>19</v>
      </c>
      <c r="F513" s="237" t="s">
        <v>720</v>
      </c>
      <c r="G513" s="235"/>
      <c r="H513" s="238">
        <v>3.3199999999999998</v>
      </c>
      <c r="I513" s="239"/>
      <c r="J513" s="235"/>
      <c r="K513" s="235"/>
      <c r="L513" s="240"/>
      <c r="M513" s="241"/>
      <c r="N513" s="242"/>
      <c r="O513" s="242"/>
      <c r="P513" s="242"/>
      <c r="Q513" s="242"/>
      <c r="R513" s="242"/>
      <c r="S513" s="242"/>
      <c r="T513" s="24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4" t="s">
        <v>143</v>
      </c>
      <c r="AU513" s="244" t="s">
        <v>134</v>
      </c>
      <c r="AV513" s="14" t="s">
        <v>134</v>
      </c>
      <c r="AW513" s="14" t="s">
        <v>33</v>
      </c>
      <c r="AX513" s="14" t="s">
        <v>80</v>
      </c>
      <c r="AY513" s="244" t="s">
        <v>125</v>
      </c>
    </row>
    <row r="514" s="2" customFormat="1" ht="16.5" customHeight="1">
      <c r="A514" s="39"/>
      <c r="B514" s="40"/>
      <c r="C514" s="257" t="s">
        <v>721</v>
      </c>
      <c r="D514" s="257" t="s">
        <v>445</v>
      </c>
      <c r="E514" s="258" t="s">
        <v>722</v>
      </c>
      <c r="F514" s="259" t="s">
        <v>723</v>
      </c>
      <c r="G514" s="260" t="s">
        <v>184</v>
      </c>
      <c r="H514" s="261">
        <v>3.5859999999999999</v>
      </c>
      <c r="I514" s="262"/>
      <c r="J514" s="263">
        <f>ROUND(I514*H514,2)</f>
        <v>0</v>
      </c>
      <c r="K514" s="259" t="s">
        <v>132</v>
      </c>
      <c r="L514" s="264"/>
      <c r="M514" s="265" t="s">
        <v>19</v>
      </c>
      <c r="N514" s="266" t="s">
        <v>44</v>
      </c>
      <c r="O514" s="85"/>
      <c r="P514" s="214">
        <f>O514*H514</f>
        <v>0</v>
      </c>
      <c r="Q514" s="214">
        <v>0.00020000000000000001</v>
      </c>
      <c r="R514" s="214">
        <f>Q514*H514</f>
        <v>0.00071719999999999998</v>
      </c>
      <c r="S514" s="214">
        <v>0</v>
      </c>
      <c r="T514" s="215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16" t="s">
        <v>410</v>
      </c>
      <c r="AT514" s="216" t="s">
        <v>445</v>
      </c>
      <c r="AU514" s="216" t="s">
        <v>134</v>
      </c>
      <c r="AY514" s="18" t="s">
        <v>125</v>
      </c>
      <c r="BE514" s="217">
        <f>IF(N514="základní",J514,0)</f>
        <v>0</v>
      </c>
      <c r="BF514" s="217">
        <f>IF(N514="snížená",J514,0)</f>
        <v>0</v>
      </c>
      <c r="BG514" s="217">
        <f>IF(N514="zákl. přenesená",J514,0)</f>
        <v>0</v>
      </c>
      <c r="BH514" s="217">
        <f>IF(N514="sníž. přenesená",J514,0)</f>
        <v>0</v>
      </c>
      <c r="BI514" s="217">
        <f>IF(N514="nulová",J514,0)</f>
        <v>0</v>
      </c>
      <c r="BJ514" s="18" t="s">
        <v>134</v>
      </c>
      <c r="BK514" s="217">
        <f>ROUND(I514*H514,2)</f>
        <v>0</v>
      </c>
      <c r="BL514" s="18" t="s">
        <v>211</v>
      </c>
      <c r="BM514" s="216" t="s">
        <v>724</v>
      </c>
    </row>
    <row r="515" s="14" customFormat="1">
      <c r="A515" s="14"/>
      <c r="B515" s="234"/>
      <c r="C515" s="235"/>
      <c r="D515" s="225" t="s">
        <v>143</v>
      </c>
      <c r="E515" s="236" t="s">
        <v>19</v>
      </c>
      <c r="F515" s="237" t="s">
        <v>725</v>
      </c>
      <c r="G515" s="235"/>
      <c r="H515" s="238">
        <v>3.3199999999999998</v>
      </c>
      <c r="I515" s="239"/>
      <c r="J515" s="235"/>
      <c r="K515" s="235"/>
      <c r="L515" s="240"/>
      <c r="M515" s="241"/>
      <c r="N515" s="242"/>
      <c r="O515" s="242"/>
      <c r="P515" s="242"/>
      <c r="Q515" s="242"/>
      <c r="R515" s="242"/>
      <c r="S515" s="242"/>
      <c r="T515" s="24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4" t="s">
        <v>143</v>
      </c>
      <c r="AU515" s="244" t="s">
        <v>134</v>
      </c>
      <c r="AV515" s="14" t="s">
        <v>134</v>
      </c>
      <c r="AW515" s="14" t="s">
        <v>33</v>
      </c>
      <c r="AX515" s="14" t="s">
        <v>80</v>
      </c>
      <c r="AY515" s="244" t="s">
        <v>125</v>
      </c>
    </row>
    <row r="516" s="14" customFormat="1">
      <c r="A516" s="14"/>
      <c r="B516" s="234"/>
      <c r="C516" s="235"/>
      <c r="D516" s="225" t="s">
        <v>143</v>
      </c>
      <c r="E516" s="235"/>
      <c r="F516" s="237" t="s">
        <v>726</v>
      </c>
      <c r="G516" s="235"/>
      <c r="H516" s="238">
        <v>3.5859999999999999</v>
      </c>
      <c r="I516" s="239"/>
      <c r="J516" s="235"/>
      <c r="K516" s="235"/>
      <c r="L516" s="240"/>
      <c r="M516" s="241"/>
      <c r="N516" s="242"/>
      <c r="O516" s="242"/>
      <c r="P516" s="242"/>
      <c r="Q516" s="242"/>
      <c r="R516" s="242"/>
      <c r="S516" s="242"/>
      <c r="T516" s="24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4" t="s">
        <v>143</v>
      </c>
      <c r="AU516" s="244" t="s">
        <v>134</v>
      </c>
      <c r="AV516" s="14" t="s">
        <v>134</v>
      </c>
      <c r="AW516" s="14" t="s">
        <v>4</v>
      </c>
      <c r="AX516" s="14" t="s">
        <v>80</v>
      </c>
      <c r="AY516" s="244" t="s">
        <v>125</v>
      </c>
    </row>
    <row r="517" s="2" customFormat="1" ht="24.15" customHeight="1">
      <c r="A517" s="39"/>
      <c r="B517" s="40"/>
      <c r="C517" s="205" t="s">
        <v>727</v>
      </c>
      <c r="D517" s="205" t="s">
        <v>128</v>
      </c>
      <c r="E517" s="206" t="s">
        <v>728</v>
      </c>
      <c r="F517" s="207" t="s">
        <v>729</v>
      </c>
      <c r="G517" s="208" t="s">
        <v>148</v>
      </c>
      <c r="H517" s="209">
        <v>58.881999999999998</v>
      </c>
      <c r="I517" s="210"/>
      <c r="J517" s="211">
        <f>ROUND(I517*H517,2)</f>
        <v>0</v>
      </c>
      <c r="K517" s="207" t="s">
        <v>132</v>
      </c>
      <c r="L517" s="45"/>
      <c r="M517" s="212" t="s">
        <v>19</v>
      </c>
      <c r="N517" s="213" t="s">
        <v>44</v>
      </c>
      <c r="O517" s="85"/>
      <c r="P517" s="214">
        <f>O517*H517</f>
        <v>0</v>
      </c>
      <c r="Q517" s="214">
        <v>0.00018000000000000001</v>
      </c>
      <c r="R517" s="214">
        <f>Q517*H517</f>
        <v>0.010598760000000001</v>
      </c>
      <c r="S517" s="214">
        <v>0</v>
      </c>
      <c r="T517" s="215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16" t="s">
        <v>211</v>
      </c>
      <c r="AT517" s="216" t="s">
        <v>128</v>
      </c>
      <c r="AU517" s="216" t="s">
        <v>134</v>
      </c>
      <c r="AY517" s="18" t="s">
        <v>125</v>
      </c>
      <c r="BE517" s="217">
        <f>IF(N517="základní",J517,0)</f>
        <v>0</v>
      </c>
      <c r="BF517" s="217">
        <f>IF(N517="snížená",J517,0)</f>
        <v>0</v>
      </c>
      <c r="BG517" s="217">
        <f>IF(N517="zákl. přenesená",J517,0)</f>
        <v>0</v>
      </c>
      <c r="BH517" s="217">
        <f>IF(N517="sníž. přenesená",J517,0)</f>
        <v>0</v>
      </c>
      <c r="BI517" s="217">
        <f>IF(N517="nulová",J517,0)</f>
        <v>0</v>
      </c>
      <c r="BJ517" s="18" t="s">
        <v>134</v>
      </c>
      <c r="BK517" s="217">
        <f>ROUND(I517*H517,2)</f>
        <v>0</v>
      </c>
      <c r="BL517" s="18" t="s">
        <v>211</v>
      </c>
      <c r="BM517" s="216" t="s">
        <v>730</v>
      </c>
    </row>
    <row r="518" s="2" customFormat="1">
      <c r="A518" s="39"/>
      <c r="B518" s="40"/>
      <c r="C518" s="41"/>
      <c r="D518" s="218" t="s">
        <v>136</v>
      </c>
      <c r="E518" s="41"/>
      <c r="F518" s="219" t="s">
        <v>731</v>
      </c>
      <c r="G518" s="41"/>
      <c r="H518" s="41"/>
      <c r="I518" s="220"/>
      <c r="J518" s="41"/>
      <c r="K518" s="41"/>
      <c r="L518" s="45"/>
      <c r="M518" s="221"/>
      <c r="N518" s="222"/>
      <c r="O518" s="85"/>
      <c r="P518" s="85"/>
      <c r="Q518" s="85"/>
      <c r="R518" s="85"/>
      <c r="S518" s="85"/>
      <c r="T518" s="86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136</v>
      </c>
      <c r="AU518" s="18" t="s">
        <v>134</v>
      </c>
    </row>
    <row r="519" s="14" customFormat="1">
      <c r="A519" s="14"/>
      <c r="B519" s="234"/>
      <c r="C519" s="235"/>
      <c r="D519" s="225" t="s">
        <v>143</v>
      </c>
      <c r="E519" s="236" t="s">
        <v>19</v>
      </c>
      <c r="F519" s="237" t="s">
        <v>732</v>
      </c>
      <c r="G519" s="235"/>
      <c r="H519" s="238">
        <v>58.881999999999998</v>
      </c>
      <c r="I519" s="239"/>
      <c r="J519" s="235"/>
      <c r="K519" s="235"/>
      <c r="L519" s="240"/>
      <c r="M519" s="241"/>
      <c r="N519" s="242"/>
      <c r="O519" s="242"/>
      <c r="P519" s="242"/>
      <c r="Q519" s="242"/>
      <c r="R519" s="242"/>
      <c r="S519" s="242"/>
      <c r="T519" s="24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4" t="s">
        <v>143</v>
      </c>
      <c r="AU519" s="244" t="s">
        <v>134</v>
      </c>
      <c r="AV519" s="14" t="s">
        <v>134</v>
      </c>
      <c r="AW519" s="14" t="s">
        <v>33</v>
      </c>
      <c r="AX519" s="14" t="s">
        <v>80</v>
      </c>
      <c r="AY519" s="244" t="s">
        <v>125</v>
      </c>
    </row>
    <row r="520" s="2" customFormat="1" ht="44.25" customHeight="1">
      <c r="A520" s="39"/>
      <c r="B520" s="40"/>
      <c r="C520" s="205" t="s">
        <v>733</v>
      </c>
      <c r="D520" s="205" t="s">
        <v>128</v>
      </c>
      <c r="E520" s="206" t="s">
        <v>734</v>
      </c>
      <c r="F520" s="207" t="s">
        <v>735</v>
      </c>
      <c r="G520" s="208" t="s">
        <v>475</v>
      </c>
      <c r="H520" s="278"/>
      <c r="I520" s="210"/>
      <c r="J520" s="211">
        <f>ROUND(I520*H520,2)</f>
        <v>0</v>
      </c>
      <c r="K520" s="207" t="s">
        <v>132</v>
      </c>
      <c r="L520" s="45"/>
      <c r="M520" s="212" t="s">
        <v>19</v>
      </c>
      <c r="N520" s="213" t="s">
        <v>44</v>
      </c>
      <c r="O520" s="85"/>
      <c r="P520" s="214">
        <f>O520*H520</f>
        <v>0</v>
      </c>
      <c r="Q520" s="214">
        <v>0</v>
      </c>
      <c r="R520" s="214">
        <f>Q520*H520</f>
        <v>0</v>
      </c>
      <c r="S520" s="214">
        <v>0</v>
      </c>
      <c r="T520" s="215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16" t="s">
        <v>211</v>
      </c>
      <c r="AT520" s="216" t="s">
        <v>128</v>
      </c>
      <c r="AU520" s="216" t="s">
        <v>134</v>
      </c>
      <c r="AY520" s="18" t="s">
        <v>125</v>
      </c>
      <c r="BE520" s="217">
        <f>IF(N520="základní",J520,0)</f>
        <v>0</v>
      </c>
      <c r="BF520" s="217">
        <f>IF(N520="snížená",J520,0)</f>
        <v>0</v>
      </c>
      <c r="BG520" s="217">
        <f>IF(N520="zákl. přenesená",J520,0)</f>
        <v>0</v>
      </c>
      <c r="BH520" s="217">
        <f>IF(N520="sníž. přenesená",J520,0)</f>
        <v>0</v>
      </c>
      <c r="BI520" s="217">
        <f>IF(N520="nulová",J520,0)</f>
        <v>0</v>
      </c>
      <c r="BJ520" s="18" t="s">
        <v>134</v>
      </c>
      <c r="BK520" s="217">
        <f>ROUND(I520*H520,2)</f>
        <v>0</v>
      </c>
      <c r="BL520" s="18" t="s">
        <v>211</v>
      </c>
      <c r="BM520" s="216" t="s">
        <v>736</v>
      </c>
    </row>
    <row r="521" s="2" customFormat="1">
      <c r="A521" s="39"/>
      <c r="B521" s="40"/>
      <c r="C521" s="41"/>
      <c r="D521" s="218" t="s">
        <v>136</v>
      </c>
      <c r="E521" s="41"/>
      <c r="F521" s="219" t="s">
        <v>737</v>
      </c>
      <c r="G521" s="41"/>
      <c r="H521" s="41"/>
      <c r="I521" s="220"/>
      <c r="J521" s="41"/>
      <c r="K521" s="41"/>
      <c r="L521" s="45"/>
      <c r="M521" s="221"/>
      <c r="N521" s="222"/>
      <c r="O521" s="85"/>
      <c r="P521" s="85"/>
      <c r="Q521" s="85"/>
      <c r="R521" s="85"/>
      <c r="S521" s="85"/>
      <c r="T521" s="86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136</v>
      </c>
      <c r="AU521" s="18" t="s">
        <v>134</v>
      </c>
    </row>
    <row r="522" s="12" customFormat="1" ht="22.8" customHeight="1">
      <c r="A522" s="12"/>
      <c r="B522" s="189"/>
      <c r="C522" s="190"/>
      <c r="D522" s="191" t="s">
        <v>71</v>
      </c>
      <c r="E522" s="203" t="s">
        <v>738</v>
      </c>
      <c r="F522" s="203" t="s">
        <v>739</v>
      </c>
      <c r="G522" s="190"/>
      <c r="H522" s="190"/>
      <c r="I522" s="193"/>
      <c r="J522" s="204">
        <f>BK522</f>
        <v>0</v>
      </c>
      <c r="K522" s="190"/>
      <c r="L522" s="195"/>
      <c r="M522" s="196"/>
      <c r="N522" s="197"/>
      <c r="O522" s="197"/>
      <c r="P522" s="198">
        <f>SUM(P523:P632)</f>
        <v>0</v>
      </c>
      <c r="Q522" s="197"/>
      <c r="R522" s="198">
        <f>SUM(R523:R632)</f>
        <v>4.2778777999999997</v>
      </c>
      <c r="S522" s="197"/>
      <c r="T522" s="199">
        <f>SUM(T523:T632)</f>
        <v>3.3068067000000001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0" t="s">
        <v>134</v>
      </c>
      <c r="AT522" s="201" t="s">
        <v>71</v>
      </c>
      <c r="AU522" s="201" t="s">
        <v>80</v>
      </c>
      <c r="AY522" s="200" t="s">
        <v>125</v>
      </c>
      <c r="BK522" s="202">
        <f>SUM(BK523:BK632)</f>
        <v>0</v>
      </c>
    </row>
    <row r="523" s="2" customFormat="1" ht="24.15" customHeight="1">
      <c r="A523" s="39"/>
      <c r="B523" s="40"/>
      <c r="C523" s="205" t="s">
        <v>740</v>
      </c>
      <c r="D523" s="205" t="s">
        <v>128</v>
      </c>
      <c r="E523" s="206" t="s">
        <v>741</v>
      </c>
      <c r="F523" s="207" t="s">
        <v>742</v>
      </c>
      <c r="G523" s="208" t="s">
        <v>148</v>
      </c>
      <c r="H523" s="209">
        <v>397.70499999999998</v>
      </c>
      <c r="I523" s="210"/>
      <c r="J523" s="211">
        <f>ROUND(I523*H523,2)</f>
        <v>0</v>
      </c>
      <c r="K523" s="207" t="s">
        <v>132</v>
      </c>
      <c r="L523" s="45"/>
      <c r="M523" s="212" t="s">
        <v>19</v>
      </c>
      <c r="N523" s="213" t="s">
        <v>44</v>
      </c>
      <c r="O523" s="85"/>
      <c r="P523" s="214">
        <f>O523*H523</f>
        <v>0</v>
      </c>
      <c r="Q523" s="214">
        <v>0</v>
      </c>
      <c r="R523" s="214">
        <f>Q523*H523</f>
        <v>0</v>
      </c>
      <c r="S523" s="214">
        <v>0.00594</v>
      </c>
      <c r="T523" s="215">
        <f>S523*H523</f>
        <v>2.3623677000000001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16" t="s">
        <v>211</v>
      </c>
      <c r="AT523" s="216" t="s">
        <v>128</v>
      </c>
      <c r="AU523" s="216" t="s">
        <v>134</v>
      </c>
      <c r="AY523" s="18" t="s">
        <v>125</v>
      </c>
      <c r="BE523" s="217">
        <f>IF(N523="základní",J523,0)</f>
        <v>0</v>
      </c>
      <c r="BF523" s="217">
        <f>IF(N523="snížená",J523,0)</f>
        <v>0</v>
      </c>
      <c r="BG523" s="217">
        <f>IF(N523="zákl. přenesená",J523,0)</f>
        <v>0</v>
      </c>
      <c r="BH523" s="217">
        <f>IF(N523="sníž. přenesená",J523,0)</f>
        <v>0</v>
      </c>
      <c r="BI523" s="217">
        <f>IF(N523="nulová",J523,0)</f>
        <v>0</v>
      </c>
      <c r="BJ523" s="18" t="s">
        <v>134</v>
      </c>
      <c r="BK523" s="217">
        <f>ROUND(I523*H523,2)</f>
        <v>0</v>
      </c>
      <c r="BL523" s="18" t="s">
        <v>211</v>
      </c>
      <c r="BM523" s="216" t="s">
        <v>743</v>
      </c>
    </row>
    <row r="524" s="2" customFormat="1">
      <c r="A524" s="39"/>
      <c r="B524" s="40"/>
      <c r="C524" s="41"/>
      <c r="D524" s="218" t="s">
        <v>136</v>
      </c>
      <c r="E524" s="41"/>
      <c r="F524" s="219" t="s">
        <v>744</v>
      </c>
      <c r="G524" s="41"/>
      <c r="H524" s="41"/>
      <c r="I524" s="220"/>
      <c r="J524" s="41"/>
      <c r="K524" s="41"/>
      <c r="L524" s="45"/>
      <c r="M524" s="221"/>
      <c r="N524" s="222"/>
      <c r="O524" s="85"/>
      <c r="P524" s="85"/>
      <c r="Q524" s="85"/>
      <c r="R524" s="85"/>
      <c r="S524" s="85"/>
      <c r="T524" s="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136</v>
      </c>
      <c r="AU524" s="18" t="s">
        <v>134</v>
      </c>
    </row>
    <row r="525" s="14" customFormat="1">
      <c r="A525" s="14"/>
      <c r="B525" s="234"/>
      <c r="C525" s="235"/>
      <c r="D525" s="225" t="s">
        <v>143</v>
      </c>
      <c r="E525" s="236" t="s">
        <v>19</v>
      </c>
      <c r="F525" s="237" t="s">
        <v>641</v>
      </c>
      <c r="G525" s="235"/>
      <c r="H525" s="238">
        <v>205.14699999999999</v>
      </c>
      <c r="I525" s="239"/>
      <c r="J525" s="235"/>
      <c r="K525" s="235"/>
      <c r="L525" s="240"/>
      <c r="M525" s="241"/>
      <c r="N525" s="242"/>
      <c r="O525" s="242"/>
      <c r="P525" s="242"/>
      <c r="Q525" s="242"/>
      <c r="R525" s="242"/>
      <c r="S525" s="242"/>
      <c r="T525" s="24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4" t="s">
        <v>143</v>
      </c>
      <c r="AU525" s="244" t="s">
        <v>134</v>
      </c>
      <c r="AV525" s="14" t="s">
        <v>134</v>
      </c>
      <c r="AW525" s="14" t="s">
        <v>33</v>
      </c>
      <c r="AX525" s="14" t="s">
        <v>72</v>
      </c>
      <c r="AY525" s="244" t="s">
        <v>125</v>
      </c>
    </row>
    <row r="526" s="14" customFormat="1">
      <c r="A526" s="14"/>
      <c r="B526" s="234"/>
      <c r="C526" s="235"/>
      <c r="D526" s="225" t="s">
        <v>143</v>
      </c>
      <c r="E526" s="236" t="s">
        <v>19</v>
      </c>
      <c r="F526" s="237" t="s">
        <v>642</v>
      </c>
      <c r="G526" s="235"/>
      <c r="H526" s="238">
        <v>207.15799999999999</v>
      </c>
      <c r="I526" s="239"/>
      <c r="J526" s="235"/>
      <c r="K526" s="235"/>
      <c r="L526" s="240"/>
      <c r="M526" s="241"/>
      <c r="N526" s="242"/>
      <c r="O526" s="242"/>
      <c r="P526" s="242"/>
      <c r="Q526" s="242"/>
      <c r="R526" s="242"/>
      <c r="S526" s="242"/>
      <c r="T526" s="24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4" t="s">
        <v>143</v>
      </c>
      <c r="AU526" s="244" t="s">
        <v>134</v>
      </c>
      <c r="AV526" s="14" t="s">
        <v>134</v>
      </c>
      <c r="AW526" s="14" t="s">
        <v>33</v>
      </c>
      <c r="AX526" s="14" t="s">
        <v>72</v>
      </c>
      <c r="AY526" s="244" t="s">
        <v>125</v>
      </c>
    </row>
    <row r="527" s="14" customFormat="1">
      <c r="A527" s="14"/>
      <c r="B527" s="234"/>
      <c r="C527" s="235"/>
      <c r="D527" s="225" t="s">
        <v>143</v>
      </c>
      <c r="E527" s="236" t="s">
        <v>19</v>
      </c>
      <c r="F527" s="237" t="s">
        <v>643</v>
      </c>
      <c r="G527" s="235"/>
      <c r="H527" s="238">
        <v>-14.6</v>
      </c>
      <c r="I527" s="239"/>
      <c r="J527" s="235"/>
      <c r="K527" s="235"/>
      <c r="L527" s="240"/>
      <c r="M527" s="241"/>
      <c r="N527" s="242"/>
      <c r="O527" s="242"/>
      <c r="P527" s="242"/>
      <c r="Q527" s="242"/>
      <c r="R527" s="242"/>
      <c r="S527" s="242"/>
      <c r="T527" s="24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4" t="s">
        <v>143</v>
      </c>
      <c r="AU527" s="244" t="s">
        <v>134</v>
      </c>
      <c r="AV527" s="14" t="s">
        <v>134</v>
      </c>
      <c r="AW527" s="14" t="s">
        <v>33</v>
      </c>
      <c r="AX527" s="14" t="s">
        <v>72</v>
      </c>
      <c r="AY527" s="244" t="s">
        <v>125</v>
      </c>
    </row>
    <row r="528" s="15" customFormat="1">
      <c r="A528" s="15"/>
      <c r="B528" s="245"/>
      <c r="C528" s="246"/>
      <c r="D528" s="225" t="s">
        <v>143</v>
      </c>
      <c r="E528" s="247" t="s">
        <v>19</v>
      </c>
      <c r="F528" s="248" t="s">
        <v>160</v>
      </c>
      <c r="G528" s="246"/>
      <c r="H528" s="249">
        <v>397.70499999999998</v>
      </c>
      <c r="I528" s="250"/>
      <c r="J528" s="246"/>
      <c r="K528" s="246"/>
      <c r="L528" s="251"/>
      <c r="M528" s="252"/>
      <c r="N528" s="253"/>
      <c r="O528" s="253"/>
      <c r="P528" s="253"/>
      <c r="Q528" s="253"/>
      <c r="R528" s="253"/>
      <c r="S528" s="253"/>
      <c r="T528" s="25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55" t="s">
        <v>143</v>
      </c>
      <c r="AU528" s="255" t="s">
        <v>134</v>
      </c>
      <c r="AV528" s="15" t="s">
        <v>133</v>
      </c>
      <c r="AW528" s="15" t="s">
        <v>33</v>
      </c>
      <c r="AX528" s="15" t="s">
        <v>80</v>
      </c>
      <c r="AY528" s="255" t="s">
        <v>125</v>
      </c>
    </row>
    <row r="529" s="2" customFormat="1" ht="37.8" customHeight="1">
      <c r="A529" s="39"/>
      <c r="B529" s="40"/>
      <c r="C529" s="205" t="s">
        <v>745</v>
      </c>
      <c r="D529" s="205" t="s">
        <v>128</v>
      </c>
      <c r="E529" s="206" t="s">
        <v>746</v>
      </c>
      <c r="F529" s="207" t="s">
        <v>747</v>
      </c>
      <c r="G529" s="208" t="s">
        <v>184</v>
      </c>
      <c r="H529" s="209">
        <v>13.550000000000001</v>
      </c>
      <c r="I529" s="210"/>
      <c r="J529" s="211">
        <f>ROUND(I529*H529,2)</f>
        <v>0</v>
      </c>
      <c r="K529" s="207" t="s">
        <v>132</v>
      </c>
      <c r="L529" s="45"/>
      <c r="M529" s="212" t="s">
        <v>19</v>
      </c>
      <c r="N529" s="213" t="s">
        <v>44</v>
      </c>
      <c r="O529" s="85"/>
      <c r="P529" s="214">
        <f>O529*H529</f>
        <v>0</v>
      </c>
      <c r="Q529" s="214">
        <v>0</v>
      </c>
      <c r="R529" s="214">
        <f>Q529*H529</f>
        <v>0</v>
      </c>
      <c r="S529" s="214">
        <v>0.0033800000000000002</v>
      </c>
      <c r="T529" s="215">
        <f>S529*H529</f>
        <v>0.045799000000000006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16" t="s">
        <v>211</v>
      </c>
      <c r="AT529" s="216" t="s">
        <v>128</v>
      </c>
      <c r="AU529" s="216" t="s">
        <v>134</v>
      </c>
      <c r="AY529" s="18" t="s">
        <v>125</v>
      </c>
      <c r="BE529" s="217">
        <f>IF(N529="základní",J529,0)</f>
        <v>0</v>
      </c>
      <c r="BF529" s="217">
        <f>IF(N529="snížená",J529,0)</f>
        <v>0</v>
      </c>
      <c r="BG529" s="217">
        <f>IF(N529="zákl. přenesená",J529,0)</f>
        <v>0</v>
      </c>
      <c r="BH529" s="217">
        <f>IF(N529="sníž. přenesená",J529,0)</f>
        <v>0</v>
      </c>
      <c r="BI529" s="217">
        <f>IF(N529="nulová",J529,0)</f>
        <v>0</v>
      </c>
      <c r="BJ529" s="18" t="s">
        <v>134</v>
      </c>
      <c r="BK529" s="217">
        <f>ROUND(I529*H529,2)</f>
        <v>0</v>
      </c>
      <c r="BL529" s="18" t="s">
        <v>211</v>
      </c>
      <c r="BM529" s="216" t="s">
        <v>748</v>
      </c>
    </row>
    <row r="530" s="2" customFormat="1">
      <c r="A530" s="39"/>
      <c r="B530" s="40"/>
      <c r="C530" s="41"/>
      <c r="D530" s="218" t="s">
        <v>136</v>
      </c>
      <c r="E530" s="41"/>
      <c r="F530" s="219" t="s">
        <v>749</v>
      </c>
      <c r="G530" s="41"/>
      <c r="H530" s="41"/>
      <c r="I530" s="220"/>
      <c r="J530" s="41"/>
      <c r="K530" s="41"/>
      <c r="L530" s="45"/>
      <c r="M530" s="221"/>
      <c r="N530" s="222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136</v>
      </c>
      <c r="AU530" s="18" t="s">
        <v>134</v>
      </c>
    </row>
    <row r="531" s="14" customFormat="1">
      <c r="A531" s="14"/>
      <c r="B531" s="234"/>
      <c r="C531" s="235"/>
      <c r="D531" s="225" t="s">
        <v>143</v>
      </c>
      <c r="E531" s="236" t="s">
        <v>19</v>
      </c>
      <c r="F531" s="237" t="s">
        <v>750</v>
      </c>
      <c r="G531" s="235"/>
      <c r="H531" s="238">
        <v>13.550000000000001</v>
      </c>
      <c r="I531" s="239"/>
      <c r="J531" s="235"/>
      <c r="K531" s="235"/>
      <c r="L531" s="240"/>
      <c r="M531" s="241"/>
      <c r="N531" s="242"/>
      <c r="O531" s="242"/>
      <c r="P531" s="242"/>
      <c r="Q531" s="242"/>
      <c r="R531" s="242"/>
      <c r="S531" s="242"/>
      <c r="T531" s="243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4" t="s">
        <v>143</v>
      </c>
      <c r="AU531" s="244" t="s">
        <v>134</v>
      </c>
      <c r="AV531" s="14" t="s">
        <v>134</v>
      </c>
      <c r="AW531" s="14" t="s">
        <v>33</v>
      </c>
      <c r="AX531" s="14" t="s">
        <v>80</v>
      </c>
      <c r="AY531" s="244" t="s">
        <v>125</v>
      </c>
    </row>
    <row r="532" s="2" customFormat="1" ht="24.15" customHeight="1">
      <c r="A532" s="39"/>
      <c r="B532" s="40"/>
      <c r="C532" s="205" t="s">
        <v>751</v>
      </c>
      <c r="D532" s="205" t="s">
        <v>128</v>
      </c>
      <c r="E532" s="206" t="s">
        <v>752</v>
      </c>
      <c r="F532" s="207" t="s">
        <v>753</v>
      </c>
      <c r="G532" s="208" t="s">
        <v>131</v>
      </c>
      <c r="H532" s="209">
        <v>3</v>
      </c>
      <c r="I532" s="210"/>
      <c r="J532" s="211">
        <f>ROUND(I532*H532,2)</f>
        <v>0</v>
      </c>
      <c r="K532" s="207" t="s">
        <v>19</v>
      </c>
      <c r="L532" s="45"/>
      <c r="M532" s="212" t="s">
        <v>19</v>
      </c>
      <c r="N532" s="213" t="s">
        <v>44</v>
      </c>
      <c r="O532" s="85"/>
      <c r="P532" s="214">
        <f>O532*H532</f>
        <v>0</v>
      </c>
      <c r="Q532" s="214">
        <v>0</v>
      </c>
      <c r="R532" s="214">
        <f>Q532*H532</f>
        <v>0</v>
      </c>
      <c r="S532" s="214">
        <v>0</v>
      </c>
      <c r="T532" s="215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16" t="s">
        <v>211</v>
      </c>
      <c r="AT532" s="216" t="s">
        <v>128</v>
      </c>
      <c r="AU532" s="216" t="s">
        <v>134</v>
      </c>
      <c r="AY532" s="18" t="s">
        <v>125</v>
      </c>
      <c r="BE532" s="217">
        <f>IF(N532="základní",J532,0)</f>
        <v>0</v>
      </c>
      <c r="BF532" s="217">
        <f>IF(N532="snížená",J532,0)</f>
        <v>0</v>
      </c>
      <c r="BG532" s="217">
        <f>IF(N532="zákl. přenesená",J532,0)</f>
        <v>0</v>
      </c>
      <c r="BH532" s="217">
        <f>IF(N532="sníž. přenesená",J532,0)</f>
        <v>0</v>
      </c>
      <c r="BI532" s="217">
        <f>IF(N532="nulová",J532,0)</f>
        <v>0</v>
      </c>
      <c r="BJ532" s="18" t="s">
        <v>134</v>
      </c>
      <c r="BK532" s="217">
        <f>ROUND(I532*H532,2)</f>
        <v>0</v>
      </c>
      <c r="BL532" s="18" t="s">
        <v>211</v>
      </c>
      <c r="BM532" s="216" t="s">
        <v>754</v>
      </c>
    </row>
    <row r="533" s="2" customFormat="1" ht="21.75" customHeight="1">
      <c r="A533" s="39"/>
      <c r="B533" s="40"/>
      <c r="C533" s="205" t="s">
        <v>755</v>
      </c>
      <c r="D533" s="205" t="s">
        <v>128</v>
      </c>
      <c r="E533" s="206" t="s">
        <v>756</v>
      </c>
      <c r="F533" s="207" t="s">
        <v>757</v>
      </c>
      <c r="G533" s="208" t="s">
        <v>148</v>
      </c>
      <c r="H533" s="209">
        <v>426.52499999999998</v>
      </c>
      <c r="I533" s="210"/>
      <c r="J533" s="211">
        <f>ROUND(I533*H533,2)</f>
        <v>0</v>
      </c>
      <c r="K533" s="207" t="s">
        <v>132</v>
      </c>
      <c r="L533" s="45"/>
      <c r="M533" s="212" t="s">
        <v>19</v>
      </c>
      <c r="N533" s="213" t="s">
        <v>44</v>
      </c>
      <c r="O533" s="85"/>
      <c r="P533" s="214">
        <f>O533*H533</f>
        <v>0</v>
      </c>
      <c r="Q533" s="214">
        <v>0</v>
      </c>
      <c r="R533" s="214">
        <f>Q533*H533</f>
        <v>0</v>
      </c>
      <c r="S533" s="214">
        <v>0</v>
      </c>
      <c r="T533" s="215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16" t="s">
        <v>211</v>
      </c>
      <c r="AT533" s="216" t="s">
        <v>128</v>
      </c>
      <c r="AU533" s="216" t="s">
        <v>134</v>
      </c>
      <c r="AY533" s="18" t="s">
        <v>125</v>
      </c>
      <c r="BE533" s="217">
        <f>IF(N533="základní",J533,0)</f>
        <v>0</v>
      </c>
      <c r="BF533" s="217">
        <f>IF(N533="snížená",J533,0)</f>
        <v>0</v>
      </c>
      <c r="BG533" s="217">
        <f>IF(N533="zákl. přenesená",J533,0)</f>
        <v>0</v>
      </c>
      <c r="BH533" s="217">
        <f>IF(N533="sníž. přenesená",J533,0)</f>
        <v>0</v>
      </c>
      <c r="BI533" s="217">
        <f>IF(N533="nulová",J533,0)</f>
        <v>0</v>
      </c>
      <c r="BJ533" s="18" t="s">
        <v>134</v>
      </c>
      <c r="BK533" s="217">
        <f>ROUND(I533*H533,2)</f>
        <v>0</v>
      </c>
      <c r="BL533" s="18" t="s">
        <v>211</v>
      </c>
      <c r="BM533" s="216" t="s">
        <v>758</v>
      </c>
    </row>
    <row r="534" s="2" customFormat="1">
      <c r="A534" s="39"/>
      <c r="B534" s="40"/>
      <c r="C534" s="41"/>
      <c r="D534" s="218" t="s">
        <v>136</v>
      </c>
      <c r="E534" s="41"/>
      <c r="F534" s="219" t="s">
        <v>759</v>
      </c>
      <c r="G534" s="41"/>
      <c r="H534" s="41"/>
      <c r="I534" s="220"/>
      <c r="J534" s="41"/>
      <c r="K534" s="41"/>
      <c r="L534" s="45"/>
      <c r="M534" s="221"/>
      <c r="N534" s="222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136</v>
      </c>
      <c r="AU534" s="18" t="s">
        <v>134</v>
      </c>
    </row>
    <row r="535" s="14" customFormat="1">
      <c r="A535" s="14"/>
      <c r="B535" s="234"/>
      <c r="C535" s="235"/>
      <c r="D535" s="225" t="s">
        <v>143</v>
      </c>
      <c r="E535" s="236" t="s">
        <v>19</v>
      </c>
      <c r="F535" s="237" t="s">
        <v>760</v>
      </c>
      <c r="G535" s="235"/>
      <c r="H535" s="238">
        <v>400</v>
      </c>
      <c r="I535" s="239"/>
      <c r="J535" s="235"/>
      <c r="K535" s="235"/>
      <c r="L535" s="240"/>
      <c r="M535" s="241"/>
      <c r="N535" s="242"/>
      <c r="O535" s="242"/>
      <c r="P535" s="242"/>
      <c r="Q535" s="242"/>
      <c r="R535" s="242"/>
      <c r="S535" s="242"/>
      <c r="T535" s="24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4" t="s">
        <v>143</v>
      </c>
      <c r="AU535" s="244" t="s">
        <v>134</v>
      </c>
      <c r="AV535" s="14" t="s">
        <v>134</v>
      </c>
      <c r="AW535" s="14" t="s">
        <v>33</v>
      </c>
      <c r="AX535" s="14" t="s">
        <v>72</v>
      </c>
      <c r="AY535" s="244" t="s">
        <v>125</v>
      </c>
    </row>
    <row r="536" s="13" customFormat="1">
      <c r="A536" s="13"/>
      <c r="B536" s="223"/>
      <c r="C536" s="224"/>
      <c r="D536" s="225" t="s">
        <v>143</v>
      </c>
      <c r="E536" s="226" t="s">
        <v>19</v>
      </c>
      <c r="F536" s="227" t="s">
        <v>761</v>
      </c>
      <c r="G536" s="224"/>
      <c r="H536" s="226" t="s">
        <v>19</v>
      </c>
      <c r="I536" s="228"/>
      <c r="J536" s="224"/>
      <c r="K536" s="224"/>
      <c r="L536" s="229"/>
      <c r="M536" s="230"/>
      <c r="N536" s="231"/>
      <c r="O536" s="231"/>
      <c r="P536" s="231"/>
      <c r="Q536" s="231"/>
      <c r="R536" s="231"/>
      <c r="S536" s="231"/>
      <c r="T536" s="23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3" t="s">
        <v>143</v>
      </c>
      <c r="AU536" s="233" t="s">
        <v>134</v>
      </c>
      <c r="AV536" s="13" t="s">
        <v>80</v>
      </c>
      <c r="AW536" s="13" t="s">
        <v>33</v>
      </c>
      <c r="AX536" s="13" t="s">
        <v>72</v>
      </c>
      <c r="AY536" s="233" t="s">
        <v>125</v>
      </c>
    </row>
    <row r="537" s="14" customFormat="1">
      <c r="A537" s="14"/>
      <c r="B537" s="234"/>
      <c r="C537" s="235"/>
      <c r="D537" s="225" t="s">
        <v>143</v>
      </c>
      <c r="E537" s="236" t="s">
        <v>19</v>
      </c>
      <c r="F537" s="237" t="s">
        <v>762</v>
      </c>
      <c r="G537" s="235"/>
      <c r="H537" s="238">
        <v>26.524999999999999</v>
      </c>
      <c r="I537" s="239"/>
      <c r="J537" s="235"/>
      <c r="K537" s="235"/>
      <c r="L537" s="240"/>
      <c r="M537" s="241"/>
      <c r="N537" s="242"/>
      <c r="O537" s="242"/>
      <c r="P537" s="242"/>
      <c r="Q537" s="242"/>
      <c r="R537" s="242"/>
      <c r="S537" s="242"/>
      <c r="T537" s="24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4" t="s">
        <v>143</v>
      </c>
      <c r="AU537" s="244" t="s">
        <v>134</v>
      </c>
      <c r="AV537" s="14" t="s">
        <v>134</v>
      </c>
      <c r="AW537" s="14" t="s">
        <v>33</v>
      </c>
      <c r="AX537" s="14" t="s">
        <v>72</v>
      </c>
      <c r="AY537" s="244" t="s">
        <v>125</v>
      </c>
    </row>
    <row r="538" s="15" customFormat="1">
      <c r="A538" s="15"/>
      <c r="B538" s="245"/>
      <c r="C538" s="246"/>
      <c r="D538" s="225" t="s">
        <v>143</v>
      </c>
      <c r="E538" s="247" t="s">
        <v>19</v>
      </c>
      <c r="F538" s="248" t="s">
        <v>160</v>
      </c>
      <c r="G538" s="246"/>
      <c r="H538" s="249">
        <v>426.52499999999998</v>
      </c>
      <c r="I538" s="250"/>
      <c r="J538" s="246"/>
      <c r="K538" s="246"/>
      <c r="L538" s="251"/>
      <c r="M538" s="252"/>
      <c r="N538" s="253"/>
      <c r="O538" s="253"/>
      <c r="P538" s="253"/>
      <c r="Q538" s="253"/>
      <c r="R538" s="253"/>
      <c r="S538" s="253"/>
      <c r="T538" s="25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5" t="s">
        <v>143</v>
      </c>
      <c r="AU538" s="255" t="s">
        <v>134</v>
      </c>
      <c r="AV538" s="15" t="s">
        <v>133</v>
      </c>
      <c r="AW538" s="15" t="s">
        <v>33</v>
      </c>
      <c r="AX538" s="15" t="s">
        <v>80</v>
      </c>
      <c r="AY538" s="255" t="s">
        <v>125</v>
      </c>
    </row>
    <row r="539" s="2" customFormat="1" ht="33" customHeight="1">
      <c r="A539" s="39"/>
      <c r="B539" s="40"/>
      <c r="C539" s="257" t="s">
        <v>763</v>
      </c>
      <c r="D539" s="257" t="s">
        <v>445</v>
      </c>
      <c r="E539" s="258" t="s">
        <v>764</v>
      </c>
      <c r="F539" s="259" t="s">
        <v>765</v>
      </c>
      <c r="G539" s="260" t="s">
        <v>148</v>
      </c>
      <c r="H539" s="261">
        <v>490.50400000000002</v>
      </c>
      <c r="I539" s="262"/>
      <c r="J539" s="263">
        <f>ROUND(I539*H539,2)</f>
        <v>0</v>
      </c>
      <c r="K539" s="259" t="s">
        <v>132</v>
      </c>
      <c r="L539" s="264"/>
      <c r="M539" s="265" t="s">
        <v>19</v>
      </c>
      <c r="N539" s="266" t="s">
        <v>44</v>
      </c>
      <c r="O539" s="85"/>
      <c r="P539" s="214">
        <f>O539*H539</f>
        <v>0</v>
      </c>
      <c r="Q539" s="214">
        <v>0.00050000000000000001</v>
      </c>
      <c r="R539" s="214">
        <f>Q539*H539</f>
        <v>0.24525200000000003</v>
      </c>
      <c r="S539" s="214">
        <v>0</v>
      </c>
      <c r="T539" s="215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6" t="s">
        <v>410</v>
      </c>
      <c r="AT539" s="216" t="s">
        <v>445</v>
      </c>
      <c r="AU539" s="216" t="s">
        <v>134</v>
      </c>
      <c r="AY539" s="18" t="s">
        <v>125</v>
      </c>
      <c r="BE539" s="217">
        <f>IF(N539="základní",J539,0)</f>
        <v>0</v>
      </c>
      <c r="BF539" s="217">
        <f>IF(N539="snížená",J539,0)</f>
        <v>0</v>
      </c>
      <c r="BG539" s="217">
        <f>IF(N539="zákl. přenesená",J539,0)</f>
        <v>0</v>
      </c>
      <c r="BH539" s="217">
        <f>IF(N539="sníž. přenesená",J539,0)</f>
        <v>0</v>
      </c>
      <c r="BI539" s="217">
        <f>IF(N539="nulová",J539,0)</f>
        <v>0</v>
      </c>
      <c r="BJ539" s="18" t="s">
        <v>134</v>
      </c>
      <c r="BK539" s="217">
        <f>ROUND(I539*H539,2)</f>
        <v>0</v>
      </c>
      <c r="BL539" s="18" t="s">
        <v>211</v>
      </c>
      <c r="BM539" s="216" t="s">
        <v>766</v>
      </c>
    </row>
    <row r="540" s="14" customFormat="1">
      <c r="A540" s="14"/>
      <c r="B540" s="234"/>
      <c r="C540" s="235"/>
      <c r="D540" s="225" t="s">
        <v>143</v>
      </c>
      <c r="E540" s="236" t="s">
        <v>19</v>
      </c>
      <c r="F540" s="237" t="s">
        <v>760</v>
      </c>
      <c r="G540" s="235"/>
      <c r="H540" s="238">
        <v>400</v>
      </c>
      <c r="I540" s="239"/>
      <c r="J540" s="235"/>
      <c r="K540" s="235"/>
      <c r="L540" s="240"/>
      <c r="M540" s="241"/>
      <c r="N540" s="242"/>
      <c r="O540" s="242"/>
      <c r="P540" s="242"/>
      <c r="Q540" s="242"/>
      <c r="R540" s="242"/>
      <c r="S540" s="242"/>
      <c r="T540" s="24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4" t="s">
        <v>143</v>
      </c>
      <c r="AU540" s="244" t="s">
        <v>134</v>
      </c>
      <c r="AV540" s="14" t="s">
        <v>134</v>
      </c>
      <c r="AW540" s="14" t="s">
        <v>33</v>
      </c>
      <c r="AX540" s="14" t="s">
        <v>72</v>
      </c>
      <c r="AY540" s="244" t="s">
        <v>125</v>
      </c>
    </row>
    <row r="541" s="13" customFormat="1">
      <c r="A541" s="13"/>
      <c r="B541" s="223"/>
      <c r="C541" s="224"/>
      <c r="D541" s="225" t="s">
        <v>143</v>
      </c>
      <c r="E541" s="226" t="s">
        <v>19</v>
      </c>
      <c r="F541" s="227" t="s">
        <v>761</v>
      </c>
      <c r="G541" s="224"/>
      <c r="H541" s="226" t="s">
        <v>19</v>
      </c>
      <c r="I541" s="228"/>
      <c r="J541" s="224"/>
      <c r="K541" s="224"/>
      <c r="L541" s="229"/>
      <c r="M541" s="230"/>
      <c r="N541" s="231"/>
      <c r="O541" s="231"/>
      <c r="P541" s="231"/>
      <c r="Q541" s="231"/>
      <c r="R541" s="231"/>
      <c r="S541" s="231"/>
      <c r="T541" s="23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3" t="s">
        <v>143</v>
      </c>
      <c r="AU541" s="233" t="s">
        <v>134</v>
      </c>
      <c r="AV541" s="13" t="s">
        <v>80</v>
      </c>
      <c r="AW541" s="13" t="s">
        <v>33</v>
      </c>
      <c r="AX541" s="13" t="s">
        <v>72</v>
      </c>
      <c r="AY541" s="233" t="s">
        <v>125</v>
      </c>
    </row>
    <row r="542" s="14" customFormat="1">
      <c r="A542" s="14"/>
      <c r="B542" s="234"/>
      <c r="C542" s="235"/>
      <c r="D542" s="225" t="s">
        <v>143</v>
      </c>
      <c r="E542" s="236" t="s">
        <v>19</v>
      </c>
      <c r="F542" s="237" t="s">
        <v>762</v>
      </c>
      <c r="G542" s="235"/>
      <c r="H542" s="238">
        <v>26.524999999999999</v>
      </c>
      <c r="I542" s="239"/>
      <c r="J542" s="235"/>
      <c r="K542" s="235"/>
      <c r="L542" s="240"/>
      <c r="M542" s="241"/>
      <c r="N542" s="242"/>
      <c r="O542" s="242"/>
      <c r="P542" s="242"/>
      <c r="Q542" s="242"/>
      <c r="R542" s="242"/>
      <c r="S542" s="242"/>
      <c r="T542" s="24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4" t="s">
        <v>143</v>
      </c>
      <c r="AU542" s="244" t="s">
        <v>134</v>
      </c>
      <c r="AV542" s="14" t="s">
        <v>134</v>
      </c>
      <c r="AW542" s="14" t="s">
        <v>33</v>
      </c>
      <c r="AX542" s="14" t="s">
        <v>72</v>
      </c>
      <c r="AY542" s="244" t="s">
        <v>125</v>
      </c>
    </row>
    <row r="543" s="15" customFormat="1">
      <c r="A543" s="15"/>
      <c r="B543" s="245"/>
      <c r="C543" s="246"/>
      <c r="D543" s="225" t="s">
        <v>143</v>
      </c>
      <c r="E543" s="247" t="s">
        <v>19</v>
      </c>
      <c r="F543" s="248" t="s">
        <v>160</v>
      </c>
      <c r="G543" s="246"/>
      <c r="H543" s="249">
        <v>426.52499999999998</v>
      </c>
      <c r="I543" s="250"/>
      <c r="J543" s="246"/>
      <c r="K543" s="246"/>
      <c r="L543" s="251"/>
      <c r="M543" s="252"/>
      <c r="N543" s="253"/>
      <c r="O543" s="253"/>
      <c r="P543" s="253"/>
      <c r="Q543" s="253"/>
      <c r="R543" s="253"/>
      <c r="S543" s="253"/>
      <c r="T543" s="25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5" t="s">
        <v>143</v>
      </c>
      <c r="AU543" s="255" t="s">
        <v>134</v>
      </c>
      <c r="AV543" s="15" t="s">
        <v>133</v>
      </c>
      <c r="AW543" s="15" t="s">
        <v>33</v>
      </c>
      <c r="AX543" s="15" t="s">
        <v>80</v>
      </c>
      <c r="AY543" s="255" t="s">
        <v>125</v>
      </c>
    </row>
    <row r="544" s="14" customFormat="1">
      <c r="A544" s="14"/>
      <c r="B544" s="234"/>
      <c r="C544" s="235"/>
      <c r="D544" s="225" t="s">
        <v>143</v>
      </c>
      <c r="E544" s="235"/>
      <c r="F544" s="237" t="s">
        <v>767</v>
      </c>
      <c r="G544" s="235"/>
      <c r="H544" s="238">
        <v>490.50400000000002</v>
      </c>
      <c r="I544" s="239"/>
      <c r="J544" s="235"/>
      <c r="K544" s="235"/>
      <c r="L544" s="240"/>
      <c r="M544" s="241"/>
      <c r="N544" s="242"/>
      <c r="O544" s="242"/>
      <c r="P544" s="242"/>
      <c r="Q544" s="242"/>
      <c r="R544" s="242"/>
      <c r="S544" s="242"/>
      <c r="T544" s="24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4" t="s">
        <v>143</v>
      </c>
      <c r="AU544" s="244" t="s">
        <v>134</v>
      </c>
      <c r="AV544" s="14" t="s">
        <v>134</v>
      </c>
      <c r="AW544" s="14" t="s">
        <v>4</v>
      </c>
      <c r="AX544" s="14" t="s">
        <v>80</v>
      </c>
      <c r="AY544" s="244" t="s">
        <v>125</v>
      </c>
    </row>
    <row r="545" s="2" customFormat="1" ht="21.75" customHeight="1">
      <c r="A545" s="39"/>
      <c r="B545" s="40"/>
      <c r="C545" s="205" t="s">
        <v>768</v>
      </c>
      <c r="D545" s="205" t="s">
        <v>128</v>
      </c>
      <c r="E545" s="206" t="s">
        <v>769</v>
      </c>
      <c r="F545" s="207" t="s">
        <v>770</v>
      </c>
      <c r="G545" s="208" t="s">
        <v>184</v>
      </c>
      <c r="H545" s="209">
        <v>2.48</v>
      </c>
      <c r="I545" s="210"/>
      <c r="J545" s="211">
        <f>ROUND(I545*H545,2)</f>
        <v>0</v>
      </c>
      <c r="K545" s="207" t="s">
        <v>132</v>
      </c>
      <c r="L545" s="45"/>
      <c r="M545" s="212" t="s">
        <v>19</v>
      </c>
      <c r="N545" s="213" t="s">
        <v>44</v>
      </c>
      <c r="O545" s="85"/>
      <c r="P545" s="214">
        <f>O545*H545</f>
        <v>0</v>
      </c>
      <c r="Q545" s="214">
        <v>0</v>
      </c>
      <c r="R545" s="214">
        <f>Q545*H545</f>
        <v>0</v>
      </c>
      <c r="S545" s="214">
        <v>0.0016999999999999999</v>
      </c>
      <c r="T545" s="215">
        <f>S545*H545</f>
        <v>0.0042160000000000001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16" t="s">
        <v>211</v>
      </c>
      <c r="AT545" s="216" t="s">
        <v>128</v>
      </c>
      <c r="AU545" s="216" t="s">
        <v>134</v>
      </c>
      <c r="AY545" s="18" t="s">
        <v>125</v>
      </c>
      <c r="BE545" s="217">
        <f>IF(N545="základní",J545,0)</f>
        <v>0</v>
      </c>
      <c r="BF545" s="217">
        <f>IF(N545="snížená",J545,0)</f>
        <v>0</v>
      </c>
      <c r="BG545" s="217">
        <f>IF(N545="zákl. přenesená",J545,0)</f>
        <v>0</v>
      </c>
      <c r="BH545" s="217">
        <f>IF(N545="sníž. přenesená",J545,0)</f>
        <v>0</v>
      </c>
      <c r="BI545" s="217">
        <f>IF(N545="nulová",J545,0)</f>
        <v>0</v>
      </c>
      <c r="BJ545" s="18" t="s">
        <v>134</v>
      </c>
      <c r="BK545" s="217">
        <f>ROUND(I545*H545,2)</f>
        <v>0</v>
      </c>
      <c r="BL545" s="18" t="s">
        <v>211</v>
      </c>
      <c r="BM545" s="216" t="s">
        <v>771</v>
      </c>
    </row>
    <row r="546" s="2" customFormat="1">
      <c r="A546" s="39"/>
      <c r="B546" s="40"/>
      <c r="C546" s="41"/>
      <c r="D546" s="218" t="s">
        <v>136</v>
      </c>
      <c r="E546" s="41"/>
      <c r="F546" s="219" t="s">
        <v>772</v>
      </c>
      <c r="G546" s="41"/>
      <c r="H546" s="41"/>
      <c r="I546" s="220"/>
      <c r="J546" s="41"/>
      <c r="K546" s="41"/>
      <c r="L546" s="45"/>
      <c r="M546" s="221"/>
      <c r="N546" s="222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136</v>
      </c>
      <c r="AU546" s="18" t="s">
        <v>134</v>
      </c>
    </row>
    <row r="547" s="14" customFormat="1">
      <c r="A547" s="14"/>
      <c r="B547" s="234"/>
      <c r="C547" s="235"/>
      <c r="D547" s="225" t="s">
        <v>143</v>
      </c>
      <c r="E547" s="236" t="s">
        <v>19</v>
      </c>
      <c r="F547" s="237" t="s">
        <v>773</v>
      </c>
      <c r="G547" s="235"/>
      <c r="H547" s="238">
        <v>2.48</v>
      </c>
      <c r="I547" s="239"/>
      <c r="J547" s="235"/>
      <c r="K547" s="235"/>
      <c r="L547" s="240"/>
      <c r="M547" s="241"/>
      <c r="N547" s="242"/>
      <c r="O547" s="242"/>
      <c r="P547" s="242"/>
      <c r="Q547" s="242"/>
      <c r="R547" s="242"/>
      <c r="S547" s="242"/>
      <c r="T547" s="24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4" t="s">
        <v>143</v>
      </c>
      <c r="AU547" s="244" t="s">
        <v>134</v>
      </c>
      <c r="AV547" s="14" t="s">
        <v>134</v>
      </c>
      <c r="AW547" s="14" t="s">
        <v>33</v>
      </c>
      <c r="AX547" s="14" t="s">
        <v>80</v>
      </c>
      <c r="AY547" s="244" t="s">
        <v>125</v>
      </c>
    </row>
    <row r="548" s="2" customFormat="1" ht="24.15" customHeight="1">
      <c r="A548" s="39"/>
      <c r="B548" s="40"/>
      <c r="C548" s="205" t="s">
        <v>774</v>
      </c>
      <c r="D548" s="205" t="s">
        <v>128</v>
      </c>
      <c r="E548" s="206" t="s">
        <v>775</v>
      </c>
      <c r="F548" s="207" t="s">
        <v>776</v>
      </c>
      <c r="G548" s="208" t="s">
        <v>131</v>
      </c>
      <c r="H548" s="209">
        <v>4</v>
      </c>
      <c r="I548" s="210"/>
      <c r="J548" s="211">
        <f>ROUND(I548*H548,2)</f>
        <v>0</v>
      </c>
      <c r="K548" s="207" t="s">
        <v>132</v>
      </c>
      <c r="L548" s="45"/>
      <c r="M548" s="212" t="s">
        <v>19</v>
      </c>
      <c r="N548" s="213" t="s">
        <v>44</v>
      </c>
      <c r="O548" s="85"/>
      <c r="P548" s="214">
        <f>O548*H548</f>
        <v>0</v>
      </c>
      <c r="Q548" s="214">
        <v>0</v>
      </c>
      <c r="R548" s="214">
        <f>Q548*H548</f>
        <v>0</v>
      </c>
      <c r="S548" s="214">
        <v>0.014999999999999999</v>
      </c>
      <c r="T548" s="215">
        <f>S548*H548</f>
        <v>0.059999999999999998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211</v>
      </c>
      <c r="AT548" s="216" t="s">
        <v>128</v>
      </c>
      <c r="AU548" s="216" t="s">
        <v>134</v>
      </c>
      <c r="AY548" s="18" t="s">
        <v>125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134</v>
      </c>
      <c r="BK548" s="217">
        <f>ROUND(I548*H548,2)</f>
        <v>0</v>
      </c>
      <c r="BL548" s="18" t="s">
        <v>211</v>
      </c>
      <c r="BM548" s="216" t="s">
        <v>777</v>
      </c>
    </row>
    <row r="549" s="2" customFormat="1">
      <c r="A549" s="39"/>
      <c r="B549" s="40"/>
      <c r="C549" s="41"/>
      <c r="D549" s="218" t="s">
        <v>136</v>
      </c>
      <c r="E549" s="41"/>
      <c r="F549" s="219" t="s">
        <v>778</v>
      </c>
      <c r="G549" s="41"/>
      <c r="H549" s="41"/>
      <c r="I549" s="220"/>
      <c r="J549" s="41"/>
      <c r="K549" s="41"/>
      <c r="L549" s="45"/>
      <c r="M549" s="221"/>
      <c r="N549" s="222"/>
      <c r="O549" s="85"/>
      <c r="P549" s="85"/>
      <c r="Q549" s="85"/>
      <c r="R549" s="85"/>
      <c r="S549" s="85"/>
      <c r="T549" s="86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136</v>
      </c>
      <c r="AU549" s="18" t="s">
        <v>134</v>
      </c>
    </row>
    <row r="550" s="2" customFormat="1" ht="24.15" customHeight="1">
      <c r="A550" s="39"/>
      <c r="B550" s="40"/>
      <c r="C550" s="205" t="s">
        <v>779</v>
      </c>
      <c r="D550" s="205" t="s">
        <v>128</v>
      </c>
      <c r="E550" s="206" t="s">
        <v>780</v>
      </c>
      <c r="F550" s="207" t="s">
        <v>781</v>
      </c>
      <c r="G550" s="208" t="s">
        <v>184</v>
      </c>
      <c r="H550" s="209">
        <v>57.5</v>
      </c>
      <c r="I550" s="210"/>
      <c r="J550" s="211">
        <f>ROUND(I550*H550,2)</f>
        <v>0</v>
      </c>
      <c r="K550" s="207" t="s">
        <v>132</v>
      </c>
      <c r="L550" s="45"/>
      <c r="M550" s="212" t="s">
        <v>19</v>
      </c>
      <c r="N550" s="213" t="s">
        <v>44</v>
      </c>
      <c r="O550" s="85"/>
      <c r="P550" s="214">
        <f>O550*H550</f>
        <v>0</v>
      </c>
      <c r="Q550" s="214">
        <v>0</v>
      </c>
      <c r="R550" s="214">
        <f>Q550*H550</f>
        <v>0</v>
      </c>
      <c r="S550" s="214">
        <v>0.00191</v>
      </c>
      <c r="T550" s="215">
        <f>S550*H550</f>
        <v>0.10982500000000001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16" t="s">
        <v>211</v>
      </c>
      <c r="AT550" s="216" t="s">
        <v>128</v>
      </c>
      <c r="AU550" s="216" t="s">
        <v>134</v>
      </c>
      <c r="AY550" s="18" t="s">
        <v>125</v>
      </c>
      <c r="BE550" s="217">
        <f>IF(N550="základní",J550,0)</f>
        <v>0</v>
      </c>
      <c r="BF550" s="217">
        <f>IF(N550="snížená",J550,0)</f>
        <v>0</v>
      </c>
      <c r="BG550" s="217">
        <f>IF(N550="zákl. přenesená",J550,0)</f>
        <v>0</v>
      </c>
      <c r="BH550" s="217">
        <f>IF(N550="sníž. přenesená",J550,0)</f>
        <v>0</v>
      </c>
      <c r="BI550" s="217">
        <f>IF(N550="nulová",J550,0)</f>
        <v>0</v>
      </c>
      <c r="BJ550" s="18" t="s">
        <v>134</v>
      </c>
      <c r="BK550" s="217">
        <f>ROUND(I550*H550,2)</f>
        <v>0</v>
      </c>
      <c r="BL550" s="18" t="s">
        <v>211</v>
      </c>
      <c r="BM550" s="216" t="s">
        <v>782</v>
      </c>
    </row>
    <row r="551" s="2" customFormat="1">
      <c r="A551" s="39"/>
      <c r="B551" s="40"/>
      <c r="C551" s="41"/>
      <c r="D551" s="218" t="s">
        <v>136</v>
      </c>
      <c r="E551" s="41"/>
      <c r="F551" s="219" t="s">
        <v>783</v>
      </c>
      <c r="G551" s="41"/>
      <c r="H551" s="41"/>
      <c r="I551" s="220"/>
      <c r="J551" s="41"/>
      <c r="K551" s="41"/>
      <c r="L551" s="45"/>
      <c r="M551" s="221"/>
      <c r="N551" s="222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136</v>
      </c>
      <c r="AU551" s="18" t="s">
        <v>134</v>
      </c>
    </row>
    <row r="552" s="14" customFormat="1">
      <c r="A552" s="14"/>
      <c r="B552" s="234"/>
      <c r="C552" s="235"/>
      <c r="D552" s="225" t="s">
        <v>143</v>
      </c>
      <c r="E552" s="236" t="s">
        <v>19</v>
      </c>
      <c r="F552" s="237" t="s">
        <v>784</v>
      </c>
      <c r="G552" s="235"/>
      <c r="H552" s="238">
        <v>57.5</v>
      </c>
      <c r="I552" s="239"/>
      <c r="J552" s="235"/>
      <c r="K552" s="235"/>
      <c r="L552" s="240"/>
      <c r="M552" s="241"/>
      <c r="N552" s="242"/>
      <c r="O552" s="242"/>
      <c r="P552" s="242"/>
      <c r="Q552" s="242"/>
      <c r="R552" s="242"/>
      <c r="S552" s="242"/>
      <c r="T552" s="24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4" t="s">
        <v>143</v>
      </c>
      <c r="AU552" s="244" t="s">
        <v>134</v>
      </c>
      <c r="AV552" s="14" t="s">
        <v>134</v>
      </c>
      <c r="AW552" s="14" t="s">
        <v>33</v>
      </c>
      <c r="AX552" s="14" t="s">
        <v>80</v>
      </c>
      <c r="AY552" s="244" t="s">
        <v>125</v>
      </c>
    </row>
    <row r="553" s="2" customFormat="1" ht="21.75" customHeight="1">
      <c r="A553" s="39"/>
      <c r="B553" s="40"/>
      <c r="C553" s="205" t="s">
        <v>785</v>
      </c>
      <c r="D553" s="205" t="s">
        <v>128</v>
      </c>
      <c r="E553" s="206" t="s">
        <v>786</v>
      </c>
      <c r="F553" s="207" t="s">
        <v>787</v>
      </c>
      <c r="G553" s="208" t="s">
        <v>184</v>
      </c>
      <c r="H553" s="209">
        <v>96.299999999999997</v>
      </c>
      <c r="I553" s="210"/>
      <c r="J553" s="211">
        <f>ROUND(I553*H553,2)</f>
        <v>0</v>
      </c>
      <c r="K553" s="207" t="s">
        <v>132</v>
      </c>
      <c r="L553" s="45"/>
      <c r="M553" s="212" t="s">
        <v>19</v>
      </c>
      <c r="N553" s="213" t="s">
        <v>44</v>
      </c>
      <c r="O553" s="85"/>
      <c r="P553" s="214">
        <f>O553*H553</f>
        <v>0</v>
      </c>
      <c r="Q553" s="214">
        <v>0</v>
      </c>
      <c r="R553" s="214">
        <f>Q553*H553</f>
        <v>0</v>
      </c>
      <c r="S553" s="214">
        <v>0.00175</v>
      </c>
      <c r="T553" s="215">
        <f>S553*H553</f>
        <v>0.16852500000000001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6" t="s">
        <v>211</v>
      </c>
      <c r="AT553" s="216" t="s">
        <v>128</v>
      </c>
      <c r="AU553" s="216" t="s">
        <v>134</v>
      </c>
      <c r="AY553" s="18" t="s">
        <v>125</v>
      </c>
      <c r="BE553" s="217">
        <f>IF(N553="základní",J553,0)</f>
        <v>0</v>
      </c>
      <c r="BF553" s="217">
        <f>IF(N553="snížená",J553,0)</f>
        <v>0</v>
      </c>
      <c r="BG553" s="217">
        <f>IF(N553="zákl. přenesená",J553,0)</f>
        <v>0</v>
      </c>
      <c r="BH553" s="217">
        <f>IF(N553="sníž. přenesená",J553,0)</f>
        <v>0</v>
      </c>
      <c r="BI553" s="217">
        <f>IF(N553="nulová",J553,0)</f>
        <v>0</v>
      </c>
      <c r="BJ553" s="18" t="s">
        <v>134</v>
      </c>
      <c r="BK553" s="217">
        <f>ROUND(I553*H553,2)</f>
        <v>0</v>
      </c>
      <c r="BL553" s="18" t="s">
        <v>211</v>
      </c>
      <c r="BM553" s="216" t="s">
        <v>788</v>
      </c>
    </row>
    <row r="554" s="2" customFormat="1">
      <c r="A554" s="39"/>
      <c r="B554" s="40"/>
      <c r="C554" s="41"/>
      <c r="D554" s="218" t="s">
        <v>136</v>
      </c>
      <c r="E554" s="41"/>
      <c r="F554" s="219" t="s">
        <v>789</v>
      </c>
      <c r="G554" s="41"/>
      <c r="H554" s="41"/>
      <c r="I554" s="220"/>
      <c r="J554" s="41"/>
      <c r="K554" s="41"/>
      <c r="L554" s="45"/>
      <c r="M554" s="221"/>
      <c r="N554" s="222"/>
      <c r="O554" s="85"/>
      <c r="P554" s="85"/>
      <c r="Q554" s="85"/>
      <c r="R554" s="85"/>
      <c r="S554" s="85"/>
      <c r="T554" s="86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136</v>
      </c>
      <c r="AU554" s="18" t="s">
        <v>134</v>
      </c>
    </row>
    <row r="555" s="14" customFormat="1">
      <c r="A555" s="14"/>
      <c r="B555" s="234"/>
      <c r="C555" s="235"/>
      <c r="D555" s="225" t="s">
        <v>143</v>
      </c>
      <c r="E555" s="236" t="s">
        <v>19</v>
      </c>
      <c r="F555" s="237" t="s">
        <v>784</v>
      </c>
      <c r="G555" s="235"/>
      <c r="H555" s="238">
        <v>57.5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4" t="s">
        <v>143</v>
      </c>
      <c r="AU555" s="244" t="s">
        <v>134</v>
      </c>
      <c r="AV555" s="14" t="s">
        <v>134</v>
      </c>
      <c r="AW555" s="14" t="s">
        <v>33</v>
      </c>
      <c r="AX555" s="14" t="s">
        <v>72</v>
      </c>
      <c r="AY555" s="244" t="s">
        <v>125</v>
      </c>
    </row>
    <row r="556" s="14" customFormat="1">
      <c r="A556" s="14"/>
      <c r="B556" s="234"/>
      <c r="C556" s="235"/>
      <c r="D556" s="225" t="s">
        <v>143</v>
      </c>
      <c r="E556" s="236" t="s">
        <v>19</v>
      </c>
      <c r="F556" s="237" t="s">
        <v>790</v>
      </c>
      <c r="G556" s="235"/>
      <c r="H556" s="238">
        <v>15.84</v>
      </c>
      <c r="I556" s="239"/>
      <c r="J556" s="235"/>
      <c r="K556" s="235"/>
      <c r="L556" s="240"/>
      <c r="M556" s="241"/>
      <c r="N556" s="242"/>
      <c r="O556" s="242"/>
      <c r="P556" s="242"/>
      <c r="Q556" s="242"/>
      <c r="R556" s="242"/>
      <c r="S556" s="242"/>
      <c r="T556" s="24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4" t="s">
        <v>143</v>
      </c>
      <c r="AU556" s="244" t="s">
        <v>134</v>
      </c>
      <c r="AV556" s="14" t="s">
        <v>134</v>
      </c>
      <c r="AW556" s="14" t="s">
        <v>33</v>
      </c>
      <c r="AX556" s="14" t="s">
        <v>72</v>
      </c>
      <c r="AY556" s="244" t="s">
        <v>125</v>
      </c>
    </row>
    <row r="557" s="14" customFormat="1">
      <c r="A557" s="14"/>
      <c r="B557" s="234"/>
      <c r="C557" s="235"/>
      <c r="D557" s="225" t="s">
        <v>143</v>
      </c>
      <c r="E557" s="236" t="s">
        <v>19</v>
      </c>
      <c r="F557" s="237" t="s">
        <v>791</v>
      </c>
      <c r="G557" s="235"/>
      <c r="H557" s="238">
        <v>22.960000000000001</v>
      </c>
      <c r="I557" s="239"/>
      <c r="J557" s="235"/>
      <c r="K557" s="235"/>
      <c r="L557" s="240"/>
      <c r="M557" s="241"/>
      <c r="N557" s="242"/>
      <c r="O557" s="242"/>
      <c r="P557" s="242"/>
      <c r="Q557" s="242"/>
      <c r="R557" s="242"/>
      <c r="S557" s="242"/>
      <c r="T557" s="24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4" t="s">
        <v>143</v>
      </c>
      <c r="AU557" s="244" t="s">
        <v>134</v>
      </c>
      <c r="AV557" s="14" t="s">
        <v>134</v>
      </c>
      <c r="AW557" s="14" t="s">
        <v>33</v>
      </c>
      <c r="AX557" s="14" t="s">
        <v>72</v>
      </c>
      <c r="AY557" s="244" t="s">
        <v>125</v>
      </c>
    </row>
    <row r="558" s="15" customFormat="1">
      <c r="A558" s="15"/>
      <c r="B558" s="245"/>
      <c r="C558" s="246"/>
      <c r="D558" s="225" t="s">
        <v>143</v>
      </c>
      <c r="E558" s="247" t="s">
        <v>19</v>
      </c>
      <c r="F558" s="248" t="s">
        <v>160</v>
      </c>
      <c r="G558" s="246"/>
      <c r="H558" s="249">
        <v>96.299999999999997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55" t="s">
        <v>143</v>
      </c>
      <c r="AU558" s="255" t="s">
        <v>134</v>
      </c>
      <c r="AV558" s="15" t="s">
        <v>133</v>
      </c>
      <c r="AW558" s="15" t="s">
        <v>33</v>
      </c>
      <c r="AX558" s="15" t="s">
        <v>80</v>
      </c>
      <c r="AY558" s="255" t="s">
        <v>125</v>
      </c>
    </row>
    <row r="559" s="2" customFormat="1" ht="24.15" customHeight="1">
      <c r="A559" s="39"/>
      <c r="B559" s="40"/>
      <c r="C559" s="205" t="s">
        <v>792</v>
      </c>
      <c r="D559" s="205" t="s">
        <v>128</v>
      </c>
      <c r="E559" s="206" t="s">
        <v>793</v>
      </c>
      <c r="F559" s="207" t="s">
        <v>794</v>
      </c>
      <c r="G559" s="208" t="s">
        <v>184</v>
      </c>
      <c r="H559" s="209">
        <v>29.989999999999998</v>
      </c>
      <c r="I559" s="210"/>
      <c r="J559" s="211">
        <f>ROUND(I559*H559,2)</f>
        <v>0</v>
      </c>
      <c r="K559" s="207" t="s">
        <v>132</v>
      </c>
      <c r="L559" s="45"/>
      <c r="M559" s="212" t="s">
        <v>19</v>
      </c>
      <c r="N559" s="213" t="s">
        <v>44</v>
      </c>
      <c r="O559" s="85"/>
      <c r="P559" s="214">
        <f>O559*H559</f>
        <v>0</v>
      </c>
      <c r="Q559" s="214">
        <v>0</v>
      </c>
      <c r="R559" s="214">
        <f>Q559*H559</f>
        <v>0</v>
      </c>
      <c r="S559" s="214">
        <v>0.0025999999999999999</v>
      </c>
      <c r="T559" s="215">
        <f>S559*H559</f>
        <v>0.077973999999999988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16" t="s">
        <v>211</v>
      </c>
      <c r="AT559" s="216" t="s">
        <v>128</v>
      </c>
      <c r="AU559" s="216" t="s">
        <v>134</v>
      </c>
      <c r="AY559" s="18" t="s">
        <v>125</v>
      </c>
      <c r="BE559" s="217">
        <f>IF(N559="základní",J559,0)</f>
        <v>0</v>
      </c>
      <c r="BF559" s="217">
        <f>IF(N559="snížená",J559,0)</f>
        <v>0</v>
      </c>
      <c r="BG559" s="217">
        <f>IF(N559="zákl. přenesená",J559,0)</f>
        <v>0</v>
      </c>
      <c r="BH559" s="217">
        <f>IF(N559="sníž. přenesená",J559,0)</f>
        <v>0</v>
      </c>
      <c r="BI559" s="217">
        <f>IF(N559="nulová",J559,0)</f>
        <v>0</v>
      </c>
      <c r="BJ559" s="18" t="s">
        <v>134</v>
      </c>
      <c r="BK559" s="217">
        <f>ROUND(I559*H559,2)</f>
        <v>0</v>
      </c>
      <c r="BL559" s="18" t="s">
        <v>211</v>
      </c>
      <c r="BM559" s="216" t="s">
        <v>795</v>
      </c>
    </row>
    <row r="560" s="2" customFormat="1">
      <c r="A560" s="39"/>
      <c r="B560" s="40"/>
      <c r="C560" s="41"/>
      <c r="D560" s="218" t="s">
        <v>136</v>
      </c>
      <c r="E560" s="41"/>
      <c r="F560" s="219" t="s">
        <v>796</v>
      </c>
      <c r="G560" s="41"/>
      <c r="H560" s="41"/>
      <c r="I560" s="220"/>
      <c r="J560" s="41"/>
      <c r="K560" s="41"/>
      <c r="L560" s="45"/>
      <c r="M560" s="221"/>
      <c r="N560" s="222"/>
      <c r="O560" s="85"/>
      <c r="P560" s="85"/>
      <c r="Q560" s="85"/>
      <c r="R560" s="85"/>
      <c r="S560" s="85"/>
      <c r="T560" s="86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136</v>
      </c>
      <c r="AU560" s="18" t="s">
        <v>134</v>
      </c>
    </row>
    <row r="561" s="14" customFormat="1">
      <c r="A561" s="14"/>
      <c r="B561" s="234"/>
      <c r="C561" s="235"/>
      <c r="D561" s="225" t="s">
        <v>143</v>
      </c>
      <c r="E561" s="236" t="s">
        <v>19</v>
      </c>
      <c r="F561" s="237" t="s">
        <v>797</v>
      </c>
      <c r="G561" s="235"/>
      <c r="H561" s="238">
        <v>29.989999999999998</v>
      </c>
      <c r="I561" s="239"/>
      <c r="J561" s="235"/>
      <c r="K561" s="235"/>
      <c r="L561" s="240"/>
      <c r="M561" s="241"/>
      <c r="N561" s="242"/>
      <c r="O561" s="242"/>
      <c r="P561" s="242"/>
      <c r="Q561" s="242"/>
      <c r="R561" s="242"/>
      <c r="S561" s="242"/>
      <c r="T561" s="24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4" t="s">
        <v>143</v>
      </c>
      <c r="AU561" s="244" t="s">
        <v>134</v>
      </c>
      <c r="AV561" s="14" t="s">
        <v>134</v>
      </c>
      <c r="AW561" s="14" t="s">
        <v>33</v>
      </c>
      <c r="AX561" s="14" t="s">
        <v>80</v>
      </c>
      <c r="AY561" s="244" t="s">
        <v>125</v>
      </c>
    </row>
    <row r="562" s="2" customFormat="1" ht="16.5" customHeight="1">
      <c r="A562" s="39"/>
      <c r="B562" s="40"/>
      <c r="C562" s="205" t="s">
        <v>798</v>
      </c>
      <c r="D562" s="205" t="s">
        <v>128</v>
      </c>
      <c r="E562" s="206" t="s">
        <v>799</v>
      </c>
      <c r="F562" s="207" t="s">
        <v>800</v>
      </c>
      <c r="G562" s="208" t="s">
        <v>131</v>
      </c>
      <c r="H562" s="209">
        <v>32</v>
      </c>
      <c r="I562" s="210"/>
      <c r="J562" s="211">
        <f>ROUND(I562*H562,2)</f>
        <v>0</v>
      </c>
      <c r="K562" s="207" t="s">
        <v>132</v>
      </c>
      <c r="L562" s="45"/>
      <c r="M562" s="212" t="s">
        <v>19</v>
      </c>
      <c r="N562" s="213" t="s">
        <v>44</v>
      </c>
      <c r="O562" s="85"/>
      <c r="P562" s="214">
        <f>O562*H562</f>
        <v>0</v>
      </c>
      <c r="Q562" s="214">
        <v>0</v>
      </c>
      <c r="R562" s="214">
        <f>Q562*H562</f>
        <v>0</v>
      </c>
      <c r="S562" s="214">
        <v>0.0094000000000000004</v>
      </c>
      <c r="T562" s="215">
        <f>S562*H562</f>
        <v>0.30080000000000001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16" t="s">
        <v>211</v>
      </c>
      <c r="AT562" s="216" t="s">
        <v>128</v>
      </c>
      <c r="AU562" s="216" t="s">
        <v>134</v>
      </c>
      <c r="AY562" s="18" t="s">
        <v>125</v>
      </c>
      <c r="BE562" s="217">
        <f>IF(N562="základní",J562,0)</f>
        <v>0</v>
      </c>
      <c r="BF562" s="217">
        <f>IF(N562="snížená",J562,0)</f>
        <v>0</v>
      </c>
      <c r="BG562" s="217">
        <f>IF(N562="zákl. přenesená",J562,0)</f>
        <v>0</v>
      </c>
      <c r="BH562" s="217">
        <f>IF(N562="sníž. přenesená",J562,0)</f>
        <v>0</v>
      </c>
      <c r="BI562" s="217">
        <f>IF(N562="nulová",J562,0)</f>
        <v>0</v>
      </c>
      <c r="BJ562" s="18" t="s">
        <v>134</v>
      </c>
      <c r="BK562" s="217">
        <f>ROUND(I562*H562,2)</f>
        <v>0</v>
      </c>
      <c r="BL562" s="18" t="s">
        <v>211</v>
      </c>
      <c r="BM562" s="216" t="s">
        <v>801</v>
      </c>
    </row>
    <row r="563" s="2" customFormat="1">
      <c r="A563" s="39"/>
      <c r="B563" s="40"/>
      <c r="C563" s="41"/>
      <c r="D563" s="218" t="s">
        <v>136</v>
      </c>
      <c r="E563" s="41"/>
      <c r="F563" s="219" t="s">
        <v>802</v>
      </c>
      <c r="G563" s="41"/>
      <c r="H563" s="41"/>
      <c r="I563" s="220"/>
      <c r="J563" s="41"/>
      <c r="K563" s="41"/>
      <c r="L563" s="45"/>
      <c r="M563" s="221"/>
      <c r="N563" s="222"/>
      <c r="O563" s="85"/>
      <c r="P563" s="85"/>
      <c r="Q563" s="85"/>
      <c r="R563" s="85"/>
      <c r="S563" s="85"/>
      <c r="T563" s="86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136</v>
      </c>
      <c r="AU563" s="18" t="s">
        <v>134</v>
      </c>
    </row>
    <row r="564" s="14" customFormat="1">
      <c r="A564" s="14"/>
      <c r="B564" s="234"/>
      <c r="C564" s="235"/>
      <c r="D564" s="225" t="s">
        <v>143</v>
      </c>
      <c r="E564" s="236" t="s">
        <v>19</v>
      </c>
      <c r="F564" s="237" t="s">
        <v>803</v>
      </c>
      <c r="G564" s="235"/>
      <c r="H564" s="238">
        <v>32</v>
      </c>
      <c r="I564" s="239"/>
      <c r="J564" s="235"/>
      <c r="K564" s="235"/>
      <c r="L564" s="240"/>
      <c r="M564" s="241"/>
      <c r="N564" s="242"/>
      <c r="O564" s="242"/>
      <c r="P564" s="242"/>
      <c r="Q564" s="242"/>
      <c r="R564" s="242"/>
      <c r="S564" s="242"/>
      <c r="T564" s="24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4" t="s">
        <v>143</v>
      </c>
      <c r="AU564" s="244" t="s">
        <v>134</v>
      </c>
      <c r="AV564" s="14" t="s">
        <v>134</v>
      </c>
      <c r="AW564" s="14" t="s">
        <v>33</v>
      </c>
      <c r="AX564" s="14" t="s">
        <v>80</v>
      </c>
      <c r="AY564" s="244" t="s">
        <v>125</v>
      </c>
    </row>
    <row r="565" s="2" customFormat="1" ht="16.5" customHeight="1">
      <c r="A565" s="39"/>
      <c r="B565" s="40"/>
      <c r="C565" s="205" t="s">
        <v>804</v>
      </c>
      <c r="D565" s="205" t="s">
        <v>128</v>
      </c>
      <c r="E565" s="206" t="s">
        <v>805</v>
      </c>
      <c r="F565" s="207" t="s">
        <v>806</v>
      </c>
      <c r="G565" s="208" t="s">
        <v>184</v>
      </c>
      <c r="H565" s="209">
        <v>45</v>
      </c>
      <c r="I565" s="210"/>
      <c r="J565" s="211">
        <f>ROUND(I565*H565,2)</f>
        <v>0</v>
      </c>
      <c r="K565" s="207" t="s">
        <v>132</v>
      </c>
      <c r="L565" s="45"/>
      <c r="M565" s="212" t="s">
        <v>19</v>
      </c>
      <c r="N565" s="213" t="s">
        <v>44</v>
      </c>
      <c r="O565" s="85"/>
      <c r="P565" s="214">
        <f>O565*H565</f>
        <v>0</v>
      </c>
      <c r="Q565" s="214">
        <v>0</v>
      </c>
      <c r="R565" s="214">
        <f>Q565*H565</f>
        <v>0</v>
      </c>
      <c r="S565" s="214">
        <v>0.0039399999999999999</v>
      </c>
      <c r="T565" s="215">
        <f>S565*H565</f>
        <v>0.17729999999999999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16" t="s">
        <v>211</v>
      </c>
      <c r="AT565" s="216" t="s">
        <v>128</v>
      </c>
      <c r="AU565" s="216" t="s">
        <v>134</v>
      </c>
      <c r="AY565" s="18" t="s">
        <v>125</v>
      </c>
      <c r="BE565" s="217">
        <f>IF(N565="základní",J565,0)</f>
        <v>0</v>
      </c>
      <c r="BF565" s="217">
        <f>IF(N565="snížená",J565,0)</f>
        <v>0</v>
      </c>
      <c r="BG565" s="217">
        <f>IF(N565="zákl. přenesená",J565,0)</f>
        <v>0</v>
      </c>
      <c r="BH565" s="217">
        <f>IF(N565="sníž. přenesená",J565,0)</f>
        <v>0</v>
      </c>
      <c r="BI565" s="217">
        <f>IF(N565="nulová",J565,0)</f>
        <v>0</v>
      </c>
      <c r="BJ565" s="18" t="s">
        <v>134</v>
      </c>
      <c r="BK565" s="217">
        <f>ROUND(I565*H565,2)</f>
        <v>0</v>
      </c>
      <c r="BL565" s="18" t="s">
        <v>211</v>
      </c>
      <c r="BM565" s="216" t="s">
        <v>807</v>
      </c>
    </row>
    <row r="566" s="2" customFormat="1">
      <c r="A566" s="39"/>
      <c r="B566" s="40"/>
      <c r="C566" s="41"/>
      <c r="D566" s="218" t="s">
        <v>136</v>
      </c>
      <c r="E566" s="41"/>
      <c r="F566" s="219" t="s">
        <v>808</v>
      </c>
      <c r="G566" s="41"/>
      <c r="H566" s="41"/>
      <c r="I566" s="220"/>
      <c r="J566" s="41"/>
      <c r="K566" s="41"/>
      <c r="L566" s="45"/>
      <c r="M566" s="221"/>
      <c r="N566" s="222"/>
      <c r="O566" s="85"/>
      <c r="P566" s="85"/>
      <c r="Q566" s="85"/>
      <c r="R566" s="85"/>
      <c r="S566" s="85"/>
      <c r="T566" s="86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136</v>
      </c>
      <c r="AU566" s="18" t="s">
        <v>134</v>
      </c>
    </row>
    <row r="567" s="14" customFormat="1">
      <c r="A567" s="14"/>
      <c r="B567" s="234"/>
      <c r="C567" s="235"/>
      <c r="D567" s="225" t="s">
        <v>143</v>
      </c>
      <c r="E567" s="236" t="s">
        <v>19</v>
      </c>
      <c r="F567" s="237" t="s">
        <v>809</v>
      </c>
      <c r="G567" s="235"/>
      <c r="H567" s="238">
        <v>45</v>
      </c>
      <c r="I567" s="239"/>
      <c r="J567" s="235"/>
      <c r="K567" s="235"/>
      <c r="L567" s="240"/>
      <c r="M567" s="241"/>
      <c r="N567" s="242"/>
      <c r="O567" s="242"/>
      <c r="P567" s="242"/>
      <c r="Q567" s="242"/>
      <c r="R567" s="242"/>
      <c r="S567" s="242"/>
      <c r="T567" s="24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4" t="s">
        <v>143</v>
      </c>
      <c r="AU567" s="244" t="s">
        <v>134</v>
      </c>
      <c r="AV567" s="14" t="s">
        <v>134</v>
      </c>
      <c r="AW567" s="14" t="s">
        <v>33</v>
      </c>
      <c r="AX567" s="14" t="s">
        <v>80</v>
      </c>
      <c r="AY567" s="244" t="s">
        <v>125</v>
      </c>
    </row>
    <row r="568" s="2" customFormat="1" ht="24.15" customHeight="1">
      <c r="A568" s="39"/>
      <c r="B568" s="40"/>
      <c r="C568" s="205" t="s">
        <v>810</v>
      </c>
      <c r="D568" s="205" t="s">
        <v>128</v>
      </c>
      <c r="E568" s="206" t="s">
        <v>811</v>
      </c>
      <c r="F568" s="207" t="s">
        <v>812</v>
      </c>
      <c r="G568" s="208" t="s">
        <v>184</v>
      </c>
      <c r="H568" s="209">
        <v>29.940000000000001</v>
      </c>
      <c r="I568" s="210"/>
      <c r="J568" s="211">
        <f>ROUND(I568*H568,2)</f>
        <v>0</v>
      </c>
      <c r="K568" s="207" t="s">
        <v>132</v>
      </c>
      <c r="L568" s="45"/>
      <c r="M568" s="212" t="s">
        <v>19</v>
      </c>
      <c r="N568" s="213" t="s">
        <v>44</v>
      </c>
      <c r="O568" s="85"/>
      <c r="P568" s="214">
        <f>O568*H568</f>
        <v>0</v>
      </c>
      <c r="Q568" s="214">
        <v>0.00182</v>
      </c>
      <c r="R568" s="214">
        <f>Q568*H568</f>
        <v>0.054490799999999999</v>
      </c>
      <c r="S568" s="214">
        <v>0</v>
      </c>
      <c r="T568" s="215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16" t="s">
        <v>211</v>
      </c>
      <c r="AT568" s="216" t="s">
        <v>128</v>
      </c>
      <c r="AU568" s="216" t="s">
        <v>134</v>
      </c>
      <c r="AY568" s="18" t="s">
        <v>125</v>
      </c>
      <c r="BE568" s="217">
        <f>IF(N568="základní",J568,0)</f>
        <v>0</v>
      </c>
      <c r="BF568" s="217">
        <f>IF(N568="snížená",J568,0)</f>
        <v>0</v>
      </c>
      <c r="BG568" s="217">
        <f>IF(N568="zákl. přenesená",J568,0)</f>
        <v>0</v>
      </c>
      <c r="BH568" s="217">
        <f>IF(N568="sníž. přenesená",J568,0)</f>
        <v>0</v>
      </c>
      <c r="BI568" s="217">
        <f>IF(N568="nulová",J568,0)</f>
        <v>0</v>
      </c>
      <c r="BJ568" s="18" t="s">
        <v>134</v>
      </c>
      <c r="BK568" s="217">
        <f>ROUND(I568*H568,2)</f>
        <v>0</v>
      </c>
      <c r="BL568" s="18" t="s">
        <v>211</v>
      </c>
      <c r="BM568" s="216" t="s">
        <v>813</v>
      </c>
    </row>
    <row r="569" s="2" customFormat="1">
      <c r="A569" s="39"/>
      <c r="B569" s="40"/>
      <c r="C569" s="41"/>
      <c r="D569" s="218" t="s">
        <v>136</v>
      </c>
      <c r="E569" s="41"/>
      <c r="F569" s="219" t="s">
        <v>814</v>
      </c>
      <c r="G569" s="41"/>
      <c r="H569" s="41"/>
      <c r="I569" s="220"/>
      <c r="J569" s="41"/>
      <c r="K569" s="41"/>
      <c r="L569" s="45"/>
      <c r="M569" s="221"/>
      <c r="N569" s="222"/>
      <c r="O569" s="85"/>
      <c r="P569" s="85"/>
      <c r="Q569" s="85"/>
      <c r="R569" s="85"/>
      <c r="S569" s="85"/>
      <c r="T569" s="86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136</v>
      </c>
      <c r="AU569" s="18" t="s">
        <v>134</v>
      </c>
    </row>
    <row r="570" s="14" customFormat="1">
      <c r="A570" s="14"/>
      <c r="B570" s="234"/>
      <c r="C570" s="235"/>
      <c r="D570" s="225" t="s">
        <v>143</v>
      </c>
      <c r="E570" s="236" t="s">
        <v>19</v>
      </c>
      <c r="F570" s="237" t="s">
        <v>815</v>
      </c>
      <c r="G570" s="235"/>
      <c r="H570" s="238">
        <v>29.940000000000001</v>
      </c>
      <c r="I570" s="239"/>
      <c r="J570" s="235"/>
      <c r="K570" s="235"/>
      <c r="L570" s="240"/>
      <c r="M570" s="241"/>
      <c r="N570" s="242"/>
      <c r="O570" s="242"/>
      <c r="P570" s="242"/>
      <c r="Q570" s="242"/>
      <c r="R570" s="242"/>
      <c r="S570" s="242"/>
      <c r="T570" s="24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4" t="s">
        <v>143</v>
      </c>
      <c r="AU570" s="244" t="s">
        <v>134</v>
      </c>
      <c r="AV570" s="14" t="s">
        <v>134</v>
      </c>
      <c r="AW570" s="14" t="s">
        <v>33</v>
      </c>
      <c r="AX570" s="14" t="s">
        <v>80</v>
      </c>
      <c r="AY570" s="244" t="s">
        <v>125</v>
      </c>
    </row>
    <row r="571" s="2" customFormat="1" ht="62.7" customHeight="1">
      <c r="A571" s="39"/>
      <c r="B571" s="40"/>
      <c r="C571" s="205" t="s">
        <v>816</v>
      </c>
      <c r="D571" s="205" t="s">
        <v>128</v>
      </c>
      <c r="E571" s="206" t="s">
        <v>817</v>
      </c>
      <c r="F571" s="207" t="s">
        <v>818</v>
      </c>
      <c r="G571" s="208" t="s">
        <v>148</v>
      </c>
      <c r="H571" s="209">
        <v>400</v>
      </c>
      <c r="I571" s="210"/>
      <c r="J571" s="211">
        <f>ROUND(I571*H571,2)</f>
        <v>0</v>
      </c>
      <c r="K571" s="207" t="s">
        <v>132</v>
      </c>
      <c r="L571" s="45"/>
      <c r="M571" s="212" t="s">
        <v>19</v>
      </c>
      <c r="N571" s="213" t="s">
        <v>44</v>
      </c>
      <c r="O571" s="85"/>
      <c r="P571" s="214">
        <f>O571*H571</f>
        <v>0</v>
      </c>
      <c r="Q571" s="214">
        <v>0.0068999999999999999</v>
      </c>
      <c r="R571" s="214">
        <f>Q571*H571</f>
        <v>2.7599999999999998</v>
      </c>
      <c r="S571" s="214">
        <v>0</v>
      </c>
      <c r="T571" s="215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16" t="s">
        <v>211</v>
      </c>
      <c r="AT571" s="216" t="s">
        <v>128</v>
      </c>
      <c r="AU571" s="216" t="s">
        <v>134</v>
      </c>
      <c r="AY571" s="18" t="s">
        <v>125</v>
      </c>
      <c r="BE571" s="217">
        <f>IF(N571="základní",J571,0)</f>
        <v>0</v>
      </c>
      <c r="BF571" s="217">
        <f>IF(N571="snížená",J571,0)</f>
        <v>0</v>
      </c>
      <c r="BG571" s="217">
        <f>IF(N571="zákl. přenesená",J571,0)</f>
        <v>0</v>
      </c>
      <c r="BH571" s="217">
        <f>IF(N571="sníž. přenesená",J571,0)</f>
        <v>0</v>
      </c>
      <c r="BI571" s="217">
        <f>IF(N571="nulová",J571,0)</f>
        <v>0</v>
      </c>
      <c r="BJ571" s="18" t="s">
        <v>134</v>
      </c>
      <c r="BK571" s="217">
        <f>ROUND(I571*H571,2)</f>
        <v>0</v>
      </c>
      <c r="BL571" s="18" t="s">
        <v>211</v>
      </c>
      <c r="BM571" s="216" t="s">
        <v>819</v>
      </c>
    </row>
    <row r="572" s="2" customFormat="1">
      <c r="A572" s="39"/>
      <c r="B572" s="40"/>
      <c r="C572" s="41"/>
      <c r="D572" s="218" t="s">
        <v>136</v>
      </c>
      <c r="E572" s="41"/>
      <c r="F572" s="219" t="s">
        <v>820</v>
      </c>
      <c r="G572" s="41"/>
      <c r="H572" s="41"/>
      <c r="I572" s="220"/>
      <c r="J572" s="41"/>
      <c r="K572" s="41"/>
      <c r="L572" s="45"/>
      <c r="M572" s="221"/>
      <c r="N572" s="222"/>
      <c r="O572" s="85"/>
      <c r="P572" s="85"/>
      <c r="Q572" s="85"/>
      <c r="R572" s="85"/>
      <c r="S572" s="85"/>
      <c r="T572" s="86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136</v>
      </c>
      <c r="AU572" s="18" t="s">
        <v>134</v>
      </c>
    </row>
    <row r="573" s="14" customFormat="1">
      <c r="A573" s="14"/>
      <c r="B573" s="234"/>
      <c r="C573" s="235"/>
      <c r="D573" s="225" t="s">
        <v>143</v>
      </c>
      <c r="E573" s="236" t="s">
        <v>19</v>
      </c>
      <c r="F573" s="237" t="s">
        <v>760</v>
      </c>
      <c r="G573" s="235"/>
      <c r="H573" s="238">
        <v>400</v>
      </c>
      <c r="I573" s="239"/>
      <c r="J573" s="235"/>
      <c r="K573" s="235"/>
      <c r="L573" s="240"/>
      <c r="M573" s="241"/>
      <c r="N573" s="242"/>
      <c r="O573" s="242"/>
      <c r="P573" s="242"/>
      <c r="Q573" s="242"/>
      <c r="R573" s="242"/>
      <c r="S573" s="242"/>
      <c r="T573" s="24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4" t="s">
        <v>143</v>
      </c>
      <c r="AU573" s="244" t="s">
        <v>134</v>
      </c>
      <c r="AV573" s="14" t="s">
        <v>134</v>
      </c>
      <c r="AW573" s="14" t="s">
        <v>33</v>
      </c>
      <c r="AX573" s="14" t="s">
        <v>80</v>
      </c>
      <c r="AY573" s="244" t="s">
        <v>125</v>
      </c>
    </row>
    <row r="574" s="2" customFormat="1" ht="33" customHeight="1">
      <c r="A574" s="39"/>
      <c r="B574" s="40"/>
      <c r="C574" s="205" t="s">
        <v>821</v>
      </c>
      <c r="D574" s="205" t="s">
        <v>128</v>
      </c>
      <c r="E574" s="206" t="s">
        <v>822</v>
      </c>
      <c r="F574" s="207" t="s">
        <v>823</v>
      </c>
      <c r="G574" s="208" t="s">
        <v>131</v>
      </c>
      <c r="H574" s="209">
        <v>2</v>
      </c>
      <c r="I574" s="210"/>
      <c r="J574" s="211">
        <f>ROUND(I574*H574,2)</f>
        <v>0</v>
      </c>
      <c r="K574" s="207" t="s">
        <v>132</v>
      </c>
      <c r="L574" s="45"/>
      <c r="M574" s="212" t="s">
        <v>19</v>
      </c>
      <c r="N574" s="213" t="s">
        <v>44</v>
      </c>
      <c r="O574" s="85"/>
      <c r="P574" s="214">
        <f>O574*H574</f>
        <v>0</v>
      </c>
      <c r="Q574" s="214">
        <v>0</v>
      </c>
      <c r="R574" s="214">
        <f>Q574*H574</f>
        <v>0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211</v>
      </c>
      <c r="AT574" s="216" t="s">
        <v>128</v>
      </c>
      <c r="AU574" s="216" t="s">
        <v>134</v>
      </c>
      <c r="AY574" s="18" t="s">
        <v>125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134</v>
      </c>
      <c r="BK574" s="217">
        <f>ROUND(I574*H574,2)</f>
        <v>0</v>
      </c>
      <c r="BL574" s="18" t="s">
        <v>211</v>
      </c>
      <c r="BM574" s="216" t="s">
        <v>824</v>
      </c>
    </row>
    <row r="575" s="2" customFormat="1">
      <c r="A575" s="39"/>
      <c r="B575" s="40"/>
      <c r="C575" s="41"/>
      <c r="D575" s="218" t="s">
        <v>136</v>
      </c>
      <c r="E575" s="41"/>
      <c r="F575" s="219" t="s">
        <v>825</v>
      </c>
      <c r="G575" s="41"/>
      <c r="H575" s="41"/>
      <c r="I575" s="220"/>
      <c r="J575" s="41"/>
      <c r="K575" s="41"/>
      <c r="L575" s="45"/>
      <c r="M575" s="221"/>
      <c r="N575" s="222"/>
      <c r="O575" s="85"/>
      <c r="P575" s="85"/>
      <c r="Q575" s="85"/>
      <c r="R575" s="85"/>
      <c r="S575" s="85"/>
      <c r="T575" s="86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136</v>
      </c>
      <c r="AU575" s="18" t="s">
        <v>134</v>
      </c>
    </row>
    <row r="576" s="2" customFormat="1" ht="24.15" customHeight="1">
      <c r="A576" s="39"/>
      <c r="B576" s="40"/>
      <c r="C576" s="257" t="s">
        <v>826</v>
      </c>
      <c r="D576" s="257" t="s">
        <v>445</v>
      </c>
      <c r="E576" s="258" t="s">
        <v>827</v>
      </c>
      <c r="F576" s="259" t="s">
        <v>828</v>
      </c>
      <c r="G576" s="260" t="s">
        <v>131</v>
      </c>
      <c r="H576" s="261">
        <v>2</v>
      </c>
      <c r="I576" s="262"/>
      <c r="J576" s="263">
        <f>ROUND(I576*H576,2)</f>
        <v>0</v>
      </c>
      <c r="K576" s="259" t="s">
        <v>132</v>
      </c>
      <c r="L576" s="264"/>
      <c r="M576" s="265" t="s">
        <v>19</v>
      </c>
      <c r="N576" s="266" t="s">
        <v>44</v>
      </c>
      <c r="O576" s="85"/>
      <c r="P576" s="214">
        <f>O576*H576</f>
        <v>0</v>
      </c>
      <c r="Q576" s="214">
        <v>0.0080000000000000002</v>
      </c>
      <c r="R576" s="214">
        <f>Q576*H576</f>
        <v>0.016</v>
      </c>
      <c r="S576" s="214">
        <v>0</v>
      </c>
      <c r="T576" s="21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6" t="s">
        <v>410</v>
      </c>
      <c r="AT576" s="216" t="s">
        <v>445</v>
      </c>
      <c r="AU576" s="216" t="s">
        <v>134</v>
      </c>
      <c r="AY576" s="18" t="s">
        <v>125</v>
      </c>
      <c r="BE576" s="217">
        <f>IF(N576="základní",J576,0)</f>
        <v>0</v>
      </c>
      <c r="BF576" s="217">
        <f>IF(N576="snížená",J576,0)</f>
        <v>0</v>
      </c>
      <c r="BG576" s="217">
        <f>IF(N576="zákl. přenesená",J576,0)</f>
        <v>0</v>
      </c>
      <c r="BH576" s="217">
        <f>IF(N576="sníž. přenesená",J576,0)</f>
        <v>0</v>
      </c>
      <c r="BI576" s="217">
        <f>IF(N576="nulová",J576,0)</f>
        <v>0</v>
      </c>
      <c r="BJ576" s="18" t="s">
        <v>134</v>
      </c>
      <c r="BK576" s="217">
        <f>ROUND(I576*H576,2)</f>
        <v>0</v>
      </c>
      <c r="BL576" s="18" t="s">
        <v>211</v>
      </c>
      <c r="BM576" s="216" t="s">
        <v>829</v>
      </c>
    </row>
    <row r="577" s="2" customFormat="1" ht="49.05" customHeight="1">
      <c r="A577" s="39"/>
      <c r="B577" s="40"/>
      <c r="C577" s="205" t="s">
        <v>830</v>
      </c>
      <c r="D577" s="205" t="s">
        <v>128</v>
      </c>
      <c r="E577" s="206" t="s">
        <v>831</v>
      </c>
      <c r="F577" s="207" t="s">
        <v>832</v>
      </c>
      <c r="G577" s="208" t="s">
        <v>184</v>
      </c>
      <c r="H577" s="209">
        <v>13.550000000000001</v>
      </c>
      <c r="I577" s="210"/>
      <c r="J577" s="211">
        <f>ROUND(I577*H577,2)</f>
        <v>0</v>
      </c>
      <c r="K577" s="207" t="s">
        <v>132</v>
      </c>
      <c r="L577" s="45"/>
      <c r="M577" s="212" t="s">
        <v>19</v>
      </c>
      <c r="N577" s="213" t="s">
        <v>44</v>
      </c>
      <c r="O577" s="85"/>
      <c r="P577" s="214">
        <f>O577*H577</f>
        <v>0</v>
      </c>
      <c r="Q577" s="214">
        <v>0.00445</v>
      </c>
      <c r="R577" s="214">
        <f>Q577*H577</f>
        <v>0.060297500000000004</v>
      </c>
      <c r="S577" s="214">
        <v>0</v>
      </c>
      <c r="T577" s="215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16" t="s">
        <v>211</v>
      </c>
      <c r="AT577" s="216" t="s">
        <v>128</v>
      </c>
      <c r="AU577" s="216" t="s">
        <v>134</v>
      </c>
      <c r="AY577" s="18" t="s">
        <v>125</v>
      </c>
      <c r="BE577" s="217">
        <f>IF(N577="základní",J577,0)</f>
        <v>0</v>
      </c>
      <c r="BF577" s="217">
        <f>IF(N577="snížená",J577,0)</f>
        <v>0</v>
      </c>
      <c r="BG577" s="217">
        <f>IF(N577="zákl. přenesená",J577,0)</f>
        <v>0</v>
      </c>
      <c r="BH577" s="217">
        <f>IF(N577="sníž. přenesená",J577,0)</f>
        <v>0</v>
      </c>
      <c r="BI577" s="217">
        <f>IF(N577="nulová",J577,0)</f>
        <v>0</v>
      </c>
      <c r="BJ577" s="18" t="s">
        <v>134</v>
      </c>
      <c r="BK577" s="217">
        <f>ROUND(I577*H577,2)</f>
        <v>0</v>
      </c>
      <c r="BL577" s="18" t="s">
        <v>211</v>
      </c>
      <c r="BM577" s="216" t="s">
        <v>833</v>
      </c>
    </row>
    <row r="578" s="2" customFormat="1">
      <c r="A578" s="39"/>
      <c r="B578" s="40"/>
      <c r="C578" s="41"/>
      <c r="D578" s="218" t="s">
        <v>136</v>
      </c>
      <c r="E578" s="41"/>
      <c r="F578" s="219" t="s">
        <v>834</v>
      </c>
      <c r="G578" s="41"/>
      <c r="H578" s="41"/>
      <c r="I578" s="220"/>
      <c r="J578" s="41"/>
      <c r="K578" s="41"/>
      <c r="L578" s="45"/>
      <c r="M578" s="221"/>
      <c r="N578" s="222"/>
      <c r="O578" s="85"/>
      <c r="P578" s="85"/>
      <c r="Q578" s="85"/>
      <c r="R578" s="85"/>
      <c r="S578" s="85"/>
      <c r="T578" s="86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136</v>
      </c>
      <c r="AU578" s="18" t="s">
        <v>134</v>
      </c>
    </row>
    <row r="579" s="13" customFormat="1">
      <c r="A579" s="13"/>
      <c r="B579" s="223"/>
      <c r="C579" s="224"/>
      <c r="D579" s="225" t="s">
        <v>143</v>
      </c>
      <c r="E579" s="226" t="s">
        <v>19</v>
      </c>
      <c r="F579" s="227" t="s">
        <v>835</v>
      </c>
      <c r="G579" s="224"/>
      <c r="H579" s="226" t="s">
        <v>19</v>
      </c>
      <c r="I579" s="228"/>
      <c r="J579" s="224"/>
      <c r="K579" s="224"/>
      <c r="L579" s="229"/>
      <c r="M579" s="230"/>
      <c r="N579" s="231"/>
      <c r="O579" s="231"/>
      <c r="P579" s="231"/>
      <c r="Q579" s="231"/>
      <c r="R579" s="231"/>
      <c r="S579" s="231"/>
      <c r="T579" s="23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3" t="s">
        <v>143</v>
      </c>
      <c r="AU579" s="233" t="s">
        <v>134</v>
      </c>
      <c r="AV579" s="13" t="s">
        <v>80</v>
      </c>
      <c r="AW579" s="13" t="s">
        <v>33</v>
      </c>
      <c r="AX579" s="13" t="s">
        <v>72</v>
      </c>
      <c r="AY579" s="233" t="s">
        <v>125</v>
      </c>
    </row>
    <row r="580" s="14" customFormat="1">
      <c r="A580" s="14"/>
      <c r="B580" s="234"/>
      <c r="C580" s="235"/>
      <c r="D580" s="225" t="s">
        <v>143</v>
      </c>
      <c r="E580" s="236" t="s">
        <v>19</v>
      </c>
      <c r="F580" s="237" t="s">
        <v>750</v>
      </c>
      <c r="G580" s="235"/>
      <c r="H580" s="238">
        <v>13.550000000000001</v>
      </c>
      <c r="I580" s="239"/>
      <c r="J580" s="235"/>
      <c r="K580" s="235"/>
      <c r="L580" s="240"/>
      <c r="M580" s="241"/>
      <c r="N580" s="242"/>
      <c r="O580" s="242"/>
      <c r="P580" s="242"/>
      <c r="Q580" s="242"/>
      <c r="R580" s="242"/>
      <c r="S580" s="242"/>
      <c r="T580" s="24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4" t="s">
        <v>143</v>
      </c>
      <c r="AU580" s="244" t="s">
        <v>134</v>
      </c>
      <c r="AV580" s="14" t="s">
        <v>134</v>
      </c>
      <c r="AW580" s="14" t="s">
        <v>33</v>
      </c>
      <c r="AX580" s="14" t="s">
        <v>80</v>
      </c>
      <c r="AY580" s="244" t="s">
        <v>125</v>
      </c>
    </row>
    <row r="581" s="2" customFormat="1" ht="33" customHeight="1">
      <c r="A581" s="39"/>
      <c r="B581" s="40"/>
      <c r="C581" s="205" t="s">
        <v>836</v>
      </c>
      <c r="D581" s="205" t="s">
        <v>128</v>
      </c>
      <c r="E581" s="206" t="s">
        <v>837</v>
      </c>
      <c r="F581" s="207" t="s">
        <v>838</v>
      </c>
      <c r="G581" s="208" t="s">
        <v>184</v>
      </c>
      <c r="H581" s="209">
        <v>3.8599999999999999</v>
      </c>
      <c r="I581" s="210"/>
      <c r="J581" s="211">
        <f>ROUND(I581*H581,2)</f>
        <v>0</v>
      </c>
      <c r="K581" s="207" t="s">
        <v>132</v>
      </c>
      <c r="L581" s="45"/>
      <c r="M581" s="212" t="s">
        <v>19</v>
      </c>
      <c r="N581" s="213" t="s">
        <v>44</v>
      </c>
      <c r="O581" s="85"/>
      <c r="P581" s="214">
        <f>O581*H581</f>
        <v>0</v>
      </c>
      <c r="Q581" s="214">
        <v>0.0028700000000000002</v>
      </c>
      <c r="R581" s="214">
        <f>Q581*H581</f>
        <v>0.0110782</v>
      </c>
      <c r="S581" s="214">
        <v>0</v>
      </c>
      <c r="T581" s="215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16" t="s">
        <v>211</v>
      </c>
      <c r="AT581" s="216" t="s">
        <v>128</v>
      </c>
      <c r="AU581" s="216" t="s">
        <v>134</v>
      </c>
      <c r="AY581" s="18" t="s">
        <v>125</v>
      </c>
      <c r="BE581" s="217">
        <f>IF(N581="základní",J581,0)</f>
        <v>0</v>
      </c>
      <c r="BF581" s="217">
        <f>IF(N581="snížená",J581,0)</f>
        <v>0</v>
      </c>
      <c r="BG581" s="217">
        <f>IF(N581="zákl. přenesená",J581,0)</f>
        <v>0</v>
      </c>
      <c r="BH581" s="217">
        <f>IF(N581="sníž. přenesená",J581,0)</f>
        <v>0</v>
      </c>
      <c r="BI581" s="217">
        <f>IF(N581="nulová",J581,0)</f>
        <v>0</v>
      </c>
      <c r="BJ581" s="18" t="s">
        <v>134</v>
      </c>
      <c r="BK581" s="217">
        <f>ROUND(I581*H581,2)</f>
        <v>0</v>
      </c>
      <c r="BL581" s="18" t="s">
        <v>211</v>
      </c>
      <c r="BM581" s="216" t="s">
        <v>839</v>
      </c>
    </row>
    <row r="582" s="2" customFormat="1">
      <c r="A582" s="39"/>
      <c r="B582" s="40"/>
      <c r="C582" s="41"/>
      <c r="D582" s="218" t="s">
        <v>136</v>
      </c>
      <c r="E582" s="41"/>
      <c r="F582" s="219" t="s">
        <v>840</v>
      </c>
      <c r="G582" s="41"/>
      <c r="H582" s="41"/>
      <c r="I582" s="220"/>
      <c r="J582" s="41"/>
      <c r="K582" s="41"/>
      <c r="L582" s="45"/>
      <c r="M582" s="221"/>
      <c r="N582" s="222"/>
      <c r="O582" s="85"/>
      <c r="P582" s="85"/>
      <c r="Q582" s="85"/>
      <c r="R582" s="85"/>
      <c r="S582" s="85"/>
      <c r="T582" s="86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T582" s="18" t="s">
        <v>136</v>
      </c>
      <c r="AU582" s="18" t="s">
        <v>134</v>
      </c>
    </row>
    <row r="583" s="13" customFormat="1">
      <c r="A583" s="13"/>
      <c r="B583" s="223"/>
      <c r="C583" s="224"/>
      <c r="D583" s="225" t="s">
        <v>143</v>
      </c>
      <c r="E583" s="226" t="s">
        <v>19</v>
      </c>
      <c r="F583" s="227" t="s">
        <v>841</v>
      </c>
      <c r="G583" s="224"/>
      <c r="H583" s="226" t="s">
        <v>19</v>
      </c>
      <c r="I583" s="228"/>
      <c r="J583" s="224"/>
      <c r="K583" s="224"/>
      <c r="L583" s="229"/>
      <c r="M583" s="230"/>
      <c r="N583" s="231"/>
      <c r="O583" s="231"/>
      <c r="P583" s="231"/>
      <c r="Q583" s="231"/>
      <c r="R583" s="231"/>
      <c r="S583" s="231"/>
      <c r="T583" s="232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3" t="s">
        <v>143</v>
      </c>
      <c r="AU583" s="233" t="s">
        <v>134</v>
      </c>
      <c r="AV583" s="13" t="s">
        <v>80</v>
      </c>
      <c r="AW583" s="13" t="s">
        <v>33</v>
      </c>
      <c r="AX583" s="13" t="s">
        <v>72</v>
      </c>
      <c r="AY583" s="233" t="s">
        <v>125</v>
      </c>
    </row>
    <row r="584" s="14" customFormat="1">
      <c r="A584" s="14"/>
      <c r="B584" s="234"/>
      <c r="C584" s="235"/>
      <c r="D584" s="225" t="s">
        <v>143</v>
      </c>
      <c r="E584" s="236" t="s">
        <v>19</v>
      </c>
      <c r="F584" s="237" t="s">
        <v>842</v>
      </c>
      <c r="G584" s="235"/>
      <c r="H584" s="238">
        <v>3.8599999999999999</v>
      </c>
      <c r="I584" s="239"/>
      <c r="J584" s="235"/>
      <c r="K584" s="235"/>
      <c r="L584" s="240"/>
      <c r="M584" s="241"/>
      <c r="N584" s="242"/>
      <c r="O584" s="242"/>
      <c r="P584" s="242"/>
      <c r="Q584" s="242"/>
      <c r="R584" s="242"/>
      <c r="S584" s="242"/>
      <c r="T584" s="24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4" t="s">
        <v>143</v>
      </c>
      <c r="AU584" s="244" t="s">
        <v>134</v>
      </c>
      <c r="AV584" s="14" t="s">
        <v>134</v>
      </c>
      <c r="AW584" s="14" t="s">
        <v>33</v>
      </c>
      <c r="AX584" s="14" t="s">
        <v>80</v>
      </c>
      <c r="AY584" s="244" t="s">
        <v>125</v>
      </c>
    </row>
    <row r="585" s="2" customFormat="1" ht="37.8" customHeight="1">
      <c r="A585" s="39"/>
      <c r="B585" s="40"/>
      <c r="C585" s="205" t="s">
        <v>843</v>
      </c>
      <c r="D585" s="205" t="s">
        <v>128</v>
      </c>
      <c r="E585" s="206" t="s">
        <v>844</v>
      </c>
      <c r="F585" s="207" t="s">
        <v>845</v>
      </c>
      <c r="G585" s="208" t="s">
        <v>184</v>
      </c>
      <c r="H585" s="209">
        <v>29.940000000000001</v>
      </c>
      <c r="I585" s="210"/>
      <c r="J585" s="211">
        <f>ROUND(I585*H585,2)</f>
        <v>0</v>
      </c>
      <c r="K585" s="207" t="s">
        <v>132</v>
      </c>
      <c r="L585" s="45"/>
      <c r="M585" s="212" t="s">
        <v>19</v>
      </c>
      <c r="N585" s="213" t="s">
        <v>44</v>
      </c>
      <c r="O585" s="85"/>
      <c r="P585" s="214">
        <f>O585*H585</f>
        <v>0</v>
      </c>
      <c r="Q585" s="214">
        <v>0.0030599999999999998</v>
      </c>
      <c r="R585" s="214">
        <f>Q585*H585</f>
        <v>0.091616400000000001</v>
      </c>
      <c r="S585" s="214">
        <v>0</v>
      </c>
      <c r="T585" s="215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16" t="s">
        <v>211</v>
      </c>
      <c r="AT585" s="216" t="s">
        <v>128</v>
      </c>
      <c r="AU585" s="216" t="s">
        <v>134</v>
      </c>
      <c r="AY585" s="18" t="s">
        <v>125</v>
      </c>
      <c r="BE585" s="217">
        <f>IF(N585="základní",J585,0)</f>
        <v>0</v>
      </c>
      <c r="BF585" s="217">
        <f>IF(N585="snížená",J585,0)</f>
        <v>0</v>
      </c>
      <c r="BG585" s="217">
        <f>IF(N585="zákl. přenesená",J585,0)</f>
        <v>0</v>
      </c>
      <c r="BH585" s="217">
        <f>IF(N585="sníž. přenesená",J585,0)</f>
        <v>0</v>
      </c>
      <c r="BI585" s="217">
        <f>IF(N585="nulová",J585,0)</f>
        <v>0</v>
      </c>
      <c r="BJ585" s="18" t="s">
        <v>134</v>
      </c>
      <c r="BK585" s="217">
        <f>ROUND(I585*H585,2)</f>
        <v>0</v>
      </c>
      <c r="BL585" s="18" t="s">
        <v>211</v>
      </c>
      <c r="BM585" s="216" t="s">
        <v>846</v>
      </c>
    </row>
    <row r="586" s="2" customFormat="1">
      <c r="A586" s="39"/>
      <c r="B586" s="40"/>
      <c r="C586" s="41"/>
      <c r="D586" s="218" t="s">
        <v>136</v>
      </c>
      <c r="E586" s="41"/>
      <c r="F586" s="219" t="s">
        <v>847</v>
      </c>
      <c r="G586" s="41"/>
      <c r="H586" s="41"/>
      <c r="I586" s="220"/>
      <c r="J586" s="41"/>
      <c r="K586" s="41"/>
      <c r="L586" s="45"/>
      <c r="M586" s="221"/>
      <c r="N586" s="222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136</v>
      </c>
      <c r="AU586" s="18" t="s">
        <v>134</v>
      </c>
    </row>
    <row r="587" s="2" customFormat="1" ht="44.25" customHeight="1">
      <c r="A587" s="39"/>
      <c r="B587" s="40"/>
      <c r="C587" s="205" t="s">
        <v>848</v>
      </c>
      <c r="D587" s="205" t="s">
        <v>128</v>
      </c>
      <c r="E587" s="206" t="s">
        <v>849</v>
      </c>
      <c r="F587" s="207" t="s">
        <v>850</v>
      </c>
      <c r="G587" s="208" t="s">
        <v>131</v>
      </c>
      <c r="H587" s="209">
        <v>2</v>
      </c>
      <c r="I587" s="210"/>
      <c r="J587" s="211">
        <f>ROUND(I587*H587,2)</f>
        <v>0</v>
      </c>
      <c r="K587" s="207" t="s">
        <v>132</v>
      </c>
      <c r="L587" s="45"/>
      <c r="M587" s="212" t="s">
        <v>19</v>
      </c>
      <c r="N587" s="213" t="s">
        <v>44</v>
      </c>
      <c r="O587" s="85"/>
      <c r="P587" s="214">
        <f>O587*H587</f>
        <v>0</v>
      </c>
      <c r="Q587" s="214">
        <v>0.010999999999999999</v>
      </c>
      <c r="R587" s="214">
        <f>Q587*H587</f>
        <v>0.021999999999999999</v>
      </c>
      <c r="S587" s="214">
        <v>0</v>
      </c>
      <c r="T587" s="215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16" t="s">
        <v>211</v>
      </c>
      <c r="AT587" s="216" t="s">
        <v>128</v>
      </c>
      <c r="AU587" s="216" t="s">
        <v>134</v>
      </c>
      <c r="AY587" s="18" t="s">
        <v>125</v>
      </c>
      <c r="BE587" s="217">
        <f>IF(N587="základní",J587,0)</f>
        <v>0</v>
      </c>
      <c r="BF587" s="217">
        <f>IF(N587="snížená",J587,0)</f>
        <v>0</v>
      </c>
      <c r="BG587" s="217">
        <f>IF(N587="zákl. přenesená",J587,0)</f>
        <v>0</v>
      </c>
      <c r="BH587" s="217">
        <f>IF(N587="sníž. přenesená",J587,0)</f>
        <v>0</v>
      </c>
      <c r="BI587" s="217">
        <f>IF(N587="nulová",J587,0)</f>
        <v>0</v>
      </c>
      <c r="BJ587" s="18" t="s">
        <v>134</v>
      </c>
      <c r="BK587" s="217">
        <f>ROUND(I587*H587,2)</f>
        <v>0</v>
      </c>
      <c r="BL587" s="18" t="s">
        <v>211</v>
      </c>
      <c r="BM587" s="216" t="s">
        <v>851</v>
      </c>
    </row>
    <row r="588" s="2" customFormat="1">
      <c r="A588" s="39"/>
      <c r="B588" s="40"/>
      <c r="C588" s="41"/>
      <c r="D588" s="218" t="s">
        <v>136</v>
      </c>
      <c r="E588" s="41"/>
      <c r="F588" s="219" t="s">
        <v>852</v>
      </c>
      <c r="G588" s="41"/>
      <c r="H588" s="41"/>
      <c r="I588" s="220"/>
      <c r="J588" s="41"/>
      <c r="K588" s="41"/>
      <c r="L588" s="45"/>
      <c r="M588" s="221"/>
      <c r="N588" s="222"/>
      <c r="O588" s="85"/>
      <c r="P588" s="85"/>
      <c r="Q588" s="85"/>
      <c r="R588" s="85"/>
      <c r="S588" s="85"/>
      <c r="T588" s="86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136</v>
      </c>
      <c r="AU588" s="18" t="s">
        <v>134</v>
      </c>
    </row>
    <row r="589" s="2" customFormat="1" ht="37.8" customHeight="1">
      <c r="A589" s="39"/>
      <c r="B589" s="40"/>
      <c r="C589" s="205" t="s">
        <v>853</v>
      </c>
      <c r="D589" s="205" t="s">
        <v>128</v>
      </c>
      <c r="E589" s="206" t="s">
        <v>854</v>
      </c>
      <c r="F589" s="207" t="s">
        <v>855</v>
      </c>
      <c r="G589" s="208" t="s">
        <v>184</v>
      </c>
      <c r="H589" s="209">
        <v>59.600000000000001</v>
      </c>
      <c r="I589" s="210"/>
      <c r="J589" s="211">
        <f>ROUND(I589*H589,2)</f>
        <v>0</v>
      </c>
      <c r="K589" s="207" t="s">
        <v>132</v>
      </c>
      <c r="L589" s="45"/>
      <c r="M589" s="212" t="s">
        <v>19</v>
      </c>
      <c r="N589" s="213" t="s">
        <v>44</v>
      </c>
      <c r="O589" s="85"/>
      <c r="P589" s="214">
        <f>O589*H589</f>
        <v>0</v>
      </c>
      <c r="Q589" s="214">
        <v>0.0029099999999999998</v>
      </c>
      <c r="R589" s="214">
        <f>Q589*H589</f>
        <v>0.17343600000000001</v>
      </c>
      <c r="S589" s="214">
        <v>0</v>
      </c>
      <c r="T589" s="215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6" t="s">
        <v>211</v>
      </c>
      <c r="AT589" s="216" t="s">
        <v>128</v>
      </c>
      <c r="AU589" s="216" t="s">
        <v>134</v>
      </c>
      <c r="AY589" s="18" t="s">
        <v>125</v>
      </c>
      <c r="BE589" s="217">
        <f>IF(N589="základní",J589,0)</f>
        <v>0</v>
      </c>
      <c r="BF589" s="217">
        <f>IF(N589="snížená",J589,0)</f>
        <v>0</v>
      </c>
      <c r="BG589" s="217">
        <f>IF(N589="zákl. přenesená",J589,0)</f>
        <v>0</v>
      </c>
      <c r="BH589" s="217">
        <f>IF(N589="sníž. přenesená",J589,0)</f>
        <v>0</v>
      </c>
      <c r="BI589" s="217">
        <f>IF(N589="nulová",J589,0)</f>
        <v>0</v>
      </c>
      <c r="BJ589" s="18" t="s">
        <v>134</v>
      </c>
      <c r="BK589" s="217">
        <f>ROUND(I589*H589,2)</f>
        <v>0</v>
      </c>
      <c r="BL589" s="18" t="s">
        <v>211</v>
      </c>
      <c r="BM589" s="216" t="s">
        <v>856</v>
      </c>
    </row>
    <row r="590" s="2" customFormat="1">
      <c r="A590" s="39"/>
      <c r="B590" s="40"/>
      <c r="C590" s="41"/>
      <c r="D590" s="218" t="s">
        <v>136</v>
      </c>
      <c r="E590" s="41"/>
      <c r="F590" s="219" t="s">
        <v>857</v>
      </c>
      <c r="G590" s="41"/>
      <c r="H590" s="41"/>
      <c r="I590" s="220"/>
      <c r="J590" s="41"/>
      <c r="K590" s="41"/>
      <c r="L590" s="45"/>
      <c r="M590" s="221"/>
      <c r="N590" s="222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136</v>
      </c>
      <c r="AU590" s="18" t="s">
        <v>134</v>
      </c>
    </row>
    <row r="591" s="13" customFormat="1">
      <c r="A591" s="13"/>
      <c r="B591" s="223"/>
      <c r="C591" s="224"/>
      <c r="D591" s="225" t="s">
        <v>143</v>
      </c>
      <c r="E591" s="226" t="s">
        <v>19</v>
      </c>
      <c r="F591" s="227" t="s">
        <v>858</v>
      </c>
      <c r="G591" s="224"/>
      <c r="H591" s="226" t="s">
        <v>19</v>
      </c>
      <c r="I591" s="228"/>
      <c r="J591" s="224"/>
      <c r="K591" s="224"/>
      <c r="L591" s="229"/>
      <c r="M591" s="230"/>
      <c r="N591" s="231"/>
      <c r="O591" s="231"/>
      <c r="P591" s="231"/>
      <c r="Q591" s="231"/>
      <c r="R591" s="231"/>
      <c r="S591" s="231"/>
      <c r="T591" s="23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3" t="s">
        <v>143</v>
      </c>
      <c r="AU591" s="233" t="s">
        <v>134</v>
      </c>
      <c r="AV591" s="13" t="s">
        <v>80</v>
      </c>
      <c r="AW591" s="13" t="s">
        <v>33</v>
      </c>
      <c r="AX591" s="13" t="s">
        <v>72</v>
      </c>
      <c r="AY591" s="233" t="s">
        <v>125</v>
      </c>
    </row>
    <row r="592" s="14" customFormat="1">
      <c r="A592" s="14"/>
      <c r="B592" s="234"/>
      <c r="C592" s="235"/>
      <c r="D592" s="225" t="s">
        <v>143</v>
      </c>
      <c r="E592" s="236" t="s">
        <v>19</v>
      </c>
      <c r="F592" s="237" t="s">
        <v>859</v>
      </c>
      <c r="G592" s="235"/>
      <c r="H592" s="238">
        <v>54.600000000000001</v>
      </c>
      <c r="I592" s="239"/>
      <c r="J592" s="235"/>
      <c r="K592" s="235"/>
      <c r="L592" s="240"/>
      <c r="M592" s="241"/>
      <c r="N592" s="242"/>
      <c r="O592" s="242"/>
      <c r="P592" s="242"/>
      <c r="Q592" s="242"/>
      <c r="R592" s="242"/>
      <c r="S592" s="242"/>
      <c r="T592" s="24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4" t="s">
        <v>143</v>
      </c>
      <c r="AU592" s="244" t="s">
        <v>134</v>
      </c>
      <c r="AV592" s="14" t="s">
        <v>134</v>
      </c>
      <c r="AW592" s="14" t="s">
        <v>33</v>
      </c>
      <c r="AX592" s="14" t="s">
        <v>72</v>
      </c>
      <c r="AY592" s="244" t="s">
        <v>125</v>
      </c>
    </row>
    <row r="593" s="13" customFormat="1">
      <c r="A593" s="13"/>
      <c r="B593" s="223"/>
      <c r="C593" s="224"/>
      <c r="D593" s="225" t="s">
        <v>143</v>
      </c>
      <c r="E593" s="226" t="s">
        <v>19</v>
      </c>
      <c r="F593" s="227" t="s">
        <v>860</v>
      </c>
      <c r="G593" s="224"/>
      <c r="H593" s="226" t="s">
        <v>19</v>
      </c>
      <c r="I593" s="228"/>
      <c r="J593" s="224"/>
      <c r="K593" s="224"/>
      <c r="L593" s="229"/>
      <c r="M593" s="230"/>
      <c r="N593" s="231"/>
      <c r="O593" s="231"/>
      <c r="P593" s="231"/>
      <c r="Q593" s="231"/>
      <c r="R593" s="231"/>
      <c r="S593" s="231"/>
      <c r="T593" s="23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3" t="s">
        <v>143</v>
      </c>
      <c r="AU593" s="233" t="s">
        <v>134</v>
      </c>
      <c r="AV593" s="13" t="s">
        <v>80</v>
      </c>
      <c r="AW593" s="13" t="s">
        <v>33</v>
      </c>
      <c r="AX593" s="13" t="s">
        <v>72</v>
      </c>
      <c r="AY593" s="233" t="s">
        <v>125</v>
      </c>
    </row>
    <row r="594" s="14" customFormat="1">
      <c r="A594" s="14"/>
      <c r="B594" s="234"/>
      <c r="C594" s="235"/>
      <c r="D594" s="225" t="s">
        <v>143</v>
      </c>
      <c r="E594" s="236" t="s">
        <v>19</v>
      </c>
      <c r="F594" s="237" t="s">
        <v>161</v>
      </c>
      <c r="G594" s="235"/>
      <c r="H594" s="238">
        <v>5</v>
      </c>
      <c r="I594" s="239"/>
      <c r="J594" s="235"/>
      <c r="K594" s="235"/>
      <c r="L594" s="240"/>
      <c r="M594" s="241"/>
      <c r="N594" s="242"/>
      <c r="O594" s="242"/>
      <c r="P594" s="242"/>
      <c r="Q594" s="242"/>
      <c r="R594" s="242"/>
      <c r="S594" s="242"/>
      <c r="T594" s="24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4" t="s">
        <v>143</v>
      </c>
      <c r="AU594" s="244" t="s">
        <v>134</v>
      </c>
      <c r="AV594" s="14" t="s">
        <v>134</v>
      </c>
      <c r="AW594" s="14" t="s">
        <v>33</v>
      </c>
      <c r="AX594" s="14" t="s">
        <v>72</v>
      </c>
      <c r="AY594" s="244" t="s">
        <v>125</v>
      </c>
    </row>
    <row r="595" s="15" customFormat="1">
      <c r="A595" s="15"/>
      <c r="B595" s="245"/>
      <c r="C595" s="246"/>
      <c r="D595" s="225" t="s">
        <v>143</v>
      </c>
      <c r="E595" s="247" t="s">
        <v>19</v>
      </c>
      <c r="F595" s="248" t="s">
        <v>160</v>
      </c>
      <c r="G595" s="246"/>
      <c r="H595" s="249">
        <v>59.600000000000001</v>
      </c>
      <c r="I595" s="250"/>
      <c r="J595" s="246"/>
      <c r="K595" s="246"/>
      <c r="L595" s="251"/>
      <c r="M595" s="252"/>
      <c r="N595" s="253"/>
      <c r="O595" s="253"/>
      <c r="P595" s="253"/>
      <c r="Q595" s="253"/>
      <c r="R595" s="253"/>
      <c r="S595" s="253"/>
      <c r="T595" s="254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55" t="s">
        <v>143</v>
      </c>
      <c r="AU595" s="255" t="s">
        <v>134</v>
      </c>
      <c r="AV595" s="15" t="s">
        <v>133</v>
      </c>
      <c r="AW595" s="15" t="s">
        <v>33</v>
      </c>
      <c r="AX595" s="15" t="s">
        <v>80</v>
      </c>
      <c r="AY595" s="255" t="s">
        <v>125</v>
      </c>
    </row>
    <row r="596" s="2" customFormat="1" ht="44.25" customHeight="1">
      <c r="A596" s="39"/>
      <c r="B596" s="40"/>
      <c r="C596" s="205" t="s">
        <v>861</v>
      </c>
      <c r="D596" s="205" t="s">
        <v>128</v>
      </c>
      <c r="E596" s="206" t="s">
        <v>862</v>
      </c>
      <c r="F596" s="207" t="s">
        <v>863</v>
      </c>
      <c r="G596" s="208" t="s">
        <v>184</v>
      </c>
      <c r="H596" s="209">
        <v>53.049999999999997</v>
      </c>
      <c r="I596" s="210"/>
      <c r="J596" s="211">
        <f>ROUND(I596*H596,2)</f>
        <v>0</v>
      </c>
      <c r="K596" s="207" t="s">
        <v>132</v>
      </c>
      <c r="L596" s="45"/>
      <c r="M596" s="212" t="s">
        <v>19</v>
      </c>
      <c r="N596" s="213" t="s">
        <v>44</v>
      </c>
      <c r="O596" s="85"/>
      <c r="P596" s="214">
        <f>O596*H596</f>
        <v>0</v>
      </c>
      <c r="Q596" s="214">
        <v>0.0043600000000000002</v>
      </c>
      <c r="R596" s="214">
        <f>Q596*H596</f>
        <v>0.231298</v>
      </c>
      <c r="S596" s="214">
        <v>0</v>
      </c>
      <c r="T596" s="215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16" t="s">
        <v>211</v>
      </c>
      <c r="AT596" s="216" t="s">
        <v>128</v>
      </c>
      <c r="AU596" s="216" t="s">
        <v>134</v>
      </c>
      <c r="AY596" s="18" t="s">
        <v>125</v>
      </c>
      <c r="BE596" s="217">
        <f>IF(N596="základní",J596,0)</f>
        <v>0</v>
      </c>
      <c r="BF596" s="217">
        <f>IF(N596="snížená",J596,0)</f>
        <v>0</v>
      </c>
      <c r="BG596" s="217">
        <f>IF(N596="zákl. přenesená",J596,0)</f>
        <v>0</v>
      </c>
      <c r="BH596" s="217">
        <f>IF(N596="sníž. přenesená",J596,0)</f>
        <v>0</v>
      </c>
      <c r="BI596" s="217">
        <f>IF(N596="nulová",J596,0)</f>
        <v>0</v>
      </c>
      <c r="BJ596" s="18" t="s">
        <v>134</v>
      </c>
      <c r="BK596" s="217">
        <f>ROUND(I596*H596,2)</f>
        <v>0</v>
      </c>
      <c r="BL596" s="18" t="s">
        <v>211</v>
      </c>
      <c r="BM596" s="216" t="s">
        <v>864</v>
      </c>
    </row>
    <row r="597" s="2" customFormat="1">
      <c r="A597" s="39"/>
      <c r="B597" s="40"/>
      <c r="C597" s="41"/>
      <c r="D597" s="218" t="s">
        <v>136</v>
      </c>
      <c r="E597" s="41"/>
      <c r="F597" s="219" t="s">
        <v>865</v>
      </c>
      <c r="G597" s="41"/>
      <c r="H597" s="41"/>
      <c r="I597" s="220"/>
      <c r="J597" s="41"/>
      <c r="K597" s="41"/>
      <c r="L597" s="45"/>
      <c r="M597" s="221"/>
      <c r="N597" s="222"/>
      <c r="O597" s="85"/>
      <c r="P597" s="85"/>
      <c r="Q597" s="85"/>
      <c r="R597" s="85"/>
      <c r="S597" s="85"/>
      <c r="T597" s="86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8" t="s">
        <v>136</v>
      </c>
      <c r="AU597" s="18" t="s">
        <v>134</v>
      </c>
    </row>
    <row r="598" s="13" customFormat="1">
      <c r="A598" s="13"/>
      <c r="B598" s="223"/>
      <c r="C598" s="224"/>
      <c r="D598" s="225" t="s">
        <v>143</v>
      </c>
      <c r="E598" s="226" t="s">
        <v>19</v>
      </c>
      <c r="F598" s="227" t="s">
        <v>761</v>
      </c>
      <c r="G598" s="224"/>
      <c r="H598" s="226" t="s">
        <v>19</v>
      </c>
      <c r="I598" s="228"/>
      <c r="J598" s="224"/>
      <c r="K598" s="224"/>
      <c r="L598" s="229"/>
      <c r="M598" s="230"/>
      <c r="N598" s="231"/>
      <c r="O598" s="231"/>
      <c r="P598" s="231"/>
      <c r="Q598" s="231"/>
      <c r="R598" s="231"/>
      <c r="S598" s="231"/>
      <c r="T598" s="23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3" t="s">
        <v>143</v>
      </c>
      <c r="AU598" s="233" t="s">
        <v>134</v>
      </c>
      <c r="AV598" s="13" t="s">
        <v>80</v>
      </c>
      <c r="AW598" s="13" t="s">
        <v>33</v>
      </c>
      <c r="AX598" s="13" t="s">
        <v>72</v>
      </c>
      <c r="AY598" s="233" t="s">
        <v>125</v>
      </c>
    </row>
    <row r="599" s="14" customFormat="1">
      <c r="A599" s="14"/>
      <c r="B599" s="234"/>
      <c r="C599" s="235"/>
      <c r="D599" s="225" t="s">
        <v>143</v>
      </c>
      <c r="E599" s="236" t="s">
        <v>19</v>
      </c>
      <c r="F599" s="237" t="s">
        <v>866</v>
      </c>
      <c r="G599" s="235"/>
      <c r="H599" s="238">
        <v>53.049999999999997</v>
      </c>
      <c r="I599" s="239"/>
      <c r="J599" s="235"/>
      <c r="K599" s="235"/>
      <c r="L599" s="240"/>
      <c r="M599" s="241"/>
      <c r="N599" s="242"/>
      <c r="O599" s="242"/>
      <c r="P599" s="242"/>
      <c r="Q599" s="242"/>
      <c r="R599" s="242"/>
      <c r="S599" s="242"/>
      <c r="T599" s="24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4" t="s">
        <v>143</v>
      </c>
      <c r="AU599" s="244" t="s">
        <v>134</v>
      </c>
      <c r="AV599" s="14" t="s">
        <v>134</v>
      </c>
      <c r="AW599" s="14" t="s">
        <v>33</v>
      </c>
      <c r="AX599" s="14" t="s">
        <v>80</v>
      </c>
      <c r="AY599" s="244" t="s">
        <v>125</v>
      </c>
    </row>
    <row r="600" s="2" customFormat="1" ht="37.8" customHeight="1">
      <c r="A600" s="39"/>
      <c r="B600" s="40"/>
      <c r="C600" s="205" t="s">
        <v>867</v>
      </c>
      <c r="D600" s="205" t="s">
        <v>128</v>
      </c>
      <c r="E600" s="206" t="s">
        <v>868</v>
      </c>
      <c r="F600" s="207" t="s">
        <v>869</v>
      </c>
      <c r="G600" s="208" t="s">
        <v>148</v>
      </c>
      <c r="H600" s="209">
        <v>48.536999999999999</v>
      </c>
      <c r="I600" s="210"/>
      <c r="J600" s="211">
        <f>ROUND(I600*H600,2)</f>
        <v>0</v>
      </c>
      <c r="K600" s="207" t="s">
        <v>132</v>
      </c>
      <c r="L600" s="45"/>
      <c r="M600" s="212" t="s">
        <v>19</v>
      </c>
      <c r="N600" s="213" t="s">
        <v>44</v>
      </c>
      <c r="O600" s="85"/>
      <c r="P600" s="214">
        <f>O600*H600</f>
        <v>0</v>
      </c>
      <c r="Q600" s="214">
        <v>0.0109</v>
      </c>
      <c r="R600" s="214">
        <f>Q600*H600</f>
        <v>0.52905329999999995</v>
      </c>
      <c r="S600" s="214">
        <v>0</v>
      </c>
      <c r="T600" s="215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6" t="s">
        <v>211</v>
      </c>
      <c r="AT600" s="216" t="s">
        <v>128</v>
      </c>
      <c r="AU600" s="216" t="s">
        <v>134</v>
      </c>
      <c r="AY600" s="18" t="s">
        <v>125</v>
      </c>
      <c r="BE600" s="217">
        <f>IF(N600="základní",J600,0)</f>
        <v>0</v>
      </c>
      <c r="BF600" s="217">
        <f>IF(N600="snížená",J600,0)</f>
        <v>0</v>
      </c>
      <c r="BG600" s="217">
        <f>IF(N600="zákl. přenesená",J600,0)</f>
        <v>0</v>
      </c>
      <c r="BH600" s="217">
        <f>IF(N600="sníž. přenesená",J600,0)</f>
        <v>0</v>
      </c>
      <c r="BI600" s="217">
        <f>IF(N600="nulová",J600,0)</f>
        <v>0</v>
      </c>
      <c r="BJ600" s="18" t="s">
        <v>134</v>
      </c>
      <c r="BK600" s="217">
        <f>ROUND(I600*H600,2)</f>
        <v>0</v>
      </c>
      <c r="BL600" s="18" t="s">
        <v>211</v>
      </c>
      <c r="BM600" s="216" t="s">
        <v>870</v>
      </c>
    </row>
    <row r="601" s="2" customFormat="1">
      <c r="A601" s="39"/>
      <c r="B601" s="40"/>
      <c r="C601" s="41"/>
      <c r="D601" s="218" t="s">
        <v>136</v>
      </c>
      <c r="E601" s="41"/>
      <c r="F601" s="219" t="s">
        <v>871</v>
      </c>
      <c r="G601" s="41"/>
      <c r="H601" s="41"/>
      <c r="I601" s="220"/>
      <c r="J601" s="41"/>
      <c r="K601" s="41"/>
      <c r="L601" s="45"/>
      <c r="M601" s="221"/>
      <c r="N601" s="222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136</v>
      </c>
      <c r="AU601" s="18" t="s">
        <v>134</v>
      </c>
    </row>
    <row r="602" s="13" customFormat="1">
      <c r="A602" s="13"/>
      <c r="B602" s="223"/>
      <c r="C602" s="224"/>
      <c r="D602" s="225" t="s">
        <v>143</v>
      </c>
      <c r="E602" s="226" t="s">
        <v>19</v>
      </c>
      <c r="F602" s="227" t="s">
        <v>872</v>
      </c>
      <c r="G602" s="224"/>
      <c r="H602" s="226" t="s">
        <v>19</v>
      </c>
      <c r="I602" s="228"/>
      <c r="J602" s="224"/>
      <c r="K602" s="224"/>
      <c r="L602" s="229"/>
      <c r="M602" s="230"/>
      <c r="N602" s="231"/>
      <c r="O602" s="231"/>
      <c r="P602" s="231"/>
      <c r="Q602" s="231"/>
      <c r="R602" s="231"/>
      <c r="S602" s="231"/>
      <c r="T602" s="23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3" t="s">
        <v>143</v>
      </c>
      <c r="AU602" s="233" t="s">
        <v>134</v>
      </c>
      <c r="AV602" s="13" t="s">
        <v>80</v>
      </c>
      <c r="AW602" s="13" t="s">
        <v>33</v>
      </c>
      <c r="AX602" s="13" t="s">
        <v>72</v>
      </c>
      <c r="AY602" s="233" t="s">
        <v>125</v>
      </c>
    </row>
    <row r="603" s="14" customFormat="1">
      <c r="A603" s="14"/>
      <c r="B603" s="234"/>
      <c r="C603" s="235"/>
      <c r="D603" s="225" t="s">
        <v>143</v>
      </c>
      <c r="E603" s="236" t="s">
        <v>19</v>
      </c>
      <c r="F603" s="237" t="s">
        <v>873</v>
      </c>
      <c r="G603" s="235"/>
      <c r="H603" s="238">
        <v>4.1699999999999999</v>
      </c>
      <c r="I603" s="239"/>
      <c r="J603" s="235"/>
      <c r="K603" s="235"/>
      <c r="L603" s="240"/>
      <c r="M603" s="241"/>
      <c r="N603" s="242"/>
      <c r="O603" s="242"/>
      <c r="P603" s="242"/>
      <c r="Q603" s="242"/>
      <c r="R603" s="242"/>
      <c r="S603" s="242"/>
      <c r="T603" s="24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4" t="s">
        <v>143</v>
      </c>
      <c r="AU603" s="244" t="s">
        <v>134</v>
      </c>
      <c r="AV603" s="14" t="s">
        <v>134</v>
      </c>
      <c r="AW603" s="14" t="s">
        <v>33</v>
      </c>
      <c r="AX603" s="14" t="s">
        <v>72</v>
      </c>
      <c r="AY603" s="244" t="s">
        <v>125</v>
      </c>
    </row>
    <row r="604" s="13" customFormat="1">
      <c r="A604" s="13"/>
      <c r="B604" s="223"/>
      <c r="C604" s="224"/>
      <c r="D604" s="225" t="s">
        <v>143</v>
      </c>
      <c r="E604" s="226" t="s">
        <v>19</v>
      </c>
      <c r="F604" s="227" t="s">
        <v>874</v>
      </c>
      <c r="G604" s="224"/>
      <c r="H604" s="226" t="s">
        <v>19</v>
      </c>
      <c r="I604" s="228"/>
      <c r="J604" s="224"/>
      <c r="K604" s="224"/>
      <c r="L604" s="229"/>
      <c r="M604" s="230"/>
      <c r="N604" s="231"/>
      <c r="O604" s="231"/>
      <c r="P604" s="231"/>
      <c r="Q604" s="231"/>
      <c r="R604" s="231"/>
      <c r="S604" s="231"/>
      <c r="T604" s="23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3" t="s">
        <v>143</v>
      </c>
      <c r="AU604" s="233" t="s">
        <v>134</v>
      </c>
      <c r="AV604" s="13" t="s">
        <v>80</v>
      </c>
      <c r="AW604" s="13" t="s">
        <v>33</v>
      </c>
      <c r="AX604" s="13" t="s">
        <v>72</v>
      </c>
      <c r="AY604" s="233" t="s">
        <v>125</v>
      </c>
    </row>
    <row r="605" s="14" customFormat="1">
      <c r="A605" s="14"/>
      <c r="B605" s="234"/>
      <c r="C605" s="235"/>
      <c r="D605" s="225" t="s">
        <v>143</v>
      </c>
      <c r="E605" s="236" t="s">
        <v>19</v>
      </c>
      <c r="F605" s="237" t="s">
        <v>875</v>
      </c>
      <c r="G605" s="235"/>
      <c r="H605" s="238">
        <v>3.0539999999999998</v>
      </c>
      <c r="I605" s="239"/>
      <c r="J605" s="235"/>
      <c r="K605" s="235"/>
      <c r="L605" s="240"/>
      <c r="M605" s="241"/>
      <c r="N605" s="242"/>
      <c r="O605" s="242"/>
      <c r="P605" s="242"/>
      <c r="Q605" s="242"/>
      <c r="R605" s="242"/>
      <c r="S605" s="242"/>
      <c r="T605" s="243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4" t="s">
        <v>143</v>
      </c>
      <c r="AU605" s="244" t="s">
        <v>134</v>
      </c>
      <c r="AV605" s="14" t="s">
        <v>134</v>
      </c>
      <c r="AW605" s="14" t="s">
        <v>33</v>
      </c>
      <c r="AX605" s="14" t="s">
        <v>72</v>
      </c>
      <c r="AY605" s="244" t="s">
        <v>125</v>
      </c>
    </row>
    <row r="606" s="13" customFormat="1">
      <c r="A606" s="13"/>
      <c r="B606" s="223"/>
      <c r="C606" s="224"/>
      <c r="D606" s="225" t="s">
        <v>143</v>
      </c>
      <c r="E606" s="226" t="s">
        <v>19</v>
      </c>
      <c r="F606" s="227" t="s">
        <v>876</v>
      </c>
      <c r="G606" s="224"/>
      <c r="H606" s="226" t="s">
        <v>19</v>
      </c>
      <c r="I606" s="228"/>
      <c r="J606" s="224"/>
      <c r="K606" s="224"/>
      <c r="L606" s="229"/>
      <c r="M606" s="230"/>
      <c r="N606" s="231"/>
      <c r="O606" s="231"/>
      <c r="P606" s="231"/>
      <c r="Q606" s="231"/>
      <c r="R606" s="231"/>
      <c r="S606" s="231"/>
      <c r="T606" s="23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3" t="s">
        <v>143</v>
      </c>
      <c r="AU606" s="233" t="s">
        <v>134</v>
      </c>
      <c r="AV606" s="13" t="s">
        <v>80</v>
      </c>
      <c r="AW606" s="13" t="s">
        <v>33</v>
      </c>
      <c r="AX606" s="13" t="s">
        <v>72</v>
      </c>
      <c r="AY606" s="233" t="s">
        <v>125</v>
      </c>
    </row>
    <row r="607" s="14" customFormat="1">
      <c r="A607" s="14"/>
      <c r="B607" s="234"/>
      <c r="C607" s="235"/>
      <c r="D607" s="225" t="s">
        <v>143</v>
      </c>
      <c r="E607" s="236" t="s">
        <v>19</v>
      </c>
      <c r="F607" s="237" t="s">
        <v>877</v>
      </c>
      <c r="G607" s="235"/>
      <c r="H607" s="238">
        <v>3.984</v>
      </c>
      <c r="I607" s="239"/>
      <c r="J607" s="235"/>
      <c r="K607" s="235"/>
      <c r="L607" s="240"/>
      <c r="M607" s="241"/>
      <c r="N607" s="242"/>
      <c r="O607" s="242"/>
      <c r="P607" s="242"/>
      <c r="Q607" s="242"/>
      <c r="R607" s="242"/>
      <c r="S607" s="242"/>
      <c r="T607" s="24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4" t="s">
        <v>143</v>
      </c>
      <c r="AU607" s="244" t="s">
        <v>134</v>
      </c>
      <c r="AV607" s="14" t="s">
        <v>134</v>
      </c>
      <c r="AW607" s="14" t="s">
        <v>33</v>
      </c>
      <c r="AX607" s="14" t="s">
        <v>72</v>
      </c>
      <c r="AY607" s="244" t="s">
        <v>125</v>
      </c>
    </row>
    <row r="608" s="13" customFormat="1">
      <c r="A608" s="13"/>
      <c r="B608" s="223"/>
      <c r="C608" s="224"/>
      <c r="D608" s="225" t="s">
        <v>143</v>
      </c>
      <c r="E608" s="226" t="s">
        <v>19</v>
      </c>
      <c r="F608" s="227" t="s">
        <v>878</v>
      </c>
      <c r="G608" s="224"/>
      <c r="H608" s="226" t="s">
        <v>19</v>
      </c>
      <c r="I608" s="228"/>
      <c r="J608" s="224"/>
      <c r="K608" s="224"/>
      <c r="L608" s="229"/>
      <c r="M608" s="230"/>
      <c r="N608" s="231"/>
      <c r="O608" s="231"/>
      <c r="P608" s="231"/>
      <c r="Q608" s="231"/>
      <c r="R608" s="231"/>
      <c r="S608" s="231"/>
      <c r="T608" s="23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3" t="s">
        <v>143</v>
      </c>
      <c r="AU608" s="233" t="s">
        <v>134</v>
      </c>
      <c r="AV608" s="13" t="s">
        <v>80</v>
      </c>
      <c r="AW608" s="13" t="s">
        <v>33</v>
      </c>
      <c r="AX608" s="13" t="s">
        <v>72</v>
      </c>
      <c r="AY608" s="233" t="s">
        <v>125</v>
      </c>
    </row>
    <row r="609" s="14" customFormat="1">
      <c r="A609" s="14"/>
      <c r="B609" s="234"/>
      <c r="C609" s="235"/>
      <c r="D609" s="225" t="s">
        <v>143</v>
      </c>
      <c r="E609" s="236" t="s">
        <v>19</v>
      </c>
      <c r="F609" s="237" t="s">
        <v>879</v>
      </c>
      <c r="G609" s="235"/>
      <c r="H609" s="238">
        <v>5.2039999999999997</v>
      </c>
      <c r="I609" s="239"/>
      <c r="J609" s="235"/>
      <c r="K609" s="235"/>
      <c r="L609" s="240"/>
      <c r="M609" s="241"/>
      <c r="N609" s="242"/>
      <c r="O609" s="242"/>
      <c r="P609" s="242"/>
      <c r="Q609" s="242"/>
      <c r="R609" s="242"/>
      <c r="S609" s="242"/>
      <c r="T609" s="24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4" t="s">
        <v>143</v>
      </c>
      <c r="AU609" s="244" t="s">
        <v>134</v>
      </c>
      <c r="AV609" s="14" t="s">
        <v>134</v>
      </c>
      <c r="AW609" s="14" t="s">
        <v>33</v>
      </c>
      <c r="AX609" s="14" t="s">
        <v>72</v>
      </c>
      <c r="AY609" s="244" t="s">
        <v>125</v>
      </c>
    </row>
    <row r="610" s="13" customFormat="1">
      <c r="A610" s="13"/>
      <c r="B610" s="223"/>
      <c r="C610" s="224"/>
      <c r="D610" s="225" t="s">
        <v>143</v>
      </c>
      <c r="E610" s="226" t="s">
        <v>19</v>
      </c>
      <c r="F610" s="227" t="s">
        <v>880</v>
      </c>
      <c r="G610" s="224"/>
      <c r="H610" s="226" t="s">
        <v>19</v>
      </c>
      <c r="I610" s="228"/>
      <c r="J610" s="224"/>
      <c r="K610" s="224"/>
      <c r="L610" s="229"/>
      <c r="M610" s="230"/>
      <c r="N610" s="231"/>
      <c r="O610" s="231"/>
      <c r="P610" s="231"/>
      <c r="Q610" s="231"/>
      <c r="R610" s="231"/>
      <c r="S610" s="231"/>
      <c r="T610" s="23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3" t="s">
        <v>143</v>
      </c>
      <c r="AU610" s="233" t="s">
        <v>134</v>
      </c>
      <c r="AV610" s="13" t="s">
        <v>80</v>
      </c>
      <c r="AW610" s="13" t="s">
        <v>33</v>
      </c>
      <c r="AX610" s="13" t="s">
        <v>72</v>
      </c>
      <c r="AY610" s="233" t="s">
        <v>125</v>
      </c>
    </row>
    <row r="611" s="14" customFormat="1">
      <c r="A611" s="14"/>
      <c r="B611" s="234"/>
      <c r="C611" s="235"/>
      <c r="D611" s="225" t="s">
        <v>143</v>
      </c>
      <c r="E611" s="236" t="s">
        <v>19</v>
      </c>
      <c r="F611" s="237" t="s">
        <v>881</v>
      </c>
      <c r="G611" s="235"/>
      <c r="H611" s="238">
        <v>4.4880000000000004</v>
      </c>
      <c r="I611" s="239"/>
      <c r="J611" s="235"/>
      <c r="K611" s="235"/>
      <c r="L611" s="240"/>
      <c r="M611" s="241"/>
      <c r="N611" s="242"/>
      <c r="O611" s="242"/>
      <c r="P611" s="242"/>
      <c r="Q611" s="242"/>
      <c r="R611" s="242"/>
      <c r="S611" s="242"/>
      <c r="T611" s="24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4" t="s">
        <v>143</v>
      </c>
      <c r="AU611" s="244" t="s">
        <v>134</v>
      </c>
      <c r="AV611" s="14" t="s">
        <v>134</v>
      </c>
      <c r="AW611" s="14" t="s">
        <v>33</v>
      </c>
      <c r="AX611" s="14" t="s">
        <v>72</v>
      </c>
      <c r="AY611" s="244" t="s">
        <v>125</v>
      </c>
    </row>
    <row r="612" s="13" customFormat="1">
      <c r="A612" s="13"/>
      <c r="B612" s="223"/>
      <c r="C612" s="224"/>
      <c r="D612" s="225" t="s">
        <v>143</v>
      </c>
      <c r="E612" s="226" t="s">
        <v>19</v>
      </c>
      <c r="F612" s="227" t="s">
        <v>882</v>
      </c>
      <c r="G612" s="224"/>
      <c r="H612" s="226" t="s">
        <v>19</v>
      </c>
      <c r="I612" s="228"/>
      <c r="J612" s="224"/>
      <c r="K612" s="224"/>
      <c r="L612" s="229"/>
      <c r="M612" s="230"/>
      <c r="N612" s="231"/>
      <c r="O612" s="231"/>
      <c r="P612" s="231"/>
      <c r="Q612" s="231"/>
      <c r="R612" s="231"/>
      <c r="S612" s="231"/>
      <c r="T612" s="23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3" t="s">
        <v>143</v>
      </c>
      <c r="AU612" s="233" t="s">
        <v>134</v>
      </c>
      <c r="AV612" s="13" t="s">
        <v>80</v>
      </c>
      <c r="AW612" s="13" t="s">
        <v>33</v>
      </c>
      <c r="AX612" s="13" t="s">
        <v>72</v>
      </c>
      <c r="AY612" s="233" t="s">
        <v>125</v>
      </c>
    </row>
    <row r="613" s="14" customFormat="1">
      <c r="A613" s="14"/>
      <c r="B613" s="234"/>
      <c r="C613" s="235"/>
      <c r="D613" s="225" t="s">
        <v>143</v>
      </c>
      <c r="E613" s="236" t="s">
        <v>19</v>
      </c>
      <c r="F613" s="237" t="s">
        <v>883</v>
      </c>
      <c r="G613" s="235"/>
      <c r="H613" s="238">
        <v>3.0899999999999999</v>
      </c>
      <c r="I613" s="239"/>
      <c r="J613" s="235"/>
      <c r="K613" s="235"/>
      <c r="L613" s="240"/>
      <c r="M613" s="241"/>
      <c r="N613" s="242"/>
      <c r="O613" s="242"/>
      <c r="P613" s="242"/>
      <c r="Q613" s="242"/>
      <c r="R613" s="242"/>
      <c r="S613" s="242"/>
      <c r="T613" s="24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4" t="s">
        <v>143</v>
      </c>
      <c r="AU613" s="244" t="s">
        <v>134</v>
      </c>
      <c r="AV613" s="14" t="s">
        <v>134</v>
      </c>
      <c r="AW613" s="14" t="s">
        <v>33</v>
      </c>
      <c r="AX613" s="14" t="s">
        <v>72</v>
      </c>
      <c r="AY613" s="244" t="s">
        <v>125</v>
      </c>
    </row>
    <row r="614" s="13" customFormat="1">
      <c r="A614" s="13"/>
      <c r="B614" s="223"/>
      <c r="C614" s="224"/>
      <c r="D614" s="225" t="s">
        <v>143</v>
      </c>
      <c r="E614" s="226" t="s">
        <v>19</v>
      </c>
      <c r="F614" s="227" t="s">
        <v>884</v>
      </c>
      <c r="G614" s="224"/>
      <c r="H614" s="226" t="s">
        <v>19</v>
      </c>
      <c r="I614" s="228"/>
      <c r="J614" s="224"/>
      <c r="K614" s="224"/>
      <c r="L614" s="229"/>
      <c r="M614" s="230"/>
      <c r="N614" s="231"/>
      <c r="O614" s="231"/>
      <c r="P614" s="231"/>
      <c r="Q614" s="231"/>
      <c r="R614" s="231"/>
      <c r="S614" s="231"/>
      <c r="T614" s="23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3" t="s">
        <v>143</v>
      </c>
      <c r="AU614" s="233" t="s">
        <v>134</v>
      </c>
      <c r="AV614" s="13" t="s">
        <v>80</v>
      </c>
      <c r="AW614" s="13" t="s">
        <v>33</v>
      </c>
      <c r="AX614" s="13" t="s">
        <v>72</v>
      </c>
      <c r="AY614" s="233" t="s">
        <v>125</v>
      </c>
    </row>
    <row r="615" s="14" customFormat="1">
      <c r="A615" s="14"/>
      <c r="B615" s="234"/>
      <c r="C615" s="235"/>
      <c r="D615" s="225" t="s">
        <v>143</v>
      </c>
      <c r="E615" s="236" t="s">
        <v>19</v>
      </c>
      <c r="F615" s="237" t="s">
        <v>885</v>
      </c>
      <c r="G615" s="235"/>
      <c r="H615" s="238">
        <v>4.1699999999999999</v>
      </c>
      <c r="I615" s="239"/>
      <c r="J615" s="235"/>
      <c r="K615" s="235"/>
      <c r="L615" s="240"/>
      <c r="M615" s="241"/>
      <c r="N615" s="242"/>
      <c r="O615" s="242"/>
      <c r="P615" s="242"/>
      <c r="Q615" s="242"/>
      <c r="R615" s="242"/>
      <c r="S615" s="242"/>
      <c r="T615" s="24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4" t="s">
        <v>143</v>
      </c>
      <c r="AU615" s="244" t="s">
        <v>134</v>
      </c>
      <c r="AV615" s="14" t="s">
        <v>134</v>
      </c>
      <c r="AW615" s="14" t="s">
        <v>33</v>
      </c>
      <c r="AX615" s="14" t="s">
        <v>72</v>
      </c>
      <c r="AY615" s="244" t="s">
        <v>125</v>
      </c>
    </row>
    <row r="616" s="13" customFormat="1">
      <c r="A616" s="13"/>
      <c r="B616" s="223"/>
      <c r="C616" s="224"/>
      <c r="D616" s="225" t="s">
        <v>143</v>
      </c>
      <c r="E616" s="226" t="s">
        <v>19</v>
      </c>
      <c r="F616" s="227" t="s">
        <v>886</v>
      </c>
      <c r="G616" s="224"/>
      <c r="H616" s="226" t="s">
        <v>19</v>
      </c>
      <c r="I616" s="228"/>
      <c r="J616" s="224"/>
      <c r="K616" s="224"/>
      <c r="L616" s="229"/>
      <c r="M616" s="230"/>
      <c r="N616" s="231"/>
      <c r="O616" s="231"/>
      <c r="P616" s="231"/>
      <c r="Q616" s="231"/>
      <c r="R616" s="231"/>
      <c r="S616" s="231"/>
      <c r="T616" s="23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3" t="s">
        <v>143</v>
      </c>
      <c r="AU616" s="233" t="s">
        <v>134</v>
      </c>
      <c r="AV616" s="13" t="s">
        <v>80</v>
      </c>
      <c r="AW616" s="13" t="s">
        <v>33</v>
      </c>
      <c r="AX616" s="13" t="s">
        <v>72</v>
      </c>
      <c r="AY616" s="233" t="s">
        <v>125</v>
      </c>
    </row>
    <row r="617" s="14" customFormat="1">
      <c r="A617" s="14"/>
      <c r="B617" s="234"/>
      <c r="C617" s="235"/>
      <c r="D617" s="225" t="s">
        <v>143</v>
      </c>
      <c r="E617" s="236" t="s">
        <v>19</v>
      </c>
      <c r="F617" s="237" t="s">
        <v>887</v>
      </c>
      <c r="G617" s="235"/>
      <c r="H617" s="238">
        <v>3.8250000000000002</v>
      </c>
      <c r="I617" s="239"/>
      <c r="J617" s="235"/>
      <c r="K617" s="235"/>
      <c r="L617" s="240"/>
      <c r="M617" s="241"/>
      <c r="N617" s="242"/>
      <c r="O617" s="242"/>
      <c r="P617" s="242"/>
      <c r="Q617" s="242"/>
      <c r="R617" s="242"/>
      <c r="S617" s="242"/>
      <c r="T617" s="24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4" t="s">
        <v>143</v>
      </c>
      <c r="AU617" s="244" t="s">
        <v>134</v>
      </c>
      <c r="AV617" s="14" t="s">
        <v>134</v>
      </c>
      <c r="AW617" s="14" t="s">
        <v>33</v>
      </c>
      <c r="AX617" s="14" t="s">
        <v>72</v>
      </c>
      <c r="AY617" s="244" t="s">
        <v>125</v>
      </c>
    </row>
    <row r="618" s="13" customFormat="1">
      <c r="A618" s="13"/>
      <c r="B618" s="223"/>
      <c r="C618" s="224"/>
      <c r="D618" s="225" t="s">
        <v>143</v>
      </c>
      <c r="E618" s="226" t="s">
        <v>19</v>
      </c>
      <c r="F618" s="227" t="s">
        <v>888</v>
      </c>
      <c r="G618" s="224"/>
      <c r="H618" s="226" t="s">
        <v>19</v>
      </c>
      <c r="I618" s="228"/>
      <c r="J618" s="224"/>
      <c r="K618" s="224"/>
      <c r="L618" s="229"/>
      <c r="M618" s="230"/>
      <c r="N618" s="231"/>
      <c r="O618" s="231"/>
      <c r="P618" s="231"/>
      <c r="Q618" s="231"/>
      <c r="R618" s="231"/>
      <c r="S618" s="231"/>
      <c r="T618" s="23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3" t="s">
        <v>143</v>
      </c>
      <c r="AU618" s="233" t="s">
        <v>134</v>
      </c>
      <c r="AV618" s="13" t="s">
        <v>80</v>
      </c>
      <c r="AW618" s="13" t="s">
        <v>33</v>
      </c>
      <c r="AX618" s="13" t="s">
        <v>72</v>
      </c>
      <c r="AY618" s="233" t="s">
        <v>125</v>
      </c>
    </row>
    <row r="619" s="14" customFormat="1">
      <c r="A619" s="14"/>
      <c r="B619" s="234"/>
      <c r="C619" s="235"/>
      <c r="D619" s="225" t="s">
        <v>143</v>
      </c>
      <c r="E619" s="236" t="s">
        <v>19</v>
      </c>
      <c r="F619" s="237" t="s">
        <v>889</v>
      </c>
      <c r="G619" s="235"/>
      <c r="H619" s="238">
        <v>2.46</v>
      </c>
      <c r="I619" s="239"/>
      <c r="J619" s="235"/>
      <c r="K619" s="235"/>
      <c r="L619" s="240"/>
      <c r="M619" s="241"/>
      <c r="N619" s="242"/>
      <c r="O619" s="242"/>
      <c r="P619" s="242"/>
      <c r="Q619" s="242"/>
      <c r="R619" s="242"/>
      <c r="S619" s="242"/>
      <c r="T619" s="24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4" t="s">
        <v>143</v>
      </c>
      <c r="AU619" s="244" t="s">
        <v>134</v>
      </c>
      <c r="AV619" s="14" t="s">
        <v>134</v>
      </c>
      <c r="AW619" s="14" t="s">
        <v>33</v>
      </c>
      <c r="AX619" s="14" t="s">
        <v>72</v>
      </c>
      <c r="AY619" s="244" t="s">
        <v>125</v>
      </c>
    </row>
    <row r="620" s="13" customFormat="1">
      <c r="A620" s="13"/>
      <c r="B620" s="223"/>
      <c r="C620" s="224"/>
      <c r="D620" s="225" t="s">
        <v>143</v>
      </c>
      <c r="E620" s="226" t="s">
        <v>19</v>
      </c>
      <c r="F620" s="227" t="s">
        <v>890</v>
      </c>
      <c r="G620" s="224"/>
      <c r="H620" s="226" t="s">
        <v>19</v>
      </c>
      <c r="I620" s="228"/>
      <c r="J620" s="224"/>
      <c r="K620" s="224"/>
      <c r="L620" s="229"/>
      <c r="M620" s="230"/>
      <c r="N620" s="231"/>
      <c r="O620" s="231"/>
      <c r="P620" s="231"/>
      <c r="Q620" s="231"/>
      <c r="R620" s="231"/>
      <c r="S620" s="231"/>
      <c r="T620" s="23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3" t="s">
        <v>143</v>
      </c>
      <c r="AU620" s="233" t="s">
        <v>134</v>
      </c>
      <c r="AV620" s="13" t="s">
        <v>80</v>
      </c>
      <c r="AW620" s="13" t="s">
        <v>33</v>
      </c>
      <c r="AX620" s="13" t="s">
        <v>72</v>
      </c>
      <c r="AY620" s="233" t="s">
        <v>125</v>
      </c>
    </row>
    <row r="621" s="14" customFormat="1">
      <c r="A621" s="14"/>
      <c r="B621" s="234"/>
      <c r="C621" s="235"/>
      <c r="D621" s="225" t="s">
        <v>143</v>
      </c>
      <c r="E621" s="236" t="s">
        <v>19</v>
      </c>
      <c r="F621" s="237" t="s">
        <v>891</v>
      </c>
      <c r="G621" s="235"/>
      <c r="H621" s="238">
        <v>14.092000000000001</v>
      </c>
      <c r="I621" s="239"/>
      <c r="J621" s="235"/>
      <c r="K621" s="235"/>
      <c r="L621" s="240"/>
      <c r="M621" s="241"/>
      <c r="N621" s="242"/>
      <c r="O621" s="242"/>
      <c r="P621" s="242"/>
      <c r="Q621" s="242"/>
      <c r="R621" s="242"/>
      <c r="S621" s="242"/>
      <c r="T621" s="24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4" t="s">
        <v>143</v>
      </c>
      <c r="AU621" s="244" t="s">
        <v>134</v>
      </c>
      <c r="AV621" s="14" t="s">
        <v>134</v>
      </c>
      <c r="AW621" s="14" t="s">
        <v>33</v>
      </c>
      <c r="AX621" s="14" t="s">
        <v>72</v>
      </c>
      <c r="AY621" s="244" t="s">
        <v>125</v>
      </c>
    </row>
    <row r="622" s="15" customFormat="1">
      <c r="A622" s="15"/>
      <c r="B622" s="245"/>
      <c r="C622" s="246"/>
      <c r="D622" s="225" t="s">
        <v>143</v>
      </c>
      <c r="E622" s="247" t="s">
        <v>19</v>
      </c>
      <c r="F622" s="248" t="s">
        <v>160</v>
      </c>
      <c r="G622" s="246"/>
      <c r="H622" s="249">
        <v>48.536999999999999</v>
      </c>
      <c r="I622" s="250"/>
      <c r="J622" s="246"/>
      <c r="K622" s="246"/>
      <c r="L622" s="251"/>
      <c r="M622" s="252"/>
      <c r="N622" s="253"/>
      <c r="O622" s="253"/>
      <c r="P622" s="253"/>
      <c r="Q622" s="253"/>
      <c r="R622" s="253"/>
      <c r="S622" s="253"/>
      <c r="T622" s="254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55" t="s">
        <v>143</v>
      </c>
      <c r="AU622" s="255" t="s">
        <v>134</v>
      </c>
      <c r="AV622" s="15" t="s">
        <v>133</v>
      </c>
      <c r="AW622" s="15" t="s">
        <v>33</v>
      </c>
      <c r="AX622" s="15" t="s">
        <v>80</v>
      </c>
      <c r="AY622" s="255" t="s">
        <v>125</v>
      </c>
    </row>
    <row r="623" s="2" customFormat="1" ht="33" customHeight="1">
      <c r="A623" s="39"/>
      <c r="B623" s="40"/>
      <c r="C623" s="205" t="s">
        <v>892</v>
      </c>
      <c r="D623" s="205" t="s">
        <v>128</v>
      </c>
      <c r="E623" s="206" t="s">
        <v>893</v>
      </c>
      <c r="F623" s="207" t="s">
        <v>894</v>
      </c>
      <c r="G623" s="208" t="s">
        <v>184</v>
      </c>
      <c r="H623" s="209">
        <v>29.940000000000001</v>
      </c>
      <c r="I623" s="210"/>
      <c r="J623" s="211">
        <f>ROUND(I623*H623,2)</f>
        <v>0</v>
      </c>
      <c r="K623" s="207" t="s">
        <v>132</v>
      </c>
      <c r="L623" s="45"/>
      <c r="M623" s="212" t="s">
        <v>19</v>
      </c>
      <c r="N623" s="213" t="s">
        <v>44</v>
      </c>
      <c r="O623" s="85"/>
      <c r="P623" s="214">
        <f>O623*H623</f>
        <v>0</v>
      </c>
      <c r="Q623" s="214">
        <v>0.0027399999999999998</v>
      </c>
      <c r="R623" s="214">
        <f>Q623*H623</f>
        <v>0.0820356</v>
      </c>
      <c r="S623" s="214">
        <v>0</v>
      </c>
      <c r="T623" s="215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6" t="s">
        <v>211</v>
      </c>
      <c r="AT623" s="216" t="s">
        <v>128</v>
      </c>
      <c r="AU623" s="216" t="s">
        <v>134</v>
      </c>
      <c r="AY623" s="18" t="s">
        <v>125</v>
      </c>
      <c r="BE623" s="217">
        <f>IF(N623="základní",J623,0)</f>
        <v>0</v>
      </c>
      <c r="BF623" s="217">
        <f>IF(N623="snížená",J623,0)</f>
        <v>0</v>
      </c>
      <c r="BG623" s="217">
        <f>IF(N623="zákl. přenesená",J623,0)</f>
        <v>0</v>
      </c>
      <c r="BH623" s="217">
        <f>IF(N623="sníž. přenesená",J623,0)</f>
        <v>0</v>
      </c>
      <c r="BI623" s="217">
        <f>IF(N623="nulová",J623,0)</f>
        <v>0</v>
      </c>
      <c r="BJ623" s="18" t="s">
        <v>134</v>
      </c>
      <c r="BK623" s="217">
        <f>ROUND(I623*H623,2)</f>
        <v>0</v>
      </c>
      <c r="BL623" s="18" t="s">
        <v>211</v>
      </c>
      <c r="BM623" s="216" t="s">
        <v>895</v>
      </c>
    </row>
    <row r="624" s="2" customFormat="1">
      <c r="A624" s="39"/>
      <c r="B624" s="40"/>
      <c r="C624" s="41"/>
      <c r="D624" s="218" t="s">
        <v>136</v>
      </c>
      <c r="E624" s="41"/>
      <c r="F624" s="219" t="s">
        <v>896</v>
      </c>
      <c r="G624" s="41"/>
      <c r="H624" s="41"/>
      <c r="I624" s="220"/>
      <c r="J624" s="41"/>
      <c r="K624" s="41"/>
      <c r="L624" s="45"/>
      <c r="M624" s="221"/>
      <c r="N624" s="222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136</v>
      </c>
      <c r="AU624" s="18" t="s">
        <v>134</v>
      </c>
    </row>
    <row r="625" s="13" customFormat="1">
      <c r="A625" s="13"/>
      <c r="B625" s="223"/>
      <c r="C625" s="224"/>
      <c r="D625" s="225" t="s">
        <v>143</v>
      </c>
      <c r="E625" s="226" t="s">
        <v>19</v>
      </c>
      <c r="F625" s="227" t="s">
        <v>897</v>
      </c>
      <c r="G625" s="224"/>
      <c r="H625" s="226" t="s">
        <v>19</v>
      </c>
      <c r="I625" s="228"/>
      <c r="J625" s="224"/>
      <c r="K625" s="224"/>
      <c r="L625" s="229"/>
      <c r="M625" s="230"/>
      <c r="N625" s="231"/>
      <c r="O625" s="231"/>
      <c r="P625" s="231"/>
      <c r="Q625" s="231"/>
      <c r="R625" s="231"/>
      <c r="S625" s="231"/>
      <c r="T625" s="23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3" t="s">
        <v>143</v>
      </c>
      <c r="AU625" s="233" t="s">
        <v>134</v>
      </c>
      <c r="AV625" s="13" t="s">
        <v>80</v>
      </c>
      <c r="AW625" s="13" t="s">
        <v>33</v>
      </c>
      <c r="AX625" s="13" t="s">
        <v>72</v>
      </c>
      <c r="AY625" s="233" t="s">
        <v>125</v>
      </c>
    </row>
    <row r="626" s="14" customFormat="1">
      <c r="A626" s="14"/>
      <c r="B626" s="234"/>
      <c r="C626" s="235"/>
      <c r="D626" s="225" t="s">
        <v>143</v>
      </c>
      <c r="E626" s="236" t="s">
        <v>19</v>
      </c>
      <c r="F626" s="237" t="s">
        <v>815</v>
      </c>
      <c r="G626" s="235"/>
      <c r="H626" s="238">
        <v>29.940000000000001</v>
      </c>
      <c r="I626" s="239"/>
      <c r="J626" s="235"/>
      <c r="K626" s="235"/>
      <c r="L626" s="240"/>
      <c r="M626" s="241"/>
      <c r="N626" s="242"/>
      <c r="O626" s="242"/>
      <c r="P626" s="242"/>
      <c r="Q626" s="242"/>
      <c r="R626" s="242"/>
      <c r="S626" s="242"/>
      <c r="T626" s="243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4" t="s">
        <v>143</v>
      </c>
      <c r="AU626" s="244" t="s">
        <v>134</v>
      </c>
      <c r="AV626" s="14" t="s">
        <v>134</v>
      </c>
      <c r="AW626" s="14" t="s">
        <v>33</v>
      </c>
      <c r="AX626" s="14" t="s">
        <v>80</v>
      </c>
      <c r="AY626" s="244" t="s">
        <v>125</v>
      </c>
    </row>
    <row r="627" s="2" customFormat="1" ht="37.8" customHeight="1">
      <c r="A627" s="39"/>
      <c r="B627" s="40"/>
      <c r="C627" s="205" t="s">
        <v>898</v>
      </c>
      <c r="D627" s="205" t="s">
        <v>128</v>
      </c>
      <c r="E627" s="206" t="s">
        <v>899</v>
      </c>
      <c r="F627" s="207" t="s">
        <v>900</v>
      </c>
      <c r="G627" s="208" t="s">
        <v>131</v>
      </c>
      <c r="H627" s="209">
        <v>3</v>
      </c>
      <c r="I627" s="210"/>
      <c r="J627" s="211">
        <f>ROUND(I627*H627,2)</f>
        <v>0</v>
      </c>
      <c r="K627" s="207" t="s">
        <v>132</v>
      </c>
      <c r="L627" s="45"/>
      <c r="M627" s="212" t="s">
        <v>19</v>
      </c>
      <c r="N627" s="213" t="s">
        <v>44</v>
      </c>
      <c r="O627" s="85"/>
      <c r="P627" s="214">
        <f>O627*H627</f>
        <v>0</v>
      </c>
      <c r="Q627" s="214">
        <v>0.00044000000000000002</v>
      </c>
      <c r="R627" s="214">
        <f>Q627*H627</f>
        <v>0.00132</v>
      </c>
      <c r="S627" s="214">
        <v>0</v>
      </c>
      <c r="T627" s="215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16" t="s">
        <v>211</v>
      </c>
      <c r="AT627" s="216" t="s">
        <v>128</v>
      </c>
      <c r="AU627" s="216" t="s">
        <v>134</v>
      </c>
      <c r="AY627" s="18" t="s">
        <v>125</v>
      </c>
      <c r="BE627" s="217">
        <f>IF(N627="základní",J627,0)</f>
        <v>0</v>
      </c>
      <c r="BF627" s="217">
        <f>IF(N627="snížená",J627,0)</f>
        <v>0</v>
      </c>
      <c r="BG627" s="217">
        <f>IF(N627="zákl. přenesená",J627,0)</f>
        <v>0</v>
      </c>
      <c r="BH627" s="217">
        <f>IF(N627="sníž. přenesená",J627,0)</f>
        <v>0</v>
      </c>
      <c r="BI627" s="217">
        <f>IF(N627="nulová",J627,0)</f>
        <v>0</v>
      </c>
      <c r="BJ627" s="18" t="s">
        <v>134</v>
      </c>
      <c r="BK627" s="217">
        <f>ROUND(I627*H627,2)</f>
        <v>0</v>
      </c>
      <c r="BL627" s="18" t="s">
        <v>211</v>
      </c>
      <c r="BM627" s="216" t="s">
        <v>901</v>
      </c>
    </row>
    <row r="628" s="2" customFormat="1">
      <c r="A628" s="39"/>
      <c r="B628" s="40"/>
      <c r="C628" s="41"/>
      <c r="D628" s="218" t="s">
        <v>136</v>
      </c>
      <c r="E628" s="41"/>
      <c r="F628" s="219" t="s">
        <v>902</v>
      </c>
      <c r="G628" s="41"/>
      <c r="H628" s="41"/>
      <c r="I628" s="220"/>
      <c r="J628" s="41"/>
      <c r="K628" s="41"/>
      <c r="L628" s="45"/>
      <c r="M628" s="221"/>
      <c r="N628" s="222"/>
      <c r="O628" s="85"/>
      <c r="P628" s="85"/>
      <c r="Q628" s="85"/>
      <c r="R628" s="85"/>
      <c r="S628" s="85"/>
      <c r="T628" s="86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136</v>
      </c>
      <c r="AU628" s="18" t="s">
        <v>134</v>
      </c>
    </row>
    <row r="629" s="13" customFormat="1">
      <c r="A629" s="13"/>
      <c r="B629" s="223"/>
      <c r="C629" s="224"/>
      <c r="D629" s="225" t="s">
        <v>143</v>
      </c>
      <c r="E629" s="226" t="s">
        <v>19</v>
      </c>
      <c r="F629" s="227" t="s">
        <v>903</v>
      </c>
      <c r="G629" s="224"/>
      <c r="H629" s="226" t="s">
        <v>19</v>
      </c>
      <c r="I629" s="228"/>
      <c r="J629" s="224"/>
      <c r="K629" s="224"/>
      <c r="L629" s="229"/>
      <c r="M629" s="230"/>
      <c r="N629" s="231"/>
      <c r="O629" s="231"/>
      <c r="P629" s="231"/>
      <c r="Q629" s="231"/>
      <c r="R629" s="231"/>
      <c r="S629" s="231"/>
      <c r="T629" s="23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3" t="s">
        <v>143</v>
      </c>
      <c r="AU629" s="233" t="s">
        <v>134</v>
      </c>
      <c r="AV629" s="13" t="s">
        <v>80</v>
      </c>
      <c r="AW629" s="13" t="s">
        <v>33</v>
      </c>
      <c r="AX629" s="13" t="s">
        <v>72</v>
      </c>
      <c r="AY629" s="233" t="s">
        <v>125</v>
      </c>
    </row>
    <row r="630" s="14" customFormat="1">
      <c r="A630" s="14"/>
      <c r="B630" s="234"/>
      <c r="C630" s="235"/>
      <c r="D630" s="225" t="s">
        <v>143</v>
      </c>
      <c r="E630" s="236" t="s">
        <v>19</v>
      </c>
      <c r="F630" s="237" t="s">
        <v>126</v>
      </c>
      <c r="G630" s="235"/>
      <c r="H630" s="238">
        <v>3</v>
      </c>
      <c r="I630" s="239"/>
      <c r="J630" s="235"/>
      <c r="K630" s="235"/>
      <c r="L630" s="240"/>
      <c r="M630" s="241"/>
      <c r="N630" s="242"/>
      <c r="O630" s="242"/>
      <c r="P630" s="242"/>
      <c r="Q630" s="242"/>
      <c r="R630" s="242"/>
      <c r="S630" s="242"/>
      <c r="T630" s="24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4" t="s">
        <v>143</v>
      </c>
      <c r="AU630" s="244" t="s">
        <v>134</v>
      </c>
      <c r="AV630" s="14" t="s">
        <v>134</v>
      </c>
      <c r="AW630" s="14" t="s">
        <v>33</v>
      </c>
      <c r="AX630" s="14" t="s">
        <v>80</v>
      </c>
      <c r="AY630" s="244" t="s">
        <v>125</v>
      </c>
    </row>
    <row r="631" s="2" customFormat="1" ht="55.5" customHeight="1">
      <c r="A631" s="39"/>
      <c r="B631" s="40"/>
      <c r="C631" s="205" t="s">
        <v>904</v>
      </c>
      <c r="D631" s="205" t="s">
        <v>128</v>
      </c>
      <c r="E631" s="206" t="s">
        <v>905</v>
      </c>
      <c r="F631" s="207" t="s">
        <v>906</v>
      </c>
      <c r="G631" s="208" t="s">
        <v>475</v>
      </c>
      <c r="H631" s="278"/>
      <c r="I631" s="210"/>
      <c r="J631" s="211">
        <f>ROUND(I631*H631,2)</f>
        <v>0</v>
      </c>
      <c r="K631" s="207" t="s">
        <v>132</v>
      </c>
      <c r="L631" s="45"/>
      <c r="M631" s="212" t="s">
        <v>19</v>
      </c>
      <c r="N631" s="213" t="s">
        <v>44</v>
      </c>
      <c r="O631" s="85"/>
      <c r="P631" s="214">
        <f>O631*H631</f>
        <v>0</v>
      </c>
      <c r="Q631" s="214">
        <v>0</v>
      </c>
      <c r="R631" s="214">
        <f>Q631*H631</f>
        <v>0</v>
      </c>
      <c r="S631" s="214">
        <v>0</v>
      </c>
      <c r="T631" s="215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16" t="s">
        <v>211</v>
      </c>
      <c r="AT631" s="216" t="s">
        <v>128</v>
      </c>
      <c r="AU631" s="216" t="s">
        <v>134</v>
      </c>
      <c r="AY631" s="18" t="s">
        <v>125</v>
      </c>
      <c r="BE631" s="217">
        <f>IF(N631="základní",J631,0)</f>
        <v>0</v>
      </c>
      <c r="BF631" s="217">
        <f>IF(N631="snížená",J631,0)</f>
        <v>0</v>
      </c>
      <c r="BG631" s="217">
        <f>IF(N631="zákl. přenesená",J631,0)</f>
        <v>0</v>
      </c>
      <c r="BH631" s="217">
        <f>IF(N631="sníž. přenesená",J631,0)</f>
        <v>0</v>
      </c>
      <c r="BI631" s="217">
        <f>IF(N631="nulová",J631,0)</f>
        <v>0</v>
      </c>
      <c r="BJ631" s="18" t="s">
        <v>134</v>
      </c>
      <c r="BK631" s="217">
        <f>ROUND(I631*H631,2)</f>
        <v>0</v>
      </c>
      <c r="BL631" s="18" t="s">
        <v>211</v>
      </c>
      <c r="BM631" s="216" t="s">
        <v>907</v>
      </c>
    </row>
    <row r="632" s="2" customFormat="1">
      <c r="A632" s="39"/>
      <c r="B632" s="40"/>
      <c r="C632" s="41"/>
      <c r="D632" s="218" t="s">
        <v>136</v>
      </c>
      <c r="E632" s="41"/>
      <c r="F632" s="219" t="s">
        <v>908</v>
      </c>
      <c r="G632" s="41"/>
      <c r="H632" s="41"/>
      <c r="I632" s="220"/>
      <c r="J632" s="41"/>
      <c r="K632" s="41"/>
      <c r="L632" s="45"/>
      <c r="M632" s="221"/>
      <c r="N632" s="222"/>
      <c r="O632" s="85"/>
      <c r="P632" s="85"/>
      <c r="Q632" s="85"/>
      <c r="R632" s="85"/>
      <c r="S632" s="85"/>
      <c r="T632" s="86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136</v>
      </c>
      <c r="AU632" s="18" t="s">
        <v>134</v>
      </c>
    </row>
    <row r="633" s="12" customFormat="1" ht="22.8" customHeight="1">
      <c r="A633" s="12"/>
      <c r="B633" s="189"/>
      <c r="C633" s="190"/>
      <c r="D633" s="191" t="s">
        <v>71</v>
      </c>
      <c r="E633" s="203" t="s">
        <v>909</v>
      </c>
      <c r="F633" s="203" t="s">
        <v>910</v>
      </c>
      <c r="G633" s="190"/>
      <c r="H633" s="190"/>
      <c r="I633" s="193"/>
      <c r="J633" s="204">
        <f>BK633</f>
        <v>0</v>
      </c>
      <c r="K633" s="190"/>
      <c r="L633" s="195"/>
      <c r="M633" s="196"/>
      <c r="N633" s="197"/>
      <c r="O633" s="197"/>
      <c r="P633" s="198">
        <f>SUM(P634:P648)</f>
        <v>0</v>
      </c>
      <c r="Q633" s="197"/>
      <c r="R633" s="198">
        <f>SUM(R634:R648)</f>
        <v>0.076703769999999991</v>
      </c>
      <c r="S633" s="197"/>
      <c r="T633" s="199">
        <f>SUM(T634:T648)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200" t="s">
        <v>134</v>
      </c>
      <c r="AT633" s="201" t="s">
        <v>71</v>
      </c>
      <c r="AU633" s="201" t="s">
        <v>80</v>
      </c>
      <c r="AY633" s="200" t="s">
        <v>125</v>
      </c>
      <c r="BK633" s="202">
        <f>SUM(BK634:BK648)</f>
        <v>0</v>
      </c>
    </row>
    <row r="634" s="2" customFormat="1" ht="44.25" customHeight="1">
      <c r="A634" s="39"/>
      <c r="B634" s="40"/>
      <c r="C634" s="205" t="s">
        <v>911</v>
      </c>
      <c r="D634" s="205" t="s">
        <v>128</v>
      </c>
      <c r="E634" s="206" t="s">
        <v>912</v>
      </c>
      <c r="F634" s="207" t="s">
        <v>913</v>
      </c>
      <c r="G634" s="208" t="s">
        <v>148</v>
      </c>
      <c r="H634" s="209">
        <v>438.30700000000002</v>
      </c>
      <c r="I634" s="210"/>
      <c r="J634" s="211">
        <f>ROUND(I634*H634,2)</f>
        <v>0</v>
      </c>
      <c r="K634" s="207" t="s">
        <v>132</v>
      </c>
      <c r="L634" s="45"/>
      <c r="M634" s="212" t="s">
        <v>19</v>
      </c>
      <c r="N634" s="213" t="s">
        <v>44</v>
      </c>
      <c r="O634" s="85"/>
      <c r="P634" s="214">
        <f>O634*H634</f>
        <v>0</v>
      </c>
      <c r="Q634" s="214">
        <v>1.0000000000000001E-05</v>
      </c>
      <c r="R634" s="214">
        <f>Q634*H634</f>
        <v>0.0043830700000000002</v>
      </c>
      <c r="S634" s="214">
        <v>0</v>
      </c>
      <c r="T634" s="215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16" t="s">
        <v>211</v>
      </c>
      <c r="AT634" s="216" t="s">
        <v>128</v>
      </c>
      <c r="AU634" s="216" t="s">
        <v>134</v>
      </c>
      <c r="AY634" s="18" t="s">
        <v>125</v>
      </c>
      <c r="BE634" s="217">
        <f>IF(N634="základní",J634,0)</f>
        <v>0</v>
      </c>
      <c r="BF634" s="217">
        <f>IF(N634="snížená",J634,0)</f>
        <v>0</v>
      </c>
      <c r="BG634" s="217">
        <f>IF(N634="zákl. přenesená",J634,0)</f>
        <v>0</v>
      </c>
      <c r="BH634" s="217">
        <f>IF(N634="sníž. přenesená",J634,0)</f>
        <v>0</v>
      </c>
      <c r="BI634" s="217">
        <f>IF(N634="nulová",J634,0)</f>
        <v>0</v>
      </c>
      <c r="BJ634" s="18" t="s">
        <v>134</v>
      </c>
      <c r="BK634" s="217">
        <f>ROUND(I634*H634,2)</f>
        <v>0</v>
      </c>
      <c r="BL634" s="18" t="s">
        <v>211</v>
      </c>
      <c r="BM634" s="216" t="s">
        <v>914</v>
      </c>
    </row>
    <row r="635" s="2" customFormat="1">
      <c r="A635" s="39"/>
      <c r="B635" s="40"/>
      <c r="C635" s="41"/>
      <c r="D635" s="218" t="s">
        <v>136</v>
      </c>
      <c r="E635" s="41"/>
      <c r="F635" s="219" t="s">
        <v>915</v>
      </c>
      <c r="G635" s="41"/>
      <c r="H635" s="41"/>
      <c r="I635" s="220"/>
      <c r="J635" s="41"/>
      <c r="K635" s="41"/>
      <c r="L635" s="45"/>
      <c r="M635" s="221"/>
      <c r="N635" s="222"/>
      <c r="O635" s="85"/>
      <c r="P635" s="85"/>
      <c r="Q635" s="85"/>
      <c r="R635" s="85"/>
      <c r="S635" s="85"/>
      <c r="T635" s="86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136</v>
      </c>
      <c r="AU635" s="18" t="s">
        <v>134</v>
      </c>
    </row>
    <row r="636" s="14" customFormat="1">
      <c r="A636" s="14"/>
      <c r="B636" s="234"/>
      <c r="C636" s="235"/>
      <c r="D636" s="225" t="s">
        <v>143</v>
      </c>
      <c r="E636" s="236" t="s">
        <v>19</v>
      </c>
      <c r="F636" s="237" t="s">
        <v>760</v>
      </c>
      <c r="G636" s="235"/>
      <c r="H636" s="238">
        <v>400</v>
      </c>
      <c r="I636" s="239"/>
      <c r="J636" s="235"/>
      <c r="K636" s="235"/>
      <c r="L636" s="240"/>
      <c r="M636" s="241"/>
      <c r="N636" s="242"/>
      <c r="O636" s="242"/>
      <c r="P636" s="242"/>
      <c r="Q636" s="242"/>
      <c r="R636" s="242"/>
      <c r="S636" s="242"/>
      <c r="T636" s="24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4" t="s">
        <v>143</v>
      </c>
      <c r="AU636" s="244" t="s">
        <v>134</v>
      </c>
      <c r="AV636" s="14" t="s">
        <v>134</v>
      </c>
      <c r="AW636" s="14" t="s">
        <v>33</v>
      </c>
      <c r="AX636" s="14" t="s">
        <v>72</v>
      </c>
      <c r="AY636" s="244" t="s">
        <v>125</v>
      </c>
    </row>
    <row r="637" s="13" customFormat="1">
      <c r="A637" s="13"/>
      <c r="B637" s="223"/>
      <c r="C637" s="224"/>
      <c r="D637" s="225" t="s">
        <v>143</v>
      </c>
      <c r="E637" s="226" t="s">
        <v>19</v>
      </c>
      <c r="F637" s="227" t="s">
        <v>761</v>
      </c>
      <c r="G637" s="224"/>
      <c r="H637" s="226" t="s">
        <v>19</v>
      </c>
      <c r="I637" s="228"/>
      <c r="J637" s="224"/>
      <c r="K637" s="224"/>
      <c r="L637" s="229"/>
      <c r="M637" s="230"/>
      <c r="N637" s="231"/>
      <c r="O637" s="231"/>
      <c r="P637" s="231"/>
      <c r="Q637" s="231"/>
      <c r="R637" s="231"/>
      <c r="S637" s="231"/>
      <c r="T637" s="23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3" t="s">
        <v>143</v>
      </c>
      <c r="AU637" s="233" t="s">
        <v>134</v>
      </c>
      <c r="AV637" s="13" t="s">
        <v>80</v>
      </c>
      <c r="AW637" s="13" t="s">
        <v>33</v>
      </c>
      <c r="AX637" s="13" t="s">
        <v>72</v>
      </c>
      <c r="AY637" s="233" t="s">
        <v>125</v>
      </c>
    </row>
    <row r="638" s="14" customFormat="1">
      <c r="A638" s="14"/>
      <c r="B638" s="234"/>
      <c r="C638" s="235"/>
      <c r="D638" s="225" t="s">
        <v>143</v>
      </c>
      <c r="E638" s="236" t="s">
        <v>19</v>
      </c>
      <c r="F638" s="237" t="s">
        <v>762</v>
      </c>
      <c r="G638" s="235"/>
      <c r="H638" s="238">
        <v>26.524999999999999</v>
      </c>
      <c r="I638" s="239"/>
      <c r="J638" s="235"/>
      <c r="K638" s="235"/>
      <c r="L638" s="240"/>
      <c r="M638" s="241"/>
      <c r="N638" s="242"/>
      <c r="O638" s="242"/>
      <c r="P638" s="242"/>
      <c r="Q638" s="242"/>
      <c r="R638" s="242"/>
      <c r="S638" s="242"/>
      <c r="T638" s="24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4" t="s">
        <v>143</v>
      </c>
      <c r="AU638" s="244" t="s">
        <v>134</v>
      </c>
      <c r="AV638" s="14" t="s">
        <v>134</v>
      </c>
      <c r="AW638" s="14" t="s">
        <v>33</v>
      </c>
      <c r="AX638" s="14" t="s">
        <v>72</v>
      </c>
      <c r="AY638" s="244" t="s">
        <v>125</v>
      </c>
    </row>
    <row r="639" s="13" customFormat="1">
      <c r="A639" s="13"/>
      <c r="B639" s="223"/>
      <c r="C639" s="224"/>
      <c r="D639" s="225" t="s">
        <v>143</v>
      </c>
      <c r="E639" s="226" t="s">
        <v>19</v>
      </c>
      <c r="F639" s="227" t="s">
        <v>858</v>
      </c>
      <c r="G639" s="224"/>
      <c r="H639" s="226" t="s">
        <v>19</v>
      </c>
      <c r="I639" s="228"/>
      <c r="J639" s="224"/>
      <c r="K639" s="224"/>
      <c r="L639" s="229"/>
      <c r="M639" s="230"/>
      <c r="N639" s="231"/>
      <c r="O639" s="231"/>
      <c r="P639" s="231"/>
      <c r="Q639" s="231"/>
      <c r="R639" s="231"/>
      <c r="S639" s="231"/>
      <c r="T639" s="23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3" t="s">
        <v>143</v>
      </c>
      <c r="AU639" s="233" t="s">
        <v>134</v>
      </c>
      <c r="AV639" s="13" t="s">
        <v>80</v>
      </c>
      <c r="AW639" s="13" t="s">
        <v>33</v>
      </c>
      <c r="AX639" s="13" t="s">
        <v>72</v>
      </c>
      <c r="AY639" s="233" t="s">
        <v>125</v>
      </c>
    </row>
    <row r="640" s="14" customFormat="1">
      <c r="A640" s="14"/>
      <c r="B640" s="234"/>
      <c r="C640" s="235"/>
      <c r="D640" s="225" t="s">
        <v>143</v>
      </c>
      <c r="E640" s="236" t="s">
        <v>19</v>
      </c>
      <c r="F640" s="237" t="s">
        <v>346</v>
      </c>
      <c r="G640" s="235"/>
      <c r="H640" s="238">
        <v>9.282</v>
      </c>
      <c r="I640" s="239"/>
      <c r="J640" s="235"/>
      <c r="K640" s="235"/>
      <c r="L640" s="240"/>
      <c r="M640" s="241"/>
      <c r="N640" s="242"/>
      <c r="O640" s="242"/>
      <c r="P640" s="242"/>
      <c r="Q640" s="242"/>
      <c r="R640" s="242"/>
      <c r="S640" s="242"/>
      <c r="T640" s="24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4" t="s">
        <v>143</v>
      </c>
      <c r="AU640" s="244" t="s">
        <v>134</v>
      </c>
      <c r="AV640" s="14" t="s">
        <v>134</v>
      </c>
      <c r="AW640" s="14" t="s">
        <v>33</v>
      </c>
      <c r="AX640" s="14" t="s">
        <v>72</v>
      </c>
      <c r="AY640" s="244" t="s">
        <v>125</v>
      </c>
    </row>
    <row r="641" s="13" customFormat="1">
      <c r="A641" s="13"/>
      <c r="B641" s="223"/>
      <c r="C641" s="224"/>
      <c r="D641" s="225" t="s">
        <v>143</v>
      </c>
      <c r="E641" s="226" t="s">
        <v>19</v>
      </c>
      <c r="F641" s="227" t="s">
        <v>860</v>
      </c>
      <c r="G641" s="224"/>
      <c r="H641" s="226" t="s">
        <v>19</v>
      </c>
      <c r="I641" s="228"/>
      <c r="J641" s="224"/>
      <c r="K641" s="224"/>
      <c r="L641" s="229"/>
      <c r="M641" s="230"/>
      <c r="N641" s="231"/>
      <c r="O641" s="231"/>
      <c r="P641" s="231"/>
      <c r="Q641" s="231"/>
      <c r="R641" s="231"/>
      <c r="S641" s="231"/>
      <c r="T641" s="23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3" t="s">
        <v>143</v>
      </c>
      <c r="AU641" s="233" t="s">
        <v>134</v>
      </c>
      <c r="AV641" s="13" t="s">
        <v>80</v>
      </c>
      <c r="AW641" s="13" t="s">
        <v>33</v>
      </c>
      <c r="AX641" s="13" t="s">
        <v>72</v>
      </c>
      <c r="AY641" s="233" t="s">
        <v>125</v>
      </c>
    </row>
    <row r="642" s="14" customFormat="1">
      <c r="A642" s="14"/>
      <c r="B642" s="234"/>
      <c r="C642" s="235"/>
      <c r="D642" s="225" t="s">
        <v>143</v>
      </c>
      <c r="E642" s="236" t="s">
        <v>19</v>
      </c>
      <c r="F642" s="237" t="s">
        <v>347</v>
      </c>
      <c r="G642" s="235"/>
      <c r="H642" s="238">
        <v>2.5</v>
      </c>
      <c r="I642" s="239"/>
      <c r="J642" s="235"/>
      <c r="K642" s="235"/>
      <c r="L642" s="240"/>
      <c r="M642" s="241"/>
      <c r="N642" s="242"/>
      <c r="O642" s="242"/>
      <c r="P642" s="242"/>
      <c r="Q642" s="242"/>
      <c r="R642" s="242"/>
      <c r="S642" s="242"/>
      <c r="T642" s="24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4" t="s">
        <v>143</v>
      </c>
      <c r="AU642" s="244" t="s">
        <v>134</v>
      </c>
      <c r="AV642" s="14" t="s">
        <v>134</v>
      </c>
      <c r="AW642" s="14" t="s">
        <v>33</v>
      </c>
      <c r="AX642" s="14" t="s">
        <v>72</v>
      </c>
      <c r="AY642" s="244" t="s">
        <v>125</v>
      </c>
    </row>
    <row r="643" s="15" customFormat="1">
      <c r="A643" s="15"/>
      <c r="B643" s="245"/>
      <c r="C643" s="246"/>
      <c r="D643" s="225" t="s">
        <v>143</v>
      </c>
      <c r="E643" s="247" t="s">
        <v>19</v>
      </c>
      <c r="F643" s="248" t="s">
        <v>160</v>
      </c>
      <c r="G643" s="246"/>
      <c r="H643" s="249">
        <v>438.30700000000002</v>
      </c>
      <c r="I643" s="250"/>
      <c r="J643" s="246"/>
      <c r="K643" s="246"/>
      <c r="L643" s="251"/>
      <c r="M643" s="252"/>
      <c r="N643" s="253"/>
      <c r="O643" s="253"/>
      <c r="P643" s="253"/>
      <c r="Q643" s="253"/>
      <c r="R643" s="253"/>
      <c r="S643" s="253"/>
      <c r="T643" s="254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55" t="s">
        <v>143</v>
      </c>
      <c r="AU643" s="255" t="s">
        <v>134</v>
      </c>
      <c r="AV643" s="15" t="s">
        <v>133</v>
      </c>
      <c r="AW643" s="15" t="s">
        <v>33</v>
      </c>
      <c r="AX643" s="15" t="s">
        <v>80</v>
      </c>
      <c r="AY643" s="255" t="s">
        <v>125</v>
      </c>
    </row>
    <row r="644" s="2" customFormat="1" ht="37.8" customHeight="1">
      <c r="A644" s="39"/>
      <c r="B644" s="40"/>
      <c r="C644" s="257" t="s">
        <v>916</v>
      </c>
      <c r="D644" s="257" t="s">
        <v>445</v>
      </c>
      <c r="E644" s="258" t="s">
        <v>917</v>
      </c>
      <c r="F644" s="259" t="s">
        <v>918</v>
      </c>
      <c r="G644" s="260" t="s">
        <v>148</v>
      </c>
      <c r="H644" s="261">
        <v>482.13799999999998</v>
      </c>
      <c r="I644" s="262"/>
      <c r="J644" s="263">
        <f>ROUND(I644*H644,2)</f>
        <v>0</v>
      </c>
      <c r="K644" s="259" t="s">
        <v>132</v>
      </c>
      <c r="L644" s="264"/>
      <c r="M644" s="265" t="s">
        <v>19</v>
      </c>
      <c r="N644" s="266" t="s">
        <v>44</v>
      </c>
      <c r="O644" s="85"/>
      <c r="P644" s="214">
        <f>O644*H644</f>
        <v>0</v>
      </c>
      <c r="Q644" s="214">
        <v>0.00014999999999999999</v>
      </c>
      <c r="R644" s="214">
        <f>Q644*H644</f>
        <v>0.072320699999999988</v>
      </c>
      <c r="S644" s="214">
        <v>0</v>
      </c>
      <c r="T644" s="215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16" t="s">
        <v>410</v>
      </c>
      <c r="AT644" s="216" t="s">
        <v>445</v>
      </c>
      <c r="AU644" s="216" t="s">
        <v>134</v>
      </c>
      <c r="AY644" s="18" t="s">
        <v>125</v>
      </c>
      <c r="BE644" s="217">
        <f>IF(N644="základní",J644,0)</f>
        <v>0</v>
      </c>
      <c r="BF644" s="217">
        <f>IF(N644="snížená",J644,0)</f>
        <v>0</v>
      </c>
      <c r="BG644" s="217">
        <f>IF(N644="zákl. přenesená",J644,0)</f>
        <v>0</v>
      </c>
      <c r="BH644" s="217">
        <f>IF(N644="sníž. přenesená",J644,0)</f>
        <v>0</v>
      </c>
      <c r="BI644" s="217">
        <f>IF(N644="nulová",J644,0)</f>
        <v>0</v>
      </c>
      <c r="BJ644" s="18" t="s">
        <v>134</v>
      </c>
      <c r="BK644" s="217">
        <f>ROUND(I644*H644,2)</f>
        <v>0</v>
      </c>
      <c r="BL644" s="18" t="s">
        <v>211</v>
      </c>
      <c r="BM644" s="216" t="s">
        <v>919</v>
      </c>
    </row>
    <row r="645" s="14" customFormat="1">
      <c r="A645" s="14"/>
      <c r="B645" s="234"/>
      <c r="C645" s="235"/>
      <c r="D645" s="225" t="s">
        <v>143</v>
      </c>
      <c r="E645" s="236" t="s">
        <v>19</v>
      </c>
      <c r="F645" s="237" t="s">
        <v>920</v>
      </c>
      <c r="G645" s="235"/>
      <c r="H645" s="238">
        <v>438.30700000000002</v>
      </c>
      <c r="I645" s="239"/>
      <c r="J645" s="235"/>
      <c r="K645" s="235"/>
      <c r="L645" s="240"/>
      <c r="M645" s="241"/>
      <c r="N645" s="242"/>
      <c r="O645" s="242"/>
      <c r="P645" s="242"/>
      <c r="Q645" s="242"/>
      <c r="R645" s="242"/>
      <c r="S645" s="242"/>
      <c r="T645" s="243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4" t="s">
        <v>143</v>
      </c>
      <c r="AU645" s="244" t="s">
        <v>134</v>
      </c>
      <c r="AV645" s="14" t="s">
        <v>134</v>
      </c>
      <c r="AW645" s="14" t="s">
        <v>33</v>
      </c>
      <c r="AX645" s="14" t="s">
        <v>80</v>
      </c>
      <c r="AY645" s="244" t="s">
        <v>125</v>
      </c>
    </row>
    <row r="646" s="14" customFormat="1">
      <c r="A646" s="14"/>
      <c r="B646" s="234"/>
      <c r="C646" s="235"/>
      <c r="D646" s="225" t="s">
        <v>143</v>
      </c>
      <c r="E646" s="235"/>
      <c r="F646" s="237" t="s">
        <v>921</v>
      </c>
      <c r="G646" s="235"/>
      <c r="H646" s="238">
        <v>482.13799999999998</v>
      </c>
      <c r="I646" s="239"/>
      <c r="J646" s="235"/>
      <c r="K646" s="235"/>
      <c r="L646" s="240"/>
      <c r="M646" s="241"/>
      <c r="N646" s="242"/>
      <c r="O646" s="242"/>
      <c r="P646" s="242"/>
      <c r="Q646" s="242"/>
      <c r="R646" s="242"/>
      <c r="S646" s="242"/>
      <c r="T646" s="243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4" t="s">
        <v>143</v>
      </c>
      <c r="AU646" s="244" t="s">
        <v>134</v>
      </c>
      <c r="AV646" s="14" t="s">
        <v>134</v>
      </c>
      <c r="AW646" s="14" t="s">
        <v>4</v>
      </c>
      <c r="AX646" s="14" t="s">
        <v>80</v>
      </c>
      <c r="AY646" s="244" t="s">
        <v>125</v>
      </c>
    </row>
    <row r="647" s="2" customFormat="1" ht="44.25" customHeight="1">
      <c r="A647" s="39"/>
      <c r="B647" s="40"/>
      <c r="C647" s="205" t="s">
        <v>922</v>
      </c>
      <c r="D647" s="205" t="s">
        <v>128</v>
      </c>
      <c r="E647" s="206" t="s">
        <v>923</v>
      </c>
      <c r="F647" s="207" t="s">
        <v>924</v>
      </c>
      <c r="G647" s="208" t="s">
        <v>475</v>
      </c>
      <c r="H647" s="278"/>
      <c r="I647" s="210"/>
      <c r="J647" s="211">
        <f>ROUND(I647*H647,2)</f>
        <v>0</v>
      </c>
      <c r="K647" s="207" t="s">
        <v>132</v>
      </c>
      <c r="L647" s="45"/>
      <c r="M647" s="212" t="s">
        <v>19</v>
      </c>
      <c r="N647" s="213" t="s">
        <v>44</v>
      </c>
      <c r="O647" s="85"/>
      <c r="P647" s="214">
        <f>O647*H647</f>
        <v>0</v>
      </c>
      <c r="Q647" s="214">
        <v>0</v>
      </c>
      <c r="R647" s="214">
        <f>Q647*H647</f>
        <v>0</v>
      </c>
      <c r="S647" s="214">
        <v>0</v>
      </c>
      <c r="T647" s="21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6" t="s">
        <v>211</v>
      </c>
      <c r="AT647" s="216" t="s">
        <v>128</v>
      </c>
      <c r="AU647" s="216" t="s">
        <v>134</v>
      </c>
      <c r="AY647" s="18" t="s">
        <v>125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18" t="s">
        <v>134</v>
      </c>
      <c r="BK647" s="217">
        <f>ROUND(I647*H647,2)</f>
        <v>0</v>
      </c>
      <c r="BL647" s="18" t="s">
        <v>211</v>
      </c>
      <c r="BM647" s="216" t="s">
        <v>925</v>
      </c>
    </row>
    <row r="648" s="2" customFormat="1">
      <c r="A648" s="39"/>
      <c r="B648" s="40"/>
      <c r="C648" s="41"/>
      <c r="D648" s="218" t="s">
        <v>136</v>
      </c>
      <c r="E648" s="41"/>
      <c r="F648" s="219" t="s">
        <v>926</v>
      </c>
      <c r="G648" s="41"/>
      <c r="H648" s="41"/>
      <c r="I648" s="220"/>
      <c r="J648" s="41"/>
      <c r="K648" s="41"/>
      <c r="L648" s="45"/>
      <c r="M648" s="221"/>
      <c r="N648" s="222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136</v>
      </c>
      <c r="AU648" s="18" t="s">
        <v>134</v>
      </c>
    </row>
    <row r="649" s="12" customFormat="1" ht="22.8" customHeight="1">
      <c r="A649" s="12"/>
      <c r="B649" s="189"/>
      <c r="C649" s="190"/>
      <c r="D649" s="191" t="s">
        <v>71</v>
      </c>
      <c r="E649" s="203" t="s">
        <v>927</v>
      </c>
      <c r="F649" s="203" t="s">
        <v>928</v>
      </c>
      <c r="G649" s="190"/>
      <c r="H649" s="190"/>
      <c r="I649" s="193"/>
      <c r="J649" s="204">
        <f>BK649</f>
        <v>0</v>
      </c>
      <c r="K649" s="190"/>
      <c r="L649" s="195"/>
      <c r="M649" s="196"/>
      <c r="N649" s="197"/>
      <c r="O649" s="197"/>
      <c r="P649" s="198">
        <f>SUM(P650:P693)</f>
        <v>0</v>
      </c>
      <c r="Q649" s="197"/>
      <c r="R649" s="198">
        <f>SUM(R650:R693)</f>
        <v>8.4686239999999984</v>
      </c>
      <c r="S649" s="197"/>
      <c r="T649" s="199">
        <f>SUM(T650:T693)</f>
        <v>3.2965910000000003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00" t="s">
        <v>134</v>
      </c>
      <c r="AT649" s="201" t="s">
        <v>71</v>
      </c>
      <c r="AU649" s="201" t="s">
        <v>80</v>
      </c>
      <c r="AY649" s="200" t="s">
        <v>125</v>
      </c>
      <c r="BK649" s="202">
        <f>SUM(BK650:BK693)</f>
        <v>0</v>
      </c>
    </row>
    <row r="650" s="2" customFormat="1" ht="24.15" customHeight="1">
      <c r="A650" s="39"/>
      <c r="B650" s="40"/>
      <c r="C650" s="205" t="s">
        <v>929</v>
      </c>
      <c r="D650" s="205" t="s">
        <v>128</v>
      </c>
      <c r="E650" s="206" t="s">
        <v>930</v>
      </c>
      <c r="F650" s="207" t="s">
        <v>931</v>
      </c>
      <c r="G650" s="208" t="s">
        <v>184</v>
      </c>
      <c r="H650" s="209">
        <v>8.5999999999999996</v>
      </c>
      <c r="I650" s="210"/>
      <c r="J650" s="211">
        <f>ROUND(I650*H650,2)</f>
        <v>0</v>
      </c>
      <c r="K650" s="207" t="s">
        <v>132</v>
      </c>
      <c r="L650" s="45"/>
      <c r="M650" s="212" t="s">
        <v>19</v>
      </c>
      <c r="N650" s="213" t="s">
        <v>44</v>
      </c>
      <c r="O650" s="85"/>
      <c r="P650" s="214">
        <f>O650*H650</f>
        <v>0</v>
      </c>
      <c r="Q650" s="214">
        <v>0</v>
      </c>
      <c r="R650" s="214">
        <f>Q650*H650</f>
        <v>0</v>
      </c>
      <c r="S650" s="214">
        <v>0</v>
      </c>
      <c r="T650" s="215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16" t="s">
        <v>211</v>
      </c>
      <c r="AT650" s="216" t="s">
        <v>128</v>
      </c>
      <c r="AU650" s="216" t="s">
        <v>134</v>
      </c>
      <c r="AY650" s="18" t="s">
        <v>125</v>
      </c>
      <c r="BE650" s="217">
        <f>IF(N650="základní",J650,0)</f>
        <v>0</v>
      </c>
      <c r="BF650" s="217">
        <f>IF(N650="snížená",J650,0)</f>
        <v>0</v>
      </c>
      <c r="BG650" s="217">
        <f>IF(N650="zákl. přenesená",J650,0)</f>
        <v>0</v>
      </c>
      <c r="BH650" s="217">
        <f>IF(N650="sníž. přenesená",J650,0)</f>
        <v>0</v>
      </c>
      <c r="BI650" s="217">
        <f>IF(N650="nulová",J650,0)</f>
        <v>0</v>
      </c>
      <c r="BJ650" s="18" t="s">
        <v>134</v>
      </c>
      <c r="BK650" s="217">
        <f>ROUND(I650*H650,2)</f>
        <v>0</v>
      </c>
      <c r="BL650" s="18" t="s">
        <v>211</v>
      </c>
      <c r="BM650" s="216" t="s">
        <v>932</v>
      </c>
    </row>
    <row r="651" s="2" customFormat="1">
      <c r="A651" s="39"/>
      <c r="B651" s="40"/>
      <c r="C651" s="41"/>
      <c r="D651" s="218" t="s">
        <v>136</v>
      </c>
      <c r="E651" s="41"/>
      <c r="F651" s="219" t="s">
        <v>933</v>
      </c>
      <c r="G651" s="41"/>
      <c r="H651" s="41"/>
      <c r="I651" s="220"/>
      <c r="J651" s="41"/>
      <c r="K651" s="41"/>
      <c r="L651" s="45"/>
      <c r="M651" s="221"/>
      <c r="N651" s="222"/>
      <c r="O651" s="85"/>
      <c r="P651" s="85"/>
      <c r="Q651" s="85"/>
      <c r="R651" s="85"/>
      <c r="S651" s="85"/>
      <c r="T651" s="86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136</v>
      </c>
      <c r="AU651" s="18" t="s">
        <v>134</v>
      </c>
    </row>
    <row r="652" s="13" customFormat="1">
      <c r="A652" s="13"/>
      <c r="B652" s="223"/>
      <c r="C652" s="224"/>
      <c r="D652" s="225" t="s">
        <v>143</v>
      </c>
      <c r="E652" s="226" t="s">
        <v>19</v>
      </c>
      <c r="F652" s="227" t="s">
        <v>934</v>
      </c>
      <c r="G652" s="224"/>
      <c r="H652" s="226" t="s">
        <v>19</v>
      </c>
      <c r="I652" s="228"/>
      <c r="J652" s="224"/>
      <c r="K652" s="224"/>
      <c r="L652" s="229"/>
      <c r="M652" s="230"/>
      <c r="N652" s="231"/>
      <c r="O652" s="231"/>
      <c r="P652" s="231"/>
      <c r="Q652" s="231"/>
      <c r="R652" s="231"/>
      <c r="S652" s="231"/>
      <c r="T652" s="23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3" t="s">
        <v>143</v>
      </c>
      <c r="AU652" s="233" t="s">
        <v>134</v>
      </c>
      <c r="AV652" s="13" t="s">
        <v>80</v>
      </c>
      <c r="AW652" s="13" t="s">
        <v>33</v>
      </c>
      <c r="AX652" s="13" t="s">
        <v>72</v>
      </c>
      <c r="AY652" s="233" t="s">
        <v>125</v>
      </c>
    </row>
    <row r="653" s="14" customFormat="1">
      <c r="A653" s="14"/>
      <c r="B653" s="234"/>
      <c r="C653" s="235"/>
      <c r="D653" s="225" t="s">
        <v>143</v>
      </c>
      <c r="E653" s="236" t="s">
        <v>19</v>
      </c>
      <c r="F653" s="237" t="s">
        <v>935</v>
      </c>
      <c r="G653" s="235"/>
      <c r="H653" s="238">
        <v>4.2999999999999998</v>
      </c>
      <c r="I653" s="239"/>
      <c r="J653" s="235"/>
      <c r="K653" s="235"/>
      <c r="L653" s="240"/>
      <c r="M653" s="241"/>
      <c r="N653" s="242"/>
      <c r="O653" s="242"/>
      <c r="P653" s="242"/>
      <c r="Q653" s="242"/>
      <c r="R653" s="242"/>
      <c r="S653" s="242"/>
      <c r="T653" s="24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4" t="s">
        <v>143</v>
      </c>
      <c r="AU653" s="244" t="s">
        <v>134</v>
      </c>
      <c r="AV653" s="14" t="s">
        <v>134</v>
      </c>
      <c r="AW653" s="14" t="s">
        <v>33</v>
      </c>
      <c r="AX653" s="14" t="s">
        <v>72</v>
      </c>
      <c r="AY653" s="244" t="s">
        <v>125</v>
      </c>
    </row>
    <row r="654" s="13" customFormat="1">
      <c r="A654" s="13"/>
      <c r="B654" s="223"/>
      <c r="C654" s="224"/>
      <c r="D654" s="225" t="s">
        <v>143</v>
      </c>
      <c r="E654" s="226" t="s">
        <v>19</v>
      </c>
      <c r="F654" s="227" t="s">
        <v>936</v>
      </c>
      <c r="G654" s="224"/>
      <c r="H654" s="226" t="s">
        <v>19</v>
      </c>
      <c r="I654" s="228"/>
      <c r="J654" s="224"/>
      <c r="K654" s="224"/>
      <c r="L654" s="229"/>
      <c r="M654" s="230"/>
      <c r="N654" s="231"/>
      <c r="O654" s="231"/>
      <c r="P654" s="231"/>
      <c r="Q654" s="231"/>
      <c r="R654" s="231"/>
      <c r="S654" s="231"/>
      <c r="T654" s="23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3" t="s">
        <v>143</v>
      </c>
      <c r="AU654" s="233" t="s">
        <v>134</v>
      </c>
      <c r="AV654" s="13" t="s">
        <v>80</v>
      </c>
      <c r="AW654" s="13" t="s">
        <v>33</v>
      </c>
      <c r="AX654" s="13" t="s">
        <v>72</v>
      </c>
      <c r="AY654" s="233" t="s">
        <v>125</v>
      </c>
    </row>
    <row r="655" s="14" customFormat="1">
      <c r="A655" s="14"/>
      <c r="B655" s="234"/>
      <c r="C655" s="235"/>
      <c r="D655" s="225" t="s">
        <v>143</v>
      </c>
      <c r="E655" s="236" t="s">
        <v>19</v>
      </c>
      <c r="F655" s="237" t="s">
        <v>935</v>
      </c>
      <c r="G655" s="235"/>
      <c r="H655" s="238">
        <v>4.2999999999999998</v>
      </c>
      <c r="I655" s="239"/>
      <c r="J655" s="235"/>
      <c r="K655" s="235"/>
      <c r="L655" s="240"/>
      <c r="M655" s="241"/>
      <c r="N655" s="242"/>
      <c r="O655" s="242"/>
      <c r="P655" s="242"/>
      <c r="Q655" s="242"/>
      <c r="R655" s="242"/>
      <c r="S655" s="242"/>
      <c r="T655" s="243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4" t="s">
        <v>143</v>
      </c>
      <c r="AU655" s="244" t="s">
        <v>134</v>
      </c>
      <c r="AV655" s="14" t="s">
        <v>134</v>
      </c>
      <c r="AW655" s="14" t="s">
        <v>33</v>
      </c>
      <c r="AX655" s="14" t="s">
        <v>72</v>
      </c>
      <c r="AY655" s="244" t="s">
        <v>125</v>
      </c>
    </row>
    <row r="656" s="15" customFormat="1">
      <c r="A656" s="15"/>
      <c r="B656" s="245"/>
      <c r="C656" s="246"/>
      <c r="D656" s="225" t="s">
        <v>143</v>
      </c>
      <c r="E656" s="247" t="s">
        <v>19</v>
      </c>
      <c r="F656" s="248" t="s">
        <v>160</v>
      </c>
      <c r="G656" s="246"/>
      <c r="H656" s="249">
        <v>8.5999999999999996</v>
      </c>
      <c r="I656" s="250"/>
      <c r="J656" s="246"/>
      <c r="K656" s="246"/>
      <c r="L656" s="251"/>
      <c r="M656" s="252"/>
      <c r="N656" s="253"/>
      <c r="O656" s="253"/>
      <c r="P656" s="253"/>
      <c r="Q656" s="253"/>
      <c r="R656" s="253"/>
      <c r="S656" s="253"/>
      <c r="T656" s="254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55" t="s">
        <v>143</v>
      </c>
      <c r="AU656" s="255" t="s">
        <v>134</v>
      </c>
      <c r="AV656" s="15" t="s">
        <v>133</v>
      </c>
      <c r="AW656" s="15" t="s">
        <v>33</v>
      </c>
      <c r="AX656" s="15" t="s">
        <v>80</v>
      </c>
      <c r="AY656" s="255" t="s">
        <v>125</v>
      </c>
    </row>
    <row r="657" s="2" customFormat="1" ht="21.75" customHeight="1">
      <c r="A657" s="39"/>
      <c r="B657" s="40"/>
      <c r="C657" s="257" t="s">
        <v>937</v>
      </c>
      <c r="D657" s="257" t="s">
        <v>445</v>
      </c>
      <c r="E657" s="258" t="s">
        <v>938</v>
      </c>
      <c r="F657" s="259" t="s">
        <v>939</v>
      </c>
      <c r="G657" s="260" t="s">
        <v>184</v>
      </c>
      <c r="H657" s="261">
        <v>8.5999999999999996</v>
      </c>
      <c r="I657" s="262"/>
      <c r="J657" s="263">
        <f>ROUND(I657*H657,2)</f>
        <v>0</v>
      </c>
      <c r="K657" s="259" t="s">
        <v>19</v>
      </c>
      <c r="L657" s="264"/>
      <c r="M657" s="265" t="s">
        <v>19</v>
      </c>
      <c r="N657" s="266" t="s">
        <v>44</v>
      </c>
      <c r="O657" s="85"/>
      <c r="P657" s="214">
        <f>O657*H657</f>
        <v>0</v>
      </c>
      <c r="Q657" s="214">
        <v>0.0010499999999999999</v>
      </c>
      <c r="R657" s="214">
        <f>Q657*H657</f>
        <v>0.0090299999999999998</v>
      </c>
      <c r="S657" s="214">
        <v>0</v>
      </c>
      <c r="T657" s="215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16" t="s">
        <v>410</v>
      </c>
      <c r="AT657" s="216" t="s">
        <v>445</v>
      </c>
      <c r="AU657" s="216" t="s">
        <v>134</v>
      </c>
      <c r="AY657" s="18" t="s">
        <v>125</v>
      </c>
      <c r="BE657" s="217">
        <f>IF(N657="základní",J657,0)</f>
        <v>0</v>
      </c>
      <c r="BF657" s="217">
        <f>IF(N657="snížená",J657,0)</f>
        <v>0</v>
      </c>
      <c r="BG657" s="217">
        <f>IF(N657="zákl. přenesená",J657,0)</f>
        <v>0</v>
      </c>
      <c r="BH657" s="217">
        <f>IF(N657="sníž. přenesená",J657,0)</f>
        <v>0</v>
      </c>
      <c r="BI657" s="217">
        <f>IF(N657="nulová",J657,0)</f>
        <v>0</v>
      </c>
      <c r="BJ657" s="18" t="s">
        <v>134</v>
      </c>
      <c r="BK657" s="217">
        <f>ROUND(I657*H657,2)</f>
        <v>0</v>
      </c>
      <c r="BL657" s="18" t="s">
        <v>211</v>
      </c>
      <c r="BM657" s="216" t="s">
        <v>940</v>
      </c>
    </row>
    <row r="658" s="14" customFormat="1">
      <c r="A658" s="14"/>
      <c r="B658" s="234"/>
      <c r="C658" s="235"/>
      <c r="D658" s="225" t="s">
        <v>143</v>
      </c>
      <c r="E658" s="235"/>
      <c r="F658" s="237" t="s">
        <v>941</v>
      </c>
      <c r="G658" s="235"/>
      <c r="H658" s="238">
        <v>8.5999999999999996</v>
      </c>
      <c r="I658" s="239"/>
      <c r="J658" s="235"/>
      <c r="K658" s="235"/>
      <c r="L658" s="240"/>
      <c r="M658" s="241"/>
      <c r="N658" s="242"/>
      <c r="O658" s="242"/>
      <c r="P658" s="242"/>
      <c r="Q658" s="242"/>
      <c r="R658" s="242"/>
      <c r="S658" s="242"/>
      <c r="T658" s="24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4" t="s">
        <v>143</v>
      </c>
      <c r="AU658" s="244" t="s">
        <v>134</v>
      </c>
      <c r="AV658" s="14" t="s">
        <v>134</v>
      </c>
      <c r="AW658" s="14" t="s">
        <v>4</v>
      </c>
      <c r="AX658" s="14" t="s">
        <v>80</v>
      </c>
      <c r="AY658" s="244" t="s">
        <v>125</v>
      </c>
    </row>
    <row r="659" s="2" customFormat="1" ht="24.15" customHeight="1">
      <c r="A659" s="39"/>
      <c r="B659" s="40"/>
      <c r="C659" s="205" t="s">
        <v>942</v>
      </c>
      <c r="D659" s="205" t="s">
        <v>128</v>
      </c>
      <c r="E659" s="206" t="s">
        <v>943</v>
      </c>
      <c r="F659" s="207" t="s">
        <v>944</v>
      </c>
      <c r="G659" s="208" t="s">
        <v>184</v>
      </c>
      <c r="H659" s="209">
        <v>8.5999999999999996</v>
      </c>
      <c r="I659" s="210"/>
      <c r="J659" s="211">
        <f>ROUND(I659*H659,2)</f>
        <v>0</v>
      </c>
      <c r="K659" s="207" t="s">
        <v>132</v>
      </c>
      <c r="L659" s="45"/>
      <c r="M659" s="212" t="s">
        <v>19</v>
      </c>
      <c r="N659" s="213" t="s">
        <v>44</v>
      </c>
      <c r="O659" s="85"/>
      <c r="P659" s="214">
        <f>O659*H659</f>
        <v>0</v>
      </c>
      <c r="Q659" s="214">
        <v>0</v>
      </c>
      <c r="R659" s="214">
        <f>Q659*H659</f>
        <v>0</v>
      </c>
      <c r="S659" s="214">
        <v>0.0019650000000000002</v>
      </c>
      <c r="T659" s="215">
        <f>S659*H659</f>
        <v>0.016899000000000001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16" t="s">
        <v>211</v>
      </c>
      <c r="AT659" s="216" t="s">
        <v>128</v>
      </c>
      <c r="AU659" s="216" t="s">
        <v>134</v>
      </c>
      <c r="AY659" s="18" t="s">
        <v>125</v>
      </c>
      <c r="BE659" s="217">
        <f>IF(N659="základní",J659,0)</f>
        <v>0</v>
      </c>
      <c r="BF659" s="217">
        <f>IF(N659="snížená",J659,0)</f>
        <v>0</v>
      </c>
      <c r="BG659" s="217">
        <f>IF(N659="zákl. přenesená",J659,0)</f>
        <v>0</v>
      </c>
      <c r="BH659" s="217">
        <f>IF(N659="sníž. přenesená",J659,0)</f>
        <v>0</v>
      </c>
      <c r="BI659" s="217">
        <f>IF(N659="nulová",J659,0)</f>
        <v>0</v>
      </c>
      <c r="BJ659" s="18" t="s">
        <v>134</v>
      </c>
      <c r="BK659" s="217">
        <f>ROUND(I659*H659,2)</f>
        <v>0</v>
      </c>
      <c r="BL659" s="18" t="s">
        <v>211</v>
      </c>
      <c r="BM659" s="216" t="s">
        <v>945</v>
      </c>
    </row>
    <row r="660" s="2" customFormat="1">
      <c r="A660" s="39"/>
      <c r="B660" s="40"/>
      <c r="C660" s="41"/>
      <c r="D660" s="218" t="s">
        <v>136</v>
      </c>
      <c r="E660" s="41"/>
      <c r="F660" s="219" t="s">
        <v>946</v>
      </c>
      <c r="G660" s="41"/>
      <c r="H660" s="41"/>
      <c r="I660" s="220"/>
      <c r="J660" s="41"/>
      <c r="K660" s="41"/>
      <c r="L660" s="45"/>
      <c r="M660" s="221"/>
      <c r="N660" s="222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136</v>
      </c>
      <c r="AU660" s="18" t="s">
        <v>134</v>
      </c>
    </row>
    <row r="661" s="13" customFormat="1">
      <c r="A661" s="13"/>
      <c r="B661" s="223"/>
      <c r="C661" s="224"/>
      <c r="D661" s="225" t="s">
        <v>143</v>
      </c>
      <c r="E661" s="226" t="s">
        <v>19</v>
      </c>
      <c r="F661" s="227" t="s">
        <v>934</v>
      </c>
      <c r="G661" s="224"/>
      <c r="H661" s="226" t="s">
        <v>19</v>
      </c>
      <c r="I661" s="228"/>
      <c r="J661" s="224"/>
      <c r="K661" s="224"/>
      <c r="L661" s="229"/>
      <c r="M661" s="230"/>
      <c r="N661" s="231"/>
      <c r="O661" s="231"/>
      <c r="P661" s="231"/>
      <c r="Q661" s="231"/>
      <c r="R661" s="231"/>
      <c r="S661" s="231"/>
      <c r="T661" s="23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3" t="s">
        <v>143</v>
      </c>
      <c r="AU661" s="233" t="s">
        <v>134</v>
      </c>
      <c r="AV661" s="13" t="s">
        <v>80</v>
      </c>
      <c r="AW661" s="13" t="s">
        <v>33</v>
      </c>
      <c r="AX661" s="13" t="s">
        <v>72</v>
      </c>
      <c r="AY661" s="233" t="s">
        <v>125</v>
      </c>
    </row>
    <row r="662" s="14" customFormat="1">
      <c r="A662" s="14"/>
      <c r="B662" s="234"/>
      <c r="C662" s="235"/>
      <c r="D662" s="225" t="s">
        <v>143</v>
      </c>
      <c r="E662" s="236" t="s">
        <v>19</v>
      </c>
      <c r="F662" s="237" t="s">
        <v>935</v>
      </c>
      <c r="G662" s="235"/>
      <c r="H662" s="238">
        <v>4.2999999999999998</v>
      </c>
      <c r="I662" s="239"/>
      <c r="J662" s="235"/>
      <c r="K662" s="235"/>
      <c r="L662" s="240"/>
      <c r="M662" s="241"/>
      <c r="N662" s="242"/>
      <c r="O662" s="242"/>
      <c r="P662" s="242"/>
      <c r="Q662" s="242"/>
      <c r="R662" s="242"/>
      <c r="S662" s="242"/>
      <c r="T662" s="24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4" t="s">
        <v>143</v>
      </c>
      <c r="AU662" s="244" t="s">
        <v>134</v>
      </c>
      <c r="AV662" s="14" t="s">
        <v>134</v>
      </c>
      <c r="AW662" s="14" t="s">
        <v>33</v>
      </c>
      <c r="AX662" s="14" t="s">
        <v>72</v>
      </c>
      <c r="AY662" s="244" t="s">
        <v>125</v>
      </c>
    </row>
    <row r="663" s="13" customFormat="1">
      <c r="A663" s="13"/>
      <c r="B663" s="223"/>
      <c r="C663" s="224"/>
      <c r="D663" s="225" t="s">
        <v>143</v>
      </c>
      <c r="E663" s="226" t="s">
        <v>19</v>
      </c>
      <c r="F663" s="227" t="s">
        <v>936</v>
      </c>
      <c r="G663" s="224"/>
      <c r="H663" s="226" t="s">
        <v>19</v>
      </c>
      <c r="I663" s="228"/>
      <c r="J663" s="224"/>
      <c r="K663" s="224"/>
      <c r="L663" s="229"/>
      <c r="M663" s="230"/>
      <c r="N663" s="231"/>
      <c r="O663" s="231"/>
      <c r="P663" s="231"/>
      <c r="Q663" s="231"/>
      <c r="R663" s="231"/>
      <c r="S663" s="231"/>
      <c r="T663" s="23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3" t="s">
        <v>143</v>
      </c>
      <c r="AU663" s="233" t="s">
        <v>134</v>
      </c>
      <c r="AV663" s="13" t="s">
        <v>80</v>
      </c>
      <c r="AW663" s="13" t="s">
        <v>33</v>
      </c>
      <c r="AX663" s="13" t="s">
        <v>72</v>
      </c>
      <c r="AY663" s="233" t="s">
        <v>125</v>
      </c>
    </row>
    <row r="664" s="14" customFormat="1">
      <c r="A664" s="14"/>
      <c r="B664" s="234"/>
      <c r="C664" s="235"/>
      <c r="D664" s="225" t="s">
        <v>143</v>
      </c>
      <c r="E664" s="236" t="s">
        <v>19</v>
      </c>
      <c r="F664" s="237" t="s">
        <v>935</v>
      </c>
      <c r="G664" s="235"/>
      <c r="H664" s="238">
        <v>4.2999999999999998</v>
      </c>
      <c r="I664" s="239"/>
      <c r="J664" s="235"/>
      <c r="K664" s="235"/>
      <c r="L664" s="240"/>
      <c r="M664" s="241"/>
      <c r="N664" s="242"/>
      <c r="O664" s="242"/>
      <c r="P664" s="242"/>
      <c r="Q664" s="242"/>
      <c r="R664" s="242"/>
      <c r="S664" s="242"/>
      <c r="T664" s="24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4" t="s">
        <v>143</v>
      </c>
      <c r="AU664" s="244" t="s">
        <v>134</v>
      </c>
      <c r="AV664" s="14" t="s">
        <v>134</v>
      </c>
      <c r="AW664" s="14" t="s">
        <v>33</v>
      </c>
      <c r="AX664" s="14" t="s">
        <v>72</v>
      </c>
      <c r="AY664" s="244" t="s">
        <v>125</v>
      </c>
    </row>
    <row r="665" s="15" customFormat="1">
      <c r="A665" s="15"/>
      <c r="B665" s="245"/>
      <c r="C665" s="246"/>
      <c r="D665" s="225" t="s">
        <v>143</v>
      </c>
      <c r="E665" s="247" t="s">
        <v>19</v>
      </c>
      <c r="F665" s="248" t="s">
        <v>160</v>
      </c>
      <c r="G665" s="246"/>
      <c r="H665" s="249">
        <v>8.5999999999999996</v>
      </c>
      <c r="I665" s="250"/>
      <c r="J665" s="246"/>
      <c r="K665" s="246"/>
      <c r="L665" s="251"/>
      <c r="M665" s="252"/>
      <c r="N665" s="253"/>
      <c r="O665" s="253"/>
      <c r="P665" s="253"/>
      <c r="Q665" s="253"/>
      <c r="R665" s="253"/>
      <c r="S665" s="253"/>
      <c r="T665" s="254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55" t="s">
        <v>143</v>
      </c>
      <c r="AU665" s="255" t="s">
        <v>134</v>
      </c>
      <c r="AV665" s="15" t="s">
        <v>133</v>
      </c>
      <c r="AW665" s="15" t="s">
        <v>33</v>
      </c>
      <c r="AX665" s="15" t="s">
        <v>80</v>
      </c>
      <c r="AY665" s="255" t="s">
        <v>125</v>
      </c>
    </row>
    <row r="666" s="2" customFormat="1" ht="33" customHeight="1">
      <c r="A666" s="39"/>
      <c r="B666" s="40"/>
      <c r="C666" s="205" t="s">
        <v>947</v>
      </c>
      <c r="D666" s="205" t="s">
        <v>128</v>
      </c>
      <c r="E666" s="206" t="s">
        <v>948</v>
      </c>
      <c r="F666" s="207" t="s">
        <v>949</v>
      </c>
      <c r="G666" s="208" t="s">
        <v>184</v>
      </c>
      <c r="H666" s="209">
        <v>28.600000000000001</v>
      </c>
      <c r="I666" s="210"/>
      <c r="J666" s="211">
        <f>ROUND(I666*H666,2)</f>
        <v>0</v>
      </c>
      <c r="K666" s="207" t="s">
        <v>132</v>
      </c>
      <c r="L666" s="45"/>
      <c r="M666" s="212" t="s">
        <v>19</v>
      </c>
      <c r="N666" s="213" t="s">
        <v>44</v>
      </c>
      <c r="O666" s="85"/>
      <c r="P666" s="214">
        <f>O666*H666</f>
        <v>0</v>
      </c>
      <c r="Q666" s="214">
        <v>0.00079000000000000001</v>
      </c>
      <c r="R666" s="214">
        <f>Q666*H666</f>
        <v>0.022594000000000003</v>
      </c>
      <c r="S666" s="214">
        <v>0</v>
      </c>
      <c r="T666" s="215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16" t="s">
        <v>211</v>
      </c>
      <c r="AT666" s="216" t="s">
        <v>128</v>
      </c>
      <c r="AU666" s="216" t="s">
        <v>134</v>
      </c>
      <c r="AY666" s="18" t="s">
        <v>125</v>
      </c>
      <c r="BE666" s="217">
        <f>IF(N666="základní",J666,0)</f>
        <v>0</v>
      </c>
      <c r="BF666" s="217">
        <f>IF(N666="snížená",J666,0)</f>
        <v>0</v>
      </c>
      <c r="BG666" s="217">
        <f>IF(N666="zákl. přenesená",J666,0)</f>
        <v>0</v>
      </c>
      <c r="BH666" s="217">
        <f>IF(N666="sníž. přenesená",J666,0)</f>
        <v>0</v>
      </c>
      <c r="BI666" s="217">
        <f>IF(N666="nulová",J666,0)</f>
        <v>0</v>
      </c>
      <c r="BJ666" s="18" t="s">
        <v>134</v>
      </c>
      <c r="BK666" s="217">
        <f>ROUND(I666*H666,2)</f>
        <v>0</v>
      </c>
      <c r="BL666" s="18" t="s">
        <v>211</v>
      </c>
      <c r="BM666" s="216" t="s">
        <v>950</v>
      </c>
    </row>
    <row r="667" s="2" customFormat="1">
      <c r="A667" s="39"/>
      <c r="B667" s="40"/>
      <c r="C667" s="41"/>
      <c r="D667" s="218" t="s">
        <v>136</v>
      </c>
      <c r="E667" s="41"/>
      <c r="F667" s="219" t="s">
        <v>951</v>
      </c>
      <c r="G667" s="41"/>
      <c r="H667" s="41"/>
      <c r="I667" s="220"/>
      <c r="J667" s="41"/>
      <c r="K667" s="41"/>
      <c r="L667" s="45"/>
      <c r="M667" s="221"/>
      <c r="N667" s="222"/>
      <c r="O667" s="85"/>
      <c r="P667" s="85"/>
      <c r="Q667" s="85"/>
      <c r="R667" s="85"/>
      <c r="S667" s="85"/>
      <c r="T667" s="86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136</v>
      </c>
      <c r="AU667" s="18" t="s">
        <v>134</v>
      </c>
    </row>
    <row r="668" s="13" customFormat="1">
      <c r="A668" s="13"/>
      <c r="B668" s="223"/>
      <c r="C668" s="224"/>
      <c r="D668" s="225" t="s">
        <v>143</v>
      </c>
      <c r="E668" s="226" t="s">
        <v>19</v>
      </c>
      <c r="F668" s="227" t="s">
        <v>952</v>
      </c>
      <c r="G668" s="224"/>
      <c r="H668" s="226" t="s">
        <v>19</v>
      </c>
      <c r="I668" s="228"/>
      <c r="J668" s="224"/>
      <c r="K668" s="224"/>
      <c r="L668" s="229"/>
      <c r="M668" s="230"/>
      <c r="N668" s="231"/>
      <c r="O668" s="231"/>
      <c r="P668" s="231"/>
      <c r="Q668" s="231"/>
      <c r="R668" s="231"/>
      <c r="S668" s="231"/>
      <c r="T668" s="23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3" t="s">
        <v>143</v>
      </c>
      <c r="AU668" s="233" t="s">
        <v>134</v>
      </c>
      <c r="AV668" s="13" t="s">
        <v>80</v>
      </c>
      <c r="AW668" s="13" t="s">
        <v>33</v>
      </c>
      <c r="AX668" s="13" t="s">
        <v>72</v>
      </c>
      <c r="AY668" s="233" t="s">
        <v>125</v>
      </c>
    </row>
    <row r="669" s="13" customFormat="1">
      <c r="A669" s="13"/>
      <c r="B669" s="223"/>
      <c r="C669" s="224"/>
      <c r="D669" s="225" t="s">
        <v>143</v>
      </c>
      <c r="E669" s="226" t="s">
        <v>19</v>
      </c>
      <c r="F669" s="227" t="s">
        <v>953</v>
      </c>
      <c r="G669" s="224"/>
      <c r="H669" s="226" t="s">
        <v>19</v>
      </c>
      <c r="I669" s="228"/>
      <c r="J669" s="224"/>
      <c r="K669" s="224"/>
      <c r="L669" s="229"/>
      <c r="M669" s="230"/>
      <c r="N669" s="231"/>
      <c r="O669" s="231"/>
      <c r="P669" s="231"/>
      <c r="Q669" s="231"/>
      <c r="R669" s="231"/>
      <c r="S669" s="231"/>
      <c r="T669" s="23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3" t="s">
        <v>143</v>
      </c>
      <c r="AU669" s="233" t="s">
        <v>134</v>
      </c>
      <c r="AV669" s="13" t="s">
        <v>80</v>
      </c>
      <c r="AW669" s="13" t="s">
        <v>33</v>
      </c>
      <c r="AX669" s="13" t="s">
        <v>72</v>
      </c>
      <c r="AY669" s="233" t="s">
        <v>125</v>
      </c>
    </row>
    <row r="670" s="14" customFormat="1">
      <c r="A670" s="14"/>
      <c r="B670" s="234"/>
      <c r="C670" s="235"/>
      <c r="D670" s="225" t="s">
        <v>143</v>
      </c>
      <c r="E670" s="236" t="s">
        <v>19</v>
      </c>
      <c r="F670" s="237" t="s">
        <v>954</v>
      </c>
      <c r="G670" s="235"/>
      <c r="H670" s="238">
        <v>28.600000000000001</v>
      </c>
      <c r="I670" s="239"/>
      <c r="J670" s="235"/>
      <c r="K670" s="235"/>
      <c r="L670" s="240"/>
      <c r="M670" s="241"/>
      <c r="N670" s="242"/>
      <c r="O670" s="242"/>
      <c r="P670" s="242"/>
      <c r="Q670" s="242"/>
      <c r="R670" s="242"/>
      <c r="S670" s="242"/>
      <c r="T670" s="24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4" t="s">
        <v>143</v>
      </c>
      <c r="AU670" s="244" t="s">
        <v>134</v>
      </c>
      <c r="AV670" s="14" t="s">
        <v>134</v>
      </c>
      <c r="AW670" s="14" t="s">
        <v>33</v>
      </c>
      <c r="AX670" s="14" t="s">
        <v>80</v>
      </c>
      <c r="AY670" s="244" t="s">
        <v>125</v>
      </c>
    </row>
    <row r="671" s="2" customFormat="1" ht="37.8" customHeight="1">
      <c r="A671" s="39"/>
      <c r="B671" s="40"/>
      <c r="C671" s="257" t="s">
        <v>955</v>
      </c>
      <c r="D671" s="257" t="s">
        <v>445</v>
      </c>
      <c r="E671" s="258" t="s">
        <v>956</v>
      </c>
      <c r="F671" s="259" t="s">
        <v>957</v>
      </c>
      <c r="G671" s="260" t="s">
        <v>184</v>
      </c>
      <c r="H671" s="261">
        <v>28.600000000000001</v>
      </c>
      <c r="I671" s="262"/>
      <c r="J671" s="263">
        <f>ROUND(I671*H671,2)</f>
        <v>0</v>
      </c>
      <c r="K671" s="259" t="s">
        <v>19</v>
      </c>
      <c r="L671" s="264"/>
      <c r="M671" s="265" t="s">
        <v>19</v>
      </c>
      <c r="N671" s="266" t="s">
        <v>44</v>
      </c>
      <c r="O671" s="85"/>
      <c r="P671" s="214">
        <f>O671*H671</f>
        <v>0</v>
      </c>
      <c r="Q671" s="214">
        <v>0.29499999999999998</v>
      </c>
      <c r="R671" s="214">
        <f>Q671*H671</f>
        <v>8.4369999999999994</v>
      </c>
      <c r="S671" s="214">
        <v>0</v>
      </c>
      <c r="T671" s="215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16" t="s">
        <v>410</v>
      </c>
      <c r="AT671" s="216" t="s">
        <v>445</v>
      </c>
      <c r="AU671" s="216" t="s">
        <v>134</v>
      </c>
      <c r="AY671" s="18" t="s">
        <v>125</v>
      </c>
      <c r="BE671" s="217">
        <f>IF(N671="základní",J671,0)</f>
        <v>0</v>
      </c>
      <c r="BF671" s="217">
        <f>IF(N671="snížená",J671,0)</f>
        <v>0</v>
      </c>
      <c r="BG671" s="217">
        <f>IF(N671="zákl. přenesená",J671,0)</f>
        <v>0</v>
      </c>
      <c r="BH671" s="217">
        <f>IF(N671="sníž. přenesená",J671,0)</f>
        <v>0</v>
      </c>
      <c r="BI671" s="217">
        <f>IF(N671="nulová",J671,0)</f>
        <v>0</v>
      </c>
      <c r="BJ671" s="18" t="s">
        <v>134</v>
      </c>
      <c r="BK671" s="217">
        <f>ROUND(I671*H671,2)</f>
        <v>0</v>
      </c>
      <c r="BL671" s="18" t="s">
        <v>211</v>
      </c>
      <c r="BM671" s="216" t="s">
        <v>958</v>
      </c>
    </row>
    <row r="672" s="14" customFormat="1">
      <c r="A672" s="14"/>
      <c r="B672" s="234"/>
      <c r="C672" s="235"/>
      <c r="D672" s="225" t="s">
        <v>143</v>
      </c>
      <c r="E672" s="235"/>
      <c r="F672" s="237" t="s">
        <v>959</v>
      </c>
      <c r="G672" s="235"/>
      <c r="H672" s="238">
        <v>28.600000000000001</v>
      </c>
      <c r="I672" s="239"/>
      <c r="J672" s="235"/>
      <c r="K672" s="235"/>
      <c r="L672" s="240"/>
      <c r="M672" s="241"/>
      <c r="N672" s="242"/>
      <c r="O672" s="242"/>
      <c r="P672" s="242"/>
      <c r="Q672" s="242"/>
      <c r="R672" s="242"/>
      <c r="S672" s="242"/>
      <c r="T672" s="243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4" t="s">
        <v>143</v>
      </c>
      <c r="AU672" s="244" t="s">
        <v>134</v>
      </c>
      <c r="AV672" s="14" t="s">
        <v>134</v>
      </c>
      <c r="AW672" s="14" t="s">
        <v>4</v>
      </c>
      <c r="AX672" s="14" t="s">
        <v>80</v>
      </c>
      <c r="AY672" s="244" t="s">
        <v>125</v>
      </c>
    </row>
    <row r="673" s="2" customFormat="1" ht="16.5" customHeight="1">
      <c r="A673" s="39"/>
      <c r="B673" s="40"/>
      <c r="C673" s="205" t="s">
        <v>960</v>
      </c>
      <c r="D673" s="205" t="s">
        <v>128</v>
      </c>
      <c r="E673" s="206" t="s">
        <v>961</v>
      </c>
      <c r="F673" s="207" t="s">
        <v>962</v>
      </c>
      <c r="G673" s="208" t="s">
        <v>184</v>
      </c>
      <c r="H673" s="209">
        <v>28.600000000000001</v>
      </c>
      <c r="I673" s="210"/>
      <c r="J673" s="211">
        <f>ROUND(I673*H673,2)</f>
        <v>0</v>
      </c>
      <c r="K673" s="207" t="s">
        <v>132</v>
      </c>
      <c r="L673" s="45"/>
      <c r="M673" s="212" t="s">
        <v>19</v>
      </c>
      <c r="N673" s="213" t="s">
        <v>44</v>
      </c>
      <c r="O673" s="85"/>
      <c r="P673" s="214">
        <f>O673*H673</f>
        <v>0</v>
      </c>
      <c r="Q673" s="214">
        <v>0</v>
      </c>
      <c r="R673" s="214">
        <f>Q673*H673</f>
        <v>0</v>
      </c>
      <c r="S673" s="214">
        <v>0.11248</v>
      </c>
      <c r="T673" s="215">
        <f>S673*H673</f>
        <v>3.2169280000000002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16" t="s">
        <v>211</v>
      </c>
      <c r="AT673" s="216" t="s">
        <v>128</v>
      </c>
      <c r="AU673" s="216" t="s">
        <v>134</v>
      </c>
      <c r="AY673" s="18" t="s">
        <v>125</v>
      </c>
      <c r="BE673" s="217">
        <f>IF(N673="základní",J673,0)</f>
        <v>0</v>
      </c>
      <c r="BF673" s="217">
        <f>IF(N673="snížená",J673,0)</f>
        <v>0</v>
      </c>
      <c r="BG673" s="217">
        <f>IF(N673="zákl. přenesená",J673,0)</f>
        <v>0</v>
      </c>
      <c r="BH673" s="217">
        <f>IF(N673="sníž. přenesená",J673,0)</f>
        <v>0</v>
      </c>
      <c r="BI673" s="217">
        <f>IF(N673="nulová",J673,0)</f>
        <v>0</v>
      </c>
      <c r="BJ673" s="18" t="s">
        <v>134</v>
      </c>
      <c r="BK673" s="217">
        <f>ROUND(I673*H673,2)</f>
        <v>0</v>
      </c>
      <c r="BL673" s="18" t="s">
        <v>211</v>
      </c>
      <c r="BM673" s="216" t="s">
        <v>963</v>
      </c>
    </row>
    <row r="674" s="2" customFormat="1">
      <c r="A674" s="39"/>
      <c r="B674" s="40"/>
      <c r="C674" s="41"/>
      <c r="D674" s="218" t="s">
        <v>136</v>
      </c>
      <c r="E674" s="41"/>
      <c r="F674" s="219" t="s">
        <v>964</v>
      </c>
      <c r="G674" s="41"/>
      <c r="H674" s="41"/>
      <c r="I674" s="220"/>
      <c r="J674" s="41"/>
      <c r="K674" s="41"/>
      <c r="L674" s="45"/>
      <c r="M674" s="221"/>
      <c r="N674" s="222"/>
      <c r="O674" s="85"/>
      <c r="P674" s="85"/>
      <c r="Q674" s="85"/>
      <c r="R674" s="85"/>
      <c r="S674" s="85"/>
      <c r="T674" s="86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136</v>
      </c>
      <c r="AU674" s="18" t="s">
        <v>134</v>
      </c>
    </row>
    <row r="675" s="13" customFormat="1">
      <c r="A675" s="13"/>
      <c r="B675" s="223"/>
      <c r="C675" s="224"/>
      <c r="D675" s="225" t="s">
        <v>143</v>
      </c>
      <c r="E675" s="226" t="s">
        <v>19</v>
      </c>
      <c r="F675" s="227" t="s">
        <v>965</v>
      </c>
      <c r="G675" s="224"/>
      <c r="H675" s="226" t="s">
        <v>19</v>
      </c>
      <c r="I675" s="228"/>
      <c r="J675" s="224"/>
      <c r="K675" s="224"/>
      <c r="L675" s="229"/>
      <c r="M675" s="230"/>
      <c r="N675" s="231"/>
      <c r="O675" s="231"/>
      <c r="P675" s="231"/>
      <c r="Q675" s="231"/>
      <c r="R675" s="231"/>
      <c r="S675" s="231"/>
      <c r="T675" s="23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3" t="s">
        <v>143</v>
      </c>
      <c r="AU675" s="233" t="s">
        <v>134</v>
      </c>
      <c r="AV675" s="13" t="s">
        <v>80</v>
      </c>
      <c r="AW675" s="13" t="s">
        <v>33</v>
      </c>
      <c r="AX675" s="13" t="s">
        <v>72</v>
      </c>
      <c r="AY675" s="233" t="s">
        <v>125</v>
      </c>
    </row>
    <row r="676" s="14" customFormat="1">
      <c r="A676" s="14"/>
      <c r="B676" s="234"/>
      <c r="C676" s="235"/>
      <c r="D676" s="225" t="s">
        <v>143</v>
      </c>
      <c r="E676" s="236" t="s">
        <v>19</v>
      </c>
      <c r="F676" s="237" t="s">
        <v>954</v>
      </c>
      <c r="G676" s="235"/>
      <c r="H676" s="238">
        <v>28.600000000000001</v>
      </c>
      <c r="I676" s="239"/>
      <c r="J676" s="235"/>
      <c r="K676" s="235"/>
      <c r="L676" s="240"/>
      <c r="M676" s="241"/>
      <c r="N676" s="242"/>
      <c r="O676" s="242"/>
      <c r="P676" s="242"/>
      <c r="Q676" s="242"/>
      <c r="R676" s="242"/>
      <c r="S676" s="242"/>
      <c r="T676" s="24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4" t="s">
        <v>143</v>
      </c>
      <c r="AU676" s="244" t="s">
        <v>134</v>
      </c>
      <c r="AV676" s="14" t="s">
        <v>134</v>
      </c>
      <c r="AW676" s="14" t="s">
        <v>33</v>
      </c>
      <c r="AX676" s="14" t="s">
        <v>80</v>
      </c>
      <c r="AY676" s="244" t="s">
        <v>125</v>
      </c>
    </row>
    <row r="677" s="2" customFormat="1" ht="16.5" customHeight="1">
      <c r="A677" s="39"/>
      <c r="B677" s="40"/>
      <c r="C677" s="205" t="s">
        <v>966</v>
      </c>
      <c r="D677" s="205" t="s">
        <v>128</v>
      </c>
      <c r="E677" s="206" t="s">
        <v>967</v>
      </c>
      <c r="F677" s="207" t="s">
        <v>968</v>
      </c>
      <c r="G677" s="208" t="s">
        <v>184</v>
      </c>
      <c r="H677" s="209">
        <v>5.2000000000000002</v>
      </c>
      <c r="I677" s="210"/>
      <c r="J677" s="211">
        <f>ROUND(I677*H677,2)</f>
        <v>0</v>
      </c>
      <c r="K677" s="207" t="s">
        <v>132</v>
      </c>
      <c r="L677" s="45"/>
      <c r="M677" s="212" t="s">
        <v>19</v>
      </c>
      <c r="N677" s="213" t="s">
        <v>44</v>
      </c>
      <c r="O677" s="85"/>
      <c r="P677" s="214">
        <f>O677*H677</f>
        <v>0</v>
      </c>
      <c r="Q677" s="214">
        <v>0</v>
      </c>
      <c r="R677" s="214">
        <f>Q677*H677</f>
        <v>0</v>
      </c>
      <c r="S677" s="214">
        <v>0</v>
      </c>
      <c r="T677" s="215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16" t="s">
        <v>211</v>
      </c>
      <c r="AT677" s="216" t="s">
        <v>128</v>
      </c>
      <c r="AU677" s="216" t="s">
        <v>134</v>
      </c>
      <c r="AY677" s="18" t="s">
        <v>125</v>
      </c>
      <c r="BE677" s="217">
        <f>IF(N677="základní",J677,0)</f>
        <v>0</v>
      </c>
      <c r="BF677" s="217">
        <f>IF(N677="snížená",J677,0)</f>
        <v>0</v>
      </c>
      <c r="BG677" s="217">
        <f>IF(N677="zákl. přenesená",J677,0)</f>
        <v>0</v>
      </c>
      <c r="BH677" s="217">
        <f>IF(N677="sníž. přenesená",J677,0)</f>
        <v>0</v>
      </c>
      <c r="BI677" s="217">
        <f>IF(N677="nulová",J677,0)</f>
        <v>0</v>
      </c>
      <c r="BJ677" s="18" t="s">
        <v>134</v>
      </c>
      <c r="BK677" s="217">
        <f>ROUND(I677*H677,2)</f>
        <v>0</v>
      </c>
      <c r="BL677" s="18" t="s">
        <v>211</v>
      </c>
      <c r="BM677" s="216" t="s">
        <v>969</v>
      </c>
    </row>
    <row r="678" s="2" customFormat="1">
      <c r="A678" s="39"/>
      <c r="B678" s="40"/>
      <c r="C678" s="41"/>
      <c r="D678" s="218" t="s">
        <v>136</v>
      </c>
      <c r="E678" s="41"/>
      <c r="F678" s="219" t="s">
        <v>970</v>
      </c>
      <c r="G678" s="41"/>
      <c r="H678" s="41"/>
      <c r="I678" s="220"/>
      <c r="J678" s="41"/>
      <c r="K678" s="41"/>
      <c r="L678" s="45"/>
      <c r="M678" s="221"/>
      <c r="N678" s="222"/>
      <c r="O678" s="85"/>
      <c r="P678" s="85"/>
      <c r="Q678" s="85"/>
      <c r="R678" s="85"/>
      <c r="S678" s="85"/>
      <c r="T678" s="86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136</v>
      </c>
      <c r="AU678" s="18" t="s">
        <v>134</v>
      </c>
    </row>
    <row r="679" s="13" customFormat="1">
      <c r="A679" s="13"/>
      <c r="B679" s="223"/>
      <c r="C679" s="224"/>
      <c r="D679" s="225" t="s">
        <v>143</v>
      </c>
      <c r="E679" s="226" t="s">
        <v>19</v>
      </c>
      <c r="F679" s="227" t="s">
        <v>934</v>
      </c>
      <c r="G679" s="224"/>
      <c r="H679" s="226" t="s">
        <v>19</v>
      </c>
      <c r="I679" s="228"/>
      <c r="J679" s="224"/>
      <c r="K679" s="224"/>
      <c r="L679" s="229"/>
      <c r="M679" s="230"/>
      <c r="N679" s="231"/>
      <c r="O679" s="231"/>
      <c r="P679" s="231"/>
      <c r="Q679" s="231"/>
      <c r="R679" s="231"/>
      <c r="S679" s="231"/>
      <c r="T679" s="23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3" t="s">
        <v>143</v>
      </c>
      <c r="AU679" s="233" t="s">
        <v>134</v>
      </c>
      <c r="AV679" s="13" t="s">
        <v>80</v>
      </c>
      <c r="AW679" s="13" t="s">
        <v>33</v>
      </c>
      <c r="AX679" s="13" t="s">
        <v>72</v>
      </c>
      <c r="AY679" s="233" t="s">
        <v>125</v>
      </c>
    </row>
    <row r="680" s="14" customFormat="1">
      <c r="A680" s="14"/>
      <c r="B680" s="234"/>
      <c r="C680" s="235"/>
      <c r="D680" s="225" t="s">
        <v>143</v>
      </c>
      <c r="E680" s="236" t="s">
        <v>19</v>
      </c>
      <c r="F680" s="237" t="s">
        <v>971</v>
      </c>
      <c r="G680" s="235"/>
      <c r="H680" s="238">
        <v>2.6000000000000001</v>
      </c>
      <c r="I680" s="239"/>
      <c r="J680" s="235"/>
      <c r="K680" s="235"/>
      <c r="L680" s="240"/>
      <c r="M680" s="241"/>
      <c r="N680" s="242"/>
      <c r="O680" s="242"/>
      <c r="P680" s="242"/>
      <c r="Q680" s="242"/>
      <c r="R680" s="242"/>
      <c r="S680" s="242"/>
      <c r="T680" s="24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4" t="s">
        <v>143</v>
      </c>
      <c r="AU680" s="244" t="s">
        <v>134</v>
      </c>
      <c r="AV680" s="14" t="s">
        <v>134</v>
      </c>
      <c r="AW680" s="14" t="s">
        <v>33</v>
      </c>
      <c r="AX680" s="14" t="s">
        <v>72</v>
      </c>
      <c r="AY680" s="244" t="s">
        <v>125</v>
      </c>
    </row>
    <row r="681" s="13" customFormat="1">
      <c r="A681" s="13"/>
      <c r="B681" s="223"/>
      <c r="C681" s="224"/>
      <c r="D681" s="225" t="s">
        <v>143</v>
      </c>
      <c r="E681" s="226" t="s">
        <v>19</v>
      </c>
      <c r="F681" s="227" t="s">
        <v>936</v>
      </c>
      <c r="G681" s="224"/>
      <c r="H681" s="226" t="s">
        <v>19</v>
      </c>
      <c r="I681" s="228"/>
      <c r="J681" s="224"/>
      <c r="K681" s="224"/>
      <c r="L681" s="229"/>
      <c r="M681" s="230"/>
      <c r="N681" s="231"/>
      <c r="O681" s="231"/>
      <c r="P681" s="231"/>
      <c r="Q681" s="231"/>
      <c r="R681" s="231"/>
      <c r="S681" s="231"/>
      <c r="T681" s="23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3" t="s">
        <v>143</v>
      </c>
      <c r="AU681" s="233" t="s">
        <v>134</v>
      </c>
      <c r="AV681" s="13" t="s">
        <v>80</v>
      </c>
      <c r="AW681" s="13" t="s">
        <v>33</v>
      </c>
      <c r="AX681" s="13" t="s">
        <v>72</v>
      </c>
      <c r="AY681" s="233" t="s">
        <v>125</v>
      </c>
    </row>
    <row r="682" s="14" customFormat="1">
      <c r="A682" s="14"/>
      <c r="B682" s="234"/>
      <c r="C682" s="235"/>
      <c r="D682" s="225" t="s">
        <v>143</v>
      </c>
      <c r="E682" s="236" t="s">
        <v>19</v>
      </c>
      <c r="F682" s="237" t="s">
        <v>971</v>
      </c>
      <c r="G682" s="235"/>
      <c r="H682" s="238">
        <v>2.6000000000000001</v>
      </c>
      <c r="I682" s="239"/>
      <c r="J682" s="235"/>
      <c r="K682" s="235"/>
      <c r="L682" s="240"/>
      <c r="M682" s="241"/>
      <c r="N682" s="242"/>
      <c r="O682" s="242"/>
      <c r="P682" s="242"/>
      <c r="Q682" s="242"/>
      <c r="R682" s="242"/>
      <c r="S682" s="242"/>
      <c r="T682" s="24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4" t="s">
        <v>143</v>
      </c>
      <c r="AU682" s="244" t="s">
        <v>134</v>
      </c>
      <c r="AV682" s="14" t="s">
        <v>134</v>
      </c>
      <c r="AW682" s="14" t="s">
        <v>33</v>
      </c>
      <c r="AX682" s="14" t="s">
        <v>72</v>
      </c>
      <c r="AY682" s="244" t="s">
        <v>125</v>
      </c>
    </row>
    <row r="683" s="15" customFormat="1">
      <c r="A683" s="15"/>
      <c r="B683" s="245"/>
      <c r="C683" s="246"/>
      <c r="D683" s="225" t="s">
        <v>143</v>
      </c>
      <c r="E683" s="247" t="s">
        <v>19</v>
      </c>
      <c r="F683" s="248" t="s">
        <v>160</v>
      </c>
      <c r="G683" s="246"/>
      <c r="H683" s="249">
        <v>5.2000000000000002</v>
      </c>
      <c r="I683" s="250"/>
      <c r="J683" s="246"/>
      <c r="K683" s="246"/>
      <c r="L683" s="251"/>
      <c r="M683" s="252"/>
      <c r="N683" s="253"/>
      <c r="O683" s="253"/>
      <c r="P683" s="253"/>
      <c r="Q683" s="253"/>
      <c r="R683" s="253"/>
      <c r="S683" s="253"/>
      <c r="T683" s="254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55" t="s">
        <v>143</v>
      </c>
      <c r="AU683" s="255" t="s">
        <v>134</v>
      </c>
      <c r="AV683" s="15" t="s">
        <v>133</v>
      </c>
      <c r="AW683" s="15" t="s">
        <v>33</v>
      </c>
      <c r="AX683" s="15" t="s">
        <v>80</v>
      </c>
      <c r="AY683" s="255" t="s">
        <v>125</v>
      </c>
    </row>
    <row r="684" s="2" customFormat="1" ht="24.15" customHeight="1">
      <c r="A684" s="39"/>
      <c r="B684" s="40"/>
      <c r="C684" s="257" t="s">
        <v>972</v>
      </c>
      <c r="D684" s="257" t="s">
        <v>445</v>
      </c>
      <c r="E684" s="258" t="s">
        <v>973</v>
      </c>
      <c r="F684" s="259" t="s">
        <v>974</v>
      </c>
      <c r="G684" s="260" t="s">
        <v>184</v>
      </c>
      <c r="H684" s="261">
        <v>5.2000000000000002</v>
      </c>
      <c r="I684" s="262"/>
      <c r="J684" s="263">
        <f>ROUND(I684*H684,2)</f>
        <v>0</v>
      </c>
      <c r="K684" s="259" t="s">
        <v>19</v>
      </c>
      <c r="L684" s="264"/>
      <c r="M684" s="265" t="s">
        <v>19</v>
      </c>
      <c r="N684" s="266" t="s">
        <v>44</v>
      </c>
      <c r="O684" s="85"/>
      <c r="P684" s="214">
        <f>O684*H684</f>
        <v>0</v>
      </c>
      <c r="Q684" s="214">
        <v>0</v>
      </c>
      <c r="R684" s="214">
        <f>Q684*H684</f>
        <v>0</v>
      </c>
      <c r="S684" s="214">
        <v>0</v>
      </c>
      <c r="T684" s="215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16" t="s">
        <v>410</v>
      </c>
      <c r="AT684" s="216" t="s">
        <v>445</v>
      </c>
      <c r="AU684" s="216" t="s">
        <v>134</v>
      </c>
      <c r="AY684" s="18" t="s">
        <v>125</v>
      </c>
      <c r="BE684" s="217">
        <f>IF(N684="základní",J684,0)</f>
        <v>0</v>
      </c>
      <c r="BF684" s="217">
        <f>IF(N684="snížená",J684,0)</f>
        <v>0</v>
      </c>
      <c r="BG684" s="217">
        <f>IF(N684="zákl. přenesená",J684,0)</f>
        <v>0</v>
      </c>
      <c r="BH684" s="217">
        <f>IF(N684="sníž. přenesená",J684,0)</f>
        <v>0</v>
      </c>
      <c r="BI684" s="217">
        <f>IF(N684="nulová",J684,0)</f>
        <v>0</v>
      </c>
      <c r="BJ684" s="18" t="s">
        <v>134</v>
      </c>
      <c r="BK684" s="217">
        <f>ROUND(I684*H684,2)</f>
        <v>0</v>
      </c>
      <c r="BL684" s="18" t="s">
        <v>211</v>
      </c>
      <c r="BM684" s="216" t="s">
        <v>975</v>
      </c>
    </row>
    <row r="685" s="2" customFormat="1" ht="16.5" customHeight="1">
      <c r="A685" s="39"/>
      <c r="B685" s="40"/>
      <c r="C685" s="205" t="s">
        <v>976</v>
      </c>
      <c r="D685" s="205" t="s">
        <v>128</v>
      </c>
      <c r="E685" s="206" t="s">
        <v>977</v>
      </c>
      <c r="F685" s="207" t="s">
        <v>978</v>
      </c>
      <c r="G685" s="208" t="s">
        <v>184</v>
      </c>
      <c r="H685" s="209">
        <v>5.2000000000000002</v>
      </c>
      <c r="I685" s="210"/>
      <c r="J685" s="211">
        <f>ROUND(I685*H685,2)</f>
        <v>0</v>
      </c>
      <c r="K685" s="207" t="s">
        <v>132</v>
      </c>
      <c r="L685" s="45"/>
      <c r="M685" s="212" t="s">
        <v>19</v>
      </c>
      <c r="N685" s="213" t="s">
        <v>44</v>
      </c>
      <c r="O685" s="85"/>
      <c r="P685" s="214">
        <f>O685*H685</f>
        <v>0</v>
      </c>
      <c r="Q685" s="214">
        <v>0</v>
      </c>
      <c r="R685" s="214">
        <f>Q685*H685</f>
        <v>0</v>
      </c>
      <c r="S685" s="214">
        <v>0.012070000000000001</v>
      </c>
      <c r="T685" s="215">
        <f>S685*H685</f>
        <v>0.062764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16" t="s">
        <v>211</v>
      </c>
      <c r="AT685" s="216" t="s">
        <v>128</v>
      </c>
      <c r="AU685" s="216" t="s">
        <v>134</v>
      </c>
      <c r="AY685" s="18" t="s">
        <v>125</v>
      </c>
      <c r="BE685" s="217">
        <f>IF(N685="základní",J685,0)</f>
        <v>0</v>
      </c>
      <c r="BF685" s="217">
        <f>IF(N685="snížená",J685,0)</f>
        <v>0</v>
      </c>
      <c r="BG685" s="217">
        <f>IF(N685="zákl. přenesená",J685,0)</f>
        <v>0</v>
      </c>
      <c r="BH685" s="217">
        <f>IF(N685="sníž. přenesená",J685,0)</f>
        <v>0</v>
      </c>
      <c r="BI685" s="217">
        <f>IF(N685="nulová",J685,0)</f>
        <v>0</v>
      </c>
      <c r="BJ685" s="18" t="s">
        <v>134</v>
      </c>
      <c r="BK685" s="217">
        <f>ROUND(I685*H685,2)</f>
        <v>0</v>
      </c>
      <c r="BL685" s="18" t="s">
        <v>211</v>
      </c>
      <c r="BM685" s="216" t="s">
        <v>979</v>
      </c>
    </row>
    <row r="686" s="2" customFormat="1">
      <c r="A686" s="39"/>
      <c r="B686" s="40"/>
      <c r="C686" s="41"/>
      <c r="D686" s="218" t="s">
        <v>136</v>
      </c>
      <c r="E686" s="41"/>
      <c r="F686" s="219" t="s">
        <v>980</v>
      </c>
      <c r="G686" s="41"/>
      <c r="H686" s="41"/>
      <c r="I686" s="220"/>
      <c r="J686" s="41"/>
      <c r="K686" s="41"/>
      <c r="L686" s="45"/>
      <c r="M686" s="221"/>
      <c r="N686" s="222"/>
      <c r="O686" s="85"/>
      <c r="P686" s="85"/>
      <c r="Q686" s="85"/>
      <c r="R686" s="85"/>
      <c r="S686" s="85"/>
      <c r="T686" s="86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136</v>
      </c>
      <c r="AU686" s="18" t="s">
        <v>134</v>
      </c>
    </row>
    <row r="687" s="13" customFormat="1">
      <c r="A687" s="13"/>
      <c r="B687" s="223"/>
      <c r="C687" s="224"/>
      <c r="D687" s="225" t="s">
        <v>143</v>
      </c>
      <c r="E687" s="226" t="s">
        <v>19</v>
      </c>
      <c r="F687" s="227" t="s">
        <v>934</v>
      </c>
      <c r="G687" s="224"/>
      <c r="H687" s="226" t="s">
        <v>19</v>
      </c>
      <c r="I687" s="228"/>
      <c r="J687" s="224"/>
      <c r="K687" s="224"/>
      <c r="L687" s="229"/>
      <c r="M687" s="230"/>
      <c r="N687" s="231"/>
      <c r="O687" s="231"/>
      <c r="P687" s="231"/>
      <c r="Q687" s="231"/>
      <c r="R687" s="231"/>
      <c r="S687" s="231"/>
      <c r="T687" s="23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3" t="s">
        <v>143</v>
      </c>
      <c r="AU687" s="233" t="s">
        <v>134</v>
      </c>
      <c r="AV687" s="13" t="s">
        <v>80</v>
      </c>
      <c r="AW687" s="13" t="s">
        <v>33</v>
      </c>
      <c r="AX687" s="13" t="s">
        <v>72</v>
      </c>
      <c r="AY687" s="233" t="s">
        <v>125</v>
      </c>
    </row>
    <row r="688" s="14" customFormat="1">
      <c r="A688" s="14"/>
      <c r="B688" s="234"/>
      <c r="C688" s="235"/>
      <c r="D688" s="225" t="s">
        <v>143</v>
      </c>
      <c r="E688" s="236" t="s">
        <v>19</v>
      </c>
      <c r="F688" s="237" t="s">
        <v>971</v>
      </c>
      <c r="G688" s="235"/>
      <c r="H688" s="238">
        <v>2.6000000000000001</v>
      </c>
      <c r="I688" s="239"/>
      <c r="J688" s="235"/>
      <c r="K688" s="235"/>
      <c r="L688" s="240"/>
      <c r="M688" s="241"/>
      <c r="N688" s="242"/>
      <c r="O688" s="242"/>
      <c r="P688" s="242"/>
      <c r="Q688" s="242"/>
      <c r="R688" s="242"/>
      <c r="S688" s="242"/>
      <c r="T688" s="243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4" t="s">
        <v>143</v>
      </c>
      <c r="AU688" s="244" t="s">
        <v>134</v>
      </c>
      <c r="AV688" s="14" t="s">
        <v>134</v>
      </c>
      <c r="AW688" s="14" t="s">
        <v>33</v>
      </c>
      <c r="AX688" s="14" t="s">
        <v>72</v>
      </c>
      <c r="AY688" s="244" t="s">
        <v>125</v>
      </c>
    </row>
    <row r="689" s="13" customFormat="1">
      <c r="A689" s="13"/>
      <c r="B689" s="223"/>
      <c r="C689" s="224"/>
      <c r="D689" s="225" t="s">
        <v>143</v>
      </c>
      <c r="E689" s="226" t="s">
        <v>19</v>
      </c>
      <c r="F689" s="227" t="s">
        <v>936</v>
      </c>
      <c r="G689" s="224"/>
      <c r="H689" s="226" t="s">
        <v>19</v>
      </c>
      <c r="I689" s="228"/>
      <c r="J689" s="224"/>
      <c r="K689" s="224"/>
      <c r="L689" s="229"/>
      <c r="M689" s="230"/>
      <c r="N689" s="231"/>
      <c r="O689" s="231"/>
      <c r="P689" s="231"/>
      <c r="Q689" s="231"/>
      <c r="R689" s="231"/>
      <c r="S689" s="231"/>
      <c r="T689" s="23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3" t="s">
        <v>143</v>
      </c>
      <c r="AU689" s="233" t="s">
        <v>134</v>
      </c>
      <c r="AV689" s="13" t="s">
        <v>80</v>
      </c>
      <c r="AW689" s="13" t="s">
        <v>33</v>
      </c>
      <c r="AX689" s="13" t="s">
        <v>72</v>
      </c>
      <c r="AY689" s="233" t="s">
        <v>125</v>
      </c>
    </row>
    <row r="690" s="14" customFormat="1">
      <c r="A690" s="14"/>
      <c r="B690" s="234"/>
      <c r="C690" s="235"/>
      <c r="D690" s="225" t="s">
        <v>143</v>
      </c>
      <c r="E690" s="236" t="s">
        <v>19</v>
      </c>
      <c r="F690" s="237" t="s">
        <v>971</v>
      </c>
      <c r="G690" s="235"/>
      <c r="H690" s="238">
        <v>2.6000000000000001</v>
      </c>
      <c r="I690" s="239"/>
      <c r="J690" s="235"/>
      <c r="K690" s="235"/>
      <c r="L690" s="240"/>
      <c r="M690" s="241"/>
      <c r="N690" s="242"/>
      <c r="O690" s="242"/>
      <c r="P690" s="242"/>
      <c r="Q690" s="242"/>
      <c r="R690" s="242"/>
      <c r="S690" s="242"/>
      <c r="T690" s="243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4" t="s">
        <v>143</v>
      </c>
      <c r="AU690" s="244" t="s">
        <v>134</v>
      </c>
      <c r="AV690" s="14" t="s">
        <v>134</v>
      </c>
      <c r="AW690" s="14" t="s">
        <v>33</v>
      </c>
      <c r="AX690" s="14" t="s">
        <v>72</v>
      </c>
      <c r="AY690" s="244" t="s">
        <v>125</v>
      </c>
    </row>
    <row r="691" s="15" customFormat="1">
      <c r="A691" s="15"/>
      <c r="B691" s="245"/>
      <c r="C691" s="246"/>
      <c r="D691" s="225" t="s">
        <v>143</v>
      </c>
      <c r="E691" s="247" t="s">
        <v>19</v>
      </c>
      <c r="F691" s="248" t="s">
        <v>160</v>
      </c>
      <c r="G691" s="246"/>
      <c r="H691" s="249">
        <v>5.2000000000000002</v>
      </c>
      <c r="I691" s="250"/>
      <c r="J691" s="246"/>
      <c r="K691" s="246"/>
      <c r="L691" s="251"/>
      <c r="M691" s="252"/>
      <c r="N691" s="253"/>
      <c r="O691" s="253"/>
      <c r="P691" s="253"/>
      <c r="Q691" s="253"/>
      <c r="R691" s="253"/>
      <c r="S691" s="253"/>
      <c r="T691" s="254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55" t="s">
        <v>143</v>
      </c>
      <c r="AU691" s="255" t="s">
        <v>134</v>
      </c>
      <c r="AV691" s="15" t="s">
        <v>133</v>
      </c>
      <c r="AW691" s="15" t="s">
        <v>33</v>
      </c>
      <c r="AX691" s="15" t="s">
        <v>80</v>
      </c>
      <c r="AY691" s="255" t="s">
        <v>125</v>
      </c>
    </row>
    <row r="692" s="2" customFormat="1" ht="49.05" customHeight="1">
      <c r="A692" s="39"/>
      <c r="B692" s="40"/>
      <c r="C692" s="205" t="s">
        <v>981</v>
      </c>
      <c r="D692" s="205" t="s">
        <v>128</v>
      </c>
      <c r="E692" s="206" t="s">
        <v>982</v>
      </c>
      <c r="F692" s="207" t="s">
        <v>983</v>
      </c>
      <c r="G692" s="208" t="s">
        <v>475</v>
      </c>
      <c r="H692" s="278"/>
      <c r="I692" s="210"/>
      <c r="J692" s="211">
        <f>ROUND(I692*H692,2)</f>
        <v>0</v>
      </c>
      <c r="K692" s="207" t="s">
        <v>132</v>
      </c>
      <c r="L692" s="45"/>
      <c r="M692" s="212" t="s">
        <v>19</v>
      </c>
      <c r="N692" s="213" t="s">
        <v>44</v>
      </c>
      <c r="O692" s="85"/>
      <c r="P692" s="214">
        <f>O692*H692</f>
        <v>0</v>
      </c>
      <c r="Q692" s="214">
        <v>0</v>
      </c>
      <c r="R692" s="214">
        <f>Q692*H692</f>
        <v>0</v>
      </c>
      <c r="S692" s="214">
        <v>0</v>
      </c>
      <c r="T692" s="215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16" t="s">
        <v>211</v>
      </c>
      <c r="AT692" s="216" t="s">
        <v>128</v>
      </c>
      <c r="AU692" s="216" t="s">
        <v>134</v>
      </c>
      <c r="AY692" s="18" t="s">
        <v>125</v>
      </c>
      <c r="BE692" s="217">
        <f>IF(N692="základní",J692,0)</f>
        <v>0</v>
      </c>
      <c r="BF692" s="217">
        <f>IF(N692="snížená",J692,0)</f>
        <v>0</v>
      </c>
      <c r="BG692" s="217">
        <f>IF(N692="zákl. přenesená",J692,0)</f>
        <v>0</v>
      </c>
      <c r="BH692" s="217">
        <f>IF(N692="sníž. přenesená",J692,0)</f>
        <v>0</v>
      </c>
      <c r="BI692" s="217">
        <f>IF(N692="nulová",J692,0)</f>
        <v>0</v>
      </c>
      <c r="BJ692" s="18" t="s">
        <v>134</v>
      </c>
      <c r="BK692" s="217">
        <f>ROUND(I692*H692,2)</f>
        <v>0</v>
      </c>
      <c r="BL692" s="18" t="s">
        <v>211</v>
      </c>
      <c r="BM692" s="216" t="s">
        <v>984</v>
      </c>
    </row>
    <row r="693" s="2" customFormat="1">
      <c r="A693" s="39"/>
      <c r="B693" s="40"/>
      <c r="C693" s="41"/>
      <c r="D693" s="218" t="s">
        <v>136</v>
      </c>
      <c r="E693" s="41"/>
      <c r="F693" s="219" t="s">
        <v>985</v>
      </c>
      <c r="G693" s="41"/>
      <c r="H693" s="41"/>
      <c r="I693" s="220"/>
      <c r="J693" s="41"/>
      <c r="K693" s="41"/>
      <c r="L693" s="45"/>
      <c r="M693" s="221"/>
      <c r="N693" s="222"/>
      <c r="O693" s="85"/>
      <c r="P693" s="85"/>
      <c r="Q693" s="85"/>
      <c r="R693" s="85"/>
      <c r="S693" s="85"/>
      <c r="T693" s="86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136</v>
      </c>
      <c r="AU693" s="18" t="s">
        <v>134</v>
      </c>
    </row>
    <row r="694" s="12" customFormat="1" ht="22.8" customHeight="1">
      <c r="A694" s="12"/>
      <c r="B694" s="189"/>
      <c r="C694" s="190"/>
      <c r="D694" s="191" t="s">
        <v>71</v>
      </c>
      <c r="E694" s="203" t="s">
        <v>986</v>
      </c>
      <c r="F694" s="203" t="s">
        <v>987</v>
      </c>
      <c r="G694" s="190"/>
      <c r="H694" s="190"/>
      <c r="I694" s="193"/>
      <c r="J694" s="204">
        <f>BK694</f>
        <v>0</v>
      </c>
      <c r="K694" s="190"/>
      <c r="L694" s="195"/>
      <c r="M694" s="196"/>
      <c r="N694" s="197"/>
      <c r="O694" s="197"/>
      <c r="P694" s="198">
        <f>SUM(P695:P731)</f>
        <v>0</v>
      </c>
      <c r="Q694" s="197"/>
      <c r="R694" s="198">
        <f>SUM(R695:R731)</f>
        <v>0.18932004000000002</v>
      </c>
      <c r="S694" s="197"/>
      <c r="T694" s="199">
        <f>SUM(T695:T731)</f>
        <v>0.094500000000000015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200" t="s">
        <v>134</v>
      </c>
      <c r="AT694" s="201" t="s">
        <v>71</v>
      </c>
      <c r="AU694" s="201" t="s">
        <v>80</v>
      </c>
      <c r="AY694" s="200" t="s">
        <v>125</v>
      </c>
      <c r="BK694" s="202">
        <f>SUM(BK695:BK731)</f>
        <v>0</v>
      </c>
    </row>
    <row r="695" s="2" customFormat="1" ht="33" customHeight="1">
      <c r="A695" s="39"/>
      <c r="B695" s="40"/>
      <c r="C695" s="205" t="s">
        <v>988</v>
      </c>
      <c r="D695" s="205" t="s">
        <v>128</v>
      </c>
      <c r="E695" s="206" t="s">
        <v>989</v>
      </c>
      <c r="F695" s="207" t="s">
        <v>990</v>
      </c>
      <c r="G695" s="208" t="s">
        <v>184</v>
      </c>
      <c r="H695" s="209">
        <v>3.6400000000000001</v>
      </c>
      <c r="I695" s="210"/>
      <c r="J695" s="211">
        <f>ROUND(I695*H695,2)</f>
        <v>0</v>
      </c>
      <c r="K695" s="207" t="s">
        <v>132</v>
      </c>
      <c r="L695" s="45"/>
      <c r="M695" s="212" t="s">
        <v>19</v>
      </c>
      <c r="N695" s="213" t="s">
        <v>44</v>
      </c>
      <c r="O695" s="85"/>
      <c r="P695" s="214">
        <f>O695*H695</f>
        <v>0</v>
      </c>
      <c r="Q695" s="214">
        <v>0</v>
      </c>
      <c r="R695" s="214">
        <f>Q695*H695</f>
        <v>0</v>
      </c>
      <c r="S695" s="214">
        <v>0.025000000000000001</v>
      </c>
      <c r="T695" s="215">
        <f>S695*H695</f>
        <v>0.091000000000000011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16" t="s">
        <v>211</v>
      </c>
      <c r="AT695" s="216" t="s">
        <v>128</v>
      </c>
      <c r="AU695" s="216" t="s">
        <v>134</v>
      </c>
      <c r="AY695" s="18" t="s">
        <v>125</v>
      </c>
      <c r="BE695" s="217">
        <f>IF(N695="základní",J695,0)</f>
        <v>0</v>
      </c>
      <c r="BF695" s="217">
        <f>IF(N695="snížená",J695,0)</f>
        <v>0</v>
      </c>
      <c r="BG695" s="217">
        <f>IF(N695="zákl. přenesená",J695,0)</f>
        <v>0</v>
      </c>
      <c r="BH695" s="217">
        <f>IF(N695="sníž. přenesená",J695,0)</f>
        <v>0</v>
      </c>
      <c r="BI695" s="217">
        <f>IF(N695="nulová",J695,0)</f>
        <v>0</v>
      </c>
      <c r="BJ695" s="18" t="s">
        <v>134</v>
      </c>
      <c r="BK695" s="217">
        <f>ROUND(I695*H695,2)</f>
        <v>0</v>
      </c>
      <c r="BL695" s="18" t="s">
        <v>211</v>
      </c>
      <c r="BM695" s="216" t="s">
        <v>991</v>
      </c>
    </row>
    <row r="696" s="2" customFormat="1">
      <c r="A696" s="39"/>
      <c r="B696" s="40"/>
      <c r="C696" s="41"/>
      <c r="D696" s="218" t="s">
        <v>136</v>
      </c>
      <c r="E696" s="41"/>
      <c r="F696" s="219" t="s">
        <v>992</v>
      </c>
      <c r="G696" s="41"/>
      <c r="H696" s="41"/>
      <c r="I696" s="220"/>
      <c r="J696" s="41"/>
      <c r="K696" s="41"/>
      <c r="L696" s="45"/>
      <c r="M696" s="221"/>
      <c r="N696" s="222"/>
      <c r="O696" s="85"/>
      <c r="P696" s="85"/>
      <c r="Q696" s="85"/>
      <c r="R696" s="85"/>
      <c r="S696" s="85"/>
      <c r="T696" s="86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136</v>
      </c>
      <c r="AU696" s="18" t="s">
        <v>134</v>
      </c>
    </row>
    <row r="697" s="13" customFormat="1">
      <c r="A697" s="13"/>
      <c r="B697" s="223"/>
      <c r="C697" s="224"/>
      <c r="D697" s="225" t="s">
        <v>143</v>
      </c>
      <c r="E697" s="226" t="s">
        <v>19</v>
      </c>
      <c r="F697" s="227" t="s">
        <v>993</v>
      </c>
      <c r="G697" s="224"/>
      <c r="H697" s="226" t="s">
        <v>19</v>
      </c>
      <c r="I697" s="228"/>
      <c r="J697" s="224"/>
      <c r="K697" s="224"/>
      <c r="L697" s="229"/>
      <c r="M697" s="230"/>
      <c r="N697" s="231"/>
      <c r="O697" s="231"/>
      <c r="P697" s="231"/>
      <c r="Q697" s="231"/>
      <c r="R697" s="231"/>
      <c r="S697" s="231"/>
      <c r="T697" s="23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3" t="s">
        <v>143</v>
      </c>
      <c r="AU697" s="233" t="s">
        <v>134</v>
      </c>
      <c r="AV697" s="13" t="s">
        <v>80</v>
      </c>
      <c r="AW697" s="13" t="s">
        <v>33</v>
      </c>
      <c r="AX697" s="13" t="s">
        <v>72</v>
      </c>
      <c r="AY697" s="233" t="s">
        <v>125</v>
      </c>
    </row>
    <row r="698" s="13" customFormat="1">
      <c r="A698" s="13"/>
      <c r="B698" s="223"/>
      <c r="C698" s="224"/>
      <c r="D698" s="225" t="s">
        <v>143</v>
      </c>
      <c r="E698" s="226" t="s">
        <v>19</v>
      </c>
      <c r="F698" s="227" t="s">
        <v>994</v>
      </c>
      <c r="G698" s="224"/>
      <c r="H698" s="226" t="s">
        <v>19</v>
      </c>
      <c r="I698" s="228"/>
      <c r="J698" s="224"/>
      <c r="K698" s="224"/>
      <c r="L698" s="229"/>
      <c r="M698" s="230"/>
      <c r="N698" s="231"/>
      <c r="O698" s="231"/>
      <c r="P698" s="231"/>
      <c r="Q698" s="231"/>
      <c r="R698" s="231"/>
      <c r="S698" s="231"/>
      <c r="T698" s="23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3" t="s">
        <v>143</v>
      </c>
      <c r="AU698" s="233" t="s">
        <v>134</v>
      </c>
      <c r="AV698" s="13" t="s">
        <v>80</v>
      </c>
      <c r="AW698" s="13" t="s">
        <v>33</v>
      </c>
      <c r="AX698" s="13" t="s">
        <v>72</v>
      </c>
      <c r="AY698" s="233" t="s">
        <v>125</v>
      </c>
    </row>
    <row r="699" s="14" customFormat="1">
      <c r="A699" s="14"/>
      <c r="B699" s="234"/>
      <c r="C699" s="235"/>
      <c r="D699" s="225" t="s">
        <v>143</v>
      </c>
      <c r="E699" s="236" t="s">
        <v>19</v>
      </c>
      <c r="F699" s="237" t="s">
        <v>995</v>
      </c>
      <c r="G699" s="235"/>
      <c r="H699" s="238">
        <v>3.6400000000000001</v>
      </c>
      <c r="I699" s="239"/>
      <c r="J699" s="235"/>
      <c r="K699" s="235"/>
      <c r="L699" s="240"/>
      <c r="M699" s="241"/>
      <c r="N699" s="242"/>
      <c r="O699" s="242"/>
      <c r="P699" s="242"/>
      <c r="Q699" s="242"/>
      <c r="R699" s="242"/>
      <c r="S699" s="242"/>
      <c r="T699" s="243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4" t="s">
        <v>143</v>
      </c>
      <c r="AU699" s="244" t="s">
        <v>134</v>
      </c>
      <c r="AV699" s="14" t="s">
        <v>134</v>
      </c>
      <c r="AW699" s="14" t="s">
        <v>33</v>
      </c>
      <c r="AX699" s="14" t="s">
        <v>80</v>
      </c>
      <c r="AY699" s="244" t="s">
        <v>125</v>
      </c>
    </row>
    <row r="700" s="2" customFormat="1" ht="24.15" customHeight="1">
      <c r="A700" s="39"/>
      <c r="B700" s="40"/>
      <c r="C700" s="205" t="s">
        <v>996</v>
      </c>
      <c r="D700" s="205" t="s">
        <v>128</v>
      </c>
      <c r="E700" s="206" t="s">
        <v>997</v>
      </c>
      <c r="F700" s="207" t="s">
        <v>998</v>
      </c>
      <c r="G700" s="208" t="s">
        <v>184</v>
      </c>
      <c r="H700" s="209">
        <v>3.6400000000000001</v>
      </c>
      <c r="I700" s="210"/>
      <c r="J700" s="211">
        <f>ROUND(I700*H700,2)</f>
        <v>0</v>
      </c>
      <c r="K700" s="207" t="s">
        <v>132</v>
      </c>
      <c r="L700" s="45"/>
      <c r="M700" s="212" t="s">
        <v>19</v>
      </c>
      <c r="N700" s="213" t="s">
        <v>44</v>
      </c>
      <c r="O700" s="85"/>
      <c r="P700" s="214">
        <f>O700*H700</f>
        <v>0</v>
      </c>
      <c r="Q700" s="214">
        <v>0.00067000000000000002</v>
      </c>
      <c r="R700" s="214">
        <f>Q700*H700</f>
        <v>0.0024388000000000001</v>
      </c>
      <c r="S700" s="214">
        <v>0</v>
      </c>
      <c r="T700" s="215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16" t="s">
        <v>211</v>
      </c>
      <c r="AT700" s="216" t="s">
        <v>128</v>
      </c>
      <c r="AU700" s="216" t="s">
        <v>134</v>
      </c>
      <c r="AY700" s="18" t="s">
        <v>125</v>
      </c>
      <c r="BE700" s="217">
        <f>IF(N700="základní",J700,0)</f>
        <v>0</v>
      </c>
      <c r="BF700" s="217">
        <f>IF(N700="snížená",J700,0)</f>
        <v>0</v>
      </c>
      <c r="BG700" s="217">
        <f>IF(N700="zákl. přenesená",J700,0)</f>
        <v>0</v>
      </c>
      <c r="BH700" s="217">
        <f>IF(N700="sníž. přenesená",J700,0)</f>
        <v>0</v>
      </c>
      <c r="BI700" s="217">
        <f>IF(N700="nulová",J700,0)</f>
        <v>0</v>
      </c>
      <c r="BJ700" s="18" t="s">
        <v>134</v>
      </c>
      <c r="BK700" s="217">
        <f>ROUND(I700*H700,2)</f>
        <v>0</v>
      </c>
      <c r="BL700" s="18" t="s">
        <v>211</v>
      </c>
      <c r="BM700" s="216" t="s">
        <v>999</v>
      </c>
    </row>
    <row r="701" s="2" customFormat="1">
      <c r="A701" s="39"/>
      <c r="B701" s="40"/>
      <c r="C701" s="41"/>
      <c r="D701" s="218" t="s">
        <v>136</v>
      </c>
      <c r="E701" s="41"/>
      <c r="F701" s="219" t="s">
        <v>1000</v>
      </c>
      <c r="G701" s="41"/>
      <c r="H701" s="41"/>
      <c r="I701" s="220"/>
      <c r="J701" s="41"/>
      <c r="K701" s="41"/>
      <c r="L701" s="45"/>
      <c r="M701" s="221"/>
      <c r="N701" s="222"/>
      <c r="O701" s="85"/>
      <c r="P701" s="85"/>
      <c r="Q701" s="85"/>
      <c r="R701" s="85"/>
      <c r="S701" s="85"/>
      <c r="T701" s="8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136</v>
      </c>
      <c r="AU701" s="18" t="s">
        <v>134</v>
      </c>
    </row>
    <row r="702" s="13" customFormat="1">
      <c r="A702" s="13"/>
      <c r="B702" s="223"/>
      <c r="C702" s="224"/>
      <c r="D702" s="225" t="s">
        <v>143</v>
      </c>
      <c r="E702" s="226" t="s">
        <v>19</v>
      </c>
      <c r="F702" s="227" t="s">
        <v>1001</v>
      </c>
      <c r="G702" s="224"/>
      <c r="H702" s="226" t="s">
        <v>19</v>
      </c>
      <c r="I702" s="228"/>
      <c r="J702" s="224"/>
      <c r="K702" s="224"/>
      <c r="L702" s="229"/>
      <c r="M702" s="230"/>
      <c r="N702" s="231"/>
      <c r="O702" s="231"/>
      <c r="P702" s="231"/>
      <c r="Q702" s="231"/>
      <c r="R702" s="231"/>
      <c r="S702" s="231"/>
      <c r="T702" s="232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3" t="s">
        <v>143</v>
      </c>
      <c r="AU702" s="233" t="s">
        <v>134</v>
      </c>
      <c r="AV702" s="13" t="s">
        <v>80</v>
      </c>
      <c r="AW702" s="13" t="s">
        <v>33</v>
      </c>
      <c r="AX702" s="13" t="s">
        <v>72</v>
      </c>
      <c r="AY702" s="233" t="s">
        <v>125</v>
      </c>
    </row>
    <row r="703" s="13" customFormat="1">
      <c r="A703" s="13"/>
      <c r="B703" s="223"/>
      <c r="C703" s="224"/>
      <c r="D703" s="225" t="s">
        <v>143</v>
      </c>
      <c r="E703" s="226" t="s">
        <v>19</v>
      </c>
      <c r="F703" s="227" t="s">
        <v>994</v>
      </c>
      <c r="G703" s="224"/>
      <c r="H703" s="226" t="s">
        <v>19</v>
      </c>
      <c r="I703" s="228"/>
      <c r="J703" s="224"/>
      <c r="K703" s="224"/>
      <c r="L703" s="229"/>
      <c r="M703" s="230"/>
      <c r="N703" s="231"/>
      <c r="O703" s="231"/>
      <c r="P703" s="231"/>
      <c r="Q703" s="231"/>
      <c r="R703" s="231"/>
      <c r="S703" s="231"/>
      <c r="T703" s="23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3" t="s">
        <v>143</v>
      </c>
      <c r="AU703" s="233" t="s">
        <v>134</v>
      </c>
      <c r="AV703" s="13" t="s">
        <v>80</v>
      </c>
      <c r="AW703" s="13" t="s">
        <v>33</v>
      </c>
      <c r="AX703" s="13" t="s">
        <v>72</v>
      </c>
      <c r="AY703" s="233" t="s">
        <v>125</v>
      </c>
    </row>
    <row r="704" s="14" customFormat="1">
      <c r="A704" s="14"/>
      <c r="B704" s="234"/>
      <c r="C704" s="235"/>
      <c r="D704" s="225" t="s">
        <v>143</v>
      </c>
      <c r="E704" s="236" t="s">
        <v>19</v>
      </c>
      <c r="F704" s="237" t="s">
        <v>995</v>
      </c>
      <c r="G704" s="235"/>
      <c r="H704" s="238">
        <v>3.6400000000000001</v>
      </c>
      <c r="I704" s="239"/>
      <c r="J704" s="235"/>
      <c r="K704" s="235"/>
      <c r="L704" s="240"/>
      <c r="M704" s="241"/>
      <c r="N704" s="242"/>
      <c r="O704" s="242"/>
      <c r="P704" s="242"/>
      <c r="Q704" s="242"/>
      <c r="R704" s="242"/>
      <c r="S704" s="242"/>
      <c r="T704" s="24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4" t="s">
        <v>143</v>
      </c>
      <c r="AU704" s="244" t="s">
        <v>134</v>
      </c>
      <c r="AV704" s="14" t="s">
        <v>134</v>
      </c>
      <c r="AW704" s="14" t="s">
        <v>33</v>
      </c>
      <c r="AX704" s="14" t="s">
        <v>80</v>
      </c>
      <c r="AY704" s="244" t="s">
        <v>125</v>
      </c>
    </row>
    <row r="705" s="2" customFormat="1" ht="21.75" customHeight="1">
      <c r="A705" s="39"/>
      <c r="B705" s="40"/>
      <c r="C705" s="257" t="s">
        <v>1002</v>
      </c>
      <c r="D705" s="257" t="s">
        <v>445</v>
      </c>
      <c r="E705" s="258" t="s">
        <v>1003</v>
      </c>
      <c r="F705" s="259" t="s">
        <v>1004</v>
      </c>
      <c r="G705" s="260" t="s">
        <v>184</v>
      </c>
      <c r="H705" s="261">
        <v>3.6400000000000001</v>
      </c>
      <c r="I705" s="262"/>
      <c r="J705" s="263">
        <f>ROUND(I705*H705,2)</f>
        <v>0</v>
      </c>
      <c r="K705" s="259" t="s">
        <v>19</v>
      </c>
      <c r="L705" s="264"/>
      <c r="M705" s="265" t="s">
        <v>19</v>
      </c>
      <c r="N705" s="266" t="s">
        <v>44</v>
      </c>
      <c r="O705" s="85"/>
      <c r="P705" s="214">
        <f>O705*H705</f>
        <v>0</v>
      </c>
      <c r="Q705" s="214">
        <v>0.050000000000000003</v>
      </c>
      <c r="R705" s="214">
        <f>Q705*H705</f>
        <v>0.18200000000000002</v>
      </c>
      <c r="S705" s="214">
        <v>0</v>
      </c>
      <c r="T705" s="215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16" t="s">
        <v>410</v>
      </c>
      <c r="AT705" s="216" t="s">
        <v>445</v>
      </c>
      <c r="AU705" s="216" t="s">
        <v>134</v>
      </c>
      <c r="AY705" s="18" t="s">
        <v>125</v>
      </c>
      <c r="BE705" s="217">
        <f>IF(N705="základní",J705,0)</f>
        <v>0</v>
      </c>
      <c r="BF705" s="217">
        <f>IF(N705="snížená",J705,0)</f>
        <v>0</v>
      </c>
      <c r="BG705" s="217">
        <f>IF(N705="zákl. přenesená",J705,0)</f>
        <v>0</v>
      </c>
      <c r="BH705" s="217">
        <f>IF(N705="sníž. přenesená",J705,0)</f>
        <v>0</v>
      </c>
      <c r="BI705" s="217">
        <f>IF(N705="nulová",J705,0)</f>
        <v>0</v>
      </c>
      <c r="BJ705" s="18" t="s">
        <v>134</v>
      </c>
      <c r="BK705" s="217">
        <f>ROUND(I705*H705,2)</f>
        <v>0</v>
      </c>
      <c r="BL705" s="18" t="s">
        <v>211</v>
      </c>
      <c r="BM705" s="216" t="s">
        <v>1005</v>
      </c>
    </row>
    <row r="706" s="2" customFormat="1" ht="24.15" customHeight="1">
      <c r="A706" s="39"/>
      <c r="B706" s="40"/>
      <c r="C706" s="205" t="s">
        <v>1006</v>
      </c>
      <c r="D706" s="205" t="s">
        <v>128</v>
      </c>
      <c r="E706" s="206" t="s">
        <v>1007</v>
      </c>
      <c r="F706" s="207" t="s">
        <v>1008</v>
      </c>
      <c r="G706" s="208" t="s">
        <v>131</v>
      </c>
      <c r="H706" s="209">
        <v>1</v>
      </c>
      <c r="I706" s="210"/>
      <c r="J706" s="211">
        <f>ROUND(I706*H706,2)</f>
        <v>0</v>
      </c>
      <c r="K706" s="207" t="s">
        <v>19</v>
      </c>
      <c r="L706" s="45"/>
      <c r="M706" s="212" t="s">
        <v>19</v>
      </c>
      <c r="N706" s="213" t="s">
        <v>44</v>
      </c>
      <c r="O706" s="85"/>
      <c r="P706" s="214">
        <f>O706*H706</f>
        <v>0</v>
      </c>
      <c r="Q706" s="214">
        <v>0</v>
      </c>
      <c r="R706" s="214">
        <f>Q706*H706</f>
        <v>0</v>
      </c>
      <c r="S706" s="214">
        <v>0.0035000000000000001</v>
      </c>
      <c r="T706" s="215">
        <f>S706*H706</f>
        <v>0.0035000000000000001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16" t="s">
        <v>211</v>
      </c>
      <c r="AT706" s="216" t="s">
        <v>128</v>
      </c>
      <c r="AU706" s="216" t="s">
        <v>134</v>
      </c>
      <c r="AY706" s="18" t="s">
        <v>125</v>
      </c>
      <c r="BE706" s="217">
        <f>IF(N706="základní",J706,0)</f>
        <v>0</v>
      </c>
      <c r="BF706" s="217">
        <f>IF(N706="snížená",J706,0)</f>
        <v>0</v>
      </c>
      <c r="BG706" s="217">
        <f>IF(N706="zákl. přenesená",J706,0)</f>
        <v>0</v>
      </c>
      <c r="BH706" s="217">
        <f>IF(N706="sníž. přenesená",J706,0)</f>
        <v>0</v>
      </c>
      <c r="BI706" s="217">
        <f>IF(N706="nulová",J706,0)</f>
        <v>0</v>
      </c>
      <c r="BJ706" s="18" t="s">
        <v>134</v>
      </c>
      <c r="BK706" s="217">
        <f>ROUND(I706*H706,2)</f>
        <v>0</v>
      </c>
      <c r="BL706" s="18" t="s">
        <v>211</v>
      </c>
      <c r="BM706" s="216" t="s">
        <v>1009</v>
      </c>
    </row>
    <row r="707" s="13" customFormat="1">
      <c r="A707" s="13"/>
      <c r="B707" s="223"/>
      <c r="C707" s="224"/>
      <c r="D707" s="225" t="s">
        <v>143</v>
      </c>
      <c r="E707" s="226" t="s">
        <v>19</v>
      </c>
      <c r="F707" s="227" t="s">
        <v>1010</v>
      </c>
      <c r="G707" s="224"/>
      <c r="H707" s="226" t="s">
        <v>19</v>
      </c>
      <c r="I707" s="228"/>
      <c r="J707" s="224"/>
      <c r="K707" s="224"/>
      <c r="L707" s="229"/>
      <c r="M707" s="230"/>
      <c r="N707" s="231"/>
      <c r="O707" s="231"/>
      <c r="P707" s="231"/>
      <c r="Q707" s="231"/>
      <c r="R707" s="231"/>
      <c r="S707" s="231"/>
      <c r="T707" s="23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3" t="s">
        <v>143</v>
      </c>
      <c r="AU707" s="233" t="s">
        <v>134</v>
      </c>
      <c r="AV707" s="13" t="s">
        <v>80</v>
      </c>
      <c r="AW707" s="13" t="s">
        <v>33</v>
      </c>
      <c r="AX707" s="13" t="s">
        <v>72</v>
      </c>
      <c r="AY707" s="233" t="s">
        <v>125</v>
      </c>
    </row>
    <row r="708" s="14" customFormat="1">
      <c r="A708" s="14"/>
      <c r="B708" s="234"/>
      <c r="C708" s="235"/>
      <c r="D708" s="225" t="s">
        <v>143</v>
      </c>
      <c r="E708" s="236" t="s">
        <v>19</v>
      </c>
      <c r="F708" s="237" t="s">
        <v>80</v>
      </c>
      <c r="G708" s="235"/>
      <c r="H708" s="238">
        <v>1</v>
      </c>
      <c r="I708" s="239"/>
      <c r="J708" s="235"/>
      <c r="K708" s="235"/>
      <c r="L708" s="240"/>
      <c r="M708" s="241"/>
      <c r="N708" s="242"/>
      <c r="O708" s="242"/>
      <c r="P708" s="242"/>
      <c r="Q708" s="242"/>
      <c r="R708" s="242"/>
      <c r="S708" s="242"/>
      <c r="T708" s="24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4" t="s">
        <v>143</v>
      </c>
      <c r="AU708" s="244" t="s">
        <v>134</v>
      </c>
      <c r="AV708" s="14" t="s">
        <v>134</v>
      </c>
      <c r="AW708" s="14" t="s">
        <v>33</v>
      </c>
      <c r="AX708" s="14" t="s">
        <v>80</v>
      </c>
      <c r="AY708" s="244" t="s">
        <v>125</v>
      </c>
    </row>
    <row r="709" s="2" customFormat="1" ht="24.15" customHeight="1">
      <c r="A709" s="39"/>
      <c r="B709" s="40"/>
      <c r="C709" s="205" t="s">
        <v>1011</v>
      </c>
      <c r="D709" s="205" t="s">
        <v>128</v>
      </c>
      <c r="E709" s="206" t="s">
        <v>1012</v>
      </c>
      <c r="F709" s="207" t="s">
        <v>1013</v>
      </c>
      <c r="G709" s="208" t="s">
        <v>131</v>
      </c>
      <c r="H709" s="209">
        <v>4</v>
      </c>
      <c r="I709" s="210"/>
      <c r="J709" s="211">
        <f>ROUND(I709*H709,2)</f>
        <v>0</v>
      </c>
      <c r="K709" s="207" t="s">
        <v>132</v>
      </c>
      <c r="L709" s="45"/>
      <c r="M709" s="212" t="s">
        <v>19</v>
      </c>
      <c r="N709" s="213" t="s">
        <v>44</v>
      </c>
      <c r="O709" s="85"/>
      <c r="P709" s="214">
        <f>O709*H709</f>
        <v>0</v>
      </c>
      <c r="Q709" s="214">
        <v>0</v>
      </c>
      <c r="R709" s="214">
        <f>Q709*H709</f>
        <v>0</v>
      </c>
      <c r="S709" s="214">
        <v>0</v>
      </c>
      <c r="T709" s="215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16" t="s">
        <v>211</v>
      </c>
      <c r="AT709" s="216" t="s">
        <v>128</v>
      </c>
      <c r="AU709" s="216" t="s">
        <v>134</v>
      </c>
      <c r="AY709" s="18" t="s">
        <v>125</v>
      </c>
      <c r="BE709" s="217">
        <f>IF(N709="základní",J709,0)</f>
        <v>0</v>
      </c>
      <c r="BF709" s="217">
        <f>IF(N709="snížená",J709,0)</f>
        <v>0</v>
      </c>
      <c r="BG709" s="217">
        <f>IF(N709="zákl. přenesená",J709,0)</f>
        <v>0</v>
      </c>
      <c r="BH709" s="217">
        <f>IF(N709="sníž. přenesená",J709,0)</f>
        <v>0</v>
      </c>
      <c r="BI709" s="217">
        <f>IF(N709="nulová",J709,0)</f>
        <v>0</v>
      </c>
      <c r="BJ709" s="18" t="s">
        <v>134</v>
      </c>
      <c r="BK709" s="217">
        <f>ROUND(I709*H709,2)</f>
        <v>0</v>
      </c>
      <c r="BL709" s="18" t="s">
        <v>211</v>
      </c>
      <c r="BM709" s="216" t="s">
        <v>1014</v>
      </c>
    </row>
    <row r="710" s="2" customFormat="1">
      <c r="A710" s="39"/>
      <c r="B710" s="40"/>
      <c r="C710" s="41"/>
      <c r="D710" s="218" t="s">
        <v>136</v>
      </c>
      <c r="E710" s="41"/>
      <c r="F710" s="219" t="s">
        <v>1015</v>
      </c>
      <c r="G710" s="41"/>
      <c r="H710" s="41"/>
      <c r="I710" s="220"/>
      <c r="J710" s="41"/>
      <c r="K710" s="41"/>
      <c r="L710" s="45"/>
      <c r="M710" s="221"/>
      <c r="N710" s="222"/>
      <c r="O710" s="85"/>
      <c r="P710" s="85"/>
      <c r="Q710" s="85"/>
      <c r="R710" s="85"/>
      <c r="S710" s="85"/>
      <c r="T710" s="86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T710" s="18" t="s">
        <v>136</v>
      </c>
      <c r="AU710" s="18" t="s">
        <v>134</v>
      </c>
    </row>
    <row r="711" s="13" customFormat="1">
      <c r="A711" s="13"/>
      <c r="B711" s="223"/>
      <c r="C711" s="224"/>
      <c r="D711" s="225" t="s">
        <v>143</v>
      </c>
      <c r="E711" s="226" t="s">
        <v>19</v>
      </c>
      <c r="F711" s="227" t="s">
        <v>1016</v>
      </c>
      <c r="G711" s="224"/>
      <c r="H711" s="226" t="s">
        <v>19</v>
      </c>
      <c r="I711" s="228"/>
      <c r="J711" s="224"/>
      <c r="K711" s="224"/>
      <c r="L711" s="229"/>
      <c r="M711" s="230"/>
      <c r="N711" s="231"/>
      <c r="O711" s="231"/>
      <c r="P711" s="231"/>
      <c r="Q711" s="231"/>
      <c r="R711" s="231"/>
      <c r="S711" s="231"/>
      <c r="T711" s="23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3" t="s">
        <v>143</v>
      </c>
      <c r="AU711" s="233" t="s">
        <v>134</v>
      </c>
      <c r="AV711" s="13" t="s">
        <v>80</v>
      </c>
      <c r="AW711" s="13" t="s">
        <v>33</v>
      </c>
      <c r="AX711" s="13" t="s">
        <v>72</v>
      </c>
      <c r="AY711" s="233" t="s">
        <v>125</v>
      </c>
    </row>
    <row r="712" s="14" customFormat="1">
      <c r="A712" s="14"/>
      <c r="B712" s="234"/>
      <c r="C712" s="235"/>
      <c r="D712" s="225" t="s">
        <v>143</v>
      </c>
      <c r="E712" s="236" t="s">
        <v>19</v>
      </c>
      <c r="F712" s="237" t="s">
        <v>1017</v>
      </c>
      <c r="G712" s="235"/>
      <c r="H712" s="238">
        <v>4</v>
      </c>
      <c r="I712" s="239"/>
      <c r="J712" s="235"/>
      <c r="K712" s="235"/>
      <c r="L712" s="240"/>
      <c r="M712" s="241"/>
      <c r="N712" s="242"/>
      <c r="O712" s="242"/>
      <c r="P712" s="242"/>
      <c r="Q712" s="242"/>
      <c r="R712" s="242"/>
      <c r="S712" s="242"/>
      <c r="T712" s="24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4" t="s">
        <v>143</v>
      </c>
      <c r="AU712" s="244" t="s">
        <v>134</v>
      </c>
      <c r="AV712" s="14" t="s">
        <v>134</v>
      </c>
      <c r="AW712" s="14" t="s">
        <v>33</v>
      </c>
      <c r="AX712" s="14" t="s">
        <v>80</v>
      </c>
      <c r="AY712" s="244" t="s">
        <v>125</v>
      </c>
    </row>
    <row r="713" s="2" customFormat="1" ht="33" customHeight="1">
      <c r="A713" s="39"/>
      <c r="B713" s="40"/>
      <c r="C713" s="205" t="s">
        <v>1018</v>
      </c>
      <c r="D713" s="205" t="s">
        <v>128</v>
      </c>
      <c r="E713" s="206" t="s">
        <v>1019</v>
      </c>
      <c r="F713" s="207" t="s">
        <v>1020</v>
      </c>
      <c r="G713" s="208" t="s">
        <v>131</v>
      </c>
      <c r="H713" s="209">
        <v>1</v>
      </c>
      <c r="I713" s="210"/>
      <c r="J713" s="211">
        <f>ROUND(I713*H713,2)</f>
        <v>0</v>
      </c>
      <c r="K713" s="207" t="s">
        <v>19</v>
      </c>
      <c r="L713" s="45"/>
      <c r="M713" s="212" t="s">
        <v>19</v>
      </c>
      <c r="N713" s="213" t="s">
        <v>44</v>
      </c>
      <c r="O713" s="85"/>
      <c r="P713" s="214">
        <f>O713*H713</f>
        <v>0</v>
      </c>
      <c r="Q713" s="214">
        <v>0</v>
      </c>
      <c r="R713" s="214">
        <f>Q713*H713</f>
        <v>0</v>
      </c>
      <c r="S713" s="214">
        <v>0</v>
      </c>
      <c r="T713" s="215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16" t="s">
        <v>211</v>
      </c>
      <c r="AT713" s="216" t="s">
        <v>128</v>
      </c>
      <c r="AU713" s="216" t="s">
        <v>134</v>
      </c>
      <c r="AY713" s="18" t="s">
        <v>125</v>
      </c>
      <c r="BE713" s="217">
        <f>IF(N713="základní",J713,0)</f>
        <v>0</v>
      </c>
      <c r="BF713" s="217">
        <f>IF(N713="snížená",J713,0)</f>
        <v>0</v>
      </c>
      <c r="BG713" s="217">
        <f>IF(N713="zákl. přenesená",J713,0)</f>
        <v>0</v>
      </c>
      <c r="BH713" s="217">
        <f>IF(N713="sníž. přenesená",J713,0)</f>
        <v>0</v>
      </c>
      <c r="BI713" s="217">
        <f>IF(N713="nulová",J713,0)</f>
        <v>0</v>
      </c>
      <c r="BJ713" s="18" t="s">
        <v>134</v>
      </c>
      <c r="BK713" s="217">
        <f>ROUND(I713*H713,2)</f>
        <v>0</v>
      </c>
      <c r="BL713" s="18" t="s">
        <v>211</v>
      </c>
      <c r="BM713" s="216" t="s">
        <v>1021</v>
      </c>
    </row>
    <row r="714" s="2" customFormat="1" ht="24.15" customHeight="1">
      <c r="A714" s="39"/>
      <c r="B714" s="40"/>
      <c r="C714" s="205" t="s">
        <v>1022</v>
      </c>
      <c r="D714" s="205" t="s">
        <v>128</v>
      </c>
      <c r="E714" s="206" t="s">
        <v>1023</v>
      </c>
      <c r="F714" s="207" t="s">
        <v>1024</v>
      </c>
      <c r="G714" s="208" t="s">
        <v>1025</v>
      </c>
      <c r="H714" s="209">
        <v>81.353999999999999</v>
      </c>
      <c r="I714" s="210"/>
      <c r="J714" s="211">
        <f>ROUND(I714*H714,2)</f>
        <v>0</v>
      </c>
      <c r="K714" s="207" t="s">
        <v>132</v>
      </c>
      <c r="L714" s="45"/>
      <c r="M714" s="212" t="s">
        <v>19</v>
      </c>
      <c r="N714" s="213" t="s">
        <v>44</v>
      </c>
      <c r="O714" s="85"/>
      <c r="P714" s="214">
        <f>O714*H714</f>
        <v>0</v>
      </c>
      <c r="Q714" s="214">
        <v>6.0000000000000002E-05</v>
      </c>
      <c r="R714" s="214">
        <f>Q714*H714</f>
        <v>0.0048812400000000002</v>
      </c>
      <c r="S714" s="214">
        <v>0</v>
      </c>
      <c r="T714" s="215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16" t="s">
        <v>211</v>
      </c>
      <c r="AT714" s="216" t="s">
        <v>128</v>
      </c>
      <c r="AU714" s="216" t="s">
        <v>134</v>
      </c>
      <c r="AY714" s="18" t="s">
        <v>125</v>
      </c>
      <c r="BE714" s="217">
        <f>IF(N714="základní",J714,0)</f>
        <v>0</v>
      </c>
      <c r="BF714" s="217">
        <f>IF(N714="snížená",J714,0)</f>
        <v>0</v>
      </c>
      <c r="BG714" s="217">
        <f>IF(N714="zákl. přenesená",J714,0)</f>
        <v>0</v>
      </c>
      <c r="BH714" s="217">
        <f>IF(N714="sníž. přenesená",J714,0)</f>
        <v>0</v>
      </c>
      <c r="BI714" s="217">
        <f>IF(N714="nulová",J714,0)</f>
        <v>0</v>
      </c>
      <c r="BJ714" s="18" t="s">
        <v>134</v>
      </c>
      <c r="BK714" s="217">
        <f>ROUND(I714*H714,2)</f>
        <v>0</v>
      </c>
      <c r="BL714" s="18" t="s">
        <v>211</v>
      </c>
      <c r="BM714" s="216" t="s">
        <v>1026</v>
      </c>
    </row>
    <row r="715" s="2" customFormat="1">
      <c r="A715" s="39"/>
      <c r="B715" s="40"/>
      <c r="C715" s="41"/>
      <c r="D715" s="218" t="s">
        <v>136</v>
      </c>
      <c r="E715" s="41"/>
      <c r="F715" s="219" t="s">
        <v>1027</v>
      </c>
      <c r="G715" s="41"/>
      <c r="H715" s="41"/>
      <c r="I715" s="220"/>
      <c r="J715" s="41"/>
      <c r="K715" s="41"/>
      <c r="L715" s="45"/>
      <c r="M715" s="221"/>
      <c r="N715" s="222"/>
      <c r="O715" s="85"/>
      <c r="P715" s="85"/>
      <c r="Q715" s="85"/>
      <c r="R715" s="85"/>
      <c r="S715" s="85"/>
      <c r="T715" s="86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136</v>
      </c>
      <c r="AU715" s="18" t="s">
        <v>134</v>
      </c>
    </row>
    <row r="716" s="13" customFormat="1">
      <c r="A716" s="13"/>
      <c r="B716" s="223"/>
      <c r="C716" s="224"/>
      <c r="D716" s="225" t="s">
        <v>143</v>
      </c>
      <c r="E716" s="226" t="s">
        <v>19</v>
      </c>
      <c r="F716" s="227" t="s">
        <v>1028</v>
      </c>
      <c r="G716" s="224"/>
      <c r="H716" s="226" t="s">
        <v>19</v>
      </c>
      <c r="I716" s="228"/>
      <c r="J716" s="224"/>
      <c r="K716" s="224"/>
      <c r="L716" s="229"/>
      <c r="M716" s="230"/>
      <c r="N716" s="231"/>
      <c r="O716" s="231"/>
      <c r="P716" s="231"/>
      <c r="Q716" s="231"/>
      <c r="R716" s="231"/>
      <c r="S716" s="231"/>
      <c r="T716" s="23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3" t="s">
        <v>143</v>
      </c>
      <c r="AU716" s="233" t="s">
        <v>134</v>
      </c>
      <c r="AV716" s="13" t="s">
        <v>80</v>
      </c>
      <c r="AW716" s="13" t="s">
        <v>33</v>
      </c>
      <c r="AX716" s="13" t="s">
        <v>72</v>
      </c>
      <c r="AY716" s="233" t="s">
        <v>125</v>
      </c>
    </row>
    <row r="717" s="13" customFormat="1">
      <c r="A717" s="13"/>
      <c r="B717" s="223"/>
      <c r="C717" s="224"/>
      <c r="D717" s="225" t="s">
        <v>143</v>
      </c>
      <c r="E717" s="226" t="s">
        <v>19</v>
      </c>
      <c r="F717" s="227" t="s">
        <v>1029</v>
      </c>
      <c r="G717" s="224"/>
      <c r="H717" s="226" t="s">
        <v>19</v>
      </c>
      <c r="I717" s="228"/>
      <c r="J717" s="224"/>
      <c r="K717" s="224"/>
      <c r="L717" s="229"/>
      <c r="M717" s="230"/>
      <c r="N717" s="231"/>
      <c r="O717" s="231"/>
      <c r="P717" s="231"/>
      <c r="Q717" s="231"/>
      <c r="R717" s="231"/>
      <c r="S717" s="231"/>
      <c r="T717" s="23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3" t="s">
        <v>143</v>
      </c>
      <c r="AU717" s="233" t="s">
        <v>134</v>
      </c>
      <c r="AV717" s="13" t="s">
        <v>80</v>
      </c>
      <c r="AW717" s="13" t="s">
        <v>33</v>
      </c>
      <c r="AX717" s="13" t="s">
        <v>72</v>
      </c>
      <c r="AY717" s="233" t="s">
        <v>125</v>
      </c>
    </row>
    <row r="718" s="14" customFormat="1">
      <c r="A718" s="14"/>
      <c r="B718" s="234"/>
      <c r="C718" s="235"/>
      <c r="D718" s="225" t="s">
        <v>143</v>
      </c>
      <c r="E718" s="236" t="s">
        <v>19</v>
      </c>
      <c r="F718" s="237" t="s">
        <v>1030</v>
      </c>
      <c r="G718" s="235"/>
      <c r="H718" s="238">
        <v>13.218</v>
      </c>
      <c r="I718" s="239"/>
      <c r="J718" s="235"/>
      <c r="K718" s="235"/>
      <c r="L718" s="240"/>
      <c r="M718" s="241"/>
      <c r="N718" s="242"/>
      <c r="O718" s="242"/>
      <c r="P718" s="242"/>
      <c r="Q718" s="242"/>
      <c r="R718" s="242"/>
      <c r="S718" s="242"/>
      <c r="T718" s="24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4" t="s">
        <v>143</v>
      </c>
      <c r="AU718" s="244" t="s">
        <v>134</v>
      </c>
      <c r="AV718" s="14" t="s">
        <v>134</v>
      </c>
      <c r="AW718" s="14" t="s">
        <v>33</v>
      </c>
      <c r="AX718" s="14" t="s">
        <v>72</v>
      </c>
      <c r="AY718" s="244" t="s">
        <v>125</v>
      </c>
    </row>
    <row r="719" s="13" customFormat="1">
      <c r="A719" s="13"/>
      <c r="B719" s="223"/>
      <c r="C719" s="224"/>
      <c r="D719" s="225" t="s">
        <v>143</v>
      </c>
      <c r="E719" s="226" t="s">
        <v>19</v>
      </c>
      <c r="F719" s="227" t="s">
        <v>1031</v>
      </c>
      <c r="G719" s="224"/>
      <c r="H719" s="226" t="s">
        <v>19</v>
      </c>
      <c r="I719" s="228"/>
      <c r="J719" s="224"/>
      <c r="K719" s="224"/>
      <c r="L719" s="229"/>
      <c r="M719" s="230"/>
      <c r="N719" s="231"/>
      <c r="O719" s="231"/>
      <c r="P719" s="231"/>
      <c r="Q719" s="231"/>
      <c r="R719" s="231"/>
      <c r="S719" s="231"/>
      <c r="T719" s="23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3" t="s">
        <v>143</v>
      </c>
      <c r="AU719" s="233" t="s">
        <v>134</v>
      </c>
      <c r="AV719" s="13" t="s">
        <v>80</v>
      </c>
      <c r="AW719" s="13" t="s">
        <v>33</v>
      </c>
      <c r="AX719" s="13" t="s">
        <v>72</v>
      </c>
      <c r="AY719" s="233" t="s">
        <v>125</v>
      </c>
    </row>
    <row r="720" s="14" customFormat="1">
      <c r="A720" s="14"/>
      <c r="B720" s="234"/>
      <c r="C720" s="235"/>
      <c r="D720" s="225" t="s">
        <v>143</v>
      </c>
      <c r="E720" s="236" t="s">
        <v>19</v>
      </c>
      <c r="F720" s="237" t="s">
        <v>1032</v>
      </c>
      <c r="G720" s="235"/>
      <c r="H720" s="238">
        <v>9.2579999999999991</v>
      </c>
      <c r="I720" s="239"/>
      <c r="J720" s="235"/>
      <c r="K720" s="235"/>
      <c r="L720" s="240"/>
      <c r="M720" s="241"/>
      <c r="N720" s="242"/>
      <c r="O720" s="242"/>
      <c r="P720" s="242"/>
      <c r="Q720" s="242"/>
      <c r="R720" s="242"/>
      <c r="S720" s="242"/>
      <c r="T720" s="24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4" t="s">
        <v>143</v>
      </c>
      <c r="AU720" s="244" t="s">
        <v>134</v>
      </c>
      <c r="AV720" s="14" t="s">
        <v>134</v>
      </c>
      <c r="AW720" s="14" t="s">
        <v>33</v>
      </c>
      <c r="AX720" s="14" t="s">
        <v>72</v>
      </c>
      <c r="AY720" s="244" t="s">
        <v>125</v>
      </c>
    </row>
    <row r="721" s="13" customFormat="1">
      <c r="A721" s="13"/>
      <c r="B721" s="223"/>
      <c r="C721" s="224"/>
      <c r="D721" s="225" t="s">
        <v>143</v>
      </c>
      <c r="E721" s="226" t="s">
        <v>19</v>
      </c>
      <c r="F721" s="227" t="s">
        <v>1033</v>
      </c>
      <c r="G721" s="224"/>
      <c r="H721" s="226" t="s">
        <v>19</v>
      </c>
      <c r="I721" s="228"/>
      <c r="J721" s="224"/>
      <c r="K721" s="224"/>
      <c r="L721" s="229"/>
      <c r="M721" s="230"/>
      <c r="N721" s="231"/>
      <c r="O721" s="231"/>
      <c r="P721" s="231"/>
      <c r="Q721" s="231"/>
      <c r="R721" s="231"/>
      <c r="S721" s="231"/>
      <c r="T721" s="23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3" t="s">
        <v>143</v>
      </c>
      <c r="AU721" s="233" t="s">
        <v>134</v>
      </c>
      <c r="AV721" s="13" t="s">
        <v>80</v>
      </c>
      <c r="AW721" s="13" t="s">
        <v>33</v>
      </c>
      <c r="AX721" s="13" t="s">
        <v>72</v>
      </c>
      <c r="AY721" s="233" t="s">
        <v>125</v>
      </c>
    </row>
    <row r="722" s="14" customFormat="1">
      <c r="A722" s="14"/>
      <c r="B722" s="234"/>
      <c r="C722" s="235"/>
      <c r="D722" s="225" t="s">
        <v>143</v>
      </c>
      <c r="E722" s="236" t="s">
        <v>19</v>
      </c>
      <c r="F722" s="237" t="s">
        <v>1034</v>
      </c>
      <c r="G722" s="235"/>
      <c r="H722" s="238">
        <v>34.524000000000001</v>
      </c>
      <c r="I722" s="239"/>
      <c r="J722" s="235"/>
      <c r="K722" s="235"/>
      <c r="L722" s="240"/>
      <c r="M722" s="241"/>
      <c r="N722" s="242"/>
      <c r="O722" s="242"/>
      <c r="P722" s="242"/>
      <c r="Q722" s="242"/>
      <c r="R722" s="242"/>
      <c r="S722" s="242"/>
      <c r="T722" s="24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4" t="s">
        <v>143</v>
      </c>
      <c r="AU722" s="244" t="s">
        <v>134</v>
      </c>
      <c r="AV722" s="14" t="s">
        <v>134</v>
      </c>
      <c r="AW722" s="14" t="s">
        <v>33</v>
      </c>
      <c r="AX722" s="14" t="s">
        <v>72</v>
      </c>
      <c r="AY722" s="244" t="s">
        <v>125</v>
      </c>
    </row>
    <row r="723" s="13" customFormat="1">
      <c r="A723" s="13"/>
      <c r="B723" s="223"/>
      <c r="C723" s="224"/>
      <c r="D723" s="225" t="s">
        <v>143</v>
      </c>
      <c r="E723" s="226" t="s">
        <v>19</v>
      </c>
      <c r="F723" s="227" t="s">
        <v>1035</v>
      </c>
      <c r="G723" s="224"/>
      <c r="H723" s="226" t="s">
        <v>19</v>
      </c>
      <c r="I723" s="228"/>
      <c r="J723" s="224"/>
      <c r="K723" s="224"/>
      <c r="L723" s="229"/>
      <c r="M723" s="230"/>
      <c r="N723" s="231"/>
      <c r="O723" s="231"/>
      <c r="P723" s="231"/>
      <c r="Q723" s="231"/>
      <c r="R723" s="231"/>
      <c r="S723" s="231"/>
      <c r="T723" s="23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3" t="s">
        <v>143</v>
      </c>
      <c r="AU723" s="233" t="s">
        <v>134</v>
      </c>
      <c r="AV723" s="13" t="s">
        <v>80</v>
      </c>
      <c r="AW723" s="13" t="s">
        <v>33</v>
      </c>
      <c r="AX723" s="13" t="s">
        <v>72</v>
      </c>
      <c r="AY723" s="233" t="s">
        <v>125</v>
      </c>
    </row>
    <row r="724" s="14" customFormat="1">
      <c r="A724" s="14"/>
      <c r="B724" s="234"/>
      <c r="C724" s="235"/>
      <c r="D724" s="225" t="s">
        <v>143</v>
      </c>
      <c r="E724" s="236" t="s">
        <v>19</v>
      </c>
      <c r="F724" s="237" t="s">
        <v>1036</v>
      </c>
      <c r="G724" s="235"/>
      <c r="H724" s="238">
        <v>14.555999999999999</v>
      </c>
      <c r="I724" s="239"/>
      <c r="J724" s="235"/>
      <c r="K724" s="235"/>
      <c r="L724" s="240"/>
      <c r="M724" s="241"/>
      <c r="N724" s="242"/>
      <c r="O724" s="242"/>
      <c r="P724" s="242"/>
      <c r="Q724" s="242"/>
      <c r="R724" s="242"/>
      <c r="S724" s="242"/>
      <c r="T724" s="24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4" t="s">
        <v>143</v>
      </c>
      <c r="AU724" s="244" t="s">
        <v>134</v>
      </c>
      <c r="AV724" s="14" t="s">
        <v>134</v>
      </c>
      <c r="AW724" s="14" t="s">
        <v>33</v>
      </c>
      <c r="AX724" s="14" t="s">
        <v>72</v>
      </c>
      <c r="AY724" s="244" t="s">
        <v>125</v>
      </c>
    </row>
    <row r="725" s="13" customFormat="1">
      <c r="A725" s="13"/>
      <c r="B725" s="223"/>
      <c r="C725" s="224"/>
      <c r="D725" s="225" t="s">
        <v>143</v>
      </c>
      <c r="E725" s="226" t="s">
        <v>19</v>
      </c>
      <c r="F725" s="227" t="s">
        <v>1037</v>
      </c>
      <c r="G725" s="224"/>
      <c r="H725" s="226" t="s">
        <v>19</v>
      </c>
      <c r="I725" s="228"/>
      <c r="J725" s="224"/>
      <c r="K725" s="224"/>
      <c r="L725" s="229"/>
      <c r="M725" s="230"/>
      <c r="N725" s="231"/>
      <c r="O725" s="231"/>
      <c r="P725" s="231"/>
      <c r="Q725" s="231"/>
      <c r="R725" s="231"/>
      <c r="S725" s="231"/>
      <c r="T725" s="23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3" t="s">
        <v>143</v>
      </c>
      <c r="AU725" s="233" t="s">
        <v>134</v>
      </c>
      <c r="AV725" s="13" t="s">
        <v>80</v>
      </c>
      <c r="AW725" s="13" t="s">
        <v>33</v>
      </c>
      <c r="AX725" s="13" t="s">
        <v>72</v>
      </c>
      <c r="AY725" s="233" t="s">
        <v>125</v>
      </c>
    </row>
    <row r="726" s="14" customFormat="1">
      <c r="A726" s="14"/>
      <c r="B726" s="234"/>
      <c r="C726" s="235"/>
      <c r="D726" s="225" t="s">
        <v>143</v>
      </c>
      <c r="E726" s="236" t="s">
        <v>19</v>
      </c>
      <c r="F726" s="237" t="s">
        <v>1038</v>
      </c>
      <c r="G726" s="235"/>
      <c r="H726" s="238">
        <v>9.798</v>
      </c>
      <c r="I726" s="239"/>
      <c r="J726" s="235"/>
      <c r="K726" s="235"/>
      <c r="L726" s="240"/>
      <c r="M726" s="241"/>
      <c r="N726" s="242"/>
      <c r="O726" s="242"/>
      <c r="P726" s="242"/>
      <c r="Q726" s="242"/>
      <c r="R726" s="242"/>
      <c r="S726" s="242"/>
      <c r="T726" s="24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4" t="s">
        <v>143</v>
      </c>
      <c r="AU726" s="244" t="s">
        <v>134</v>
      </c>
      <c r="AV726" s="14" t="s">
        <v>134</v>
      </c>
      <c r="AW726" s="14" t="s">
        <v>33</v>
      </c>
      <c r="AX726" s="14" t="s">
        <v>72</v>
      </c>
      <c r="AY726" s="244" t="s">
        <v>125</v>
      </c>
    </row>
    <row r="727" s="15" customFormat="1">
      <c r="A727" s="15"/>
      <c r="B727" s="245"/>
      <c r="C727" s="246"/>
      <c r="D727" s="225" t="s">
        <v>143</v>
      </c>
      <c r="E727" s="247" t="s">
        <v>19</v>
      </c>
      <c r="F727" s="248" t="s">
        <v>160</v>
      </c>
      <c r="G727" s="246"/>
      <c r="H727" s="249">
        <v>81.353999999999999</v>
      </c>
      <c r="I727" s="250"/>
      <c r="J727" s="246"/>
      <c r="K727" s="246"/>
      <c r="L727" s="251"/>
      <c r="M727" s="252"/>
      <c r="N727" s="253"/>
      <c r="O727" s="253"/>
      <c r="P727" s="253"/>
      <c r="Q727" s="253"/>
      <c r="R727" s="253"/>
      <c r="S727" s="253"/>
      <c r="T727" s="254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55" t="s">
        <v>143</v>
      </c>
      <c r="AU727" s="255" t="s">
        <v>134</v>
      </c>
      <c r="AV727" s="15" t="s">
        <v>133</v>
      </c>
      <c r="AW727" s="15" t="s">
        <v>33</v>
      </c>
      <c r="AX727" s="15" t="s">
        <v>80</v>
      </c>
      <c r="AY727" s="255" t="s">
        <v>125</v>
      </c>
    </row>
    <row r="728" s="2" customFormat="1" ht="24.15" customHeight="1">
      <c r="A728" s="39"/>
      <c r="B728" s="40"/>
      <c r="C728" s="257" t="s">
        <v>1039</v>
      </c>
      <c r="D728" s="257" t="s">
        <v>445</v>
      </c>
      <c r="E728" s="258" t="s">
        <v>1040</v>
      </c>
      <c r="F728" s="259" t="s">
        <v>1041</v>
      </c>
      <c r="G728" s="260" t="s">
        <v>1025</v>
      </c>
      <c r="H728" s="261">
        <v>89.489000000000004</v>
      </c>
      <c r="I728" s="262"/>
      <c r="J728" s="263">
        <f>ROUND(I728*H728,2)</f>
        <v>0</v>
      </c>
      <c r="K728" s="259" t="s">
        <v>19</v>
      </c>
      <c r="L728" s="264"/>
      <c r="M728" s="265" t="s">
        <v>19</v>
      </c>
      <c r="N728" s="266" t="s">
        <v>44</v>
      </c>
      <c r="O728" s="85"/>
      <c r="P728" s="214">
        <f>O728*H728</f>
        <v>0</v>
      </c>
      <c r="Q728" s="214">
        <v>0</v>
      </c>
      <c r="R728" s="214">
        <f>Q728*H728</f>
        <v>0</v>
      </c>
      <c r="S728" s="214">
        <v>0</v>
      </c>
      <c r="T728" s="215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16" t="s">
        <v>410</v>
      </c>
      <c r="AT728" s="216" t="s">
        <v>445</v>
      </c>
      <c r="AU728" s="216" t="s">
        <v>134</v>
      </c>
      <c r="AY728" s="18" t="s">
        <v>125</v>
      </c>
      <c r="BE728" s="217">
        <f>IF(N728="základní",J728,0)</f>
        <v>0</v>
      </c>
      <c r="BF728" s="217">
        <f>IF(N728="snížená",J728,0)</f>
        <v>0</v>
      </c>
      <c r="BG728" s="217">
        <f>IF(N728="zákl. přenesená",J728,0)</f>
        <v>0</v>
      </c>
      <c r="BH728" s="217">
        <f>IF(N728="sníž. přenesená",J728,0)</f>
        <v>0</v>
      </c>
      <c r="BI728" s="217">
        <f>IF(N728="nulová",J728,0)</f>
        <v>0</v>
      </c>
      <c r="BJ728" s="18" t="s">
        <v>134</v>
      </c>
      <c r="BK728" s="217">
        <f>ROUND(I728*H728,2)</f>
        <v>0</v>
      </c>
      <c r="BL728" s="18" t="s">
        <v>211</v>
      </c>
      <c r="BM728" s="216" t="s">
        <v>1042</v>
      </c>
    </row>
    <row r="729" s="14" customFormat="1">
      <c r="A729" s="14"/>
      <c r="B729" s="234"/>
      <c r="C729" s="235"/>
      <c r="D729" s="225" t="s">
        <v>143</v>
      </c>
      <c r="E729" s="236" t="s">
        <v>19</v>
      </c>
      <c r="F729" s="237" t="s">
        <v>1043</v>
      </c>
      <c r="G729" s="235"/>
      <c r="H729" s="238">
        <v>89.489000000000004</v>
      </c>
      <c r="I729" s="239"/>
      <c r="J729" s="235"/>
      <c r="K729" s="235"/>
      <c r="L729" s="240"/>
      <c r="M729" s="241"/>
      <c r="N729" s="242"/>
      <c r="O729" s="242"/>
      <c r="P729" s="242"/>
      <c r="Q729" s="242"/>
      <c r="R729" s="242"/>
      <c r="S729" s="242"/>
      <c r="T729" s="243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4" t="s">
        <v>143</v>
      </c>
      <c r="AU729" s="244" t="s">
        <v>134</v>
      </c>
      <c r="AV729" s="14" t="s">
        <v>134</v>
      </c>
      <c r="AW729" s="14" t="s">
        <v>33</v>
      </c>
      <c r="AX729" s="14" t="s">
        <v>80</v>
      </c>
      <c r="AY729" s="244" t="s">
        <v>125</v>
      </c>
    </row>
    <row r="730" s="2" customFormat="1" ht="49.05" customHeight="1">
      <c r="A730" s="39"/>
      <c r="B730" s="40"/>
      <c r="C730" s="205" t="s">
        <v>1044</v>
      </c>
      <c r="D730" s="205" t="s">
        <v>128</v>
      </c>
      <c r="E730" s="206" t="s">
        <v>1045</v>
      </c>
      <c r="F730" s="207" t="s">
        <v>1046</v>
      </c>
      <c r="G730" s="208" t="s">
        <v>475</v>
      </c>
      <c r="H730" s="278"/>
      <c r="I730" s="210"/>
      <c r="J730" s="211">
        <f>ROUND(I730*H730,2)</f>
        <v>0</v>
      </c>
      <c r="K730" s="207" t="s">
        <v>132</v>
      </c>
      <c r="L730" s="45"/>
      <c r="M730" s="212" t="s">
        <v>19</v>
      </c>
      <c r="N730" s="213" t="s">
        <v>44</v>
      </c>
      <c r="O730" s="85"/>
      <c r="P730" s="214">
        <f>O730*H730</f>
        <v>0</v>
      </c>
      <c r="Q730" s="214">
        <v>0</v>
      </c>
      <c r="R730" s="214">
        <f>Q730*H730</f>
        <v>0</v>
      </c>
      <c r="S730" s="214">
        <v>0</v>
      </c>
      <c r="T730" s="215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16" t="s">
        <v>211</v>
      </c>
      <c r="AT730" s="216" t="s">
        <v>128</v>
      </c>
      <c r="AU730" s="216" t="s">
        <v>134</v>
      </c>
      <c r="AY730" s="18" t="s">
        <v>125</v>
      </c>
      <c r="BE730" s="217">
        <f>IF(N730="základní",J730,0)</f>
        <v>0</v>
      </c>
      <c r="BF730" s="217">
        <f>IF(N730="snížená",J730,0)</f>
        <v>0</v>
      </c>
      <c r="BG730" s="217">
        <f>IF(N730="zákl. přenesená",J730,0)</f>
        <v>0</v>
      </c>
      <c r="BH730" s="217">
        <f>IF(N730="sníž. přenesená",J730,0)</f>
        <v>0</v>
      </c>
      <c r="BI730" s="217">
        <f>IF(N730="nulová",J730,0)</f>
        <v>0</v>
      </c>
      <c r="BJ730" s="18" t="s">
        <v>134</v>
      </c>
      <c r="BK730" s="217">
        <f>ROUND(I730*H730,2)</f>
        <v>0</v>
      </c>
      <c r="BL730" s="18" t="s">
        <v>211</v>
      </c>
      <c r="BM730" s="216" t="s">
        <v>1047</v>
      </c>
    </row>
    <row r="731" s="2" customFormat="1">
      <c r="A731" s="39"/>
      <c r="B731" s="40"/>
      <c r="C731" s="41"/>
      <c r="D731" s="218" t="s">
        <v>136</v>
      </c>
      <c r="E731" s="41"/>
      <c r="F731" s="219" t="s">
        <v>1048</v>
      </c>
      <c r="G731" s="41"/>
      <c r="H731" s="41"/>
      <c r="I731" s="220"/>
      <c r="J731" s="41"/>
      <c r="K731" s="41"/>
      <c r="L731" s="45"/>
      <c r="M731" s="221"/>
      <c r="N731" s="222"/>
      <c r="O731" s="85"/>
      <c r="P731" s="85"/>
      <c r="Q731" s="85"/>
      <c r="R731" s="85"/>
      <c r="S731" s="85"/>
      <c r="T731" s="86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136</v>
      </c>
      <c r="AU731" s="18" t="s">
        <v>134</v>
      </c>
    </row>
    <row r="732" s="12" customFormat="1" ht="22.8" customHeight="1">
      <c r="A732" s="12"/>
      <c r="B732" s="189"/>
      <c r="C732" s="190"/>
      <c r="D732" s="191" t="s">
        <v>71</v>
      </c>
      <c r="E732" s="203" t="s">
        <v>1049</v>
      </c>
      <c r="F732" s="203" t="s">
        <v>1050</v>
      </c>
      <c r="G732" s="190"/>
      <c r="H732" s="190"/>
      <c r="I732" s="193"/>
      <c r="J732" s="204">
        <f>BK732</f>
        <v>0</v>
      </c>
      <c r="K732" s="190"/>
      <c r="L732" s="195"/>
      <c r="M732" s="196"/>
      <c r="N732" s="197"/>
      <c r="O732" s="197"/>
      <c r="P732" s="198">
        <f>SUM(P733:P751)</f>
        <v>0</v>
      </c>
      <c r="Q732" s="197"/>
      <c r="R732" s="198">
        <f>SUM(R733:R751)</f>
        <v>0.71140635000000008</v>
      </c>
      <c r="S732" s="197"/>
      <c r="T732" s="199">
        <f>SUM(T733:T751)</f>
        <v>0.83016559999999995</v>
      </c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R732" s="200" t="s">
        <v>134</v>
      </c>
      <c r="AT732" s="201" t="s">
        <v>71</v>
      </c>
      <c r="AU732" s="201" t="s">
        <v>80</v>
      </c>
      <c r="AY732" s="200" t="s">
        <v>125</v>
      </c>
      <c r="BK732" s="202">
        <f>SUM(BK733:BK751)</f>
        <v>0</v>
      </c>
    </row>
    <row r="733" s="2" customFormat="1" ht="16.5" customHeight="1">
      <c r="A733" s="39"/>
      <c r="B733" s="40"/>
      <c r="C733" s="205" t="s">
        <v>1051</v>
      </c>
      <c r="D733" s="205" t="s">
        <v>128</v>
      </c>
      <c r="E733" s="206" t="s">
        <v>1052</v>
      </c>
      <c r="F733" s="207" t="s">
        <v>1053</v>
      </c>
      <c r="G733" s="208" t="s">
        <v>184</v>
      </c>
      <c r="H733" s="209">
        <v>8.1899999999999995</v>
      </c>
      <c r="I733" s="210"/>
      <c r="J733" s="211">
        <f>ROUND(I733*H733,2)</f>
        <v>0</v>
      </c>
      <c r="K733" s="207" t="s">
        <v>19</v>
      </c>
      <c r="L733" s="45"/>
      <c r="M733" s="212" t="s">
        <v>19</v>
      </c>
      <c r="N733" s="213" t="s">
        <v>44</v>
      </c>
      <c r="O733" s="85"/>
      <c r="P733" s="214">
        <f>O733*H733</f>
        <v>0</v>
      </c>
      <c r="Q733" s="214">
        <v>0</v>
      </c>
      <c r="R733" s="214">
        <f>Q733*H733</f>
        <v>0</v>
      </c>
      <c r="S733" s="214">
        <v>0</v>
      </c>
      <c r="T733" s="215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16" t="s">
        <v>211</v>
      </c>
      <c r="AT733" s="216" t="s">
        <v>128</v>
      </c>
      <c r="AU733" s="216" t="s">
        <v>134</v>
      </c>
      <c r="AY733" s="18" t="s">
        <v>125</v>
      </c>
      <c r="BE733" s="217">
        <f>IF(N733="základní",J733,0)</f>
        <v>0</v>
      </c>
      <c r="BF733" s="217">
        <f>IF(N733="snížená",J733,0)</f>
        <v>0</v>
      </c>
      <c r="BG733" s="217">
        <f>IF(N733="zákl. přenesená",J733,0)</f>
        <v>0</v>
      </c>
      <c r="BH733" s="217">
        <f>IF(N733="sníž. přenesená",J733,0)</f>
        <v>0</v>
      </c>
      <c r="BI733" s="217">
        <f>IF(N733="nulová",J733,0)</f>
        <v>0</v>
      </c>
      <c r="BJ733" s="18" t="s">
        <v>134</v>
      </c>
      <c r="BK733" s="217">
        <f>ROUND(I733*H733,2)</f>
        <v>0</v>
      </c>
      <c r="BL733" s="18" t="s">
        <v>211</v>
      </c>
      <c r="BM733" s="216" t="s">
        <v>1054</v>
      </c>
    </row>
    <row r="734" s="13" customFormat="1">
      <c r="A734" s="13"/>
      <c r="B734" s="223"/>
      <c r="C734" s="224"/>
      <c r="D734" s="225" t="s">
        <v>143</v>
      </c>
      <c r="E734" s="226" t="s">
        <v>19</v>
      </c>
      <c r="F734" s="227" t="s">
        <v>322</v>
      </c>
      <c r="G734" s="224"/>
      <c r="H734" s="226" t="s">
        <v>19</v>
      </c>
      <c r="I734" s="228"/>
      <c r="J734" s="224"/>
      <c r="K734" s="224"/>
      <c r="L734" s="229"/>
      <c r="M734" s="230"/>
      <c r="N734" s="231"/>
      <c r="O734" s="231"/>
      <c r="P734" s="231"/>
      <c r="Q734" s="231"/>
      <c r="R734" s="231"/>
      <c r="S734" s="231"/>
      <c r="T734" s="23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3" t="s">
        <v>143</v>
      </c>
      <c r="AU734" s="233" t="s">
        <v>134</v>
      </c>
      <c r="AV734" s="13" t="s">
        <v>80</v>
      </c>
      <c r="AW734" s="13" t="s">
        <v>33</v>
      </c>
      <c r="AX734" s="13" t="s">
        <v>72</v>
      </c>
      <c r="AY734" s="233" t="s">
        <v>125</v>
      </c>
    </row>
    <row r="735" s="14" customFormat="1">
      <c r="A735" s="14"/>
      <c r="B735" s="234"/>
      <c r="C735" s="235"/>
      <c r="D735" s="225" t="s">
        <v>143</v>
      </c>
      <c r="E735" s="236" t="s">
        <v>19</v>
      </c>
      <c r="F735" s="237" t="s">
        <v>323</v>
      </c>
      <c r="G735" s="235"/>
      <c r="H735" s="238">
        <v>8.1899999999999995</v>
      </c>
      <c r="I735" s="239"/>
      <c r="J735" s="235"/>
      <c r="K735" s="235"/>
      <c r="L735" s="240"/>
      <c r="M735" s="241"/>
      <c r="N735" s="242"/>
      <c r="O735" s="242"/>
      <c r="P735" s="242"/>
      <c r="Q735" s="242"/>
      <c r="R735" s="242"/>
      <c r="S735" s="242"/>
      <c r="T735" s="24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4" t="s">
        <v>143</v>
      </c>
      <c r="AU735" s="244" t="s">
        <v>134</v>
      </c>
      <c r="AV735" s="14" t="s">
        <v>134</v>
      </c>
      <c r="AW735" s="14" t="s">
        <v>33</v>
      </c>
      <c r="AX735" s="14" t="s">
        <v>80</v>
      </c>
      <c r="AY735" s="244" t="s">
        <v>125</v>
      </c>
    </row>
    <row r="736" s="2" customFormat="1" ht="24.15" customHeight="1">
      <c r="A736" s="39"/>
      <c r="B736" s="40"/>
      <c r="C736" s="205" t="s">
        <v>1055</v>
      </c>
      <c r="D736" s="205" t="s">
        <v>128</v>
      </c>
      <c r="E736" s="206" t="s">
        <v>1056</v>
      </c>
      <c r="F736" s="207" t="s">
        <v>1057</v>
      </c>
      <c r="G736" s="208" t="s">
        <v>148</v>
      </c>
      <c r="H736" s="209">
        <v>4.8159999999999998</v>
      </c>
      <c r="I736" s="210"/>
      <c r="J736" s="211">
        <f>ROUND(I736*H736,2)</f>
        <v>0</v>
      </c>
      <c r="K736" s="207" t="s">
        <v>19</v>
      </c>
      <c r="L736" s="45"/>
      <c r="M736" s="212" t="s">
        <v>19</v>
      </c>
      <c r="N736" s="213" t="s">
        <v>44</v>
      </c>
      <c r="O736" s="85"/>
      <c r="P736" s="214">
        <f>O736*H736</f>
        <v>0</v>
      </c>
      <c r="Q736" s="214">
        <v>0.0047999999999999996</v>
      </c>
      <c r="R736" s="214">
        <f>Q736*H736</f>
        <v>0.023116799999999996</v>
      </c>
      <c r="S736" s="214">
        <v>0.030800000000000001</v>
      </c>
      <c r="T736" s="215">
        <f>S736*H736</f>
        <v>0.14833279999999999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16" t="s">
        <v>211</v>
      </c>
      <c r="AT736" s="216" t="s">
        <v>128</v>
      </c>
      <c r="AU736" s="216" t="s">
        <v>134</v>
      </c>
      <c r="AY736" s="18" t="s">
        <v>125</v>
      </c>
      <c r="BE736" s="217">
        <f>IF(N736="základní",J736,0)</f>
        <v>0</v>
      </c>
      <c r="BF736" s="217">
        <f>IF(N736="snížená",J736,0)</f>
        <v>0</v>
      </c>
      <c r="BG736" s="217">
        <f>IF(N736="zákl. přenesená",J736,0)</f>
        <v>0</v>
      </c>
      <c r="BH736" s="217">
        <f>IF(N736="sníž. přenesená",J736,0)</f>
        <v>0</v>
      </c>
      <c r="BI736" s="217">
        <f>IF(N736="nulová",J736,0)</f>
        <v>0</v>
      </c>
      <c r="BJ736" s="18" t="s">
        <v>134</v>
      </c>
      <c r="BK736" s="217">
        <f>ROUND(I736*H736,2)</f>
        <v>0</v>
      </c>
      <c r="BL736" s="18" t="s">
        <v>211</v>
      </c>
      <c r="BM736" s="216" t="s">
        <v>1058</v>
      </c>
    </row>
    <row r="737" s="13" customFormat="1">
      <c r="A737" s="13"/>
      <c r="B737" s="223"/>
      <c r="C737" s="224"/>
      <c r="D737" s="225" t="s">
        <v>143</v>
      </c>
      <c r="E737" s="226" t="s">
        <v>19</v>
      </c>
      <c r="F737" s="227" t="s">
        <v>1059</v>
      </c>
      <c r="G737" s="224"/>
      <c r="H737" s="226" t="s">
        <v>19</v>
      </c>
      <c r="I737" s="228"/>
      <c r="J737" s="224"/>
      <c r="K737" s="224"/>
      <c r="L737" s="229"/>
      <c r="M737" s="230"/>
      <c r="N737" s="231"/>
      <c r="O737" s="231"/>
      <c r="P737" s="231"/>
      <c r="Q737" s="231"/>
      <c r="R737" s="231"/>
      <c r="S737" s="231"/>
      <c r="T737" s="23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3" t="s">
        <v>143</v>
      </c>
      <c r="AU737" s="233" t="s">
        <v>134</v>
      </c>
      <c r="AV737" s="13" t="s">
        <v>80</v>
      </c>
      <c r="AW737" s="13" t="s">
        <v>33</v>
      </c>
      <c r="AX737" s="13" t="s">
        <v>72</v>
      </c>
      <c r="AY737" s="233" t="s">
        <v>125</v>
      </c>
    </row>
    <row r="738" s="14" customFormat="1">
      <c r="A738" s="14"/>
      <c r="B738" s="234"/>
      <c r="C738" s="235"/>
      <c r="D738" s="225" t="s">
        <v>143</v>
      </c>
      <c r="E738" s="236" t="s">
        <v>19</v>
      </c>
      <c r="F738" s="237" t="s">
        <v>1060</v>
      </c>
      <c r="G738" s="235"/>
      <c r="H738" s="238">
        <v>4.8159999999999998</v>
      </c>
      <c r="I738" s="239"/>
      <c r="J738" s="235"/>
      <c r="K738" s="235"/>
      <c r="L738" s="240"/>
      <c r="M738" s="241"/>
      <c r="N738" s="242"/>
      <c r="O738" s="242"/>
      <c r="P738" s="242"/>
      <c r="Q738" s="242"/>
      <c r="R738" s="242"/>
      <c r="S738" s="242"/>
      <c r="T738" s="243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4" t="s">
        <v>143</v>
      </c>
      <c r="AU738" s="244" t="s">
        <v>134</v>
      </c>
      <c r="AV738" s="14" t="s">
        <v>134</v>
      </c>
      <c r="AW738" s="14" t="s">
        <v>33</v>
      </c>
      <c r="AX738" s="14" t="s">
        <v>80</v>
      </c>
      <c r="AY738" s="244" t="s">
        <v>125</v>
      </c>
    </row>
    <row r="739" s="2" customFormat="1" ht="24.15" customHeight="1">
      <c r="A739" s="39"/>
      <c r="B739" s="40"/>
      <c r="C739" s="205" t="s">
        <v>1061</v>
      </c>
      <c r="D739" s="205" t="s">
        <v>128</v>
      </c>
      <c r="E739" s="206" t="s">
        <v>1062</v>
      </c>
      <c r="F739" s="207" t="s">
        <v>1063</v>
      </c>
      <c r="G739" s="208" t="s">
        <v>148</v>
      </c>
      <c r="H739" s="209">
        <v>25.827000000000002</v>
      </c>
      <c r="I739" s="210"/>
      <c r="J739" s="211">
        <f>ROUND(I739*H739,2)</f>
        <v>0</v>
      </c>
      <c r="K739" s="207" t="s">
        <v>132</v>
      </c>
      <c r="L739" s="45"/>
      <c r="M739" s="212" t="s">
        <v>19</v>
      </c>
      <c r="N739" s="213" t="s">
        <v>44</v>
      </c>
      <c r="O739" s="85"/>
      <c r="P739" s="214">
        <f>O739*H739</f>
        <v>0</v>
      </c>
      <c r="Q739" s="214">
        <v>0</v>
      </c>
      <c r="R739" s="214">
        <f>Q739*H739</f>
        <v>0</v>
      </c>
      <c r="S739" s="214">
        <v>0</v>
      </c>
      <c r="T739" s="215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16" t="s">
        <v>211</v>
      </c>
      <c r="AT739" s="216" t="s">
        <v>128</v>
      </c>
      <c r="AU739" s="216" t="s">
        <v>134</v>
      </c>
      <c r="AY739" s="18" t="s">
        <v>125</v>
      </c>
      <c r="BE739" s="217">
        <f>IF(N739="základní",J739,0)</f>
        <v>0</v>
      </c>
      <c r="BF739" s="217">
        <f>IF(N739="snížená",J739,0)</f>
        <v>0</v>
      </c>
      <c r="BG739" s="217">
        <f>IF(N739="zákl. přenesená",J739,0)</f>
        <v>0</v>
      </c>
      <c r="BH739" s="217">
        <f>IF(N739="sníž. přenesená",J739,0)</f>
        <v>0</v>
      </c>
      <c r="BI739" s="217">
        <f>IF(N739="nulová",J739,0)</f>
        <v>0</v>
      </c>
      <c r="BJ739" s="18" t="s">
        <v>134</v>
      </c>
      <c r="BK739" s="217">
        <f>ROUND(I739*H739,2)</f>
        <v>0</v>
      </c>
      <c r="BL739" s="18" t="s">
        <v>211</v>
      </c>
      <c r="BM739" s="216" t="s">
        <v>1064</v>
      </c>
    </row>
    <row r="740" s="2" customFormat="1">
      <c r="A740" s="39"/>
      <c r="B740" s="40"/>
      <c r="C740" s="41"/>
      <c r="D740" s="218" t="s">
        <v>136</v>
      </c>
      <c r="E740" s="41"/>
      <c r="F740" s="219" t="s">
        <v>1065</v>
      </c>
      <c r="G740" s="41"/>
      <c r="H740" s="41"/>
      <c r="I740" s="220"/>
      <c r="J740" s="41"/>
      <c r="K740" s="41"/>
      <c r="L740" s="45"/>
      <c r="M740" s="221"/>
      <c r="N740" s="222"/>
      <c r="O740" s="85"/>
      <c r="P740" s="85"/>
      <c r="Q740" s="85"/>
      <c r="R740" s="85"/>
      <c r="S740" s="85"/>
      <c r="T740" s="86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136</v>
      </c>
      <c r="AU740" s="18" t="s">
        <v>134</v>
      </c>
    </row>
    <row r="741" s="2" customFormat="1" ht="24.15" customHeight="1">
      <c r="A741" s="39"/>
      <c r="B741" s="40"/>
      <c r="C741" s="205" t="s">
        <v>1066</v>
      </c>
      <c r="D741" s="205" t="s">
        <v>128</v>
      </c>
      <c r="E741" s="206" t="s">
        <v>1067</v>
      </c>
      <c r="F741" s="207" t="s">
        <v>1068</v>
      </c>
      <c r="G741" s="208" t="s">
        <v>148</v>
      </c>
      <c r="H741" s="209">
        <v>25.827000000000002</v>
      </c>
      <c r="I741" s="210"/>
      <c r="J741" s="211">
        <f>ROUND(I741*H741,2)</f>
        <v>0</v>
      </c>
      <c r="K741" s="207" t="s">
        <v>132</v>
      </c>
      <c r="L741" s="45"/>
      <c r="M741" s="212" t="s">
        <v>19</v>
      </c>
      <c r="N741" s="213" t="s">
        <v>44</v>
      </c>
      <c r="O741" s="85"/>
      <c r="P741" s="214">
        <f>O741*H741</f>
        <v>0</v>
      </c>
      <c r="Q741" s="214">
        <v>0.0264</v>
      </c>
      <c r="R741" s="214">
        <f>Q741*H741</f>
        <v>0.68183280000000002</v>
      </c>
      <c r="S741" s="214">
        <v>0.0264</v>
      </c>
      <c r="T741" s="215">
        <f>S741*H741</f>
        <v>0.68183280000000002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16" t="s">
        <v>211</v>
      </c>
      <c r="AT741" s="216" t="s">
        <v>128</v>
      </c>
      <c r="AU741" s="216" t="s">
        <v>134</v>
      </c>
      <c r="AY741" s="18" t="s">
        <v>125</v>
      </c>
      <c r="BE741" s="217">
        <f>IF(N741="základní",J741,0)</f>
        <v>0</v>
      </c>
      <c r="BF741" s="217">
        <f>IF(N741="snížená",J741,0)</f>
        <v>0</v>
      </c>
      <c r="BG741" s="217">
        <f>IF(N741="zákl. přenesená",J741,0)</f>
        <v>0</v>
      </c>
      <c r="BH741" s="217">
        <f>IF(N741="sníž. přenesená",J741,0)</f>
        <v>0</v>
      </c>
      <c r="BI741" s="217">
        <f>IF(N741="nulová",J741,0)</f>
        <v>0</v>
      </c>
      <c r="BJ741" s="18" t="s">
        <v>134</v>
      </c>
      <c r="BK741" s="217">
        <f>ROUND(I741*H741,2)</f>
        <v>0</v>
      </c>
      <c r="BL741" s="18" t="s">
        <v>211</v>
      </c>
      <c r="BM741" s="216" t="s">
        <v>1069</v>
      </c>
    </row>
    <row r="742" s="2" customFormat="1">
      <c r="A742" s="39"/>
      <c r="B742" s="40"/>
      <c r="C742" s="41"/>
      <c r="D742" s="218" t="s">
        <v>136</v>
      </c>
      <c r="E742" s="41"/>
      <c r="F742" s="219" t="s">
        <v>1070</v>
      </c>
      <c r="G742" s="41"/>
      <c r="H742" s="41"/>
      <c r="I742" s="220"/>
      <c r="J742" s="41"/>
      <c r="K742" s="41"/>
      <c r="L742" s="45"/>
      <c r="M742" s="221"/>
      <c r="N742" s="222"/>
      <c r="O742" s="85"/>
      <c r="P742" s="85"/>
      <c r="Q742" s="85"/>
      <c r="R742" s="85"/>
      <c r="S742" s="85"/>
      <c r="T742" s="86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136</v>
      </c>
      <c r="AU742" s="18" t="s">
        <v>134</v>
      </c>
    </row>
    <row r="743" s="13" customFormat="1">
      <c r="A743" s="13"/>
      <c r="B743" s="223"/>
      <c r="C743" s="224"/>
      <c r="D743" s="225" t="s">
        <v>143</v>
      </c>
      <c r="E743" s="226" t="s">
        <v>19</v>
      </c>
      <c r="F743" s="227" t="s">
        <v>1071</v>
      </c>
      <c r="G743" s="224"/>
      <c r="H743" s="226" t="s">
        <v>19</v>
      </c>
      <c r="I743" s="228"/>
      <c r="J743" s="224"/>
      <c r="K743" s="224"/>
      <c r="L743" s="229"/>
      <c r="M743" s="230"/>
      <c r="N743" s="231"/>
      <c r="O743" s="231"/>
      <c r="P743" s="231"/>
      <c r="Q743" s="231"/>
      <c r="R743" s="231"/>
      <c r="S743" s="231"/>
      <c r="T743" s="23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3" t="s">
        <v>143</v>
      </c>
      <c r="AU743" s="233" t="s">
        <v>134</v>
      </c>
      <c r="AV743" s="13" t="s">
        <v>80</v>
      </c>
      <c r="AW743" s="13" t="s">
        <v>33</v>
      </c>
      <c r="AX743" s="13" t="s">
        <v>72</v>
      </c>
      <c r="AY743" s="233" t="s">
        <v>125</v>
      </c>
    </row>
    <row r="744" s="13" customFormat="1">
      <c r="A744" s="13"/>
      <c r="B744" s="223"/>
      <c r="C744" s="224"/>
      <c r="D744" s="225" t="s">
        <v>143</v>
      </c>
      <c r="E744" s="226" t="s">
        <v>19</v>
      </c>
      <c r="F744" s="227" t="s">
        <v>1072</v>
      </c>
      <c r="G744" s="224"/>
      <c r="H744" s="226" t="s">
        <v>19</v>
      </c>
      <c r="I744" s="228"/>
      <c r="J744" s="224"/>
      <c r="K744" s="224"/>
      <c r="L744" s="229"/>
      <c r="M744" s="230"/>
      <c r="N744" s="231"/>
      <c r="O744" s="231"/>
      <c r="P744" s="231"/>
      <c r="Q744" s="231"/>
      <c r="R744" s="231"/>
      <c r="S744" s="231"/>
      <c r="T744" s="23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3" t="s">
        <v>143</v>
      </c>
      <c r="AU744" s="233" t="s">
        <v>134</v>
      </c>
      <c r="AV744" s="13" t="s">
        <v>80</v>
      </c>
      <c r="AW744" s="13" t="s">
        <v>33</v>
      </c>
      <c r="AX744" s="13" t="s">
        <v>72</v>
      </c>
      <c r="AY744" s="233" t="s">
        <v>125</v>
      </c>
    </row>
    <row r="745" s="14" customFormat="1">
      <c r="A745" s="14"/>
      <c r="B745" s="234"/>
      <c r="C745" s="235"/>
      <c r="D745" s="225" t="s">
        <v>143</v>
      </c>
      <c r="E745" s="236" t="s">
        <v>19</v>
      </c>
      <c r="F745" s="237" t="s">
        <v>1073</v>
      </c>
      <c r="G745" s="235"/>
      <c r="H745" s="238">
        <v>20.065000000000001</v>
      </c>
      <c r="I745" s="239"/>
      <c r="J745" s="235"/>
      <c r="K745" s="235"/>
      <c r="L745" s="240"/>
      <c r="M745" s="241"/>
      <c r="N745" s="242"/>
      <c r="O745" s="242"/>
      <c r="P745" s="242"/>
      <c r="Q745" s="242"/>
      <c r="R745" s="242"/>
      <c r="S745" s="242"/>
      <c r="T745" s="24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4" t="s">
        <v>143</v>
      </c>
      <c r="AU745" s="244" t="s">
        <v>134</v>
      </c>
      <c r="AV745" s="14" t="s">
        <v>134</v>
      </c>
      <c r="AW745" s="14" t="s">
        <v>33</v>
      </c>
      <c r="AX745" s="14" t="s">
        <v>72</v>
      </c>
      <c r="AY745" s="244" t="s">
        <v>125</v>
      </c>
    </row>
    <row r="746" s="14" customFormat="1">
      <c r="A746" s="14"/>
      <c r="B746" s="234"/>
      <c r="C746" s="235"/>
      <c r="D746" s="225" t="s">
        <v>143</v>
      </c>
      <c r="E746" s="236" t="s">
        <v>19</v>
      </c>
      <c r="F746" s="237" t="s">
        <v>1074</v>
      </c>
      <c r="G746" s="235"/>
      <c r="H746" s="238">
        <v>5.7619999999999996</v>
      </c>
      <c r="I746" s="239"/>
      <c r="J746" s="235"/>
      <c r="K746" s="235"/>
      <c r="L746" s="240"/>
      <c r="M746" s="241"/>
      <c r="N746" s="242"/>
      <c r="O746" s="242"/>
      <c r="P746" s="242"/>
      <c r="Q746" s="242"/>
      <c r="R746" s="242"/>
      <c r="S746" s="242"/>
      <c r="T746" s="24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4" t="s">
        <v>143</v>
      </c>
      <c r="AU746" s="244" t="s">
        <v>134</v>
      </c>
      <c r="AV746" s="14" t="s">
        <v>134</v>
      </c>
      <c r="AW746" s="14" t="s">
        <v>33</v>
      </c>
      <c r="AX746" s="14" t="s">
        <v>72</v>
      </c>
      <c r="AY746" s="244" t="s">
        <v>125</v>
      </c>
    </row>
    <row r="747" s="15" customFormat="1">
      <c r="A747" s="15"/>
      <c r="B747" s="245"/>
      <c r="C747" s="246"/>
      <c r="D747" s="225" t="s">
        <v>143</v>
      </c>
      <c r="E747" s="247" t="s">
        <v>19</v>
      </c>
      <c r="F747" s="248" t="s">
        <v>160</v>
      </c>
      <c r="G747" s="246"/>
      <c r="H747" s="249">
        <v>25.827000000000002</v>
      </c>
      <c r="I747" s="250"/>
      <c r="J747" s="246"/>
      <c r="K747" s="246"/>
      <c r="L747" s="251"/>
      <c r="M747" s="252"/>
      <c r="N747" s="253"/>
      <c r="O747" s="253"/>
      <c r="P747" s="253"/>
      <c r="Q747" s="253"/>
      <c r="R747" s="253"/>
      <c r="S747" s="253"/>
      <c r="T747" s="254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55" t="s">
        <v>143</v>
      </c>
      <c r="AU747" s="255" t="s">
        <v>134</v>
      </c>
      <c r="AV747" s="15" t="s">
        <v>133</v>
      </c>
      <c r="AW747" s="15" t="s">
        <v>33</v>
      </c>
      <c r="AX747" s="15" t="s">
        <v>80</v>
      </c>
      <c r="AY747" s="255" t="s">
        <v>125</v>
      </c>
    </row>
    <row r="748" s="2" customFormat="1" ht="24.15" customHeight="1">
      <c r="A748" s="39"/>
      <c r="B748" s="40"/>
      <c r="C748" s="205" t="s">
        <v>1075</v>
      </c>
      <c r="D748" s="205" t="s">
        <v>128</v>
      </c>
      <c r="E748" s="206" t="s">
        <v>1076</v>
      </c>
      <c r="F748" s="207" t="s">
        <v>1077</v>
      </c>
      <c r="G748" s="208" t="s">
        <v>148</v>
      </c>
      <c r="H748" s="209">
        <v>25.827000000000002</v>
      </c>
      <c r="I748" s="210"/>
      <c r="J748" s="211">
        <f>ROUND(I748*H748,2)</f>
        <v>0</v>
      </c>
      <c r="K748" s="207" t="s">
        <v>132</v>
      </c>
      <c r="L748" s="45"/>
      <c r="M748" s="212" t="s">
        <v>19</v>
      </c>
      <c r="N748" s="213" t="s">
        <v>44</v>
      </c>
      <c r="O748" s="85"/>
      <c r="P748" s="214">
        <f>O748*H748</f>
        <v>0</v>
      </c>
      <c r="Q748" s="214">
        <v>0.00025000000000000001</v>
      </c>
      <c r="R748" s="214">
        <f>Q748*H748</f>
        <v>0.0064567500000000007</v>
      </c>
      <c r="S748" s="214">
        <v>0</v>
      </c>
      <c r="T748" s="215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16" t="s">
        <v>211</v>
      </c>
      <c r="AT748" s="216" t="s">
        <v>128</v>
      </c>
      <c r="AU748" s="216" t="s">
        <v>134</v>
      </c>
      <c r="AY748" s="18" t="s">
        <v>125</v>
      </c>
      <c r="BE748" s="217">
        <f>IF(N748="základní",J748,0)</f>
        <v>0</v>
      </c>
      <c r="BF748" s="217">
        <f>IF(N748="snížená",J748,0)</f>
        <v>0</v>
      </c>
      <c r="BG748" s="217">
        <f>IF(N748="zákl. přenesená",J748,0)</f>
        <v>0</v>
      </c>
      <c r="BH748" s="217">
        <f>IF(N748="sníž. přenesená",J748,0)</f>
        <v>0</v>
      </c>
      <c r="BI748" s="217">
        <f>IF(N748="nulová",J748,0)</f>
        <v>0</v>
      </c>
      <c r="BJ748" s="18" t="s">
        <v>134</v>
      </c>
      <c r="BK748" s="217">
        <f>ROUND(I748*H748,2)</f>
        <v>0</v>
      </c>
      <c r="BL748" s="18" t="s">
        <v>211</v>
      </c>
      <c r="BM748" s="216" t="s">
        <v>1078</v>
      </c>
    </row>
    <row r="749" s="2" customFormat="1">
      <c r="A749" s="39"/>
      <c r="B749" s="40"/>
      <c r="C749" s="41"/>
      <c r="D749" s="218" t="s">
        <v>136</v>
      </c>
      <c r="E749" s="41"/>
      <c r="F749" s="219" t="s">
        <v>1079</v>
      </c>
      <c r="G749" s="41"/>
      <c r="H749" s="41"/>
      <c r="I749" s="220"/>
      <c r="J749" s="41"/>
      <c r="K749" s="41"/>
      <c r="L749" s="45"/>
      <c r="M749" s="221"/>
      <c r="N749" s="222"/>
      <c r="O749" s="85"/>
      <c r="P749" s="85"/>
      <c r="Q749" s="85"/>
      <c r="R749" s="85"/>
      <c r="S749" s="85"/>
      <c r="T749" s="86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136</v>
      </c>
      <c r="AU749" s="18" t="s">
        <v>134</v>
      </c>
    </row>
    <row r="750" s="2" customFormat="1" ht="55.5" customHeight="1">
      <c r="A750" s="39"/>
      <c r="B750" s="40"/>
      <c r="C750" s="205" t="s">
        <v>1080</v>
      </c>
      <c r="D750" s="205" t="s">
        <v>128</v>
      </c>
      <c r="E750" s="206" t="s">
        <v>1081</v>
      </c>
      <c r="F750" s="207" t="s">
        <v>1082</v>
      </c>
      <c r="G750" s="208" t="s">
        <v>475</v>
      </c>
      <c r="H750" s="278"/>
      <c r="I750" s="210"/>
      <c r="J750" s="211">
        <f>ROUND(I750*H750,2)</f>
        <v>0</v>
      </c>
      <c r="K750" s="207" t="s">
        <v>132</v>
      </c>
      <c r="L750" s="45"/>
      <c r="M750" s="212" t="s">
        <v>19</v>
      </c>
      <c r="N750" s="213" t="s">
        <v>44</v>
      </c>
      <c r="O750" s="85"/>
      <c r="P750" s="214">
        <f>O750*H750</f>
        <v>0</v>
      </c>
      <c r="Q750" s="214">
        <v>0</v>
      </c>
      <c r="R750" s="214">
        <f>Q750*H750</f>
        <v>0</v>
      </c>
      <c r="S750" s="214">
        <v>0</v>
      </c>
      <c r="T750" s="215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16" t="s">
        <v>211</v>
      </c>
      <c r="AT750" s="216" t="s">
        <v>128</v>
      </c>
      <c r="AU750" s="216" t="s">
        <v>134</v>
      </c>
      <c r="AY750" s="18" t="s">
        <v>125</v>
      </c>
      <c r="BE750" s="217">
        <f>IF(N750="základní",J750,0)</f>
        <v>0</v>
      </c>
      <c r="BF750" s="217">
        <f>IF(N750="snížená",J750,0)</f>
        <v>0</v>
      </c>
      <c r="BG750" s="217">
        <f>IF(N750="zákl. přenesená",J750,0)</f>
        <v>0</v>
      </c>
      <c r="BH750" s="217">
        <f>IF(N750="sníž. přenesená",J750,0)</f>
        <v>0</v>
      </c>
      <c r="BI750" s="217">
        <f>IF(N750="nulová",J750,0)</f>
        <v>0</v>
      </c>
      <c r="BJ750" s="18" t="s">
        <v>134</v>
      </c>
      <c r="BK750" s="217">
        <f>ROUND(I750*H750,2)</f>
        <v>0</v>
      </c>
      <c r="BL750" s="18" t="s">
        <v>211</v>
      </c>
      <c r="BM750" s="216" t="s">
        <v>1083</v>
      </c>
    </row>
    <row r="751" s="2" customFormat="1">
      <c r="A751" s="39"/>
      <c r="B751" s="40"/>
      <c r="C751" s="41"/>
      <c r="D751" s="218" t="s">
        <v>136</v>
      </c>
      <c r="E751" s="41"/>
      <c r="F751" s="219" t="s">
        <v>1084</v>
      </c>
      <c r="G751" s="41"/>
      <c r="H751" s="41"/>
      <c r="I751" s="220"/>
      <c r="J751" s="41"/>
      <c r="K751" s="41"/>
      <c r="L751" s="45"/>
      <c r="M751" s="221"/>
      <c r="N751" s="222"/>
      <c r="O751" s="85"/>
      <c r="P751" s="85"/>
      <c r="Q751" s="85"/>
      <c r="R751" s="85"/>
      <c r="S751" s="85"/>
      <c r="T751" s="86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136</v>
      </c>
      <c r="AU751" s="18" t="s">
        <v>134</v>
      </c>
    </row>
    <row r="752" s="12" customFormat="1" ht="22.8" customHeight="1">
      <c r="A752" s="12"/>
      <c r="B752" s="189"/>
      <c r="C752" s="190"/>
      <c r="D752" s="191" t="s">
        <v>71</v>
      </c>
      <c r="E752" s="203" t="s">
        <v>1085</v>
      </c>
      <c r="F752" s="203" t="s">
        <v>1086</v>
      </c>
      <c r="G752" s="190"/>
      <c r="H752" s="190"/>
      <c r="I752" s="193"/>
      <c r="J752" s="204">
        <f>BK752</f>
        <v>0</v>
      </c>
      <c r="K752" s="190"/>
      <c r="L752" s="195"/>
      <c r="M752" s="196"/>
      <c r="N752" s="197"/>
      <c r="O752" s="197"/>
      <c r="P752" s="198">
        <f>SUM(P753:P813)</f>
        <v>0</v>
      </c>
      <c r="Q752" s="197"/>
      <c r="R752" s="198">
        <f>SUM(R753:R813)</f>
        <v>0.32307511</v>
      </c>
      <c r="S752" s="197"/>
      <c r="T752" s="199">
        <f>SUM(T753:T813)</f>
        <v>0</v>
      </c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R752" s="200" t="s">
        <v>134</v>
      </c>
      <c r="AT752" s="201" t="s">
        <v>71</v>
      </c>
      <c r="AU752" s="201" t="s">
        <v>80</v>
      </c>
      <c r="AY752" s="200" t="s">
        <v>125</v>
      </c>
      <c r="BK752" s="202">
        <f>SUM(BK753:BK813)</f>
        <v>0</v>
      </c>
    </row>
    <row r="753" s="2" customFormat="1" ht="24.15" customHeight="1">
      <c r="A753" s="39"/>
      <c r="B753" s="40"/>
      <c r="C753" s="205" t="s">
        <v>1087</v>
      </c>
      <c r="D753" s="205" t="s">
        <v>128</v>
      </c>
      <c r="E753" s="206" t="s">
        <v>1088</v>
      </c>
      <c r="F753" s="207" t="s">
        <v>1089</v>
      </c>
      <c r="G753" s="208" t="s">
        <v>148</v>
      </c>
      <c r="H753" s="209">
        <v>28.721</v>
      </c>
      <c r="I753" s="210"/>
      <c r="J753" s="211">
        <f>ROUND(I753*H753,2)</f>
        <v>0</v>
      </c>
      <c r="K753" s="207" t="s">
        <v>132</v>
      </c>
      <c r="L753" s="45"/>
      <c r="M753" s="212" t="s">
        <v>19</v>
      </c>
      <c r="N753" s="213" t="s">
        <v>44</v>
      </c>
      <c r="O753" s="85"/>
      <c r="P753" s="214">
        <f>O753*H753</f>
        <v>0</v>
      </c>
      <c r="Q753" s="214">
        <v>6.0000000000000002E-05</v>
      </c>
      <c r="R753" s="214">
        <f>Q753*H753</f>
        <v>0.0017232600000000001</v>
      </c>
      <c r="S753" s="214">
        <v>0</v>
      </c>
      <c r="T753" s="215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16" t="s">
        <v>211</v>
      </c>
      <c r="AT753" s="216" t="s">
        <v>128</v>
      </c>
      <c r="AU753" s="216" t="s">
        <v>134</v>
      </c>
      <c r="AY753" s="18" t="s">
        <v>125</v>
      </c>
      <c r="BE753" s="217">
        <f>IF(N753="základní",J753,0)</f>
        <v>0</v>
      </c>
      <c r="BF753" s="217">
        <f>IF(N753="snížená",J753,0)</f>
        <v>0</v>
      </c>
      <c r="BG753" s="217">
        <f>IF(N753="zákl. přenesená",J753,0)</f>
        <v>0</v>
      </c>
      <c r="BH753" s="217">
        <f>IF(N753="sníž. přenesená",J753,0)</f>
        <v>0</v>
      </c>
      <c r="BI753" s="217">
        <f>IF(N753="nulová",J753,0)</f>
        <v>0</v>
      </c>
      <c r="BJ753" s="18" t="s">
        <v>134</v>
      </c>
      <c r="BK753" s="217">
        <f>ROUND(I753*H753,2)</f>
        <v>0</v>
      </c>
      <c r="BL753" s="18" t="s">
        <v>211</v>
      </c>
      <c r="BM753" s="216" t="s">
        <v>1090</v>
      </c>
    </row>
    <row r="754" s="2" customFormat="1">
      <c r="A754" s="39"/>
      <c r="B754" s="40"/>
      <c r="C754" s="41"/>
      <c r="D754" s="218" t="s">
        <v>136</v>
      </c>
      <c r="E754" s="41"/>
      <c r="F754" s="219" t="s">
        <v>1091</v>
      </c>
      <c r="G754" s="41"/>
      <c r="H754" s="41"/>
      <c r="I754" s="220"/>
      <c r="J754" s="41"/>
      <c r="K754" s="41"/>
      <c r="L754" s="45"/>
      <c r="M754" s="221"/>
      <c r="N754" s="222"/>
      <c r="O754" s="85"/>
      <c r="P754" s="85"/>
      <c r="Q754" s="85"/>
      <c r="R754" s="85"/>
      <c r="S754" s="85"/>
      <c r="T754" s="86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136</v>
      </c>
      <c r="AU754" s="18" t="s">
        <v>134</v>
      </c>
    </row>
    <row r="755" s="13" customFormat="1">
      <c r="A755" s="13"/>
      <c r="B755" s="223"/>
      <c r="C755" s="224"/>
      <c r="D755" s="225" t="s">
        <v>143</v>
      </c>
      <c r="E755" s="226" t="s">
        <v>19</v>
      </c>
      <c r="F755" s="227" t="s">
        <v>1092</v>
      </c>
      <c r="G755" s="224"/>
      <c r="H755" s="226" t="s">
        <v>19</v>
      </c>
      <c r="I755" s="228"/>
      <c r="J755" s="224"/>
      <c r="K755" s="224"/>
      <c r="L755" s="229"/>
      <c r="M755" s="230"/>
      <c r="N755" s="231"/>
      <c r="O755" s="231"/>
      <c r="P755" s="231"/>
      <c r="Q755" s="231"/>
      <c r="R755" s="231"/>
      <c r="S755" s="231"/>
      <c r="T755" s="23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3" t="s">
        <v>143</v>
      </c>
      <c r="AU755" s="233" t="s">
        <v>134</v>
      </c>
      <c r="AV755" s="13" t="s">
        <v>80</v>
      </c>
      <c r="AW755" s="13" t="s">
        <v>33</v>
      </c>
      <c r="AX755" s="13" t="s">
        <v>72</v>
      </c>
      <c r="AY755" s="233" t="s">
        <v>125</v>
      </c>
    </row>
    <row r="756" s="13" customFormat="1">
      <c r="A756" s="13"/>
      <c r="B756" s="223"/>
      <c r="C756" s="224"/>
      <c r="D756" s="225" t="s">
        <v>143</v>
      </c>
      <c r="E756" s="226" t="s">
        <v>19</v>
      </c>
      <c r="F756" s="227" t="s">
        <v>1093</v>
      </c>
      <c r="G756" s="224"/>
      <c r="H756" s="226" t="s">
        <v>19</v>
      </c>
      <c r="I756" s="228"/>
      <c r="J756" s="224"/>
      <c r="K756" s="224"/>
      <c r="L756" s="229"/>
      <c r="M756" s="230"/>
      <c r="N756" s="231"/>
      <c r="O756" s="231"/>
      <c r="P756" s="231"/>
      <c r="Q756" s="231"/>
      <c r="R756" s="231"/>
      <c r="S756" s="231"/>
      <c r="T756" s="23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3" t="s">
        <v>143</v>
      </c>
      <c r="AU756" s="233" t="s">
        <v>134</v>
      </c>
      <c r="AV756" s="13" t="s">
        <v>80</v>
      </c>
      <c r="AW756" s="13" t="s">
        <v>33</v>
      </c>
      <c r="AX756" s="13" t="s">
        <v>72</v>
      </c>
      <c r="AY756" s="233" t="s">
        <v>125</v>
      </c>
    </row>
    <row r="757" s="14" customFormat="1">
      <c r="A757" s="14"/>
      <c r="B757" s="234"/>
      <c r="C757" s="235"/>
      <c r="D757" s="225" t="s">
        <v>143</v>
      </c>
      <c r="E757" s="236" t="s">
        <v>19</v>
      </c>
      <c r="F757" s="237" t="s">
        <v>1094</v>
      </c>
      <c r="G757" s="235"/>
      <c r="H757" s="238">
        <v>20.465</v>
      </c>
      <c r="I757" s="239"/>
      <c r="J757" s="235"/>
      <c r="K757" s="235"/>
      <c r="L757" s="240"/>
      <c r="M757" s="241"/>
      <c r="N757" s="242"/>
      <c r="O757" s="242"/>
      <c r="P757" s="242"/>
      <c r="Q757" s="242"/>
      <c r="R757" s="242"/>
      <c r="S757" s="242"/>
      <c r="T757" s="24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4" t="s">
        <v>143</v>
      </c>
      <c r="AU757" s="244" t="s">
        <v>134</v>
      </c>
      <c r="AV757" s="14" t="s">
        <v>134</v>
      </c>
      <c r="AW757" s="14" t="s">
        <v>33</v>
      </c>
      <c r="AX757" s="14" t="s">
        <v>72</v>
      </c>
      <c r="AY757" s="244" t="s">
        <v>125</v>
      </c>
    </row>
    <row r="758" s="14" customFormat="1">
      <c r="A758" s="14"/>
      <c r="B758" s="234"/>
      <c r="C758" s="235"/>
      <c r="D758" s="225" t="s">
        <v>143</v>
      </c>
      <c r="E758" s="236" t="s">
        <v>19</v>
      </c>
      <c r="F758" s="237" t="s">
        <v>1095</v>
      </c>
      <c r="G758" s="235"/>
      <c r="H758" s="238">
        <v>5.5039999999999996</v>
      </c>
      <c r="I758" s="239"/>
      <c r="J758" s="235"/>
      <c r="K758" s="235"/>
      <c r="L758" s="240"/>
      <c r="M758" s="241"/>
      <c r="N758" s="242"/>
      <c r="O758" s="242"/>
      <c r="P758" s="242"/>
      <c r="Q758" s="242"/>
      <c r="R758" s="242"/>
      <c r="S758" s="242"/>
      <c r="T758" s="243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4" t="s">
        <v>143</v>
      </c>
      <c r="AU758" s="244" t="s">
        <v>134</v>
      </c>
      <c r="AV758" s="14" t="s">
        <v>134</v>
      </c>
      <c r="AW758" s="14" t="s">
        <v>33</v>
      </c>
      <c r="AX758" s="14" t="s">
        <v>72</v>
      </c>
      <c r="AY758" s="244" t="s">
        <v>125</v>
      </c>
    </row>
    <row r="759" s="13" customFormat="1">
      <c r="A759" s="13"/>
      <c r="B759" s="223"/>
      <c r="C759" s="224"/>
      <c r="D759" s="225" t="s">
        <v>143</v>
      </c>
      <c r="E759" s="226" t="s">
        <v>19</v>
      </c>
      <c r="F759" s="227" t="s">
        <v>703</v>
      </c>
      <c r="G759" s="224"/>
      <c r="H759" s="226" t="s">
        <v>19</v>
      </c>
      <c r="I759" s="228"/>
      <c r="J759" s="224"/>
      <c r="K759" s="224"/>
      <c r="L759" s="229"/>
      <c r="M759" s="230"/>
      <c r="N759" s="231"/>
      <c r="O759" s="231"/>
      <c r="P759" s="231"/>
      <c r="Q759" s="231"/>
      <c r="R759" s="231"/>
      <c r="S759" s="231"/>
      <c r="T759" s="232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3" t="s">
        <v>143</v>
      </c>
      <c r="AU759" s="233" t="s">
        <v>134</v>
      </c>
      <c r="AV759" s="13" t="s">
        <v>80</v>
      </c>
      <c r="AW759" s="13" t="s">
        <v>33</v>
      </c>
      <c r="AX759" s="13" t="s">
        <v>72</v>
      </c>
      <c r="AY759" s="233" t="s">
        <v>125</v>
      </c>
    </row>
    <row r="760" s="14" customFormat="1">
      <c r="A760" s="14"/>
      <c r="B760" s="234"/>
      <c r="C760" s="235"/>
      <c r="D760" s="225" t="s">
        <v>143</v>
      </c>
      <c r="E760" s="236" t="s">
        <v>19</v>
      </c>
      <c r="F760" s="237" t="s">
        <v>704</v>
      </c>
      <c r="G760" s="235"/>
      <c r="H760" s="238">
        <v>2.7519999999999998</v>
      </c>
      <c r="I760" s="239"/>
      <c r="J760" s="235"/>
      <c r="K760" s="235"/>
      <c r="L760" s="240"/>
      <c r="M760" s="241"/>
      <c r="N760" s="242"/>
      <c r="O760" s="242"/>
      <c r="P760" s="242"/>
      <c r="Q760" s="242"/>
      <c r="R760" s="242"/>
      <c r="S760" s="242"/>
      <c r="T760" s="24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4" t="s">
        <v>143</v>
      </c>
      <c r="AU760" s="244" t="s">
        <v>134</v>
      </c>
      <c r="AV760" s="14" t="s">
        <v>134</v>
      </c>
      <c r="AW760" s="14" t="s">
        <v>33</v>
      </c>
      <c r="AX760" s="14" t="s">
        <v>72</v>
      </c>
      <c r="AY760" s="244" t="s">
        <v>125</v>
      </c>
    </row>
    <row r="761" s="15" customFormat="1">
      <c r="A761" s="15"/>
      <c r="B761" s="245"/>
      <c r="C761" s="246"/>
      <c r="D761" s="225" t="s">
        <v>143</v>
      </c>
      <c r="E761" s="247" t="s">
        <v>19</v>
      </c>
      <c r="F761" s="248" t="s">
        <v>160</v>
      </c>
      <c r="G761" s="246"/>
      <c r="H761" s="249">
        <v>28.721</v>
      </c>
      <c r="I761" s="250"/>
      <c r="J761" s="246"/>
      <c r="K761" s="246"/>
      <c r="L761" s="251"/>
      <c r="M761" s="252"/>
      <c r="N761" s="253"/>
      <c r="O761" s="253"/>
      <c r="P761" s="253"/>
      <c r="Q761" s="253"/>
      <c r="R761" s="253"/>
      <c r="S761" s="253"/>
      <c r="T761" s="254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55" t="s">
        <v>143</v>
      </c>
      <c r="AU761" s="255" t="s">
        <v>134</v>
      </c>
      <c r="AV761" s="15" t="s">
        <v>133</v>
      </c>
      <c r="AW761" s="15" t="s">
        <v>33</v>
      </c>
      <c r="AX761" s="15" t="s">
        <v>80</v>
      </c>
      <c r="AY761" s="255" t="s">
        <v>125</v>
      </c>
    </row>
    <row r="762" s="2" customFormat="1" ht="37.8" customHeight="1">
      <c r="A762" s="39"/>
      <c r="B762" s="40"/>
      <c r="C762" s="205" t="s">
        <v>1096</v>
      </c>
      <c r="D762" s="205" t="s">
        <v>128</v>
      </c>
      <c r="E762" s="206" t="s">
        <v>1097</v>
      </c>
      <c r="F762" s="207" t="s">
        <v>1098</v>
      </c>
      <c r="G762" s="208" t="s">
        <v>148</v>
      </c>
      <c r="H762" s="209">
        <v>28.721</v>
      </c>
      <c r="I762" s="210"/>
      <c r="J762" s="211">
        <f>ROUND(I762*H762,2)</f>
        <v>0</v>
      </c>
      <c r="K762" s="207" t="s">
        <v>132</v>
      </c>
      <c r="L762" s="45"/>
      <c r="M762" s="212" t="s">
        <v>19</v>
      </c>
      <c r="N762" s="213" t="s">
        <v>44</v>
      </c>
      <c r="O762" s="85"/>
      <c r="P762" s="214">
        <f>O762*H762</f>
        <v>0</v>
      </c>
      <c r="Q762" s="214">
        <v>2.0000000000000002E-05</v>
      </c>
      <c r="R762" s="214">
        <f>Q762*H762</f>
        <v>0.00057442000000000007</v>
      </c>
      <c r="S762" s="214">
        <v>0</v>
      </c>
      <c r="T762" s="215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16" t="s">
        <v>211</v>
      </c>
      <c r="AT762" s="216" t="s">
        <v>128</v>
      </c>
      <c r="AU762" s="216" t="s">
        <v>134</v>
      </c>
      <c r="AY762" s="18" t="s">
        <v>125</v>
      </c>
      <c r="BE762" s="217">
        <f>IF(N762="základní",J762,0)</f>
        <v>0</v>
      </c>
      <c r="BF762" s="217">
        <f>IF(N762="snížená",J762,0)</f>
        <v>0</v>
      </c>
      <c r="BG762" s="217">
        <f>IF(N762="zákl. přenesená",J762,0)</f>
        <v>0</v>
      </c>
      <c r="BH762" s="217">
        <f>IF(N762="sníž. přenesená",J762,0)</f>
        <v>0</v>
      </c>
      <c r="BI762" s="217">
        <f>IF(N762="nulová",J762,0)</f>
        <v>0</v>
      </c>
      <c r="BJ762" s="18" t="s">
        <v>134</v>
      </c>
      <c r="BK762" s="217">
        <f>ROUND(I762*H762,2)</f>
        <v>0</v>
      </c>
      <c r="BL762" s="18" t="s">
        <v>211</v>
      </c>
      <c r="BM762" s="216" t="s">
        <v>1099</v>
      </c>
    </row>
    <row r="763" s="2" customFormat="1">
      <c r="A763" s="39"/>
      <c r="B763" s="40"/>
      <c r="C763" s="41"/>
      <c r="D763" s="218" t="s">
        <v>136</v>
      </c>
      <c r="E763" s="41"/>
      <c r="F763" s="219" t="s">
        <v>1100</v>
      </c>
      <c r="G763" s="41"/>
      <c r="H763" s="41"/>
      <c r="I763" s="220"/>
      <c r="J763" s="41"/>
      <c r="K763" s="41"/>
      <c r="L763" s="45"/>
      <c r="M763" s="221"/>
      <c r="N763" s="222"/>
      <c r="O763" s="85"/>
      <c r="P763" s="85"/>
      <c r="Q763" s="85"/>
      <c r="R763" s="85"/>
      <c r="S763" s="85"/>
      <c r="T763" s="86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136</v>
      </c>
      <c r="AU763" s="18" t="s">
        <v>134</v>
      </c>
    </row>
    <row r="764" s="2" customFormat="1" ht="24.15" customHeight="1">
      <c r="A764" s="39"/>
      <c r="B764" s="40"/>
      <c r="C764" s="205" t="s">
        <v>1101</v>
      </c>
      <c r="D764" s="205" t="s">
        <v>128</v>
      </c>
      <c r="E764" s="206" t="s">
        <v>1102</v>
      </c>
      <c r="F764" s="207" t="s">
        <v>1103</v>
      </c>
      <c r="G764" s="208" t="s">
        <v>148</v>
      </c>
      <c r="H764" s="209">
        <v>28.721</v>
      </c>
      <c r="I764" s="210"/>
      <c r="J764" s="211">
        <f>ROUND(I764*H764,2)</f>
        <v>0</v>
      </c>
      <c r="K764" s="207" t="s">
        <v>132</v>
      </c>
      <c r="L764" s="45"/>
      <c r="M764" s="212" t="s">
        <v>19</v>
      </c>
      <c r="N764" s="213" t="s">
        <v>44</v>
      </c>
      <c r="O764" s="85"/>
      <c r="P764" s="214">
        <f>O764*H764</f>
        <v>0</v>
      </c>
      <c r="Q764" s="214">
        <v>0</v>
      </c>
      <c r="R764" s="214">
        <f>Q764*H764</f>
        <v>0</v>
      </c>
      <c r="S764" s="214">
        <v>0</v>
      </c>
      <c r="T764" s="215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16" t="s">
        <v>211</v>
      </c>
      <c r="AT764" s="216" t="s">
        <v>128</v>
      </c>
      <c r="AU764" s="216" t="s">
        <v>134</v>
      </c>
      <c r="AY764" s="18" t="s">
        <v>125</v>
      </c>
      <c r="BE764" s="217">
        <f>IF(N764="základní",J764,0)</f>
        <v>0</v>
      </c>
      <c r="BF764" s="217">
        <f>IF(N764="snížená",J764,0)</f>
        <v>0</v>
      </c>
      <c r="BG764" s="217">
        <f>IF(N764="zákl. přenesená",J764,0)</f>
        <v>0</v>
      </c>
      <c r="BH764" s="217">
        <f>IF(N764="sníž. přenesená",J764,0)</f>
        <v>0</v>
      </c>
      <c r="BI764" s="217">
        <f>IF(N764="nulová",J764,0)</f>
        <v>0</v>
      </c>
      <c r="BJ764" s="18" t="s">
        <v>134</v>
      </c>
      <c r="BK764" s="217">
        <f>ROUND(I764*H764,2)</f>
        <v>0</v>
      </c>
      <c r="BL764" s="18" t="s">
        <v>211</v>
      </c>
      <c r="BM764" s="216" t="s">
        <v>1104</v>
      </c>
    </row>
    <row r="765" s="2" customFormat="1">
      <c r="A765" s="39"/>
      <c r="B765" s="40"/>
      <c r="C765" s="41"/>
      <c r="D765" s="218" t="s">
        <v>136</v>
      </c>
      <c r="E765" s="41"/>
      <c r="F765" s="219" t="s">
        <v>1105</v>
      </c>
      <c r="G765" s="41"/>
      <c r="H765" s="41"/>
      <c r="I765" s="220"/>
      <c r="J765" s="41"/>
      <c r="K765" s="41"/>
      <c r="L765" s="45"/>
      <c r="M765" s="221"/>
      <c r="N765" s="222"/>
      <c r="O765" s="85"/>
      <c r="P765" s="85"/>
      <c r="Q765" s="85"/>
      <c r="R765" s="85"/>
      <c r="S765" s="85"/>
      <c r="T765" s="86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136</v>
      </c>
      <c r="AU765" s="18" t="s">
        <v>134</v>
      </c>
    </row>
    <row r="766" s="2" customFormat="1" ht="24.15" customHeight="1">
      <c r="A766" s="39"/>
      <c r="B766" s="40"/>
      <c r="C766" s="205" t="s">
        <v>1106</v>
      </c>
      <c r="D766" s="205" t="s">
        <v>128</v>
      </c>
      <c r="E766" s="206" t="s">
        <v>1107</v>
      </c>
      <c r="F766" s="207" t="s">
        <v>1108</v>
      </c>
      <c r="G766" s="208" t="s">
        <v>148</v>
      </c>
      <c r="H766" s="209">
        <v>28.721</v>
      </c>
      <c r="I766" s="210"/>
      <c r="J766" s="211">
        <f>ROUND(I766*H766,2)</f>
        <v>0</v>
      </c>
      <c r="K766" s="207" t="s">
        <v>132</v>
      </c>
      <c r="L766" s="45"/>
      <c r="M766" s="212" t="s">
        <v>19</v>
      </c>
      <c r="N766" s="213" t="s">
        <v>44</v>
      </c>
      <c r="O766" s="85"/>
      <c r="P766" s="214">
        <f>O766*H766</f>
        <v>0</v>
      </c>
      <c r="Q766" s="214">
        <v>0.00013999999999999999</v>
      </c>
      <c r="R766" s="214">
        <f>Q766*H766</f>
        <v>0.0040209399999999998</v>
      </c>
      <c r="S766" s="214">
        <v>0</v>
      </c>
      <c r="T766" s="215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16" t="s">
        <v>211</v>
      </c>
      <c r="AT766" s="216" t="s">
        <v>128</v>
      </c>
      <c r="AU766" s="216" t="s">
        <v>134</v>
      </c>
      <c r="AY766" s="18" t="s">
        <v>125</v>
      </c>
      <c r="BE766" s="217">
        <f>IF(N766="základní",J766,0)</f>
        <v>0</v>
      </c>
      <c r="BF766" s="217">
        <f>IF(N766="snížená",J766,0)</f>
        <v>0</v>
      </c>
      <c r="BG766" s="217">
        <f>IF(N766="zákl. přenesená",J766,0)</f>
        <v>0</v>
      </c>
      <c r="BH766" s="217">
        <f>IF(N766="sníž. přenesená",J766,0)</f>
        <v>0</v>
      </c>
      <c r="BI766" s="217">
        <f>IF(N766="nulová",J766,0)</f>
        <v>0</v>
      </c>
      <c r="BJ766" s="18" t="s">
        <v>134</v>
      </c>
      <c r="BK766" s="217">
        <f>ROUND(I766*H766,2)</f>
        <v>0</v>
      </c>
      <c r="BL766" s="18" t="s">
        <v>211</v>
      </c>
      <c r="BM766" s="216" t="s">
        <v>1109</v>
      </c>
    </row>
    <row r="767" s="2" customFormat="1">
      <c r="A767" s="39"/>
      <c r="B767" s="40"/>
      <c r="C767" s="41"/>
      <c r="D767" s="218" t="s">
        <v>136</v>
      </c>
      <c r="E767" s="41"/>
      <c r="F767" s="219" t="s">
        <v>1110</v>
      </c>
      <c r="G767" s="41"/>
      <c r="H767" s="41"/>
      <c r="I767" s="220"/>
      <c r="J767" s="41"/>
      <c r="K767" s="41"/>
      <c r="L767" s="45"/>
      <c r="M767" s="221"/>
      <c r="N767" s="222"/>
      <c r="O767" s="85"/>
      <c r="P767" s="85"/>
      <c r="Q767" s="85"/>
      <c r="R767" s="85"/>
      <c r="S767" s="85"/>
      <c r="T767" s="86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136</v>
      </c>
      <c r="AU767" s="18" t="s">
        <v>134</v>
      </c>
    </row>
    <row r="768" s="2" customFormat="1" ht="24.15" customHeight="1">
      <c r="A768" s="39"/>
      <c r="B768" s="40"/>
      <c r="C768" s="205" t="s">
        <v>1111</v>
      </c>
      <c r="D768" s="205" t="s">
        <v>128</v>
      </c>
      <c r="E768" s="206" t="s">
        <v>1112</v>
      </c>
      <c r="F768" s="207" t="s">
        <v>1113</v>
      </c>
      <c r="G768" s="208" t="s">
        <v>148</v>
      </c>
      <c r="H768" s="209">
        <v>28.721</v>
      </c>
      <c r="I768" s="210"/>
      <c r="J768" s="211">
        <f>ROUND(I768*H768,2)</f>
        <v>0</v>
      </c>
      <c r="K768" s="207" t="s">
        <v>132</v>
      </c>
      <c r="L768" s="45"/>
      <c r="M768" s="212" t="s">
        <v>19</v>
      </c>
      <c r="N768" s="213" t="s">
        <v>44</v>
      </c>
      <c r="O768" s="85"/>
      <c r="P768" s="214">
        <f>O768*H768</f>
        <v>0</v>
      </c>
      <c r="Q768" s="214">
        <v>0.00013999999999999999</v>
      </c>
      <c r="R768" s="214">
        <f>Q768*H768</f>
        <v>0.0040209399999999998</v>
      </c>
      <c r="S768" s="214">
        <v>0</v>
      </c>
      <c r="T768" s="215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16" t="s">
        <v>211</v>
      </c>
      <c r="AT768" s="216" t="s">
        <v>128</v>
      </c>
      <c r="AU768" s="216" t="s">
        <v>134</v>
      </c>
      <c r="AY768" s="18" t="s">
        <v>125</v>
      </c>
      <c r="BE768" s="217">
        <f>IF(N768="základní",J768,0)</f>
        <v>0</v>
      </c>
      <c r="BF768" s="217">
        <f>IF(N768="snížená",J768,0)</f>
        <v>0</v>
      </c>
      <c r="BG768" s="217">
        <f>IF(N768="zákl. přenesená",J768,0)</f>
        <v>0</v>
      </c>
      <c r="BH768" s="217">
        <f>IF(N768="sníž. přenesená",J768,0)</f>
        <v>0</v>
      </c>
      <c r="BI768" s="217">
        <f>IF(N768="nulová",J768,0)</f>
        <v>0</v>
      </c>
      <c r="BJ768" s="18" t="s">
        <v>134</v>
      </c>
      <c r="BK768" s="217">
        <f>ROUND(I768*H768,2)</f>
        <v>0</v>
      </c>
      <c r="BL768" s="18" t="s">
        <v>211</v>
      </c>
      <c r="BM768" s="216" t="s">
        <v>1114</v>
      </c>
    </row>
    <row r="769" s="2" customFormat="1">
      <c r="A769" s="39"/>
      <c r="B769" s="40"/>
      <c r="C769" s="41"/>
      <c r="D769" s="218" t="s">
        <v>136</v>
      </c>
      <c r="E769" s="41"/>
      <c r="F769" s="219" t="s">
        <v>1115</v>
      </c>
      <c r="G769" s="41"/>
      <c r="H769" s="41"/>
      <c r="I769" s="220"/>
      <c r="J769" s="41"/>
      <c r="K769" s="41"/>
      <c r="L769" s="45"/>
      <c r="M769" s="221"/>
      <c r="N769" s="222"/>
      <c r="O769" s="85"/>
      <c r="P769" s="85"/>
      <c r="Q769" s="85"/>
      <c r="R769" s="85"/>
      <c r="S769" s="85"/>
      <c r="T769" s="86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136</v>
      </c>
      <c r="AU769" s="18" t="s">
        <v>134</v>
      </c>
    </row>
    <row r="770" s="2" customFormat="1" ht="24.15" customHeight="1">
      <c r="A770" s="39"/>
      <c r="B770" s="40"/>
      <c r="C770" s="205" t="s">
        <v>1116</v>
      </c>
      <c r="D770" s="205" t="s">
        <v>128</v>
      </c>
      <c r="E770" s="206" t="s">
        <v>1117</v>
      </c>
      <c r="F770" s="207" t="s">
        <v>1118</v>
      </c>
      <c r="G770" s="208" t="s">
        <v>148</v>
      </c>
      <c r="H770" s="209">
        <v>28.721</v>
      </c>
      <c r="I770" s="210"/>
      <c r="J770" s="211">
        <f>ROUND(I770*H770,2)</f>
        <v>0</v>
      </c>
      <c r="K770" s="207" t="s">
        <v>132</v>
      </c>
      <c r="L770" s="45"/>
      <c r="M770" s="212" t="s">
        <v>19</v>
      </c>
      <c r="N770" s="213" t="s">
        <v>44</v>
      </c>
      <c r="O770" s="85"/>
      <c r="P770" s="214">
        <f>O770*H770</f>
        <v>0</v>
      </c>
      <c r="Q770" s="214">
        <v>0.00036999999999999999</v>
      </c>
      <c r="R770" s="214">
        <f>Q770*H770</f>
        <v>0.010626770000000001</v>
      </c>
      <c r="S770" s="214">
        <v>0</v>
      </c>
      <c r="T770" s="215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16" t="s">
        <v>211</v>
      </c>
      <c r="AT770" s="216" t="s">
        <v>128</v>
      </c>
      <c r="AU770" s="216" t="s">
        <v>134</v>
      </c>
      <c r="AY770" s="18" t="s">
        <v>125</v>
      </c>
      <c r="BE770" s="217">
        <f>IF(N770="základní",J770,0)</f>
        <v>0</v>
      </c>
      <c r="BF770" s="217">
        <f>IF(N770="snížená",J770,0)</f>
        <v>0</v>
      </c>
      <c r="BG770" s="217">
        <f>IF(N770="zákl. přenesená",J770,0)</f>
        <v>0</v>
      </c>
      <c r="BH770" s="217">
        <f>IF(N770="sníž. přenesená",J770,0)</f>
        <v>0</v>
      </c>
      <c r="BI770" s="217">
        <f>IF(N770="nulová",J770,0)</f>
        <v>0</v>
      </c>
      <c r="BJ770" s="18" t="s">
        <v>134</v>
      </c>
      <c r="BK770" s="217">
        <f>ROUND(I770*H770,2)</f>
        <v>0</v>
      </c>
      <c r="BL770" s="18" t="s">
        <v>211</v>
      </c>
      <c r="BM770" s="216" t="s">
        <v>1119</v>
      </c>
    </row>
    <row r="771" s="2" customFormat="1">
      <c r="A771" s="39"/>
      <c r="B771" s="40"/>
      <c r="C771" s="41"/>
      <c r="D771" s="218" t="s">
        <v>136</v>
      </c>
      <c r="E771" s="41"/>
      <c r="F771" s="219" t="s">
        <v>1120</v>
      </c>
      <c r="G771" s="41"/>
      <c r="H771" s="41"/>
      <c r="I771" s="220"/>
      <c r="J771" s="41"/>
      <c r="K771" s="41"/>
      <c r="L771" s="45"/>
      <c r="M771" s="221"/>
      <c r="N771" s="222"/>
      <c r="O771" s="85"/>
      <c r="P771" s="85"/>
      <c r="Q771" s="85"/>
      <c r="R771" s="85"/>
      <c r="S771" s="85"/>
      <c r="T771" s="86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136</v>
      </c>
      <c r="AU771" s="18" t="s">
        <v>134</v>
      </c>
    </row>
    <row r="772" s="2" customFormat="1" ht="49.05" customHeight="1">
      <c r="A772" s="39"/>
      <c r="B772" s="40"/>
      <c r="C772" s="205" t="s">
        <v>1121</v>
      </c>
      <c r="D772" s="205" t="s">
        <v>128</v>
      </c>
      <c r="E772" s="206" t="s">
        <v>1122</v>
      </c>
      <c r="F772" s="207" t="s">
        <v>1123</v>
      </c>
      <c r="G772" s="208" t="s">
        <v>148</v>
      </c>
      <c r="H772" s="209">
        <v>934.60699999999997</v>
      </c>
      <c r="I772" s="210"/>
      <c r="J772" s="211">
        <f>ROUND(I772*H772,2)</f>
        <v>0</v>
      </c>
      <c r="K772" s="207" t="s">
        <v>132</v>
      </c>
      <c r="L772" s="45"/>
      <c r="M772" s="212" t="s">
        <v>19</v>
      </c>
      <c r="N772" s="213" t="s">
        <v>44</v>
      </c>
      <c r="O772" s="85"/>
      <c r="P772" s="214">
        <f>O772*H772</f>
        <v>0</v>
      </c>
      <c r="Q772" s="214">
        <v>0</v>
      </c>
      <c r="R772" s="214">
        <f>Q772*H772</f>
        <v>0</v>
      </c>
      <c r="S772" s="214">
        <v>0</v>
      </c>
      <c r="T772" s="215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16" t="s">
        <v>211</v>
      </c>
      <c r="AT772" s="216" t="s">
        <v>128</v>
      </c>
      <c r="AU772" s="216" t="s">
        <v>134</v>
      </c>
      <c r="AY772" s="18" t="s">
        <v>125</v>
      </c>
      <c r="BE772" s="217">
        <f>IF(N772="základní",J772,0)</f>
        <v>0</v>
      </c>
      <c r="BF772" s="217">
        <f>IF(N772="snížená",J772,0)</f>
        <v>0</v>
      </c>
      <c r="BG772" s="217">
        <f>IF(N772="zákl. přenesená",J772,0)</f>
        <v>0</v>
      </c>
      <c r="BH772" s="217">
        <f>IF(N772="sníž. přenesená",J772,0)</f>
        <v>0</v>
      </c>
      <c r="BI772" s="217">
        <f>IF(N772="nulová",J772,0)</f>
        <v>0</v>
      </c>
      <c r="BJ772" s="18" t="s">
        <v>134</v>
      </c>
      <c r="BK772" s="217">
        <f>ROUND(I772*H772,2)</f>
        <v>0</v>
      </c>
      <c r="BL772" s="18" t="s">
        <v>211</v>
      </c>
      <c r="BM772" s="216" t="s">
        <v>1124</v>
      </c>
    </row>
    <row r="773" s="2" customFormat="1">
      <c r="A773" s="39"/>
      <c r="B773" s="40"/>
      <c r="C773" s="41"/>
      <c r="D773" s="218" t="s">
        <v>136</v>
      </c>
      <c r="E773" s="41"/>
      <c r="F773" s="219" t="s">
        <v>1125</v>
      </c>
      <c r="G773" s="41"/>
      <c r="H773" s="41"/>
      <c r="I773" s="220"/>
      <c r="J773" s="41"/>
      <c r="K773" s="41"/>
      <c r="L773" s="45"/>
      <c r="M773" s="221"/>
      <c r="N773" s="222"/>
      <c r="O773" s="85"/>
      <c r="P773" s="85"/>
      <c r="Q773" s="85"/>
      <c r="R773" s="85"/>
      <c r="S773" s="85"/>
      <c r="T773" s="86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136</v>
      </c>
      <c r="AU773" s="18" t="s">
        <v>134</v>
      </c>
    </row>
    <row r="774" s="14" customFormat="1">
      <c r="A774" s="14"/>
      <c r="B774" s="234"/>
      <c r="C774" s="235"/>
      <c r="D774" s="225" t="s">
        <v>143</v>
      </c>
      <c r="E774" s="236" t="s">
        <v>19</v>
      </c>
      <c r="F774" s="237" t="s">
        <v>1126</v>
      </c>
      <c r="G774" s="235"/>
      <c r="H774" s="238">
        <v>934.60699999999997</v>
      </c>
      <c r="I774" s="239"/>
      <c r="J774" s="235"/>
      <c r="K774" s="235"/>
      <c r="L774" s="240"/>
      <c r="M774" s="241"/>
      <c r="N774" s="242"/>
      <c r="O774" s="242"/>
      <c r="P774" s="242"/>
      <c r="Q774" s="242"/>
      <c r="R774" s="242"/>
      <c r="S774" s="242"/>
      <c r="T774" s="243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4" t="s">
        <v>143</v>
      </c>
      <c r="AU774" s="244" t="s">
        <v>134</v>
      </c>
      <c r="AV774" s="14" t="s">
        <v>134</v>
      </c>
      <c r="AW774" s="14" t="s">
        <v>33</v>
      </c>
      <c r="AX774" s="14" t="s">
        <v>80</v>
      </c>
      <c r="AY774" s="244" t="s">
        <v>125</v>
      </c>
    </row>
    <row r="775" s="2" customFormat="1" ht="24.15" customHeight="1">
      <c r="A775" s="39"/>
      <c r="B775" s="40"/>
      <c r="C775" s="257" t="s">
        <v>1127</v>
      </c>
      <c r="D775" s="257" t="s">
        <v>445</v>
      </c>
      <c r="E775" s="258" t="s">
        <v>1128</v>
      </c>
      <c r="F775" s="259" t="s">
        <v>1129</v>
      </c>
      <c r="G775" s="260" t="s">
        <v>1130</v>
      </c>
      <c r="H775" s="261">
        <v>168.22900000000001</v>
      </c>
      <c r="I775" s="262"/>
      <c r="J775" s="263">
        <f>ROUND(I775*H775,2)</f>
        <v>0</v>
      </c>
      <c r="K775" s="259" t="s">
        <v>132</v>
      </c>
      <c r="L775" s="264"/>
      <c r="M775" s="265" t="s">
        <v>19</v>
      </c>
      <c r="N775" s="266" t="s">
        <v>44</v>
      </c>
      <c r="O775" s="85"/>
      <c r="P775" s="214">
        <f>O775*H775</f>
        <v>0</v>
      </c>
      <c r="Q775" s="214">
        <v>0.0011999999999999999</v>
      </c>
      <c r="R775" s="214">
        <f>Q775*H775</f>
        <v>0.20187479999999999</v>
      </c>
      <c r="S775" s="214">
        <v>0</v>
      </c>
      <c r="T775" s="215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16" t="s">
        <v>410</v>
      </c>
      <c r="AT775" s="216" t="s">
        <v>445</v>
      </c>
      <c r="AU775" s="216" t="s">
        <v>134</v>
      </c>
      <c r="AY775" s="18" t="s">
        <v>125</v>
      </c>
      <c r="BE775" s="217">
        <f>IF(N775="základní",J775,0)</f>
        <v>0</v>
      </c>
      <c r="BF775" s="217">
        <f>IF(N775="snížená",J775,0)</f>
        <v>0</v>
      </c>
      <c r="BG775" s="217">
        <f>IF(N775="zákl. přenesená",J775,0)</f>
        <v>0</v>
      </c>
      <c r="BH775" s="217">
        <f>IF(N775="sníž. přenesená",J775,0)</f>
        <v>0</v>
      </c>
      <c r="BI775" s="217">
        <f>IF(N775="nulová",J775,0)</f>
        <v>0</v>
      </c>
      <c r="BJ775" s="18" t="s">
        <v>134</v>
      </c>
      <c r="BK775" s="217">
        <f>ROUND(I775*H775,2)</f>
        <v>0</v>
      </c>
      <c r="BL775" s="18" t="s">
        <v>211</v>
      </c>
      <c r="BM775" s="216" t="s">
        <v>1131</v>
      </c>
    </row>
    <row r="776" s="14" customFormat="1">
      <c r="A776" s="14"/>
      <c r="B776" s="234"/>
      <c r="C776" s="235"/>
      <c r="D776" s="225" t="s">
        <v>143</v>
      </c>
      <c r="E776" s="236" t="s">
        <v>19</v>
      </c>
      <c r="F776" s="237" t="s">
        <v>1132</v>
      </c>
      <c r="G776" s="235"/>
      <c r="H776" s="238">
        <v>934.60699999999997</v>
      </c>
      <c r="I776" s="239"/>
      <c r="J776" s="235"/>
      <c r="K776" s="235"/>
      <c r="L776" s="240"/>
      <c r="M776" s="241"/>
      <c r="N776" s="242"/>
      <c r="O776" s="242"/>
      <c r="P776" s="242"/>
      <c r="Q776" s="242"/>
      <c r="R776" s="242"/>
      <c r="S776" s="242"/>
      <c r="T776" s="24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4" t="s">
        <v>143</v>
      </c>
      <c r="AU776" s="244" t="s">
        <v>134</v>
      </c>
      <c r="AV776" s="14" t="s">
        <v>134</v>
      </c>
      <c r="AW776" s="14" t="s">
        <v>33</v>
      </c>
      <c r="AX776" s="14" t="s">
        <v>80</v>
      </c>
      <c r="AY776" s="244" t="s">
        <v>125</v>
      </c>
    </row>
    <row r="777" s="14" customFormat="1">
      <c r="A777" s="14"/>
      <c r="B777" s="234"/>
      <c r="C777" s="235"/>
      <c r="D777" s="225" t="s">
        <v>143</v>
      </c>
      <c r="E777" s="235"/>
      <c r="F777" s="237" t="s">
        <v>1133</v>
      </c>
      <c r="G777" s="235"/>
      <c r="H777" s="238">
        <v>168.22900000000001</v>
      </c>
      <c r="I777" s="239"/>
      <c r="J777" s="235"/>
      <c r="K777" s="235"/>
      <c r="L777" s="240"/>
      <c r="M777" s="241"/>
      <c r="N777" s="242"/>
      <c r="O777" s="242"/>
      <c r="P777" s="242"/>
      <c r="Q777" s="242"/>
      <c r="R777" s="242"/>
      <c r="S777" s="242"/>
      <c r="T777" s="24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4" t="s">
        <v>143</v>
      </c>
      <c r="AU777" s="244" t="s">
        <v>134</v>
      </c>
      <c r="AV777" s="14" t="s">
        <v>134</v>
      </c>
      <c r="AW777" s="14" t="s">
        <v>4</v>
      </c>
      <c r="AX777" s="14" t="s">
        <v>80</v>
      </c>
      <c r="AY777" s="244" t="s">
        <v>125</v>
      </c>
    </row>
    <row r="778" s="2" customFormat="1" ht="33" customHeight="1">
      <c r="A778" s="39"/>
      <c r="B778" s="40"/>
      <c r="C778" s="205" t="s">
        <v>1134</v>
      </c>
      <c r="D778" s="205" t="s">
        <v>128</v>
      </c>
      <c r="E778" s="206" t="s">
        <v>1135</v>
      </c>
      <c r="F778" s="207" t="s">
        <v>1136</v>
      </c>
      <c r="G778" s="208" t="s">
        <v>148</v>
      </c>
      <c r="H778" s="209">
        <v>2.4199999999999999</v>
      </c>
      <c r="I778" s="210"/>
      <c r="J778" s="211">
        <f>ROUND(I778*H778,2)</f>
        <v>0</v>
      </c>
      <c r="K778" s="207" t="s">
        <v>132</v>
      </c>
      <c r="L778" s="45"/>
      <c r="M778" s="212" t="s">
        <v>19</v>
      </c>
      <c r="N778" s="213" t="s">
        <v>44</v>
      </c>
      <c r="O778" s="85"/>
      <c r="P778" s="214">
        <f>O778*H778</f>
        <v>0</v>
      </c>
      <c r="Q778" s="214">
        <v>0.037519999999999998</v>
      </c>
      <c r="R778" s="214">
        <f>Q778*H778</f>
        <v>0.090798399999999987</v>
      </c>
      <c r="S778" s="214">
        <v>0</v>
      </c>
      <c r="T778" s="215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16" t="s">
        <v>211</v>
      </c>
      <c r="AT778" s="216" t="s">
        <v>128</v>
      </c>
      <c r="AU778" s="216" t="s">
        <v>134</v>
      </c>
      <c r="AY778" s="18" t="s">
        <v>125</v>
      </c>
      <c r="BE778" s="217">
        <f>IF(N778="základní",J778,0)</f>
        <v>0</v>
      </c>
      <c r="BF778" s="217">
        <f>IF(N778="snížená",J778,0)</f>
        <v>0</v>
      </c>
      <c r="BG778" s="217">
        <f>IF(N778="zákl. přenesená",J778,0)</f>
        <v>0</v>
      </c>
      <c r="BH778" s="217">
        <f>IF(N778="sníž. přenesená",J778,0)</f>
        <v>0</v>
      </c>
      <c r="BI778" s="217">
        <f>IF(N778="nulová",J778,0)</f>
        <v>0</v>
      </c>
      <c r="BJ778" s="18" t="s">
        <v>134</v>
      </c>
      <c r="BK778" s="217">
        <f>ROUND(I778*H778,2)</f>
        <v>0</v>
      </c>
      <c r="BL778" s="18" t="s">
        <v>211</v>
      </c>
      <c r="BM778" s="216" t="s">
        <v>1137</v>
      </c>
    </row>
    <row r="779" s="2" customFormat="1">
      <c r="A779" s="39"/>
      <c r="B779" s="40"/>
      <c r="C779" s="41"/>
      <c r="D779" s="218" t="s">
        <v>136</v>
      </c>
      <c r="E779" s="41"/>
      <c r="F779" s="219" t="s">
        <v>1138</v>
      </c>
      <c r="G779" s="41"/>
      <c r="H779" s="41"/>
      <c r="I779" s="220"/>
      <c r="J779" s="41"/>
      <c r="K779" s="41"/>
      <c r="L779" s="45"/>
      <c r="M779" s="221"/>
      <c r="N779" s="222"/>
      <c r="O779" s="85"/>
      <c r="P779" s="85"/>
      <c r="Q779" s="85"/>
      <c r="R779" s="85"/>
      <c r="S779" s="85"/>
      <c r="T779" s="86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136</v>
      </c>
      <c r="AU779" s="18" t="s">
        <v>134</v>
      </c>
    </row>
    <row r="780" s="14" customFormat="1">
      <c r="A780" s="14"/>
      <c r="B780" s="234"/>
      <c r="C780" s="235"/>
      <c r="D780" s="225" t="s">
        <v>143</v>
      </c>
      <c r="E780" s="236" t="s">
        <v>19</v>
      </c>
      <c r="F780" s="237" t="s">
        <v>1139</v>
      </c>
      <c r="G780" s="235"/>
      <c r="H780" s="238">
        <v>1.52</v>
      </c>
      <c r="I780" s="239"/>
      <c r="J780" s="235"/>
      <c r="K780" s="235"/>
      <c r="L780" s="240"/>
      <c r="M780" s="241"/>
      <c r="N780" s="242"/>
      <c r="O780" s="242"/>
      <c r="P780" s="242"/>
      <c r="Q780" s="242"/>
      <c r="R780" s="242"/>
      <c r="S780" s="242"/>
      <c r="T780" s="24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4" t="s">
        <v>143</v>
      </c>
      <c r="AU780" s="244" t="s">
        <v>134</v>
      </c>
      <c r="AV780" s="14" t="s">
        <v>134</v>
      </c>
      <c r="AW780" s="14" t="s">
        <v>33</v>
      </c>
      <c r="AX780" s="14" t="s">
        <v>72</v>
      </c>
      <c r="AY780" s="244" t="s">
        <v>125</v>
      </c>
    </row>
    <row r="781" s="14" customFormat="1">
      <c r="A781" s="14"/>
      <c r="B781" s="234"/>
      <c r="C781" s="235"/>
      <c r="D781" s="225" t="s">
        <v>143</v>
      </c>
      <c r="E781" s="236" t="s">
        <v>19</v>
      </c>
      <c r="F781" s="237" t="s">
        <v>1140</v>
      </c>
      <c r="G781" s="235"/>
      <c r="H781" s="238">
        <v>0.90000000000000002</v>
      </c>
      <c r="I781" s="239"/>
      <c r="J781" s="235"/>
      <c r="K781" s="235"/>
      <c r="L781" s="240"/>
      <c r="M781" s="241"/>
      <c r="N781" s="242"/>
      <c r="O781" s="242"/>
      <c r="P781" s="242"/>
      <c r="Q781" s="242"/>
      <c r="R781" s="242"/>
      <c r="S781" s="242"/>
      <c r="T781" s="243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4" t="s">
        <v>143</v>
      </c>
      <c r="AU781" s="244" t="s">
        <v>134</v>
      </c>
      <c r="AV781" s="14" t="s">
        <v>134</v>
      </c>
      <c r="AW781" s="14" t="s">
        <v>33</v>
      </c>
      <c r="AX781" s="14" t="s">
        <v>72</v>
      </c>
      <c r="AY781" s="244" t="s">
        <v>125</v>
      </c>
    </row>
    <row r="782" s="15" customFormat="1">
      <c r="A782" s="15"/>
      <c r="B782" s="245"/>
      <c r="C782" s="246"/>
      <c r="D782" s="225" t="s">
        <v>143</v>
      </c>
      <c r="E782" s="247" t="s">
        <v>19</v>
      </c>
      <c r="F782" s="248" t="s">
        <v>160</v>
      </c>
      <c r="G782" s="246"/>
      <c r="H782" s="249">
        <v>2.4199999999999999</v>
      </c>
      <c r="I782" s="250"/>
      <c r="J782" s="246"/>
      <c r="K782" s="246"/>
      <c r="L782" s="251"/>
      <c r="M782" s="252"/>
      <c r="N782" s="253"/>
      <c r="O782" s="253"/>
      <c r="P782" s="253"/>
      <c r="Q782" s="253"/>
      <c r="R782" s="253"/>
      <c r="S782" s="253"/>
      <c r="T782" s="254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55" t="s">
        <v>143</v>
      </c>
      <c r="AU782" s="255" t="s">
        <v>134</v>
      </c>
      <c r="AV782" s="15" t="s">
        <v>133</v>
      </c>
      <c r="AW782" s="15" t="s">
        <v>33</v>
      </c>
      <c r="AX782" s="15" t="s">
        <v>80</v>
      </c>
      <c r="AY782" s="255" t="s">
        <v>125</v>
      </c>
    </row>
    <row r="783" s="2" customFormat="1" ht="21.75" customHeight="1">
      <c r="A783" s="39"/>
      <c r="B783" s="40"/>
      <c r="C783" s="205" t="s">
        <v>1141</v>
      </c>
      <c r="D783" s="205" t="s">
        <v>128</v>
      </c>
      <c r="E783" s="206" t="s">
        <v>1142</v>
      </c>
      <c r="F783" s="207" t="s">
        <v>1143</v>
      </c>
      <c r="G783" s="208" t="s">
        <v>148</v>
      </c>
      <c r="H783" s="209">
        <v>2.4199999999999999</v>
      </c>
      <c r="I783" s="210"/>
      <c r="J783" s="211">
        <f>ROUND(I783*H783,2)</f>
        <v>0</v>
      </c>
      <c r="K783" s="207" t="s">
        <v>132</v>
      </c>
      <c r="L783" s="45"/>
      <c r="M783" s="212" t="s">
        <v>19</v>
      </c>
      <c r="N783" s="213" t="s">
        <v>44</v>
      </c>
      <c r="O783" s="85"/>
      <c r="P783" s="214">
        <f>O783*H783</f>
        <v>0</v>
      </c>
      <c r="Q783" s="214">
        <v>6.0000000000000002E-05</v>
      </c>
      <c r="R783" s="214">
        <f>Q783*H783</f>
        <v>0.00014520000000000001</v>
      </c>
      <c r="S783" s="214">
        <v>0</v>
      </c>
      <c r="T783" s="215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16" t="s">
        <v>211</v>
      </c>
      <c r="AT783" s="216" t="s">
        <v>128</v>
      </c>
      <c r="AU783" s="216" t="s">
        <v>134</v>
      </c>
      <c r="AY783" s="18" t="s">
        <v>125</v>
      </c>
      <c r="BE783" s="217">
        <f>IF(N783="základní",J783,0)</f>
        <v>0</v>
      </c>
      <c r="BF783" s="217">
        <f>IF(N783="snížená",J783,0)</f>
        <v>0</v>
      </c>
      <c r="BG783" s="217">
        <f>IF(N783="zákl. přenesená",J783,0)</f>
        <v>0</v>
      </c>
      <c r="BH783" s="217">
        <f>IF(N783="sníž. přenesená",J783,0)</f>
        <v>0</v>
      </c>
      <c r="BI783" s="217">
        <f>IF(N783="nulová",J783,0)</f>
        <v>0</v>
      </c>
      <c r="BJ783" s="18" t="s">
        <v>134</v>
      </c>
      <c r="BK783" s="217">
        <f>ROUND(I783*H783,2)</f>
        <v>0</v>
      </c>
      <c r="BL783" s="18" t="s">
        <v>211</v>
      </c>
      <c r="BM783" s="216" t="s">
        <v>1144</v>
      </c>
    </row>
    <row r="784" s="2" customFormat="1">
      <c r="A784" s="39"/>
      <c r="B784" s="40"/>
      <c r="C784" s="41"/>
      <c r="D784" s="218" t="s">
        <v>136</v>
      </c>
      <c r="E784" s="41"/>
      <c r="F784" s="219" t="s">
        <v>1145</v>
      </c>
      <c r="G784" s="41"/>
      <c r="H784" s="41"/>
      <c r="I784" s="220"/>
      <c r="J784" s="41"/>
      <c r="K784" s="41"/>
      <c r="L784" s="45"/>
      <c r="M784" s="221"/>
      <c r="N784" s="222"/>
      <c r="O784" s="85"/>
      <c r="P784" s="85"/>
      <c r="Q784" s="85"/>
      <c r="R784" s="85"/>
      <c r="S784" s="85"/>
      <c r="T784" s="86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T784" s="18" t="s">
        <v>136</v>
      </c>
      <c r="AU784" s="18" t="s">
        <v>134</v>
      </c>
    </row>
    <row r="785" s="2" customFormat="1" ht="49.05" customHeight="1">
      <c r="A785" s="39"/>
      <c r="B785" s="40"/>
      <c r="C785" s="205" t="s">
        <v>1146</v>
      </c>
      <c r="D785" s="205" t="s">
        <v>128</v>
      </c>
      <c r="E785" s="206" t="s">
        <v>1147</v>
      </c>
      <c r="F785" s="207" t="s">
        <v>1148</v>
      </c>
      <c r="G785" s="208" t="s">
        <v>148</v>
      </c>
      <c r="H785" s="209">
        <v>2.4199999999999999</v>
      </c>
      <c r="I785" s="210"/>
      <c r="J785" s="211">
        <f>ROUND(I785*H785,2)</f>
        <v>0</v>
      </c>
      <c r="K785" s="207" t="s">
        <v>132</v>
      </c>
      <c r="L785" s="45"/>
      <c r="M785" s="212" t="s">
        <v>19</v>
      </c>
      <c r="N785" s="213" t="s">
        <v>44</v>
      </c>
      <c r="O785" s="85"/>
      <c r="P785" s="214">
        <f>O785*H785</f>
        <v>0</v>
      </c>
      <c r="Q785" s="214">
        <v>0.00038000000000000002</v>
      </c>
      <c r="R785" s="214">
        <f>Q785*H785</f>
        <v>0.00091960000000000002</v>
      </c>
      <c r="S785" s="214">
        <v>0</v>
      </c>
      <c r="T785" s="215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16" t="s">
        <v>211</v>
      </c>
      <c r="AT785" s="216" t="s">
        <v>128</v>
      </c>
      <c r="AU785" s="216" t="s">
        <v>134</v>
      </c>
      <c r="AY785" s="18" t="s">
        <v>125</v>
      </c>
      <c r="BE785" s="217">
        <f>IF(N785="základní",J785,0)</f>
        <v>0</v>
      </c>
      <c r="BF785" s="217">
        <f>IF(N785="snížená",J785,0)</f>
        <v>0</v>
      </c>
      <c r="BG785" s="217">
        <f>IF(N785="zákl. přenesená",J785,0)</f>
        <v>0</v>
      </c>
      <c r="BH785" s="217">
        <f>IF(N785="sníž. přenesená",J785,0)</f>
        <v>0</v>
      </c>
      <c r="BI785" s="217">
        <f>IF(N785="nulová",J785,0)</f>
        <v>0</v>
      </c>
      <c r="BJ785" s="18" t="s">
        <v>134</v>
      </c>
      <c r="BK785" s="217">
        <f>ROUND(I785*H785,2)</f>
        <v>0</v>
      </c>
      <c r="BL785" s="18" t="s">
        <v>211</v>
      </c>
      <c r="BM785" s="216" t="s">
        <v>1149</v>
      </c>
    </row>
    <row r="786" s="2" customFormat="1">
      <c r="A786" s="39"/>
      <c r="B786" s="40"/>
      <c r="C786" s="41"/>
      <c r="D786" s="218" t="s">
        <v>136</v>
      </c>
      <c r="E786" s="41"/>
      <c r="F786" s="219" t="s">
        <v>1150</v>
      </c>
      <c r="G786" s="41"/>
      <c r="H786" s="41"/>
      <c r="I786" s="220"/>
      <c r="J786" s="41"/>
      <c r="K786" s="41"/>
      <c r="L786" s="45"/>
      <c r="M786" s="221"/>
      <c r="N786" s="222"/>
      <c r="O786" s="85"/>
      <c r="P786" s="85"/>
      <c r="Q786" s="85"/>
      <c r="R786" s="85"/>
      <c r="S786" s="85"/>
      <c r="T786" s="86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T786" s="18" t="s">
        <v>136</v>
      </c>
      <c r="AU786" s="18" t="s">
        <v>134</v>
      </c>
    </row>
    <row r="787" s="2" customFormat="1" ht="37.8" customHeight="1">
      <c r="A787" s="39"/>
      <c r="B787" s="40"/>
      <c r="C787" s="205" t="s">
        <v>1151</v>
      </c>
      <c r="D787" s="205" t="s">
        <v>128</v>
      </c>
      <c r="E787" s="206" t="s">
        <v>1152</v>
      </c>
      <c r="F787" s="207" t="s">
        <v>1153</v>
      </c>
      <c r="G787" s="208" t="s">
        <v>148</v>
      </c>
      <c r="H787" s="209">
        <v>6.0599999999999996</v>
      </c>
      <c r="I787" s="210"/>
      <c r="J787" s="211">
        <f>ROUND(I787*H787,2)</f>
        <v>0</v>
      </c>
      <c r="K787" s="207" t="s">
        <v>132</v>
      </c>
      <c r="L787" s="45"/>
      <c r="M787" s="212" t="s">
        <v>19</v>
      </c>
      <c r="N787" s="213" t="s">
        <v>44</v>
      </c>
      <c r="O787" s="85"/>
      <c r="P787" s="214">
        <f>O787*H787</f>
        <v>0</v>
      </c>
      <c r="Q787" s="214">
        <v>6.9999999999999994E-05</v>
      </c>
      <c r="R787" s="214">
        <f>Q787*H787</f>
        <v>0.00042419999999999996</v>
      </c>
      <c r="S787" s="214">
        <v>0</v>
      </c>
      <c r="T787" s="215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16" t="s">
        <v>211</v>
      </c>
      <c r="AT787" s="216" t="s">
        <v>128</v>
      </c>
      <c r="AU787" s="216" t="s">
        <v>134</v>
      </c>
      <c r="AY787" s="18" t="s">
        <v>125</v>
      </c>
      <c r="BE787" s="217">
        <f>IF(N787="základní",J787,0)</f>
        <v>0</v>
      </c>
      <c r="BF787" s="217">
        <f>IF(N787="snížená",J787,0)</f>
        <v>0</v>
      </c>
      <c r="BG787" s="217">
        <f>IF(N787="zákl. přenesená",J787,0)</f>
        <v>0</v>
      </c>
      <c r="BH787" s="217">
        <f>IF(N787="sníž. přenesená",J787,0)</f>
        <v>0</v>
      </c>
      <c r="BI787" s="217">
        <f>IF(N787="nulová",J787,0)</f>
        <v>0</v>
      </c>
      <c r="BJ787" s="18" t="s">
        <v>134</v>
      </c>
      <c r="BK787" s="217">
        <f>ROUND(I787*H787,2)</f>
        <v>0</v>
      </c>
      <c r="BL787" s="18" t="s">
        <v>211</v>
      </c>
      <c r="BM787" s="216" t="s">
        <v>1154</v>
      </c>
    </row>
    <row r="788" s="2" customFormat="1">
      <c r="A788" s="39"/>
      <c r="B788" s="40"/>
      <c r="C788" s="41"/>
      <c r="D788" s="218" t="s">
        <v>136</v>
      </c>
      <c r="E788" s="41"/>
      <c r="F788" s="219" t="s">
        <v>1155</v>
      </c>
      <c r="G788" s="41"/>
      <c r="H788" s="41"/>
      <c r="I788" s="220"/>
      <c r="J788" s="41"/>
      <c r="K788" s="41"/>
      <c r="L788" s="45"/>
      <c r="M788" s="221"/>
      <c r="N788" s="222"/>
      <c r="O788" s="85"/>
      <c r="P788" s="85"/>
      <c r="Q788" s="85"/>
      <c r="R788" s="85"/>
      <c r="S788" s="85"/>
      <c r="T788" s="86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18" t="s">
        <v>136</v>
      </c>
      <c r="AU788" s="18" t="s">
        <v>134</v>
      </c>
    </row>
    <row r="789" s="14" customFormat="1">
      <c r="A789" s="14"/>
      <c r="B789" s="234"/>
      <c r="C789" s="235"/>
      <c r="D789" s="225" t="s">
        <v>143</v>
      </c>
      <c r="E789" s="236" t="s">
        <v>19</v>
      </c>
      <c r="F789" s="237" t="s">
        <v>1156</v>
      </c>
      <c r="G789" s="235"/>
      <c r="H789" s="238">
        <v>6.0599999999999996</v>
      </c>
      <c r="I789" s="239"/>
      <c r="J789" s="235"/>
      <c r="K789" s="235"/>
      <c r="L789" s="240"/>
      <c r="M789" s="241"/>
      <c r="N789" s="242"/>
      <c r="O789" s="242"/>
      <c r="P789" s="242"/>
      <c r="Q789" s="242"/>
      <c r="R789" s="242"/>
      <c r="S789" s="242"/>
      <c r="T789" s="24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4" t="s">
        <v>143</v>
      </c>
      <c r="AU789" s="244" t="s">
        <v>134</v>
      </c>
      <c r="AV789" s="14" t="s">
        <v>134</v>
      </c>
      <c r="AW789" s="14" t="s">
        <v>33</v>
      </c>
      <c r="AX789" s="14" t="s">
        <v>80</v>
      </c>
      <c r="AY789" s="244" t="s">
        <v>125</v>
      </c>
    </row>
    <row r="790" s="2" customFormat="1" ht="24.15" customHeight="1">
      <c r="A790" s="39"/>
      <c r="B790" s="40"/>
      <c r="C790" s="205" t="s">
        <v>1157</v>
      </c>
      <c r="D790" s="205" t="s">
        <v>128</v>
      </c>
      <c r="E790" s="206" t="s">
        <v>1158</v>
      </c>
      <c r="F790" s="207" t="s">
        <v>1159</v>
      </c>
      <c r="G790" s="208" t="s">
        <v>148</v>
      </c>
      <c r="H790" s="209">
        <v>6.0599999999999996</v>
      </c>
      <c r="I790" s="210"/>
      <c r="J790" s="211">
        <f>ROUND(I790*H790,2)</f>
        <v>0</v>
      </c>
      <c r="K790" s="207" t="s">
        <v>132</v>
      </c>
      <c r="L790" s="45"/>
      <c r="M790" s="212" t="s">
        <v>19</v>
      </c>
      <c r="N790" s="213" t="s">
        <v>44</v>
      </c>
      <c r="O790" s="85"/>
      <c r="P790" s="214">
        <f>O790*H790</f>
        <v>0</v>
      </c>
      <c r="Q790" s="214">
        <v>2.0000000000000002E-05</v>
      </c>
      <c r="R790" s="214">
        <f>Q790*H790</f>
        <v>0.00012120000000000001</v>
      </c>
      <c r="S790" s="214">
        <v>0</v>
      </c>
      <c r="T790" s="215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16" t="s">
        <v>211</v>
      </c>
      <c r="AT790" s="216" t="s">
        <v>128</v>
      </c>
      <c r="AU790" s="216" t="s">
        <v>134</v>
      </c>
      <c r="AY790" s="18" t="s">
        <v>125</v>
      </c>
      <c r="BE790" s="217">
        <f>IF(N790="základní",J790,0)</f>
        <v>0</v>
      </c>
      <c r="BF790" s="217">
        <f>IF(N790="snížená",J790,0)</f>
        <v>0</v>
      </c>
      <c r="BG790" s="217">
        <f>IF(N790="zákl. přenesená",J790,0)</f>
        <v>0</v>
      </c>
      <c r="BH790" s="217">
        <f>IF(N790="sníž. přenesená",J790,0)</f>
        <v>0</v>
      </c>
      <c r="BI790" s="217">
        <f>IF(N790="nulová",J790,0)</f>
        <v>0</v>
      </c>
      <c r="BJ790" s="18" t="s">
        <v>134</v>
      </c>
      <c r="BK790" s="217">
        <f>ROUND(I790*H790,2)</f>
        <v>0</v>
      </c>
      <c r="BL790" s="18" t="s">
        <v>211</v>
      </c>
      <c r="BM790" s="216" t="s">
        <v>1160</v>
      </c>
    </row>
    <row r="791" s="2" customFormat="1">
      <c r="A791" s="39"/>
      <c r="B791" s="40"/>
      <c r="C791" s="41"/>
      <c r="D791" s="218" t="s">
        <v>136</v>
      </c>
      <c r="E791" s="41"/>
      <c r="F791" s="219" t="s">
        <v>1161</v>
      </c>
      <c r="G791" s="41"/>
      <c r="H791" s="41"/>
      <c r="I791" s="220"/>
      <c r="J791" s="41"/>
      <c r="K791" s="41"/>
      <c r="L791" s="45"/>
      <c r="M791" s="221"/>
      <c r="N791" s="222"/>
      <c r="O791" s="85"/>
      <c r="P791" s="85"/>
      <c r="Q791" s="85"/>
      <c r="R791" s="85"/>
      <c r="S791" s="85"/>
      <c r="T791" s="86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136</v>
      </c>
      <c r="AU791" s="18" t="s">
        <v>134</v>
      </c>
    </row>
    <row r="792" s="2" customFormat="1" ht="24.15" customHeight="1">
      <c r="A792" s="39"/>
      <c r="B792" s="40"/>
      <c r="C792" s="205" t="s">
        <v>1162</v>
      </c>
      <c r="D792" s="205" t="s">
        <v>128</v>
      </c>
      <c r="E792" s="206" t="s">
        <v>1163</v>
      </c>
      <c r="F792" s="207" t="s">
        <v>1164</v>
      </c>
      <c r="G792" s="208" t="s">
        <v>148</v>
      </c>
      <c r="H792" s="209">
        <v>6.0599999999999996</v>
      </c>
      <c r="I792" s="210"/>
      <c r="J792" s="211">
        <f>ROUND(I792*H792,2)</f>
        <v>0</v>
      </c>
      <c r="K792" s="207" t="s">
        <v>132</v>
      </c>
      <c r="L792" s="45"/>
      <c r="M792" s="212" t="s">
        <v>19</v>
      </c>
      <c r="N792" s="213" t="s">
        <v>44</v>
      </c>
      <c r="O792" s="85"/>
      <c r="P792" s="214">
        <f>O792*H792</f>
        <v>0</v>
      </c>
      <c r="Q792" s="214">
        <v>0.00013999999999999999</v>
      </c>
      <c r="R792" s="214">
        <f>Q792*H792</f>
        <v>0.00084839999999999991</v>
      </c>
      <c r="S792" s="214">
        <v>0</v>
      </c>
      <c r="T792" s="215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16" t="s">
        <v>211</v>
      </c>
      <c r="AT792" s="216" t="s">
        <v>128</v>
      </c>
      <c r="AU792" s="216" t="s">
        <v>134</v>
      </c>
      <c r="AY792" s="18" t="s">
        <v>125</v>
      </c>
      <c r="BE792" s="217">
        <f>IF(N792="základní",J792,0)</f>
        <v>0</v>
      </c>
      <c r="BF792" s="217">
        <f>IF(N792="snížená",J792,0)</f>
        <v>0</v>
      </c>
      <c r="BG792" s="217">
        <f>IF(N792="zákl. přenesená",J792,0)</f>
        <v>0</v>
      </c>
      <c r="BH792" s="217">
        <f>IF(N792="sníž. přenesená",J792,0)</f>
        <v>0</v>
      </c>
      <c r="BI792" s="217">
        <f>IF(N792="nulová",J792,0)</f>
        <v>0</v>
      </c>
      <c r="BJ792" s="18" t="s">
        <v>134</v>
      </c>
      <c r="BK792" s="217">
        <f>ROUND(I792*H792,2)</f>
        <v>0</v>
      </c>
      <c r="BL792" s="18" t="s">
        <v>211</v>
      </c>
      <c r="BM792" s="216" t="s">
        <v>1165</v>
      </c>
    </row>
    <row r="793" s="2" customFormat="1">
      <c r="A793" s="39"/>
      <c r="B793" s="40"/>
      <c r="C793" s="41"/>
      <c r="D793" s="218" t="s">
        <v>136</v>
      </c>
      <c r="E793" s="41"/>
      <c r="F793" s="219" t="s">
        <v>1166</v>
      </c>
      <c r="G793" s="41"/>
      <c r="H793" s="41"/>
      <c r="I793" s="220"/>
      <c r="J793" s="41"/>
      <c r="K793" s="41"/>
      <c r="L793" s="45"/>
      <c r="M793" s="221"/>
      <c r="N793" s="222"/>
      <c r="O793" s="85"/>
      <c r="P793" s="85"/>
      <c r="Q793" s="85"/>
      <c r="R793" s="85"/>
      <c r="S793" s="85"/>
      <c r="T793" s="86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136</v>
      </c>
      <c r="AU793" s="18" t="s">
        <v>134</v>
      </c>
    </row>
    <row r="794" s="2" customFormat="1" ht="24.15" customHeight="1">
      <c r="A794" s="39"/>
      <c r="B794" s="40"/>
      <c r="C794" s="205" t="s">
        <v>1167</v>
      </c>
      <c r="D794" s="205" t="s">
        <v>128</v>
      </c>
      <c r="E794" s="206" t="s">
        <v>1168</v>
      </c>
      <c r="F794" s="207" t="s">
        <v>1169</v>
      </c>
      <c r="G794" s="208" t="s">
        <v>148</v>
      </c>
      <c r="H794" s="209">
        <v>6.0599999999999996</v>
      </c>
      <c r="I794" s="210"/>
      <c r="J794" s="211">
        <f>ROUND(I794*H794,2)</f>
        <v>0</v>
      </c>
      <c r="K794" s="207" t="s">
        <v>132</v>
      </c>
      <c r="L794" s="45"/>
      <c r="M794" s="212" t="s">
        <v>19</v>
      </c>
      <c r="N794" s="213" t="s">
        <v>44</v>
      </c>
      <c r="O794" s="85"/>
      <c r="P794" s="214">
        <f>O794*H794</f>
        <v>0</v>
      </c>
      <c r="Q794" s="214">
        <v>0.00012</v>
      </c>
      <c r="R794" s="214">
        <f>Q794*H794</f>
        <v>0.0007272</v>
      </c>
      <c r="S794" s="214">
        <v>0</v>
      </c>
      <c r="T794" s="215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16" t="s">
        <v>211</v>
      </c>
      <c r="AT794" s="216" t="s">
        <v>128</v>
      </c>
      <c r="AU794" s="216" t="s">
        <v>134</v>
      </c>
      <c r="AY794" s="18" t="s">
        <v>125</v>
      </c>
      <c r="BE794" s="217">
        <f>IF(N794="základní",J794,0)</f>
        <v>0</v>
      </c>
      <c r="BF794" s="217">
        <f>IF(N794="snížená",J794,0)</f>
        <v>0</v>
      </c>
      <c r="BG794" s="217">
        <f>IF(N794="zákl. přenesená",J794,0)</f>
        <v>0</v>
      </c>
      <c r="BH794" s="217">
        <f>IF(N794="sníž. přenesená",J794,0)</f>
        <v>0</v>
      </c>
      <c r="BI794" s="217">
        <f>IF(N794="nulová",J794,0)</f>
        <v>0</v>
      </c>
      <c r="BJ794" s="18" t="s">
        <v>134</v>
      </c>
      <c r="BK794" s="217">
        <f>ROUND(I794*H794,2)</f>
        <v>0</v>
      </c>
      <c r="BL794" s="18" t="s">
        <v>211</v>
      </c>
      <c r="BM794" s="216" t="s">
        <v>1170</v>
      </c>
    </row>
    <row r="795" s="2" customFormat="1">
      <c r="A795" s="39"/>
      <c r="B795" s="40"/>
      <c r="C795" s="41"/>
      <c r="D795" s="218" t="s">
        <v>136</v>
      </c>
      <c r="E795" s="41"/>
      <c r="F795" s="219" t="s">
        <v>1171</v>
      </c>
      <c r="G795" s="41"/>
      <c r="H795" s="41"/>
      <c r="I795" s="220"/>
      <c r="J795" s="41"/>
      <c r="K795" s="41"/>
      <c r="L795" s="45"/>
      <c r="M795" s="221"/>
      <c r="N795" s="222"/>
      <c r="O795" s="85"/>
      <c r="P795" s="85"/>
      <c r="Q795" s="85"/>
      <c r="R795" s="85"/>
      <c r="S795" s="85"/>
      <c r="T795" s="86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136</v>
      </c>
      <c r="AU795" s="18" t="s">
        <v>134</v>
      </c>
    </row>
    <row r="796" s="2" customFormat="1" ht="24.15" customHeight="1">
      <c r="A796" s="39"/>
      <c r="B796" s="40"/>
      <c r="C796" s="205" t="s">
        <v>1172</v>
      </c>
      <c r="D796" s="205" t="s">
        <v>128</v>
      </c>
      <c r="E796" s="206" t="s">
        <v>1173</v>
      </c>
      <c r="F796" s="207" t="s">
        <v>1174</v>
      </c>
      <c r="G796" s="208" t="s">
        <v>148</v>
      </c>
      <c r="H796" s="209">
        <v>6.0599999999999996</v>
      </c>
      <c r="I796" s="210"/>
      <c r="J796" s="211">
        <f>ROUND(I796*H796,2)</f>
        <v>0</v>
      </c>
      <c r="K796" s="207" t="s">
        <v>132</v>
      </c>
      <c r="L796" s="45"/>
      <c r="M796" s="212" t="s">
        <v>19</v>
      </c>
      <c r="N796" s="213" t="s">
        <v>44</v>
      </c>
      <c r="O796" s="85"/>
      <c r="P796" s="214">
        <f>O796*H796</f>
        <v>0</v>
      </c>
      <c r="Q796" s="214">
        <v>0.00012</v>
      </c>
      <c r="R796" s="214">
        <f>Q796*H796</f>
        <v>0.0007272</v>
      </c>
      <c r="S796" s="214">
        <v>0</v>
      </c>
      <c r="T796" s="215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16" t="s">
        <v>211</v>
      </c>
      <c r="AT796" s="216" t="s">
        <v>128</v>
      </c>
      <c r="AU796" s="216" t="s">
        <v>134</v>
      </c>
      <c r="AY796" s="18" t="s">
        <v>125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18" t="s">
        <v>134</v>
      </c>
      <c r="BK796" s="217">
        <f>ROUND(I796*H796,2)</f>
        <v>0</v>
      </c>
      <c r="BL796" s="18" t="s">
        <v>211</v>
      </c>
      <c r="BM796" s="216" t="s">
        <v>1175</v>
      </c>
    </row>
    <row r="797" s="2" customFormat="1">
      <c r="A797" s="39"/>
      <c r="B797" s="40"/>
      <c r="C797" s="41"/>
      <c r="D797" s="218" t="s">
        <v>136</v>
      </c>
      <c r="E797" s="41"/>
      <c r="F797" s="219" t="s">
        <v>1176</v>
      </c>
      <c r="G797" s="41"/>
      <c r="H797" s="41"/>
      <c r="I797" s="220"/>
      <c r="J797" s="41"/>
      <c r="K797" s="41"/>
      <c r="L797" s="45"/>
      <c r="M797" s="221"/>
      <c r="N797" s="222"/>
      <c r="O797" s="85"/>
      <c r="P797" s="85"/>
      <c r="Q797" s="85"/>
      <c r="R797" s="85"/>
      <c r="S797" s="85"/>
      <c r="T797" s="86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136</v>
      </c>
      <c r="AU797" s="18" t="s">
        <v>134</v>
      </c>
    </row>
    <row r="798" s="2" customFormat="1" ht="24.15" customHeight="1">
      <c r="A798" s="39"/>
      <c r="B798" s="40"/>
      <c r="C798" s="205" t="s">
        <v>1177</v>
      </c>
      <c r="D798" s="205" t="s">
        <v>128</v>
      </c>
      <c r="E798" s="206" t="s">
        <v>1178</v>
      </c>
      <c r="F798" s="207" t="s">
        <v>1179</v>
      </c>
      <c r="G798" s="208" t="s">
        <v>148</v>
      </c>
      <c r="H798" s="209">
        <v>26.297999999999998</v>
      </c>
      <c r="I798" s="210"/>
      <c r="J798" s="211">
        <f>ROUND(I798*H798,2)</f>
        <v>0</v>
      </c>
      <c r="K798" s="207" t="s">
        <v>132</v>
      </c>
      <c r="L798" s="45"/>
      <c r="M798" s="212" t="s">
        <v>19</v>
      </c>
      <c r="N798" s="213" t="s">
        <v>44</v>
      </c>
      <c r="O798" s="85"/>
      <c r="P798" s="214">
        <f>O798*H798</f>
        <v>0</v>
      </c>
      <c r="Q798" s="214">
        <v>0.00021000000000000001</v>
      </c>
      <c r="R798" s="214">
        <f>Q798*H798</f>
        <v>0.00552258</v>
      </c>
      <c r="S798" s="214">
        <v>0</v>
      </c>
      <c r="T798" s="215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16" t="s">
        <v>211</v>
      </c>
      <c r="AT798" s="216" t="s">
        <v>128</v>
      </c>
      <c r="AU798" s="216" t="s">
        <v>134</v>
      </c>
      <c r="AY798" s="18" t="s">
        <v>125</v>
      </c>
      <c r="BE798" s="217">
        <f>IF(N798="základní",J798,0)</f>
        <v>0</v>
      </c>
      <c r="BF798" s="217">
        <f>IF(N798="snížená",J798,0)</f>
        <v>0</v>
      </c>
      <c r="BG798" s="217">
        <f>IF(N798="zákl. přenesená",J798,0)</f>
        <v>0</v>
      </c>
      <c r="BH798" s="217">
        <f>IF(N798="sníž. přenesená",J798,0)</f>
        <v>0</v>
      </c>
      <c r="BI798" s="217">
        <f>IF(N798="nulová",J798,0)</f>
        <v>0</v>
      </c>
      <c r="BJ798" s="18" t="s">
        <v>134</v>
      </c>
      <c r="BK798" s="217">
        <f>ROUND(I798*H798,2)</f>
        <v>0</v>
      </c>
      <c r="BL798" s="18" t="s">
        <v>211</v>
      </c>
      <c r="BM798" s="216" t="s">
        <v>1180</v>
      </c>
    </row>
    <row r="799" s="2" customFormat="1">
      <c r="A799" s="39"/>
      <c r="B799" s="40"/>
      <c r="C799" s="41"/>
      <c r="D799" s="218" t="s">
        <v>136</v>
      </c>
      <c r="E799" s="41"/>
      <c r="F799" s="219" t="s">
        <v>1181</v>
      </c>
      <c r="G799" s="41"/>
      <c r="H799" s="41"/>
      <c r="I799" s="220"/>
      <c r="J799" s="41"/>
      <c r="K799" s="41"/>
      <c r="L799" s="45"/>
      <c r="M799" s="221"/>
      <c r="N799" s="222"/>
      <c r="O799" s="85"/>
      <c r="P799" s="85"/>
      <c r="Q799" s="85"/>
      <c r="R799" s="85"/>
      <c r="S799" s="85"/>
      <c r="T799" s="86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136</v>
      </c>
      <c r="AU799" s="18" t="s">
        <v>134</v>
      </c>
    </row>
    <row r="800" s="13" customFormat="1">
      <c r="A800" s="13"/>
      <c r="B800" s="223"/>
      <c r="C800" s="224"/>
      <c r="D800" s="225" t="s">
        <v>143</v>
      </c>
      <c r="E800" s="226" t="s">
        <v>19</v>
      </c>
      <c r="F800" s="227" t="s">
        <v>1182</v>
      </c>
      <c r="G800" s="224"/>
      <c r="H800" s="226" t="s">
        <v>19</v>
      </c>
      <c r="I800" s="228"/>
      <c r="J800" s="224"/>
      <c r="K800" s="224"/>
      <c r="L800" s="229"/>
      <c r="M800" s="230"/>
      <c r="N800" s="231"/>
      <c r="O800" s="231"/>
      <c r="P800" s="231"/>
      <c r="Q800" s="231"/>
      <c r="R800" s="231"/>
      <c r="S800" s="231"/>
      <c r="T800" s="23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3" t="s">
        <v>143</v>
      </c>
      <c r="AU800" s="233" t="s">
        <v>134</v>
      </c>
      <c r="AV800" s="13" t="s">
        <v>80</v>
      </c>
      <c r="AW800" s="13" t="s">
        <v>33</v>
      </c>
      <c r="AX800" s="13" t="s">
        <v>72</v>
      </c>
      <c r="AY800" s="233" t="s">
        <v>125</v>
      </c>
    </row>
    <row r="801" s="14" customFormat="1">
      <c r="A801" s="14"/>
      <c r="B801" s="234"/>
      <c r="C801" s="235"/>
      <c r="D801" s="225" t="s">
        <v>143</v>
      </c>
      <c r="E801" s="236" t="s">
        <v>19</v>
      </c>
      <c r="F801" s="237" t="s">
        <v>197</v>
      </c>
      <c r="G801" s="235"/>
      <c r="H801" s="238">
        <v>1.6100000000000001</v>
      </c>
      <c r="I801" s="239"/>
      <c r="J801" s="235"/>
      <c r="K801" s="235"/>
      <c r="L801" s="240"/>
      <c r="M801" s="241"/>
      <c r="N801" s="242"/>
      <c r="O801" s="242"/>
      <c r="P801" s="242"/>
      <c r="Q801" s="242"/>
      <c r="R801" s="242"/>
      <c r="S801" s="242"/>
      <c r="T801" s="243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4" t="s">
        <v>143</v>
      </c>
      <c r="AU801" s="244" t="s">
        <v>134</v>
      </c>
      <c r="AV801" s="14" t="s">
        <v>134</v>
      </c>
      <c r="AW801" s="14" t="s">
        <v>33</v>
      </c>
      <c r="AX801" s="14" t="s">
        <v>72</v>
      </c>
      <c r="AY801" s="244" t="s">
        <v>125</v>
      </c>
    </row>
    <row r="802" s="14" customFormat="1">
      <c r="A802" s="14"/>
      <c r="B802" s="234"/>
      <c r="C802" s="235"/>
      <c r="D802" s="225" t="s">
        <v>143</v>
      </c>
      <c r="E802" s="236" t="s">
        <v>19</v>
      </c>
      <c r="F802" s="237" t="s">
        <v>198</v>
      </c>
      <c r="G802" s="235"/>
      <c r="H802" s="238">
        <v>3.2799999999999998</v>
      </c>
      <c r="I802" s="239"/>
      <c r="J802" s="235"/>
      <c r="K802" s="235"/>
      <c r="L802" s="240"/>
      <c r="M802" s="241"/>
      <c r="N802" s="242"/>
      <c r="O802" s="242"/>
      <c r="P802" s="242"/>
      <c r="Q802" s="242"/>
      <c r="R802" s="242"/>
      <c r="S802" s="242"/>
      <c r="T802" s="243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4" t="s">
        <v>143</v>
      </c>
      <c r="AU802" s="244" t="s">
        <v>134</v>
      </c>
      <c r="AV802" s="14" t="s">
        <v>134</v>
      </c>
      <c r="AW802" s="14" t="s">
        <v>33</v>
      </c>
      <c r="AX802" s="14" t="s">
        <v>72</v>
      </c>
      <c r="AY802" s="244" t="s">
        <v>125</v>
      </c>
    </row>
    <row r="803" s="14" customFormat="1">
      <c r="A803" s="14"/>
      <c r="B803" s="234"/>
      <c r="C803" s="235"/>
      <c r="D803" s="225" t="s">
        <v>143</v>
      </c>
      <c r="E803" s="236" t="s">
        <v>19</v>
      </c>
      <c r="F803" s="237" t="s">
        <v>199</v>
      </c>
      <c r="G803" s="235"/>
      <c r="H803" s="238">
        <v>3.1600000000000001</v>
      </c>
      <c r="I803" s="239"/>
      <c r="J803" s="235"/>
      <c r="K803" s="235"/>
      <c r="L803" s="240"/>
      <c r="M803" s="241"/>
      <c r="N803" s="242"/>
      <c r="O803" s="242"/>
      <c r="P803" s="242"/>
      <c r="Q803" s="242"/>
      <c r="R803" s="242"/>
      <c r="S803" s="242"/>
      <c r="T803" s="24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4" t="s">
        <v>143</v>
      </c>
      <c r="AU803" s="244" t="s">
        <v>134</v>
      </c>
      <c r="AV803" s="14" t="s">
        <v>134</v>
      </c>
      <c r="AW803" s="14" t="s">
        <v>33</v>
      </c>
      <c r="AX803" s="14" t="s">
        <v>72</v>
      </c>
      <c r="AY803" s="244" t="s">
        <v>125</v>
      </c>
    </row>
    <row r="804" s="14" customFormat="1">
      <c r="A804" s="14"/>
      <c r="B804" s="234"/>
      <c r="C804" s="235"/>
      <c r="D804" s="225" t="s">
        <v>143</v>
      </c>
      <c r="E804" s="236" t="s">
        <v>19</v>
      </c>
      <c r="F804" s="237" t="s">
        <v>200</v>
      </c>
      <c r="G804" s="235"/>
      <c r="H804" s="238">
        <v>2.7719999999999998</v>
      </c>
      <c r="I804" s="239"/>
      <c r="J804" s="235"/>
      <c r="K804" s="235"/>
      <c r="L804" s="240"/>
      <c r="M804" s="241"/>
      <c r="N804" s="242"/>
      <c r="O804" s="242"/>
      <c r="P804" s="242"/>
      <c r="Q804" s="242"/>
      <c r="R804" s="242"/>
      <c r="S804" s="242"/>
      <c r="T804" s="243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44" t="s">
        <v>143</v>
      </c>
      <c r="AU804" s="244" t="s">
        <v>134</v>
      </c>
      <c r="AV804" s="14" t="s">
        <v>134</v>
      </c>
      <c r="AW804" s="14" t="s">
        <v>33</v>
      </c>
      <c r="AX804" s="14" t="s">
        <v>72</v>
      </c>
      <c r="AY804" s="244" t="s">
        <v>125</v>
      </c>
    </row>
    <row r="805" s="14" customFormat="1">
      <c r="A805" s="14"/>
      <c r="B805" s="234"/>
      <c r="C805" s="235"/>
      <c r="D805" s="225" t="s">
        <v>143</v>
      </c>
      <c r="E805" s="236" t="s">
        <v>19</v>
      </c>
      <c r="F805" s="237" t="s">
        <v>201</v>
      </c>
      <c r="G805" s="235"/>
      <c r="H805" s="238">
        <v>0.98399999999999999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4" t="s">
        <v>143</v>
      </c>
      <c r="AU805" s="244" t="s">
        <v>134</v>
      </c>
      <c r="AV805" s="14" t="s">
        <v>134</v>
      </c>
      <c r="AW805" s="14" t="s">
        <v>33</v>
      </c>
      <c r="AX805" s="14" t="s">
        <v>72</v>
      </c>
      <c r="AY805" s="244" t="s">
        <v>125</v>
      </c>
    </row>
    <row r="806" s="14" customFormat="1">
      <c r="A806" s="14"/>
      <c r="B806" s="234"/>
      <c r="C806" s="235"/>
      <c r="D806" s="225" t="s">
        <v>143</v>
      </c>
      <c r="E806" s="236" t="s">
        <v>19</v>
      </c>
      <c r="F806" s="237" t="s">
        <v>202</v>
      </c>
      <c r="G806" s="235"/>
      <c r="H806" s="238">
        <v>0.83999999999999997</v>
      </c>
      <c r="I806" s="239"/>
      <c r="J806" s="235"/>
      <c r="K806" s="235"/>
      <c r="L806" s="240"/>
      <c r="M806" s="241"/>
      <c r="N806" s="242"/>
      <c r="O806" s="242"/>
      <c r="P806" s="242"/>
      <c r="Q806" s="242"/>
      <c r="R806" s="242"/>
      <c r="S806" s="242"/>
      <c r="T806" s="243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4" t="s">
        <v>143</v>
      </c>
      <c r="AU806" s="244" t="s">
        <v>134</v>
      </c>
      <c r="AV806" s="14" t="s">
        <v>134</v>
      </c>
      <c r="AW806" s="14" t="s">
        <v>33</v>
      </c>
      <c r="AX806" s="14" t="s">
        <v>72</v>
      </c>
      <c r="AY806" s="244" t="s">
        <v>125</v>
      </c>
    </row>
    <row r="807" s="14" customFormat="1">
      <c r="A807" s="14"/>
      <c r="B807" s="234"/>
      <c r="C807" s="235"/>
      <c r="D807" s="225" t="s">
        <v>143</v>
      </c>
      <c r="E807" s="236" t="s">
        <v>19</v>
      </c>
      <c r="F807" s="237" t="s">
        <v>203</v>
      </c>
      <c r="G807" s="235"/>
      <c r="H807" s="238">
        <v>1.8899999999999999</v>
      </c>
      <c r="I807" s="239"/>
      <c r="J807" s="235"/>
      <c r="K807" s="235"/>
      <c r="L807" s="240"/>
      <c r="M807" s="241"/>
      <c r="N807" s="242"/>
      <c r="O807" s="242"/>
      <c r="P807" s="242"/>
      <c r="Q807" s="242"/>
      <c r="R807" s="242"/>
      <c r="S807" s="242"/>
      <c r="T807" s="24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4" t="s">
        <v>143</v>
      </c>
      <c r="AU807" s="244" t="s">
        <v>134</v>
      </c>
      <c r="AV807" s="14" t="s">
        <v>134</v>
      </c>
      <c r="AW807" s="14" t="s">
        <v>33</v>
      </c>
      <c r="AX807" s="14" t="s">
        <v>72</v>
      </c>
      <c r="AY807" s="244" t="s">
        <v>125</v>
      </c>
    </row>
    <row r="808" s="14" customFormat="1">
      <c r="A808" s="14"/>
      <c r="B808" s="234"/>
      <c r="C808" s="235"/>
      <c r="D808" s="225" t="s">
        <v>143</v>
      </c>
      <c r="E808" s="236" t="s">
        <v>19</v>
      </c>
      <c r="F808" s="237" t="s">
        <v>204</v>
      </c>
      <c r="G808" s="235"/>
      <c r="H808" s="238">
        <v>1.365</v>
      </c>
      <c r="I808" s="239"/>
      <c r="J808" s="235"/>
      <c r="K808" s="235"/>
      <c r="L808" s="240"/>
      <c r="M808" s="241"/>
      <c r="N808" s="242"/>
      <c r="O808" s="242"/>
      <c r="P808" s="242"/>
      <c r="Q808" s="242"/>
      <c r="R808" s="242"/>
      <c r="S808" s="242"/>
      <c r="T808" s="243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4" t="s">
        <v>143</v>
      </c>
      <c r="AU808" s="244" t="s">
        <v>134</v>
      </c>
      <c r="AV808" s="14" t="s">
        <v>134</v>
      </c>
      <c r="AW808" s="14" t="s">
        <v>33</v>
      </c>
      <c r="AX808" s="14" t="s">
        <v>72</v>
      </c>
      <c r="AY808" s="244" t="s">
        <v>125</v>
      </c>
    </row>
    <row r="809" s="14" customFormat="1">
      <c r="A809" s="14"/>
      <c r="B809" s="234"/>
      <c r="C809" s="235"/>
      <c r="D809" s="225" t="s">
        <v>143</v>
      </c>
      <c r="E809" s="236" t="s">
        <v>19</v>
      </c>
      <c r="F809" s="237" t="s">
        <v>205</v>
      </c>
      <c r="G809" s="235"/>
      <c r="H809" s="238">
        <v>2.4569999999999999</v>
      </c>
      <c r="I809" s="239"/>
      <c r="J809" s="235"/>
      <c r="K809" s="235"/>
      <c r="L809" s="240"/>
      <c r="M809" s="241"/>
      <c r="N809" s="242"/>
      <c r="O809" s="242"/>
      <c r="P809" s="242"/>
      <c r="Q809" s="242"/>
      <c r="R809" s="242"/>
      <c r="S809" s="242"/>
      <c r="T809" s="243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4" t="s">
        <v>143</v>
      </c>
      <c r="AU809" s="244" t="s">
        <v>134</v>
      </c>
      <c r="AV809" s="14" t="s">
        <v>134</v>
      </c>
      <c r="AW809" s="14" t="s">
        <v>33</v>
      </c>
      <c r="AX809" s="14" t="s">
        <v>72</v>
      </c>
      <c r="AY809" s="244" t="s">
        <v>125</v>
      </c>
    </row>
    <row r="810" s="14" customFormat="1">
      <c r="A810" s="14"/>
      <c r="B810" s="234"/>
      <c r="C810" s="235"/>
      <c r="D810" s="225" t="s">
        <v>143</v>
      </c>
      <c r="E810" s="236" t="s">
        <v>19</v>
      </c>
      <c r="F810" s="237" t="s">
        <v>206</v>
      </c>
      <c r="G810" s="235"/>
      <c r="H810" s="238">
        <v>1.3500000000000001</v>
      </c>
      <c r="I810" s="239"/>
      <c r="J810" s="235"/>
      <c r="K810" s="235"/>
      <c r="L810" s="240"/>
      <c r="M810" s="241"/>
      <c r="N810" s="242"/>
      <c r="O810" s="242"/>
      <c r="P810" s="242"/>
      <c r="Q810" s="242"/>
      <c r="R810" s="242"/>
      <c r="S810" s="242"/>
      <c r="T810" s="243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4" t="s">
        <v>143</v>
      </c>
      <c r="AU810" s="244" t="s">
        <v>134</v>
      </c>
      <c r="AV810" s="14" t="s">
        <v>134</v>
      </c>
      <c r="AW810" s="14" t="s">
        <v>33</v>
      </c>
      <c r="AX810" s="14" t="s">
        <v>72</v>
      </c>
      <c r="AY810" s="244" t="s">
        <v>125</v>
      </c>
    </row>
    <row r="811" s="14" customFormat="1">
      <c r="A811" s="14"/>
      <c r="B811" s="234"/>
      <c r="C811" s="235"/>
      <c r="D811" s="225" t="s">
        <v>143</v>
      </c>
      <c r="E811" s="236" t="s">
        <v>19</v>
      </c>
      <c r="F811" s="237" t="s">
        <v>207</v>
      </c>
      <c r="G811" s="235"/>
      <c r="H811" s="238">
        <v>2.1499999999999999</v>
      </c>
      <c r="I811" s="239"/>
      <c r="J811" s="235"/>
      <c r="K811" s="235"/>
      <c r="L811" s="240"/>
      <c r="M811" s="241"/>
      <c r="N811" s="242"/>
      <c r="O811" s="242"/>
      <c r="P811" s="242"/>
      <c r="Q811" s="242"/>
      <c r="R811" s="242"/>
      <c r="S811" s="242"/>
      <c r="T811" s="243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4" t="s">
        <v>143</v>
      </c>
      <c r="AU811" s="244" t="s">
        <v>134</v>
      </c>
      <c r="AV811" s="14" t="s">
        <v>134</v>
      </c>
      <c r="AW811" s="14" t="s">
        <v>33</v>
      </c>
      <c r="AX811" s="14" t="s">
        <v>72</v>
      </c>
      <c r="AY811" s="244" t="s">
        <v>125</v>
      </c>
    </row>
    <row r="812" s="14" customFormat="1">
      <c r="A812" s="14"/>
      <c r="B812" s="234"/>
      <c r="C812" s="235"/>
      <c r="D812" s="225" t="s">
        <v>143</v>
      </c>
      <c r="E812" s="236" t="s">
        <v>19</v>
      </c>
      <c r="F812" s="237" t="s">
        <v>1183</v>
      </c>
      <c r="G812" s="235"/>
      <c r="H812" s="238">
        <v>4.4400000000000004</v>
      </c>
      <c r="I812" s="239"/>
      <c r="J812" s="235"/>
      <c r="K812" s="235"/>
      <c r="L812" s="240"/>
      <c r="M812" s="241"/>
      <c r="N812" s="242"/>
      <c r="O812" s="242"/>
      <c r="P812" s="242"/>
      <c r="Q812" s="242"/>
      <c r="R812" s="242"/>
      <c r="S812" s="242"/>
      <c r="T812" s="243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4" t="s">
        <v>143</v>
      </c>
      <c r="AU812" s="244" t="s">
        <v>134</v>
      </c>
      <c r="AV812" s="14" t="s">
        <v>134</v>
      </c>
      <c r="AW812" s="14" t="s">
        <v>33</v>
      </c>
      <c r="AX812" s="14" t="s">
        <v>72</v>
      </c>
      <c r="AY812" s="244" t="s">
        <v>125</v>
      </c>
    </row>
    <row r="813" s="15" customFormat="1">
      <c r="A813" s="15"/>
      <c r="B813" s="245"/>
      <c r="C813" s="246"/>
      <c r="D813" s="225" t="s">
        <v>143</v>
      </c>
      <c r="E813" s="247" t="s">
        <v>19</v>
      </c>
      <c r="F813" s="248" t="s">
        <v>160</v>
      </c>
      <c r="G813" s="246"/>
      <c r="H813" s="249">
        <v>26.297999999999998</v>
      </c>
      <c r="I813" s="250"/>
      <c r="J813" s="246"/>
      <c r="K813" s="246"/>
      <c r="L813" s="251"/>
      <c r="M813" s="252"/>
      <c r="N813" s="253"/>
      <c r="O813" s="253"/>
      <c r="P813" s="253"/>
      <c r="Q813" s="253"/>
      <c r="R813" s="253"/>
      <c r="S813" s="253"/>
      <c r="T813" s="254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55" t="s">
        <v>143</v>
      </c>
      <c r="AU813" s="255" t="s">
        <v>134</v>
      </c>
      <c r="AV813" s="15" t="s">
        <v>133</v>
      </c>
      <c r="AW813" s="15" t="s">
        <v>33</v>
      </c>
      <c r="AX813" s="15" t="s">
        <v>80</v>
      </c>
      <c r="AY813" s="255" t="s">
        <v>125</v>
      </c>
    </row>
    <row r="814" s="12" customFormat="1" ht="25.92" customHeight="1">
      <c r="A814" s="12"/>
      <c r="B814" s="189"/>
      <c r="C814" s="190"/>
      <c r="D814" s="191" t="s">
        <v>71</v>
      </c>
      <c r="E814" s="192" t="s">
        <v>1184</v>
      </c>
      <c r="F814" s="192" t="s">
        <v>1185</v>
      </c>
      <c r="G814" s="190"/>
      <c r="H814" s="190"/>
      <c r="I814" s="193"/>
      <c r="J814" s="194">
        <f>BK814</f>
        <v>0</v>
      </c>
      <c r="K814" s="190"/>
      <c r="L814" s="195"/>
      <c r="M814" s="196"/>
      <c r="N814" s="197"/>
      <c r="O814" s="197"/>
      <c r="P814" s="198">
        <f>P815</f>
        <v>0</v>
      </c>
      <c r="Q814" s="197"/>
      <c r="R814" s="198">
        <f>R815</f>
        <v>0</v>
      </c>
      <c r="S814" s="197"/>
      <c r="T814" s="199">
        <f>T815</f>
        <v>0</v>
      </c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R814" s="200" t="s">
        <v>161</v>
      </c>
      <c r="AT814" s="201" t="s">
        <v>71</v>
      </c>
      <c r="AU814" s="201" t="s">
        <v>72</v>
      </c>
      <c r="AY814" s="200" t="s">
        <v>125</v>
      </c>
      <c r="BK814" s="202">
        <f>BK815</f>
        <v>0</v>
      </c>
    </row>
    <row r="815" s="12" customFormat="1" ht="22.8" customHeight="1">
      <c r="A815" s="12"/>
      <c r="B815" s="189"/>
      <c r="C815" s="190"/>
      <c r="D815" s="191" t="s">
        <v>71</v>
      </c>
      <c r="E815" s="203" t="s">
        <v>1186</v>
      </c>
      <c r="F815" s="203" t="s">
        <v>1187</v>
      </c>
      <c r="G815" s="190"/>
      <c r="H815" s="190"/>
      <c r="I815" s="193"/>
      <c r="J815" s="204">
        <f>BK815</f>
        <v>0</v>
      </c>
      <c r="K815" s="190"/>
      <c r="L815" s="195"/>
      <c r="M815" s="196"/>
      <c r="N815" s="197"/>
      <c r="O815" s="197"/>
      <c r="P815" s="198">
        <f>SUM(P816:P820)</f>
        <v>0</v>
      </c>
      <c r="Q815" s="197"/>
      <c r="R815" s="198">
        <f>SUM(R816:R820)</f>
        <v>0</v>
      </c>
      <c r="S815" s="197"/>
      <c r="T815" s="199">
        <f>SUM(T816:T820)</f>
        <v>0</v>
      </c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R815" s="200" t="s">
        <v>161</v>
      </c>
      <c r="AT815" s="201" t="s">
        <v>71</v>
      </c>
      <c r="AU815" s="201" t="s">
        <v>80</v>
      </c>
      <c r="AY815" s="200" t="s">
        <v>125</v>
      </c>
      <c r="BK815" s="202">
        <f>SUM(BK816:BK820)</f>
        <v>0</v>
      </c>
    </row>
    <row r="816" s="2" customFormat="1" ht="16.5" customHeight="1">
      <c r="A816" s="39"/>
      <c r="B816" s="40"/>
      <c r="C816" s="205" t="s">
        <v>1188</v>
      </c>
      <c r="D816" s="205" t="s">
        <v>128</v>
      </c>
      <c r="E816" s="206" t="s">
        <v>1189</v>
      </c>
      <c r="F816" s="207" t="s">
        <v>1190</v>
      </c>
      <c r="G816" s="208" t="s">
        <v>1191</v>
      </c>
      <c r="H816" s="209">
        <v>20</v>
      </c>
      <c r="I816" s="210"/>
      <c r="J816" s="211">
        <f>ROUND(I816*H816,2)</f>
        <v>0</v>
      </c>
      <c r="K816" s="207" t="s">
        <v>1192</v>
      </c>
      <c r="L816" s="45"/>
      <c r="M816" s="212" t="s">
        <v>19</v>
      </c>
      <c r="N816" s="213" t="s">
        <v>44</v>
      </c>
      <c r="O816" s="85"/>
      <c r="P816" s="214">
        <f>O816*H816</f>
        <v>0</v>
      </c>
      <c r="Q816" s="214">
        <v>0</v>
      </c>
      <c r="R816" s="214">
        <f>Q816*H816</f>
        <v>0</v>
      </c>
      <c r="S816" s="214">
        <v>0</v>
      </c>
      <c r="T816" s="215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16" t="s">
        <v>1193</v>
      </c>
      <c r="AT816" s="216" t="s">
        <v>128</v>
      </c>
      <c r="AU816" s="216" t="s">
        <v>134</v>
      </c>
      <c r="AY816" s="18" t="s">
        <v>125</v>
      </c>
      <c r="BE816" s="217">
        <f>IF(N816="základní",J816,0)</f>
        <v>0</v>
      </c>
      <c r="BF816" s="217">
        <f>IF(N816="snížená",J816,0)</f>
        <v>0</v>
      </c>
      <c r="BG816" s="217">
        <f>IF(N816="zákl. přenesená",J816,0)</f>
        <v>0</v>
      </c>
      <c r="BH816" s="217">
        <f>IF(N816="sníž. přenesená",J816,0)</f>
        <v>0</v>
      </c>
      <c r="BI816" s="217">
        <f>IF(N816="nulová",J816,0)</f>
        <v>0</v>
      </c>
      <c r="BJ816" s="18" t="s">
        <v>134</v>
      </c>
      <c r="BK816" s="217">
        <f>ROUND(I816*H816,2)</f>
        <v>0</v>
      </c>
      <c r="BL816" s="18" t="s">
        <v>1193</v>
      </c>
      <c r="BM816" s="216" t="s">
        <v>1194</v>
      </c>
    </row>
    <row r="817" s="2" customFormat="1">
      <c r="A817" s="39"/>
      <c r="B817" s="40"/>
      <c r="C817" s="41"/>
      <c r="D817" s="218" t="s">
        <v>136</v>
      </c>
      <c r="E817" s="41"/>
      <c r="F817" s="219" t="s">
        <v>1195</v>
      </c>
      <c r="G817" s="41"/>
      <c r="H817" s="41"/>
      <c r="I817" s="220"/>
      <c r="J817" s="41"/>
      <c r="K817" s="41"/>
      <c r="L817" s="45"/>
      <c r="M817" s="221"/>
      <c r="N817" s="222"/>
      <c r="O817" s="85"/>
      <c r="P817" s="85"/>
      <c r="Q817" s="85"/>
      <c r="R817" s="85"/>
      <c r="S817" s="85"/>
      <c r="T817" s="86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136</v>
      </c>
      <c r="AU817" s="18" t="s">
        <v>134</v>
      </c>
    </row>
    <row r="818" s="13" customFormat="1">
      <c r="A818" s="13"/>
      <c r="B818" s="223"/>
      <c r="C818" s="224"/>
      <c r="D818" s="225" t="s">
        <v>143</v>
      </c>
      <c r="E818" s="226" t="s">
        <v>19</v>
      </c>
      <c r="F818" s="227" t="s">
        <v>1196</v>
      </c>
      <c r="G818" s="224"/>
      <c r="H818" s="226" t="s">
        <v>19</v>
      </c>
      <c r="I818" s="228"/>
      <c r="J818" s="224"/>
      <c r="K818" s="224"/>
      <c r="L818" s="229"/>
      <c r="M818" s="230"/>
      <c r="N818" s="231"/>
      <c r="O818" s="231"/>
      <c r="P818" s="231"/>
      <c r="Q818" s="231"/>
      <c r="R818" s="231"/>
      <c r="S818" s="231"/>
      <c r="T818" s="23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3" t="s">
        <v>143</v>
      </c>
      <c r="AU818" s="233" t="s">
        <v>134</v>
      </c>
      <c r="AV818" s="13" t="s">
        <v>80</v>
      </c>
      <c r="AW818" s="13" t="s">
        <v>33</v>
      </c>
      <c r="AX818" s="13" t="s">
        <v>72</v>
      </c>
      <c r="AY818" s="233" t="s">
        <v>125</v>
      </c>
    </row>
    <row r="819" s="14" customFormat="1">
      <c r="A819" s="14"/>
      <c r="B819" s="234"/>
      <c r="C819" s="235"/>
      <c r="D819" s="225" t="s">
        <v>143</v>
      </c>
      <c r="E819" s="236" t="s">
        <v>19</v>
      </c>
      <c r="F819" s="237" t="s">
        <v>312</v>
      </c>
      <c r="G819" s="235"/>
      <c r="H819" s="238">
        <v>20</v>
      </c>
      <c r="I819" s="239"/>
      <c r="J819" s="235"/>
      <c r="K819" s="235"/>
      <c r="L819" s="240"/>
      <c r="M819" s="241"/>
      <c r="N819" s="242"/>
      <c r="O819" s="242"/>
      <c r="P819" s="242"/>
      <c r="Q819" s="242"/>
      <c r="R819" s="242"/>
      <c r="S819" s="242"/>
      <c r="T819" s="243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4" t="s">
        <v>143</v>
      </c>
      <c r="AU819" s="244" t="s">
        <v>134</v>
      </c>
      <c r="AV819" s="14" t="s">
        <v>134</v>
      </c>
      <c r="AW819" s="14" t="s">
        <v>33</v>
      </c>
      <c r="AX819" s="14" t="s">
        <v>80</v>
      </c>
      <c r="AY819" s="244" t="s">
        <v>125</v>
      </c>
    </row>
    <row r="820" s="2" customFormat="1" ht="49.05" customHeight="1">
      <c r="A820" s="39"/>
      <c r="B820" s="40"/>
      <c r="C820" s="205" t="s">
        <v>1197</v>
      </c>
      <c r="D820" s="205" t="s">
        <v>128</v>
      </c>
      <c r="E820" s="206" t="s">
        <v>1184</v>
      </c>
      <c r="F820" s="207" t="s">
        <v>1198</v>
      </c>
      <c r="G820" s="208" t="s">
        <v>1199</v>
      </c>
      <c r="H820" s="209">
        <v>1</v>
      </c>
      <c r="I820" s="210"/>
      <c r="J820" s="211">
        <f>ROUND(I820*H820,2)</f>
        <v>0</v>
      </c>
      <c r="K820" s="207" t="s">
        <v>19</v>
      </c>
      <c r="L820" s="45"/>
      <c r="M820" s="279" t="s">
        <v>19</v>
      </c>
      <c r="N820" s="280" t="s">
        <v>44</v>
      </c>
      <c r="O820" s="281"/>
      <c r="P820" s="282">
        <f>O820*H820</f>
        <v>0</v>
      </c>
      <c r="Q820" s="282">
        <v>0</v>
      </c>
      <c r="R820" s="282">
        <f>Q820*H820</f>
        <v>0</v>
      </c>
      <c r="S820" s="282">
        <v>0</v>
      </c>
      <c r="T820" s="283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16" t="s">
        <v>133</v>
      </c>
      <c r="AT820" s="216" t="s">
        <v>128</v>
      </c>
      <c r="AU820" s="216" t="s">
        <v>134</v>
      </c>
      <c r="AY820" s="18" t="s">
        <v>125</v>
      </c>
      <c r="BE820" s="217">
        <f>IF(N820="základní",J820,0)</f>
        <v>0</v>
      </c>
      <c r="BF820" s="217">
        <f>IF(N820="snížená",J820,0)</f>
        <v>0</v>
      </c>
      <c r="BG820" s="217">
        <f>IF(N820="zákl. přenesená",J820,0)</f>
        <v>0</v>
      </c>
      <c r="BH820" s="217">
        <f>IF(N820="sníž. přenesená",J820,0)</f>
        <v>0</v>
      </c>
      <c r="BI820" s="217">
        <f>IF(N820="nulová",J820,0)</f>
        <v>0</v>
      </c>
      <c r="BJ820" s="18" t="s">
        <v>134</v>
      </c>
      <c r="BK820" s="217">
        <f>ROUND(I820*H820,2)</f>
        <v>0</v>
      </c>
      <c r="BL820" s="18" t="s">
        <v>133</v>
      </c>
      <c r="BM820" s="216" t="s">
        <v>1200</v>
      </c>
    </row>
    <row r="821" s="2" customFormat="1" ht="6.96" customHeight="1">
      <c r="A821" s="39"/>
      <c r="B821" s="60"/>
      <c r="C821" s="61"/>
      <c r="D821" s="61"/>
      <c r="E821" s="61"/>
      <c r="F821" s="61"/>
      <c r="G821" s="61"/>
      <c r="H821" s="61"/>
      <c r="I821" s="61"/>
      <c r="J821" s="61"/>
      <c r="K821" s="61"/>
      <c r="L821" s="45"/>
      <c r="M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</row>
  </sheetData>
  <sheetProtection sheet="1" autoFilter="0" formatColumns="0" formatRows="0" objects="1" scenarios="1" spinCount="100000" saltValue="7OY6kahsvE+FCeGDMjPGOJAdffHX9R9jrCvw121JaCXKlyH9xGAcEyXF4Fn7Sp96upeiJ/19PotYjnKS8KVESw==" hashValue="QfjGkCI55/z2EY4xsPIkTrzlfbfva1vADsjPuAP0cn9fxlnGSfmqHBD86JpYC7GFgbqU2KrLMpRiRAlunZqyFg==" algorithmName="SHA-512" password="C68C"/>
  <autoFilter ref="C96:K820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1/314236135"/>
    <hyperlink ref="F103" r:id="rId2" display="https://podminky.urs.cz/item/CS_URS_2025_01/314291137"/>
    <hyperlink ref="F107" r:id="rId3" display="https://podminky.urs.cz/item/CS_URS_2025_01/316381115"/>
    <hyperlink ref="F112" r:id="rId4" display="https://podminky.urs.cz/item/CS_URS_2025_01/417321414"/>
    <hyperlink ref="F117" r:id="rId5" display="https://podminky.urs.cz/item/CS_URS_2025_01/417351115"/>
    <hyperlink ref="F122" r:id="rId6" display="https://podminky.urs.cz/item/CS_URS_2025_01/417351116"/>
    <hyperlink ref="F124" r:id="rId7" display="https://podminky.urs.cz/item/CS_URS_2025_01/417361821"/>
    <hyperlink ref="F129" r:id="rId8" display="https://podminky.urs.cz/item/CS_URS_2025_01/434231111"/>
    <hyperlink ref="F137" r:id="rId9" display="https://podminky.urs.cz/item/CS_URS_2025_01/622635091"/>
    <hyperlink ref="F151" r:id="rId10" display="https://podminky.urs.cz/item/CS_URS_2025_01/636211121"/>
    <hyperlink ref="F156" r:id="rId11" display="https://podminky.urs.cz/item/CS_URS_2025_01/941111312"/>
    <hyperlink ref="F158" r:id="rId12" display="https://podminky.urs.cz/item/CS_URS_2025_01/941211112"/>
    <hyperlink ref="F161" r:id="rId13" display="https://podminky.urs.cz/item/CS_URS_2025_01/941211212"/>
    <hyperlink ref="F164" r:id="rId14" display="https://podminky.urs.cz/item/CS_URS_2025_01/941211812"/>
    <hyperlink ref="F166" r:id="rId15" display="https://podminky.urs.cz/item/CS_URS_2025_01/944411111"/>
    <hyperlink ref="F170" r:id="rId16" display="https://podminky.urs.cz/item/CS_URS_2025_01/944411211"/>
    <hyperlink ref="F173" r:id="rId17" display="https://podminky.urs.cz/item/CS_URS_2025_01/944411811"/>
    <hyperlink ref="F175" r:id="rId18" display="https://podminky.urs.cz/item/CS_URS_2025_01/949101112"/>
    <hyperlink ref="F177" r:id="rId19" display="https://podminky.urs.cz/item/CS_URS_2025_01/949311111"/>
    <hyperlink ref="F184" r:id="rId20" display="https://podminky.urs.cz/item/CS_URS_2025_01/949311211"/>
    <hyperlink ref="F187" r:id="rId21" display="https://podminky.urs.cz/item/CS_URS_2025_01/949311811"/>
    <hyperlink ref="F189" r:id="rId22" display="https://podminky.urs.cz/item/CS_URS_2025_01/952901114"/>
    <hyperlink ref="F194" r:id="rId23" display="https://podminky.urs.cz/item/CS_URS_2025_01/953841192"/>
    <hyperlink ref="F196" r:id="rId24" display="https://podminky.urs.cz/item/CS_URS_2025_01/962032230"/>
    <hyperlink ref="F200" r:id="rId25" display="https://podminky.urs.cz/item/CS_URS_2025_01/962032641"/>
    <hyperlink ref="F204" r:id="rId26" display="https://podminky.urs.cz/item/CS_URS_2025_01/962032681"/>
    <hyperlink ref="F207" r:id="rId27" display="https://podminky.urs.cz/item/CS_URS_2025_01/962032691"/>
    <hyperlink ref="F210" r:id="rId28" display="https://podminky.urs.cz/item/CS_URS_2025_01/963022819"/>
    <hyperlink ref="F214" r:id="rId29" display="https://podminky.urs.cz/item/CS_URS_2025_01/963032819"/>
    <hyperlink ref="F221" r:id="rId30" display="https://podminky.urs.cz/item/CS_URS_2025_01/965031131"/>
    <hyperlink ref="F225" r:id="rId31" display="https://podminky.urs.cz/item/CS_URS_2025_01/967031732"/>
    <hyperlink ref="F235" r:id="rId32" display="https://podminky.urs.cz/item/CS_URS_2025_01/967041112"/>
    <hyperlink ref="F247" r:id="rId33" display="https://podminky.urs.cz/item/CS_URS_2025_01/985131311"/>
    <hyperlink ref="F257" r:id="rId34" display="https://podminky.urs.cz/item/CS_URS_2025_01/993111111"/>
    <hyperlink ref="F259" r:id="rId35" display="https://podminky.urs.cz/item/CS_URS_2025_01/993111119"/>
    <hyperlink ref="F263" r:id="rId36" display="https://podminky.urs.cz/item/CS_URS_2025_01/997013215"/>
    <hyperlink ref="F266" r:id="rId37" display="https://podminky.urs.cz/item/CS_URS_2025_01/997013312"/>
    <hyperlink ref="F268" r:id="rId38" display="https://podminky.urs.cz/item/CS_URS_2025_01/997013321"/>
    <hyperlink ref="F271" r:id="rId39" display="https://podminky.urs.cz/item/CS_URS_2025_01/997013501"/>
    <hyperlink ref="F274" r:id="rId40" display="https://podminky.urs.cz/item/CS_URS_2025_01/997013501"/>
    <hyperlink ref="F276" r:id="rId41" display="https://podminky.urs.cz/item/CS_URS_2025_01/997013509"/>
    <hyperlink ref="F278" r:id="rId42" display="https://podminky.urs.cz/item/CS_URS_2025_01/997013811"/>
    <hyperlink ref="F280" r:id="rId43" display="https://podminky.urs.cz/item/CS_URS_2025_01/997013871"/>
    <hyperlink ref="F283" r:id="rId44" display="https://podminky.urs.cz/item/CS_URS_2025_01/998018003"/>
    <hyperlink ref="F287" r:id="rId45" display="https://podminky.urs.cz/item/CS_URS_2025_01/713121121"/>
    <hyperlink ref="F293" r:id="rId46" display="https://podminky.urs.cz/item/CS_URS_2025_01/713122111"/>
    <hyperlink ref="F303" r:id="rId47" display="https://podminky.urs.cz/item/CS_URS_2025_01/713191133"/>
    <hyperlink ref="F308" r:id="rId48" display="https://podminky.urs.cz/item/CS_URS_2025_01/998713203"/>
    <hyperlink ref="F311" r:id="rId49" display="https://podminky.urs.cz/item/CS_URS_2025_01/762331811"/>
    <hyperlink ref="F322" r:id="rId50" display="https://podminky.urs.cz/item/CS_URS_2025_01/762331812"/>
    <hyperlink ref="F337" r:id="rId51" display="https://podminky.urs.cz/item/CS_URS_2025_01/762331813"/>
    <hyperlink ref="F346" r:id="rId52" display="https://podminky.urs.cz/item/CS_URS_2025_01/762331814"/>
    <hyperlink ref="F357" r:id="rId53" display="https://podminky.urs.cz/item/CS_URS_2025_01/762331921"/>
    <hyperlink ref="F369" r:id="rId54" display="https://podminky.urs.cz/item/CS_URS_2025_01/762332132"/>
    <hyperlink ref="F396" r:id="rId55" display="https://podminky.urs.cz/item/CS_URS_2025_01/762332133"/>
    <hyperlink ref="F411" r:id="rId56" display="https://podminky.urs.cz/item/CS_URS_2025_01/762332135"/>
    <hyperlink ref="F426" r:id="rId57" display="https://podminky.urs.cz/item/CS_URS_2025_01/762332921"/>
    <hyperlink ref="F430" r:id="rId58" display="https://podminky.urs.cz/item/CS_URS_2025_01/762332922"/>
    <hyperlink ref="F447" r:id="rId59" display="https://podminky.urs.cz/item/CS_URS_2025_01/762332923"/>
    <hyperlink ref="F456" r:id="rId60" display="https://podminky.urs.cz/item/CS_URS_2025_01/762333912"/>
    <hyperlink ref="F460" r:id="rId61" display="https://podminky.urs.cz/item/CS_URS_2025_01/762333913"/>
    <hyperlink ref="F464" r:id="rId62" display="https://podminky.urs.cz/item/CS_URS_2025_01/762341210"/>
    <hyperlink ref="F468" r:id="rId63" display="https://podminky.urs.cz/item/CS_URS_2025_01/762341811"/>
    <hyperlink ref="F474" r:id="rId64" display="https://podminky.urs.cz/item/CS_URS_2025_01/762341931"/>
    <hyperlink ref="F478" r:id="rId65" display="https://podminky.urs.cz/item/CS_URS_2025_01/762361332"/>
    <hyperlink ref="F483" r:id="rId66" display="https://podminky.urs.cz/item/CS_URS_2025_01/762381015"/>
    <hyperlink ref="F485" r:id="rId67" display="https://podminky.urs.cz/item/CS_URS_2025_01/762381111"/>
    <hyperlink ref="F487" r:id="rId68" display="https://podminky.urs.cz/item/CS_URS_2025_01/762382015"/>
    <hyperlink ref="F489" r:id="rId69" display="https://podminky.urs.cz/item/CS_URS_2025_01/762395000"/>
    <hyperlink ref="F492" r:id="rId70" display="https://podminky.urs.cz/item/CS_URS_2025_01/762511276"/>
    <hyperlink ref="F496" r:id="rId71" display="https://podminky.urs.cz/item/CS_URS_2025_01/762512261"/>
    <hyperlink ref="F502" r:id="rId72" display="https://podminky.urs.cz/item/CS_URS_2025_01/762522811"/>
    <hyperlink ref="F506" r:id="rId73" display="https://podminky.urs.cz/item/CS_URS_2025_01/762524104"/>
    <hyperlink ref="F512" r:id="rId74" display="https://podminky.urs.cz/item/CS_URS_2025_01/762526510"/>
    <hyperlink ref="F518" r:id="rId75" display="https://podminky.urs.cz/item/CS_URS_2025_01/762595001"/>
    <hyperlink ref="F521" r:id="rId76" display="https://podminky.urs.cz/item/CS_URS_2025_01/998762201"/>
    <hyperlink ref="F524" r:id="rId77" display="https://podminky.urs.cz/item/CS_URS_2025_01/764001821"/>
    <hyperlink ref="F530" r:id="rId78" display="https://podminky.urs.cz/item/CS_URS_2025_01/764001851"/>
    <hyperlink ref="F534" r:id="rId79" display="https://podminky.urs.cz/item/CS_URS_2025_01/764002414"/>
    <hyperlink ref="F546" r:id="rId80" display="https://podminky.urs.cz/item/CS_URS_2025_01/764002801"/>
    <hyperlink ref="F549" r:id="rId81" display="https://podminky.urs.cz/item/CS_URS_2025_01/764002821"/>
    <hyperlink ref="F551" r:id="rId82" display="https://podminky.urs.cz/item/CS_URS_2025_01/764002841"/>
    <hyperlink ref="F554" r:id="rId83" display="https://podminky.urs.cz/item/CS_URS_2025_01/764002871"/>
    <hyperlink ref="F560" r:id="rId84" display="https://podminky.urs.cz/item/CS_URS_2025_01/764004801"/>
    <hyperlink ref="F563" r:id="rId85" display="https://podminky.urs.cz/item/CS_URS_2025_01/764004841"/>
    <hyperlink ref="F566" r:id="rId86" display="https://podminky.urs.cz/item/CS_URS_2025_01/764004861"/>
    <hyperlink ref="F569" r:id="rId87" display="https://podminky.urs.cz/item/CS_URS_2025_01/764011612"/>
    <hyperlink ref="F572" r:id="rId88" display="https://podminky.urs.cz/item/CS_URS_2025_01/764111641"/>
    <hyperlink ref="F575" r:id="rId89" display="https://podminky.urs.cz/item/CS_URS_2025_01/764203152"/>
    <hyperlink ref="F578" r:id="rId90" display="https://podminky.urs.cz/item/CS_URS_2025_01/764211613"/>
    <hyperlink ref="F582" r:id="rId91" display="https://podminky.urs.cz/item/CS_URS_2025_01/764212634"/>
    <hyperlink ref="F586" r:id="rId92" display="https://podminky.urs.cz/item/CS_URS_2025_01/764212664"/>
    <hyperlink ref="F588" r:id="rId93" display="https://podminky.urs.cz/item/CS_URS_2025_01/764213652"/>
    <hyperlink ref="F590" r:id="rId94" display="https://podminky.urs.cz/item/CS_URS_2025_01/764214604"/>
    <hyperlink ref="F597" r:id="rId95" display="https://podminky.urs.cz/item/CS_URS_2025_01/764312616"/>
    <hyperlink ref="F601" r:id="rId96" display="https://podminky.urs.cz/item/CS_URS_2025_01/764314612"/>
    <hyperlink ref="F624" r:id="rId97" display="https://podminky.urs.cz/item/CS_URS_2025_01/764511602"/>
    <hyperlink ref="F628" r:id="rId98" display="https://podminky.urs.cz/item/CS_URS_2025_01/764511643"/>
    <hyperlink ref="F632" r:id="rId99" display="https://podminky.urs.cz/item/CS_URS_2025_01/998764203"/>
    <hyperlink ref="F635" r:id="rId100" display="https://podminky.urs.cz/item/CS_URS_2025_01/765191001"/>
    <hyperlink ref="F648" r:id="rId101" display="https://podminky.urs.cz/item/CS_URS_2025_01/998765203"/>
    <hyperlink ref="F651" r:id="rId102" display="https://podminky.urs.cz/item/CS_URS_2025_01/766211611"/>
    <hyperlink ref="F660" r:id="rId103" display="https://podminky.urs.cz/item/CS_URS_2025_01/766211812"/>
    <hyperlink ref="F667" r:id="rId104" display="https://podminky.urs.cz/item/CS_URS_2025_01/766221125"/>
    <hyperlink ref="F674" r:id="rId105" display="https://podminky.urs.cz/item/CS_URS_2025_01/766221811"/>
    <hyperlink ref="F678" r:id="rId106" display="https://podminky.urs.cz/item/CS_URS_2025_01/766311111"/>
    <hyperlink ref="F686" r:id="rId107" display="https://podminky.urs.cz/item/CS_URS_2025_01/766311811"/>
    <hyperlink ref="F693" r:id="rId108" display="https://podminky.urs.cz/item/CS_URS_2025_01/998766203"/>
    <hyperlink ref="F696" r:id="rId109" display="https://podminky.urs.cz/item/CS_URS_2025_01/767161844"/>
    <hyperlink ref="F701" r:id="rId110" display="https://podminky.urs.cz/item/CS_URS_2025_01/767223201"/>
    <hyperlink ref="F710" r:id="rId111" display="https://podminky.urs.cz/item/CS_URS_2025_01/767691823"/>
    <hyperlink ref="F715" r:id="rId112" display="https://podminky.urs.cz/item/CS_URS_2025_01/767995113"/>
    <hyperlink ref="F731" r:id="rId113" display="https://podminky.urs.cz/item/CS_URS_2025_01/998767203"/>
    <hyperlink ref="F740" r:id="rId114" display="https://podminky.urs.cz/item/CS_URS_2025_01/772591912"/>
    <hyperlink ref="F742" r:id="rId115" display="https://podminky.urs.cz/item/CS_URS_2025_01/772591914"/>
    <hyperlink ref="F749" r:id="rId116" display="https://podminky.urs.cz/item/CS_URS_2025_01/772591922"/>
    <hyperlink ref="F751" r:id="rId117" display="https://podminky.urs.cz/item/CS_URS_2025_01/998772201"/>
    <hyperlink ref="F754" r:id="rId118" display="https://podminky.urs.cz/item/CS_URS_2025_01/783106801"/>
    <hyperlink ref="F763" r:id="rId119" display="https://podminky.urs.cz/item/CS_URS_2025_01/783101203"/>
    <hyperlink ref="F765" r:id="rId120" display="https://podminky.urs.cz/item/CS_URS_2025_01/783101401"/>
    <hyperlink ref="F767" r:id="rId121" display="https://podminky.urs.cz/item/CS_URS_2025_01/783163101"/>
    <hyperlink ref="F769" r:id="rId122" display="https://podminky.urs.cz/item/CS_URS_2025_01/783164101"/>
    <hyperlink ref="F771" r:id="rId123" display="https://podminky.urs.cz/item/CS_URS_2025_01/783168211"/>
    <hyperlink ref="F773" r:id="rId124" display="https://podminky.urs.cz/item/CS_URS_2025_01/783203020"/>
    <hyperlink ref="F779" r:id="rId125" display="https://podminky.urs.cz/item/CS_URS_2025_01/783106809"/>
    <hyperlink ref="F784" r:id="rId126" display="https://podminky.urs.cz/item/CS_URS_2025_01/783206801"/>
    <hyperlink ref="F786" r:id="rId127" display="https://podminky.urs.cz/item/CS_URS_2025_01/783214111"/>
    <hyperlink ref="F788" r:id="rId128" display="https://podminky.urs.cz/item/CS_URS_2025_01/783301303"/>
    <hyperlink ref="F791" r:id="rId129" display="https://podminky.urs.cz/item/CS_URS_2025_01/783306805"/>
    <hyperlink ref="F793" r:id="rId130" display="https://podminky.urs.cz/item/CS_URS_2025_01/783314101"/>
    <hyperlink ref="F795" r:id="rId131" display="https://podminky.urs.cz/item/CS_URS_2025_01/783315101"/>
    <hyperlink ref="F797" r:id="rId132" display="https://podminky.urs.cz/item/CS_URS_2025_01/783317101"/>
    <hyperlink ref="F799" r:id="rId133" display="https://podminky.urs.cz/item/CS_URS_2025_01/783826655"/>
    <hyperlink ref="F817" r:id="rId134" display="https://podminky.urs.cz/item/CS_URS_2024_02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80</v>
      </c>
    </row>
    <row r="4" hidden="1" s="1" customFormat="1" ht="24.96" customHeight="1">
      <c r="B4" s="21"/>
      <c r="D4" s="131" t="s">
        <v>85</v>
      </c>
      <c r="L4" s="21"/>
      <c r="M4" s="13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33" t="s">
        <v>16</v>
      </c>
      <c r="L6" s="21"/>
    </row>
    <row r="7" hidden="1" s="1" customFormat="1" ht="16.5" customHeight="1">
      <c r="B7" s="21"/>
      <c r="E7" s="134" t="str">
        <f>'Rekapitulace stavby'!K6</f>
        <v>Dům na ul. Masarykovo nám. 27/16 - oprava havarijního stavu</v>
      </c>
      <c r="F7" s="133"/>
      <c r="G7" s="133"/>
      <c r="H7" s="133"/>
      <c r="L7" s="21"/>
    </row>
    <row r="8" hidden="1" s="2" customFormat="1" ht="12" customHeight="1">
      <c r="A8" s="39"/>
      <c r="B8" s="45"/>
      <c r="C8" s="39"/>
      <c r="D8" s="133" t="s">
        <v>86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36" t="s">
        <v>1201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14. 5. 2025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28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ROUND((SUM(BE82:BE151)),  2)</f>
        <v>0</v>
      </c>
      <c r="G33" s="39"/>
      <c r="H33" s="39"/>
      <c r="I33" s="149">
        <v>0.20999999999999999</v>
      </c>
      <c r="J33" s="148">
        <f>ROUND(((SUM(BE82:BE151))*I33),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3" t="s">
        <v>44</v>
      </c>
      <c r="F34" s="148">
        <f>ROUND((SUM(BF82:BF151)),  2)</f>
        <v>0</v>
      </c>
      <c r="G34" s="39"/>
      <c r="H34" s="39"/>
      <c r="I34" s="149">
        <v>0.12</v>
      </c>
      <c r="J34" s="148">
        <f>ROUND(((SUM(BF82:BF151))*I34),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ROUND((SUM(BG82:BG151)),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ROUND((SUM(BH82:BH151)),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ROUND((SUM(BI82:BI151)),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/>
    <row r="42" hidden="1"/>
    <row r="43" hidden="1"/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88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Dům na ul. Masarykovo nám. 27/16 - oprava havarijního stavu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86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Elektro - hromosvod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Masarykovo nám. 27/16</v>
      </c>
      <c r="G52" s="41"/>
      <c r="H52" s="41"/>
      <c r="I52" s="33" t="s">
        <v>23</v>
      </c>
      <c r="J52" s="73" t="str">
        <f>IF(J12="","",J12)</f>
        <v>14. 5. 2025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Nový Jičín</v>
      </c>
      <c r="G54" s="41"/>
      <c r="H54" s="41"/>
      <c r="I54" s="33" t="s">
        <v>31</v>
      </c>
      <c r="J54" s="37" t="str">
        <f>E21</f>
        <v>ing. Dušan Glogar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89</v>
      </c>
      <c r="D57" s="163"/>
      <c r="E57" s="163"/>
      <c r="F57" s="163"/>
      <c r="G57" s="163"/>
      <c r="H57" s="163"/>
      <c r="I57" s="163"/>
      <c r="J57" s="164" t="s">
        <v>90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91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1202</v>
      </c>
      <c r="E61" s="175"/>
      <c r="F61" s="175"/>
      <c r="G61" s="175"/>
      <c r="H61" s="175"/>
      <c r="I61" s="175"/>
      <c r="J61" s="176">
        <f>J84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1203</v>
      </c>
      <c r="E62" s="169"/>
      <c r="F62" s="169"/>
      <c r="G62" s="169"/>
      <c r="H62" s="169"/>
      <c r="I62" s="169"/>
      <c r="J62" s="170">
        <f>J149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110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Dům na ul. Masarykovo nám. 27/16 - oprava havarijního stavu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86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02 - Elektro - hromosvod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Masarykovo nám. 27/16</v>
      </c>
      <c r="G76" s="41"/>
      <c r="H76" s="41"/>
      <c r="I76" s="33" t="s">
        <v>23</v>
      </c>
      <c r="J76" s="73" t="str">
        <f>IF(J12="","",J12)</f>
        <v>14. 5. 2025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Město Nový Jičín</v>
      </c>
      <c r="G78" s="41"/>
      <c r="H78" s="41"/>
      <c r="I78" s="33" t="s">
        <v>31</v>
      </c>
      <c r="J78" s="37" t="str">
        <f>E21</f>
        <v>ing. Dušan Glogar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34</v>
      </c>
      <c r="J79" s="37" t="str">
        <f>E24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111</v>
      </c>
      <c r="D81" s="181" t="s">
        <v>57</v>
      </c>
      <c r="E81" s="181" t="s">
        <v>53</v>
      </c>
      <c r="F81" s="181" t="s">
        <v>54</v>
      </c>
      <c r="G81" s="181" t="s">
        <v>112</v>
      </c>
      <c r="H81" s="181" t="s">
        <v>113</v>
      </c>
      <c r="I81" s="181" t="s">
        <v>114</v>
      </c>
      <c r="J81" s="181" t="s">
        <v>90</v>
      </c>
      <c r="K81" s="182" t="s">
        <v>115</v>
      </c>
      <c r="L81" s="183"/>
      <c r="M81" s="93" t="s">
        <v>19</v>
      </c>
      <c r="N81" s="94" t="s">
        <v>42</v>
      </c>
      <c r="O81" s="94" t="s">
        <v>116</v>
      </c>
      <c r="P81" s="94" t="s">
        <v>117</v>
      </c>
      <c r="Q81" s="94" t="s">
        <v>118</v>
      </c>
      <c r="R81" s="94" t="s">
        <v>119</v>
      </c>
      <c r="S81" s="94" t="s">
        <v>120</v>
      </c>
      <c r="T81" s="95" t="s">
        <v>121</v>
      </c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122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P83+P149</f>
        <v>0</v>
      </c>
      <c r="Q82" s="97"/>
      <c r="R82" s="186">
        <f>R83+R149</f>
        <v>0.090099000000000012</v>
      </c>
      <c r="S82" s="97"/>
      <c r="T82" s="187">
        <f>T83+T149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71</v>
      </c>
      <c r="AU82" s="18" t="s">
        <v>91</v>
      </c>
      <c r="BK82" s="188">
        <f>BK83+BK149</f>
        <v>0</v>
      </c>
    </row>
    <row r="83" s="12" customFormat="1" ht="25.92" customHeight="1">
      <c r="A83" s="12"/>
      <c r="B83" s="189"/>
      <c r="C83" s="190"/>
      <c r="D83" s="191" t="s">
        <v>71</v>
      </c>
      <c r="E83" s="192" t="s">
        <v>434</v>
      </c>
      <c r="F83" s="192" t="s">
        <v>435</v>
      </c>
      <c r="G83" s="190"/>
      <c r="H83" s="190"/>
      <c r="I83" s="193"/>
      <c r="J83" s="194">
        <f>BK83</f>
        <v>0</v>
      </c>
      <c r="K83" s="190"/>
      <c r="L83" s="195"/>
      <c r="M83" s="196"/>
      <c r="N83" s="197"/>
      <c r="O83" s="197"/>
      <c r="P83" s="198">
        <f>P84</f>
        <v>0</v>
      </c>
      <c r="Q83" s="197"/>
      <c r="R83" s="198">
        <f>R84</f>
        <v>0.090099000000000012</v>
      </c>
      <c r="S83" s="197"/>
      <c r="T83" s="199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134</v>
      </c>
      <c r="AT83" s="201" t="s">
        <v>71</v>
      </c>
      <c r="AU83" s="201" t="s">
        <v>72</v>
      </c>
      <c r="AY83" s="200" t="s">
        <v>125</v>
      </c>
      <c r="BK83" s="202">
        <f>BK84</f>
        <v>0</v>
      </c>
    </row>
    <row r="84" s="12" customFormat="1" ht="22.8" customHeight="1">
      <c r="A84" s="12"/>
      <c r="B84" s="189"/>
      <c r="C84" s="190"/>
      <c r="D84" s="191" t="s">
        <v>71</v>
      </c>
      <c r="E84" s="203" t="s">
        <v>1204</v>
      </c>
      <c r="F84" s="203" t="s">
        <v>1205</v>
      </c>
      <c r="G84" s="190"/>
      <c r="H84" s="190"/>
      <c r="I84" s="193"/>
      <c r="J84" s="204">
        <f>BK84</f>
        <v>0</v>
      </c>
      <c r="K84" s="190"/>
      <c r="L84" s="195"/>
      <c r="M84" s="196"/>
      <c r="N84" s="197"/>
      <c r="O84" s="197"/>
      <c r="P84" s="198">
        <f>SUM(P85:P148)</f>
        <v>0</v>
      </c>
      <c r="Q84" s="197"/>
      <c r="R84" s="198">
        <f>SUM(R85:R148)</f>
        <v>0.090099000000000012</v>
      </c>
      <c r="S84" s="197"/>
      <c r="T84" s="199">
        <f>SUM(T85:T148)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134</v>
      </c>
      <c r="AT84" s="201" t="s">
        <v>71</v>
      </c>
      <c r="AU84" s="201" t="s">
        <v>80</v>
      </c>
      <c r="AY84" s="200" t="s">
        <v>125</v>
      </c>
      <c r="BK84" s="202">
        <f>SUM(BK85:BK148)</f>
        <v>0</v>
      </c>
    </row>
    <row r="85" s="2" customFormat="1" ht="37.8" customHeight="1">
      <c r="A85" s="39"/>
      <c r="B85" s="40"/>
      <c r="C85" s="205" t="s">
        <v>80</v>
      </c>
      <c r="D85" s="205" t="s">
        <v>128</v>
      </c>
      <c r="E85" s="206" t="s">
        <v>1206</v>
      </c>
      <c r="F85" s="207" t="s">
        <v>1207</v>
      </c>
      <c r="G85" s="208" t="s">
        <v>184</v>
      </c>
      <c r="H85" s="209">
        <v>56</v>
      </c>
      <c r="I85" s="210"/>
      <c r="J85" s="211">
        <f>ROUND(I85*H85,2)</f>
        <v>0</v>
      </c>
      <c r="K85" s="207" t="s">
        <v>132</v>
      </c>
      <c r="L85" s="45"/>
      <c r="M85" s="212" t="s">
        <v>19</v>
      </c>
      <c r="N85" s="213" t="s">
        <v>44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211</v>
      </c>
      <c r="AT85" s="216" t="s">
        <v>128</v>
      </c>
      <c r="AU85" s="216" t="s">
        <v>134</v>
      </c>
      <c r="AY85" s="18" t="s">
        <v>125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134</v>
      </c>
      <c r="BK85" s="217">
        <f>ROUND(I85*H85,2)</f>
        <v>0</v>
      </c>
      <c r="BL85" s="18" t="s">
        <v>211</v>
      </c>
      <c r="BM85" s="216" t="s">
        <v>1208</v>
      </c>
    </row>
    <row r="86" s="2" customFormat="1">
      <c r="A86" s="39"/>
      <c r="B86" s="40"/>
      <c r="C86" s="41"/>
      <c r="D86" s="218" t="s">
        <v>136</v>
      </c>
      <c r="E86" s="41"/>
      <c r="F86" s="219" t="s">
        <v>1209</v>
      </c>
      <c r="G86" s="41"/>
      <c r="H86" s="41"/>
      <c r="I86" s="220"/>
      <c r="J86" s="41"/>
      <c r="K86" s="41"/>
      <c r="L86" s="45"/>
      <c r="M86" s="221"/>
      <c r="N86" s="222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136</v>
      </c>
      <c r="AU86" s="18" t="s">
        <v>134</v>
      </c>
    </row>
    <row r="87" s="2" customFormat="1" ht="16.5" customHeight="1">
      <c r="A87" s="39"/>
      <c r="B87" s="40"/>
      <c r="C87" s="257" t="s">
        <v>134</v>
      </c>
      <c r="D87" s="257" t="s">
        <v>445</v>
      </c>
      <c r="E87" s="258" t="s">
        <v>1210</v>
      </c>
      <c r="F87" s="259" t="s">
        <v>1211</v>
      </c>
      <c r="G87" s="260" t="s">
        <v>184</v>
      </c>
      <c r="H87" s="261">
        <v>42</v>
      </c>
      <c r="I87" s="262"/>
      <c r="J87" s="263">
        <f>ROUND(I87*H87,2)</f>
        <v>0</v>
      </c>
      <c r="K87" s="259" t="s">
        <v>132</v>
      </c>
      <c r="L87" s="264"/>
      <c r="M87" s="265" t="s">
        <v>19</v>
      </c>
      <c r="N87" s="266" t="s">
        <v>44</v>
      </c>
      <c r="O87" s="85"/>
      <c r="P87" s="214">
        <f>O87*H87</f>
        <v>0</v>
      </c>
      <c r="Q87" s="214">
        <v>0.00011</v>
      </c>
      <c r="R87" s="214">
        <f>Q87*H87</f>
        <v>0.00462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410</v>
      </c>
      <c r="AT87" s="216" t="s">
        <v>445</v>
      </c>
      <c r="AU87" s="216" t="s">
        <v>134</v>
      </c>
      <c r="AY87" s="18" t="s">
        <v>125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134</v>
      </c>
      <c r="BK87" s="217">
        <f>ROUND(I87*H87,2)</f>
        <v>0</v>
      </c>
      <c r="BL87" s="18" t="s">
        <v>211</v>
      </c>
      <c r="BM87" s="216" t="s">
        <v>1212</v>
      </c>
    </row>
    <row r="88" s="14" customFormat="1">
      <c r="A88" s="14"/>
      <c r="B88" s="234"/>
      <c r="C88" s="235"/>
      <c r="D88" s="225" t="s">
        <v>143</v>
      </c>
      <c r="E88" s="236" t="s">
        <v>19</v>
      </c>
      <c r="F88" s="237" t="s">
        <v>1213</v>
      </c>
      <c r="G88" s="235"/>
      <c r="H88" s="238">
        <v>42</v>
      </c>
      <c r="I88" s="239"/>
      <c r="J88" s="235"/>
      <c r="K88" s="235"/>
      <c r="L88" s="240"/>
      <c r="M88" s="241"/>
      <c r="N88" s="242"/>
      <c r="O88" s="242"/>
      <c r="P88" s="242"/>
      <c r="Q88" s="242"/>
      <c r="R88" s="242"/>
      <c r="S88" s="242"/>
      <c r="T88" s="243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4" t="s">
        <v>143</v>
      </c>
      <c r="AU88" s="244" t="s">
        <v>134</v>
      </c>
      <c r="AV88" s="14" t="s">
        <v>134</v>
      </c>
      <c r="AW88" s="14" t="s">
        <v>33</v>
      </c>
      <c r="AX88" s="14" t="s">
        <v>80</v>
      </c>
      <c r="AY88" s="244" t="s">
        <v>125</v>
      </c>
    </row>
    <row r="89" s="2" customFormat="1" ht="16.5" customHeight="1">
      <c r="A89" s="39"/>
      <c r="B89" s="40"/>
      <c r="C89" s="257" t="s">
        <v>126</v>
      </c>
      <c r="D89" s="257" t="s">
        <v>445</v>
      </c>
      <c r="E89" s="258" t="s">
        <v>1214</v>
      </c>
      <c r="F89" s="259" t="s">
        <v>1215</v>
      </c>
      <c r="G89" s="260" t="s">
        <v>184</v>
      </c>
      <c r="H89" s="261">
        <v>16.800000000000001</v>
      </c>
      <c r="I89" s="262"/>
      <c r="J89" s="263">
        <f>ROUND(I89*H89,2)</f>
        <v>0</v>
      </c>
      <c r="K89" s="259" t="s">
        <v>132</v>
      </c>
      <c r="L89" s="264"/>
      <c r="M89" s="265" t="s">
        <v>19</v>
      </c>
      <c r="N89" s="266" t="s">
        <v>44</v>
      </c>
      <c r="O89" s="85"/>
      <c r="P89" s="214">
        <f>O89*H89</f>
        <v>0</v>
      </c>
      <c r="Q89" s="214">
        <v>0.00012999999999999999</v>
      </c>
      <c r="R89" s="214">
        <f>Q89*H89</f>
        <v>0.0021839999999999997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410</v>
      </c>
      <c r="AT89" s="216" t="s">
        <v>445</v>
      </c>
      <c r="AU89" s="216" t="s">
        <v>134</v>
      </c>
      <c r="AY89" s="18" t="s">
        <v>125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134</v>
      </c>
      <c r="BK89" s="217">
        <f>ROUND(I89*H89,2)</f>
        <v>0</v>
      </c>
      <c r="BL89" s="18" t="s">
        <v>211</v>
      </c>
      <c r="BM89" s="216" t="s">
        <v>1216</v>
      </c>
    </row>
    <row r="90" s="14" customFormat="1">
      <c r="A90" s="14"/>
      <c r="B90" s="234"/>
      <c r="C90" s="235"/>
      <c r="D90" s="225" t="s">
        <v>143</v>
      </c>
      <c r="E90" s="236" t="s">
        <v>19</v>
      </c>
      <c r="F90" s="237" t="s">
        <v>1217</v>
      </c>
      <c r="G90" s="235"/>
      <c r="H90" s="238">
        <v>16.800000000000001</v>
      </c>
      <c r="I90" s="239"/>
      <c r="J90" s="235"/>
      <c r="K90" s="235"/>
      <c r="L90" s="240"/>
      <c r="M90" s="241"/>
      <c r="N90" s="242"/>
      <c r="O90" s="242"/>
      <c r="P90" s="242"/>
      <c r="Q90" s="242"/>
      <c r="R90" s="242"/>
      <c r="S90" s="242"/>
      <c r="T90" s="243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4" t="s">
        <v>143</v>
      </c>
      <c r="AU90" s="244" t="s">
        <v>134</v>
      </c>
      <c r="AV90" s="14" t="s">
        <v>134</v>
      </c>
      <c r="AW90" s="14" t="s">
        <v>33</v>
      </c>
      <c r="AX90" s="14" t="s">
        <v>80</v>
      </c>
      <c r="AY90" s="244" t="s">
        <v>125</v>
      </c>
    </row>
    <row r="91" s="2" customFormat="1" ht="55.5" customHeight="1">
      <c r="A91" s="39"/>
      <c r="B91" s="40"/>
      <c r="C91" s="205" t="s">
        <v>133</v>
      </c>
      <c r="D91" s="205" t="s">
        <v>128</v>
      </c>
      <c r="E91" s="206" t="s">
        <v>1218</v>
      </c>
      <c r="F91" s="207" t="s">
        <v>1219</v>
      </c>
      <c r="G91" s="208" t="s">
        <v>131</v>
      </c>
      <c r="H91" s="209">
        <v>4</v>
      </c>
      <c r="I91" s="210"/>
      <c r="J91" s="211">
        <f>ROUND(I91*H91,2)</f>
        <v>0</v>
      </c>
      <c r="K91" s="207" t="s">
        <v>132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211</v>
      </c>
      <c r="AT91" s="216" t="s">
        <v>128</v>
      </c>
      <c r="AU91" s="216" t="s">
        <v>134</v>
      </c>
      <c r="AY91" s="18" t="s">
        <v>125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134</v>
      </c>
      <c r="BK91" s="217">
        <f>ROUND(I91*H91,2)</f>
        <v>0</v>
      </c>
      <c r="BL91" s="18" t="s">
        <v>211</v>
      </c>
      <c r="BM91" s="216" t="s">
        <v>1220</v>
      </c>
    </row>
    <row r="92" s="2" customFormat="1">
      <c r="A92" s="39"/>
      <c r="B92" s="40"/>
      <c r="C92" s="41"/>
      <c r="D92" s="218" t="s">
        <v>136</v>
      </c>
      <c r="E92" s="41"/>
      <c r="F92" s="219" t="s">
        <v>1221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136</v>
      </c>
      <c r="AU92" s="18" t="s">
        <v>134</v>
      </c>
    </row>
    <row r="93" s="2" customFormat="1" ht="24.15" customHeight="1">
      <c r="A93" s="39"/>
      <c r="B93" s="40"/>
      <c r="C93" s="257" t="s">
        <v>161</v>
      </c>
      <c r="D93" s="257" t="s">
        <v>445</v>
      </c>
      <c r="E93" s="258" t="s">
        <v>1222</v>
      </c>
      <c r="F93" s="259" t="s">
        <v>1223</v>
      </c>
      <c r="G93" s="260" t="s">
        <v>131</v>
      </c>
      <c r="H93" s="261">
        <v>4</v>
      </c>
      <c r="I93" s="262"/>
      <c r="J93" s="263">
        <f>ROUND(I93*H93,2)</f>
        <v>0</v>
      </c>
      <c r="K93" s="259" t="s">
        <v>132</v>
      </c>
      <c r="L93" s="264"/>
      <c r="M93" s="265" t="s">
        <v>19</v>
      </c>
      <c r="N93" s="266" t="s">
        <v>44</v>
      </c>
      <c r="O93" s="85"/>
      <c r="P93" s="214">
        <f>O93*H93</f>
        <v>0</v>
      </c>
      <c r="Q93" s="214">
        <v>0.00014999999999999999</v>
      </c>
      <c r="R93" s="214">
        <f>Q93*H93</f>
        <v>0.00059999999999999995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410</v>
      </c>
      <c r="AT93" s="216" t="s">
        <v>445</v>
      </c>
      <c r="AU93" s="216" t="s">
        <v>134</v>
      </c>
      <c r="AY93" s="18" t="s">
        <v>125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134</v>
      </c>
      <c r="BK93" s="217">
        <f>ROUND(I93*H93,2)</f>
        <v>0</v>
      </c>
      <c r="BL93" s="18" t="s">
        <v>211</v>
      </c>
      <c r="BM93" s="216" t="s">
        <v>1224</v>
      </c>
    </row>
    <row r="94" s="2" customFormat="1" ht="44.25" customHeight="1">
      <c r="A94" s="39"/>
      <c r="B94" s="40"/>
      <c r="C94" s="205" t="s">
        <v>168</v>
      </c>
      <c r="D94" s="205" t="s">
        <v>128</v>
      </c>
      <c r="E94" s="206" t="s">
        <v>1225</v>
      </c>
      <c r="F94" s="207" t="s">
        <v>1226</v>
      </c>
      <c r="G94" s="208" t="s">
        <v>184</v>
      </c>
      <c r="H94" s="209">
        <v>100</v>
      </c>
      <c r="I94" s="210"/>
      <c r="J94" s="211">
        <f>ROUND(I94*H94,2)</f>
        <v>0</v>
      </c>
      <c r="K94" s="207" t="s">
        <v>132</v>
      </c>
      <c r="L94" s="45"/>
      <c r="M94" s="212" t="s">
        <v>19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211</v>
      </c>
      <c r="AT94" s="216" t="s">
        <v>128</v>
      </c>
      <c r="AU94" s="216" t="s">
        <v>134</v>
      </c>
      <c r="AY94" s="18" t="s">
        <v>125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134</v>
      </c>
      <c r="BK94" s="217">
        <f>ROUND(I94*H94,2)</f>
        <v>0</v>
      </c>
      <c r="BL94" s="18" t="s">
        <v>211</v>
      </c>
      <c r="BM94" s="216" t="s">
        <v>1227</v>
      </c>
    </row>
    <row r="95" s="2" customFormat="1">
      <c r="A95" s="39"/>
      <c r="B95" s="40"/>
      <c r="C95" s="41"/>
      <c r="D95" s="218" t="s">
        <v>136</v>
      </c>
      <c r="E95" s="41"/>
      <c r="F95" s="219" t="s">
        <v>1228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136</v>
      </c>
      <c r="AU95" s="18" t="s">
        <v>134</v>
      </c>
    </row>
    <row r="96" s="2" customFormat="1" ht="24.15" customHeight="1">
      <c r="A96" s="39"/>
      <c r="B96" s="40"/>
      <c r="C96" s="257" t="s">
        <v>173</v>
      </c>
      <c r="D96" s="257" t="s">
        <v>445</v>
      </c>
      <c r="E96" s="258" t="s">
        <v>1229</v>
      </c>
      <c r="F96" s="259" t="s">
        <v>1230</v>
      </c>
      <c r="G96" s="260" t="s">
        <v>184</v>
      </c>
      <c r="H96" s="261">
        <v>80.5</v>
      </c>
      <c r="I96" s="262"/>
      <c r="J96" s="263">
        <f>ROUND(I96*H96,2)</f>
        <v>0</v>
      </c>
      <c r="K96" s="259" t="s">
        <v>132</v>
      </c>
      <c r="L96" s="264"/>
      <c r="M96" s="265" t="s">
        <v>19</v>
      </c>
      <c r="N96" s="266" t="s">
        <v>44</v>
      </c>
      <c r="O96" s="85"/>
      <c r="P96" s="214">
        <f>O96*H96</f>
        <v>0</v>
      </c>
      <c r="Q96" s="214">
        <v>0.00012</v>
      </c>
      <c r="R96" s="214">
        <f>Q96*H96</f>
        <v>0.0096600000000000002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410</v>
      </c>
      <c r="AT96" s="216" t="s">
        <v>445</v>
      </c>
      <c r="AU96" s="216" t="s">
        <v>134</v>
      </c>
      <c r="AY96" s="18" t="s">
        <v>125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134</v>
      </c>
      <c r="BK96" s="217">
        <f>ROUND(I96*H96,2)</f>
        <v>0</v>
      </c>
      <c r="BL96" s="18" t="s">
        <v>211</v>
      </c>
      <c r="BM96" s="216" t="s">
        <v>1231</v>
      </c>
    </row>
    <row r="97" s="14" customFormat="1">
      <c r="A97" s="14"/>
      <c r="B97" s="234"/>
      <c r="C97" s="235"/>
      <c r="D97" s="225" t="s">
        <v>143</v>
      </c>
      <c r="E97" s="236" t="s">
        <v>19</v>
      </c>
      <c r="F97" s="237" t="s">
        <v>1232</v>
      </c>
      <c r="G97" s="235"/>
      <c r="H97" s="238">
        <v>80.5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4" t="s">
        <v>143</v>
      </c>
      <c r="AU97" s="244" t="s">
        <v>134</v>
      </c>
      <c r="AV97" s="14" t="s">
        <v>134</v>
      </c>
      <c r="AW97" s="14" t="s">
        <v>33</v>
      </c>
      <c r="AX97" s="14" t="s">
        <v>80</v>
      </c>
      <c r="AY97" s="244" t="s">
        <v>125</v>
      </c>
    </row>
    <row r="98" s="2" customFormat="1" ht="24.15" customHeight="1">
      <c r="A98" s="39"/>
      <c r="B98" s="40"/>
      <c r="C98" s="257" t="s">
        <v>181</v>
      </c>
      <c r="D98" s="257" t="s">
        <v>445</v>
      </c>
      <c r="E98" s="258" t="s">
        <v>1233</v>
      </c>
      <c r="F98" s="259" t="s">
        <v>1234</v>
      </c>
      <c r="G98" s="260" t="s">
        <v>184</v>
      </c>
      <c r="H98" s="261">
        <v>34.5</v>
      </c>
      <c r="I98" s="262"/>
      <c r="J98" s="263">
        <f>ROUND(I98*H98,2)</f>
        <v>0</v>
      </c>
      <c r="K98" s="259" t="s">
        <v>132</v>
      </c>
      <c r="L98" s="264"/>
      <c r="M98" s="265" t="s">
        <v>19</v>
      </c>
      <c r="N98" s="266" t="s">
        <v>44</v>
      </c>
      <c r="O98" s="85"/>
      <c r="P98" s="214">
        <f>O98*H98</f>
        <v>0</v>
      </c>
      <c r="Q98" s="214">
        <v>0.00017000000000000001</v>
      </c>
      <c r="R98" s="214">
        <f>Q98*H98</f>
        <v>0.0058650000000000004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410</v>
      </c>
      <c r="AT98" s="216" t="s">
        <v>445</v>
      </c>
      <c r="AU98" s="216" t="s">
        <v>134</v>
      </c>
      <c r="AY98" s="18" t="s">
        <v>125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134</v>
      </c>
      <c r="BK98" s="217">
        <f>ROUND(I98*H98,2)</f>
        <v>0</v>
      </c>
      <c r="BL98" s="18" t="s">
        <v>211</v>
      </c>
      <c r="BM98" s="216" t="s">
        <v>1235</v>
      </c>
    </row>
    <row r="99" s="14" customFormat="1">
      <c r="A99" s="14"/>
      <c r="B99" s="234"/>
      <c r="C99" s="235"/>
      <c r="D99" s="225" t="s">
        <v>143</v>
      </c>
      <c r="E99" s="236" t="s">
        <v>19</v>
      </c>
      <c r="F99" s="237" t="s">
        <v>1236</v>
      </c>
      <c r="G99" s="235"/>
      <c r="H99" s="238">
        <v>34.5</v>
      </c>
      <c r="I99" s="239"/>
      <c r="J99" s="235"/>
      <c r="K99" s="235"/>
      <c r="L99" s="240"/>
      <c r="M99" s="241"/>
      <c r="N99" s="242"/>
      <c r="O99" s="242"/>
      <c r="P99" s="242"/>
      <c r="Q99" s="242"/>
      <c r="R99" s="242"/>
      <c r="S99" s="242"/>
      <c r="T99" s="24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4" t="s">
        <v>143</v>
      </c>
      <c r="AU99" s="244" t="s">
        <v>134</v>
      </c>
      <c r="AV99" s="14" t="s">
        <v>134</v>
      </c>
      <c r="AW99" s="14" t="s">
        <v>33</v>
      </c>
      <c r="AX99" s="14" t="s">
        <v>80</v>
      </c>
      <c r="AY99" s="244" t="s">
        <v>125</v>
      </c>
    </row>
    <row r="100" s="2" customFormat="1" ht="33" customHeight="1">
      <c r="A100" s="39"/>
      <c r="B100" s="40"/>
      <c r="C100" s="205" t="s">
        <v>192</v>
      </c>
      <c r="D100" s="205" t="s">
        <v>128</v>
      </c>
      <c r="E100" s="206" t="s">
        <v>1237</v>
      </c>
      <c r="F100" s="207" t="s">
        <v>1238</v>
      </c>
      <c r="G100" s="208" t="s">
        <v>131</v>
      </c>
      <c r="H100" s="209">
        <v>1</v>
      </c>
      <c r="I100" s="210"/>
      <c r="J100" s="211">
        <f>ROUND(I100*H100,2)</f>
        <v>0</v>
      </c>
      <c r="K100" s="207" t="s">
        <v>132</v>
      </c>
      <c r="L100" s="45"/>
      <c r="M100" s="212" t="s">
        <v>19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211</v>
      </c>
      <c r="AT100" s="216" t="s">
        <v>128</v>
      </c>
      <c r="AU100" s="216" t="s">
        <v>134</v>
      </c>
      <c r="AY100" s="18" t="s">
        <v>125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134</v>
      </c>
      <c r="BK100" s="217">
        <f>ROUND(I100*H100,2)</f>
        <v>0</v>
      </c>
      <c r="BL100" s="18" t="s">
        <v>211</v>
      </c>
      <c r="BM100" s="216" t="s">
        <v>1239</v>
      </c>
    </row>
    <row r="101" s="2" customFormat="1">
      <c r="A101" s="39"/>
      <c r="B101" s="40"/>
      <c r="C101" s="41"/>
      <c r="D101" s="218" t="s">
        <v>136</v>
      </c>
      <c r="E101" s="41"/>
      <c r="F101" s="219" t="s">
        <v>1240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136</v>
      </c>
      <c r="AU101" s="18" t="s">
        <v>134</v>
      </c>
    </row>
    <row r="102" s="2" customFormat="1" ht="24.15" customHeight="1">
      <c r="A102" s="39"/>
      <c r="B102" s="40"/>
      <c r="C102" s="257" t="s">
        <v>208</v>
      </c>
      <c r="D102" s="257" t="s">
        <v>445</v>
      </c>
      <c r="E102" s="258" t="s">
        <v>1241</v>
      </c>
      <c r="F102" s="259" t="s">
        <v>1242</v>
      </c>
      <c r="G102" s="260" t="s">
        <v>131</v>
      </c>
      <c r="H102" s="261">
        <v>1</v>
      </c>
      <c r="I102" s="262"/>
      <c r="J102" s="263">
        <f>ROUND(I102*H102,2)</f>
        <v>0</v>
      </c>
      <c r="K102" s="259" t="s">
        <v>132</v>
      </c>
      <c r="L102" s="264"/>
      <c r="M102" s="265" t="s">
        <v>19</v>
      </c>
      <c r="N102" s="266" t="s">
        <v>44</v>
      </c>
      <c r="O102" s="85"/>
      <c r="P102" s="214">
        <f>O102*H102</f>
        <v>0</v>
      </c>
      <c r="Q102" s="214">
        <v>0.0015200000000000001</v>
      </c>
      <c r="R102" s="214">
        <f>Q102*H102</f>
        <v>0.0015200000000000001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410</v>
      </c>
      <c r="AT102" s="216" t="s">
        <v>445</v>
      </c>
      <c r="AU102" s="216" t="s">
        <v>134</v>
      </c>
      <c r="AY102" s="18" t="s">
        <v>125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134</v>
      </c>
      <c r="BK102" s="217">
        <f>ROUND(I102*H102,2)</f>
        <v>0</v>
      </c>
      <c r="BL102" s="18" t="s">
        <v>211</v>
      </c>
      <c r="BM102" s="216" t="s">
        <v>1243</v>
      </c>
    </row>
    <row r="103" s="2" customFormat="1" ht="44.25" customHeight="1">
      <c r="A103" s="39"/>
      <c r="B103" s="40"/>
      <c r="C103" s="205" t="s">
        <v>257</v>
      </c>
      <c r="D103" s="205" t="s">
        <v>128</v>
      </c>
      <c r="E103" s="206" t="s">
        <v>1244</v>
      </c>
      <c r="F103" s="207" t="s">
        <v>1245</v>
      </c>
      <c r="G103" s="208" t="s">
        <v>131</v>
      </c>
      <c r="H103" s="209">
        <v>1</v>
      </c>
      <c r="I103" s="210"/>
      <c r="J103" s="211">
        <f>ROUND(I103*H103,2)</f>
        <v>0</v>
      </c>
      <c r="K103" s="207" t="s">
        <v>132</v>
      </c>
      <c r="L103" s="45"/>
      <c r="M103" s="212" t="s">
        <v>19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211</v>
      </c>
      <c r="AT103" s="216" t="s">
        <v>128</v>
      </c>
      <c r="AU103" s="216" t="s">
        <v>134</v>
      </c>
      <c r="AY103" s="18" t="s">
        <v>125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134</v>
      </c>
      <c r="BK103" s="217">
        <f>ROUND(I103*H103,2)</f>
        <v>0</v>
      </c>
      <c r="BL103" s="18" t="s">
        <v>211</v>
      </c>
      <c r="BM103" s="216" t="s">
        <v>1246</v>
      </c>
    </row>
    <row r="104" s="2" customFormat="1">
      <c r="A104" s="39"/>
      <c r="B104" s="40"/>
      <c r="C104" s="41"/>
      <c r="D104" s="218" t="s">
        <v>136</v>
      </c>
      <c r="E104" s="41"/>
      <c r="F104" s="219" t="s">
        <v>1247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136</v>
      </c>
      <c r="AU104" s="18" t="s">
        <v>134</v>
      </c>
    </row>
    <row r="105" s="2" customFormat="1" ht="24.15" customHeight="1">
      <c r="A105" s="39"/>
      <c r="B105" s="40"/>
      <c r="C105" s="257" t="s">
        <v>8</v>
      </c>
      <c r="D105" s="257" t="s">
        <v>445</v>
      </c>
      <c r="E105" s="258" t="s">
        <v>1248</v>
      </c>
      <c r="F105" s="259" t="s">
        <v>1249</v>
      </c>
      <c r="G105" s="260" t="s">
        <v>131</v>
      </c>
      <c r="H105" s="261">
        <v>1</v>
      </c>
      <c r="I105" s="262"/>
      <c r="J105" s="263">
        <f>ROUND(I105*H105,2)</f>
        <v>0</v>
      </c>
      <c r="K105" s="259" t="s">
        <v>132</v>
      </c>
      <c r="L105" s="264"/>
      <c r="M105" s="265" t="s">
        <v>19</v>
      </c>
      <c r="N105" s="266" t="s">
        <v>44</v>
      </c>
      <c r="O105" s="85"/>
      <c r="P105" s="214">
        <f>O105*H105</f>
        <v>0</v>
      </c>
      <c r="Q105" s="214">
        <v>0.00011</v>
      </c>
      <c r="R105" s="214">
        <f>Q105*H105</f>
        <v>0.00011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410</v>
      </c>
      <c r="AT105" s="216" t="s">
        <v>445</v>
      </c>
      <c r="AU105" s="216" t="s">
        <v>134</v>
      </c>
      <c r="AY105" s="18" t="s">
        <v>125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134</v>
      </c>
      <c r="BK105" s="217">
        <f>ROUND(I105*H105,2)</f>
        <v>0</v>
      </c>
      <c r="BL105" s="18" t="s">
        <v>211</v>
      </c>
      <c r="BM105" s="216" t="s">
        <v>1250</v>
      </c>
    </row>
    <row r="106" s="2" customFormat="1" ht="37.8" customHeight="1">
      <c r="A106" s="39"/>
      <c r="B106" s="40"/>
      <c r="C106" s="205" t="s">
        <v>270</v>
      </c>
      <c r="D106" s="205" t="s">
        <v>128</v>
      </c>
      <c r="E106" s="206" t="s">
        <v>1251</v>
      </c>
      <c r="F106" s="207" t="s">
        <v>1252</v>
      </c>
      <c r="G106" s="208" t="s">
        <v>131</v>
      </c>
      <c r="H106" s="209">
        <v>3</v>
      </c>
      <c r="I106" s="210"/>
      <c r="J106" s="211">
        <f>ROUND(I106*H106,2)</f>
        <v>0</v>
      </c>
      <c r="K106" s="207" t="s">
        <v>132</v>
      </c>
      <c r="L106" s="45"/>
      <c r="M106" s="212" t="s">
        <v>19</v>
      </c>
      <c r="N106" s="213" t="s">
        <v>44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211</v>
      </c>
      <c r="AT106" s="216" t="s">
        <v>128</v>
      </c>
      <c r="AU106" s="216" t="s">
        <v>134</v>
      </c>
      <c r="AY106" s="18" t="s">
        <v>125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134</v>
      </c>
      <c r="BK106" s="217">
        <f>ROUND(I106*H106,2)</f>
        <v>0</v>
      </c>
      <c r="BL106" s="18" t="s">
        <v>211</v>
      </c>
      <c r="BM106" s="216" t="s">
        <v>1253</v>
      </c>
    </row>
    <row r="107" s="2" customFormat="1">
      <c r="A107" s="39"/>
      <c r="B107" s="40"/>
      <c r="C107" s="41"/>
      <c r="D107" s="218" t="s">
        <v>136</v>
      </c>
      <c r="E107" s="41"/>
      <c r="F107" s="219" t="s">
        <v>1254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136</v>
      </c>
      <c r="AU107" s="18" t="s">
        <v>134</v>
      </c>
    </row>
    <row r="108" s="2" customFormat="1" ht="24.15" customHeight="1">
      <c r="A108" s="39"/>
      <c r="B108" s="40"/>
      <c r="C108" s="257" t="s">
        <v>276</v>
      </c>
      <c r="D108" s="257" t="s">
        <v>445</v>
      </c>
      <c r="E108" s="258" t="s">
        <v>1255</v>
      </c>
      <c r="F108" s="259" t="s">
        <v>1256</v>
      </c>
      <c r="G108" s="260" t="s">
        <v>131</v>
      </c>
      <c r="H108" s="261">
        <v>3</v>
      </c>
      <c r="I108" s="262"/>
      <c r="J108" s="263">
        <f>ROUND(I108*H108,2)</f>
        <v>0</v>
      </c>
      <c r="K108" s="259" t="s">
        <v>132</v>
      </c>
      <c r="L108" s="264"/>
      <c r="M108" s="265" t="s">
        <v>19</v>
      </c>
      <c r="N108" s="266" t="s">
        <v>44</v>
      </c>
      <c r="O108" s="85"/>
      <c r="P108" s="214">
        <f>O108*H108</f>
        <v>0</v>
      </c>
      <c r="Q108" s="214">
        <v>0.00012999999999999999</v>
      </c>
      <c r="R108" s="214">
        <f>Q108*H108</f>
        <v>0.00038999999999999994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410</v>
      </c>
      <c r="AT108" s="216" t="s">
        <v>445</v>
      </c>
      <c r="AU108" s="216" t="s">
        <v>134</v>
      </c>
      <c r="AY108" s="18" t="s">
        <v>125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134</v>
      </c>
      <c r="BK108" s="217">
        <f>ROUND(I108*H108,2)</f>
        <v>0</v>
      </c>
      <c r="BL108" s="18" t="s">
        <v>211</v>
      </c>
      <c r="BM108" s="216" t="s">
        <v>1257</v>
      </c>
    </row>
    <row r="109" s="2" customFormat="1" ht="24.15" customHeight="1">
      <c r="A109" s="39"/>
      <c r="B109" s="40"/>
      <c r="C109" s="205" t="s">
        <v>281</v>
      </c>
      <c r="D109" s="205" t="s">
        <v>128</v>
      </c>
      <c r="E109" s="206" t="s">
        <v>1258</v>
      </c>
      <c r="F109" s="207" t="s">
        <v>1259</v>
      </c>
      <c r="G109" s="208" t="s">
        <v>131</v>
      </c>
      <c r="H109" s="209">
        <v>4</v>
      </c>
      <c r="I109" s="210"/>
      <c r="J109" s="211">
        <f>ROUND(I109*H109,2)</f>
        <v>0</v>
      </c>
      <c r="K109" s="207" t="s">
        <v>132</v>
      </c>
      <c r="L109" s="45"/>
      <c r="M109" s="212" t="s">
        <v>19</v>
      </c>
      <c r="N109" s="213" t="s">
        <v>44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211</v>
      </c>
      <c r="AT109" s="216" t="s">
        <v>128</v>
      </c>
      <c r="AU109" s="216" t="s">
        <v>134</v>
      </c>
      <c r="AY109" s="18" t="s">
        <v>125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134</v>
      </c>
      <c r="BK109" s="217">
        <f>ROUND(I109*H109,2)</f>
        <v>0</v>
      </c>
      <c r="BL109" s="18" t="s">
        <v>211</v>
      </c>
      <c r="BM109" s="216" t="s">
        <v>1260</v>
      </c>
    </row>
    <row r="110" s="2" customFormat="1">
      <c r="A110" s="39"/>
      <c r="B110" s="40"/>
      <c r="C110" s="41"/>
      <c r="D110" s="218" t="s">
        <v>136</v>
      </c>
      <c r="E110" s="41"/>
      <c r="F110" s="219" t="s">
        <v>1261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136</v>
      </c>
      <c r="AU110" s="18" t="s">
        <v>134</v>
      </c>
    </row>
    <row r="111" s="2" customFormat="1" ht="24.15" customHeight="1">
      <c r="A111" s="39"/>
      <c r="B111" s="40"/>
      <c r="C111" s="257" t="s">
        <v>211</v>
      </c>
      <c r="D111" s="257" t="s">
        <v>445</v>
      </c>
      <c r="E111" s="258" t="s">
        <v>1262</v>
      </c>
      <c r="F111" s="259" t="s">
        <v>1263</v>
      </c>
      <c r="G111" s="260" t="s">
        <v>131</v>
      </c>
      <c r="H111" s="261">
        <v>4</v>
      </c>
      <c r="I111" s="262"/>
      <c r="J111" s="263">
        <f>ROUND(I111*H111,2)</f>
        <v>0</v>
      </c>
      <c r="K111" s="259" t="s">
        <v>132</v>
      </c>
      <c r="L111" s="264"/>
      <c r="M111" s="265" t="s">
        <v>19</v>
      </c>
      <c r="N111" s="266" t="s">
        <v>44</v>
      </c>
      <c r="O111" s="85"/>
      <c r="P111" s="214">
        <f>O111*H111</f>
        <v>0</v>
      </c>
      <c r="Q111" s="214">
        <v>0.00040000000000000002</v>
      </c>
      <c r="R111" s="214">
        <f>Q111*H111</f>
        <v>0.0016000000000000001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410</v>
      </c>
      <c r="AT111" s="216" t="s">
        <v>445</v>
      </c>
      <c r="AU111" s="216" t="s">
        <v>134</v>
      </c>
      <c r="AY111" s="18" t="s">
        <v>125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134</v>
      </c>
      <c r="BK111" s="217">
        <f>ROUND(I111*H111,2)</f>
        <v>0</v>
      </c>
      <c r="BL111" s="18" t="s">
        <v>211</v>
      </c>
      <c r="BM111" s="216" t="s">
        <v>1264</v>
      </c>
    </row>
    <row r="112" s="2" customFormat="1" ht="24.15" customHeight="1">
      <c r="A112" s="39"/>
      <c r="B112" s="40"/>
      <c r="C112" s="205" t="s">
        <v>292</v>
      </c>
      <c r="D112" s="205" t="s">
        <v>128</v>
      </c>
      <c r="E112" s="206" t="s">
        <v>1265</v>
      </c>
      <c r="F112" s="207" t="s">
        <v>1266</v>
      </c>
      <c r="G112" s="208" t="s">
        <v>131</v>
      </c>
      <c r="H112" s="209">
        <v>2</v>
      </c>
      <c r="I112" s="210"/>
      <c r="J112" s="211">
        <f>ROUND(I112*H112,2)</f>
        <v>0</v>
      </c>
      <c r="K112" s="207" t="s">
        <v>132</v>
      </c>
      <c r="L112" s="45"/>
      <c r="M112" s="212" t="s">
        <v>19</v>
      </c>
      <c r="N112" s="213" t="s">
        <v>44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211</v>
      </c>
      <c r="AT112" s="216" t="s">
        <v>128</v>
      </c>
      <c r="AU112" s="216" t="s">
        <v>134</v>
      </c>
      <c r="AY112" s="18" t="s">
        <v>125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134</v>
      </c>
      <c r="BK112" s="217">
        <f>ROUND(I112*H112,2)</f>
        <v>0</v>
      </c>
      <c r="BL112" s="18" t="s">
        <v>211</v>
      </c>
      <c r="BM112" s="216" t="s">
        <v>1267</v>
      </c>
    </row>
    <row r="113" s="2" customFormat="1">
      <c r="A113" s="39"/>
      <c r="B113" s="40"/>
      <c r="C113" s="41"/>
      <c r="D113" s="218" t="s">
        <v>136</v>
      </c>
      <c r="E113" s="41"/>
      <c r="F113" s="219" t="s">
        <v>1268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136</v>
      </c>
      <c r="AU113" s="18" t="s">
        <v>134</v>
      </c>
    </row>
    <row r="114" s="2" customFormat="1" ht="16.5" customHeight="1">
      <c r="A114" s="39"/>
      <c r="B114" s="40"/>
      <c r="C114" s="257" t="s">
        <v>299</v>
      </c>
      <c r="D114" s="257" t="s">
        <v>445</v>
      </c>
      <c r="E114" s="258" t="s">
        <v>1269</v>
      </c>
      <c r="F114" s="259" t="s">
        <v>1270</v>
      </c>
      <c r="G114" s="260" t="s">
        <v>131</v>
      </c>
      <c r="H114" s="261">
        <v>1</v>
      </c>
      <c r="I114" s="262"/>
      <c r="J114" s="263">
        <f>ROUND(I114*H114,2)</f>
        <v>0</v>
      </c>
      <c r="K114" s="259" t="s">
        <v>132</v>
      </c>
      <c r="L114" s="264"/>
      <c r="M114" s="265" t="s">
        <v>19</v>
      </c>
      <c r="N114" s="266" t="s">
        <v>44</v>
      </c>
      <c r="O114" s="85"/>
      <c r="P114" s="214">
        <f>O114*H114</f>
        <v>0</v>
      </c>
      <c r="Q114" s="214">
        <v>0.00018000000000000001</v>
      </c>
      <c r="R114" s="214">
        <f>Q114*H114</f>
        <v>0.00018000000000000001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410</v>
      </c>
      <c r="AT114" s="216" t="s">
        <v>445</v>
      </c>
      <c r="AU114" s="216" t="s">
        <v>134</v>
      </c>
      <c r="AY114" s="18" t="s">
        <v>125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134</v>
      </c>
      <c r="BK114" s="217">
        <f>ROUND(I114*H114,2)</f>
        <v>0</v>
      </c>
      <c r="BL114" s="18" t="s">
        <v>211</v>
      </c>
      <c r="BM114" s="216" t="s">
        <v>1271</v>
      </c>
    </row>
    <row r="115" s="2" customFormat="1" ht="16.5" customHeight="1">
      <c r="A115" s="39"/>
      <c r="B115" s="40"/>
      <c r="C115" s="257" t="s">
        <v>306</v>
      </c>
      <c r="D115" s="257" t="s">
        <v>445</v>
      </c>
      <c r="E115" s="258" t="s">
        <v>1272</v>
      </c>
      <c r="F115" s="259" t="s">
        <v>1273</v>
      </c>
      <c r="G115" s="260" t="s">
        <v>131</v>
      </c>
      <c r="H115" s="261">
        <v>1</v>
      </c>
      <c r="I115" s="262"/>
      <c r="J115" s="263">
        <f>ROUND(I115*H115,2)</f>
        <v>0</v>
      </c>
      <c r="K115" s="259" t="s">
        <v>132</v>
      </c>
      <c r="L115" s="264"/>
      <c r="M115" s="265" t="s">
        <v>19</v>
      </c>
      <c r="N115" s="266" t="s">
        <v>44</v>
      </c>
      <c r="O115" s="85"/>
      <c r="P115" s="214">
        <f>O115*H115</f>
        <v>0</v>
      </c>
      <c r="Q115" s="214">
        <v>0.00018000000000000001</v>
      </c>
      <c r="R115" s="214">
        <f>Q115*H115</f>
        <v>0.00018000000000000001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410</v>
      </c>
      <c r="AT115" s="216" t="s">
        <v>445</v>
      </c>
      <c r="AU115" s="216" t="s">
        <v>134</v>
      </c>
      <c r="AY115" s="18" t="s">
        <v>125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134</v>
      </c>
      <c r="BK115" s="217">
        <f>ROUND(I115*H115,2)</f>
        <v>0</v>
      </c>
      <c r="BL115" s="18" t="s">
        <v>211</v>
      </c>
      <c r="BM115" s="216" t="s">
        <v>1274</v>
      </c>
    </row>
    <row r="116" s="2" customFormat="1" ht="44.25" customHeight="1">
      <c r="A116" s="39"/>
      <c r="B116" s="40"/>
      <c r="C116" s="205" t="s">
        <v>312</v>
      </c>
      <c r="D116" s="205" t="s">
        <v>128</v>
      </c>
      <c r="E116" s="206" t="s">
        <v>1275</v>
      </c>
      <c r="F116" s="207" t="s">
        <v>1276</v>
      </c>
      <c r="G116" s="208" t="s">
        <v>131</v>
      </c>
      <c r="H116" s="209">
        <v>5</v>
      </c>
      <c r="I116" s="210"/>
      <c r="J116" s="211">
        <f>ROUND(I116*H116,2)</f>
        <v>0</v>
      </c>
      <c r="K116" s="207" t="s">
        <v>132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211</v>
      </c>
      <c r="AT116" s="216" t="s">
        <v>128</v>
      </c>
      <c r="AU116" s="216" t="s">
        <v>134</v>
      </c>
      <c r="AY116" s="18" t="s">
        <v>125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134</v>
      </c>
      <c r="BK116" s="217">
        <f>ROUND(I116*H116,2)</f>
        <v>0</v>
      </c>
      <c r="BL116" s="18" t="s">
        <v>211</v>
      </c>
      <c r="BM116" s="216" t="s">
        <v>1277</v>
      </c>
    </row>
    <row r="117" s="2" customFormat="1">
      <c r="A117" s="39"/>
      <c r="B117" s="40"/>
      <c r="C117" s="41"/>
      <c r="D117" s="218" t="s">
        <v>136</v>
      </c>
      <c r="E117" s="41"/>
      <c r="F117" s="219" t="s">
        <v>1278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136</v>
      </c>
      <c r="AU117" s="18" t="s">
        <v>134</v>
      </c>
    </row>
    <row r="118" s="2" customFormat="1" ht="24.15" customHeight="1">
      <c r="A118" s="39"/>
      <c r="B118" s="40"/>
      <c r="C118" s="257" t="s">
        <v>7</v>
      </c>
      <c r="D118" s="257" t="s">
        <v>445</v>
      </c>
      <c r="E118" s="258" t="s">
        <v>1279</v>
      </c>
      <c r="F118" s="259" t="s">
        <v>1280</v>
      </c>
      <c r="G118" s="260" t="s">
        <v>131</v>
      </c>
      <c r="H118" s="261">
        <v>5</v>
      </c>
      <c r="I118" s="262"/>
      <c r="J118" s="263">
        <f>ROUND(I118*H118,2)</f>
        <v>0</v>
      </c>
      <c r="K118" s="259" t="s">
        <v>132</v>
      </c>
      <c r="L118" s="264"/>
      <c r="M118" s="265" t="s">
        <v>19</v>
      </c>
      <c r="N118" s="266" t="s">
        <v>44</v>
      </c>
      <c r="O118" s="85"/>
      <c r="P118" s="214">
        <f>O118*H118</f>
        <v>0</v>
      </c>
      <c r="Q118" s="214">
        <v>0.00048000000000000001</v>
      </c>
      <c r="R118" s="214">
        <f>Q118*H118</f>
        <v>0.0024000000000000002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410</v>
      </c>
      <c r="AT118" s="216" t="s">
        <v>445</v>
      </c>
      <c r="AU118" s="216" t="s">
        <v>134</v>
      </c>
      <c r="AY118" s="18" t="s">
        <v>125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134</v>
      </c>
      <c r="BK118" s="217">
        <f>ROUND(I118*H118,2)</f>
        <v>0</v>
      </c>
      <c r="BL118" s="18" t="s">
        <v>211</v>
      </c>
      <c r="BM118" s="216" t="s">
        <v>1281</v>
      </c>
    </row>
    <row r="119" s="2" customFormat="1" ht="24.15" customHeight="1">
      <c r="A119" s="39"/>
      <c r="B119" s="40"/>
      <c r="C119" s="205" t="s">
        <v>324</v>
      </c>
      <c r="D119" s="205" t="s">
        <v>128</v>
      </c>
      <c r="E119" s="206" t="s">
        <v>1282</v>
      </c>
      <c r="F119" s="207" t="s">
        <v>1283</v>
      </c>
      <c r="G119" s="208" t="s">
        <v>184</v>
      </c>
      <c r="H119" s="209">
        <v>80</v>
      </c>
      <c r="I119" s="210"/>
      <c r="J119" s="211">
        <f>ROUND(I119*H119,2)</f>
        <v>0</v>
      </c>
      <c r="K119" s="207" t="s">
        <v>132</v>
      </c>
      <c r="L119" s="45"/>
      <c r="M119" s="212" t="s">
        <v>19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211</v>
      </c>
      <c r="AT119" s="216" t="s">
        <v>128</v>
      </c>
      <c r="AU119" s="216" t="s">
        <v>134</v>
      </c>
      <c r="AY119" s="18" t="s">
        <v>125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134</v>
      </c>
      <c r="BK119" s="217">
        <f>ROUND(I119*H119,2)</f>
        <v>0</v>
      </c>
      <c r="BL119" s="18" t="s">
        <v>211</v>
      </c>
      <c r="BM119" s="216" t="s">
        <v>1284</v>
      </c>
    </row>
    <row r="120" s="2" customFormat="1">
      <c r="A120" s="39"/>
      <c r="B120" s="40"/>
      <c r="C120" s="41"/>
      <c r="D120" s="218" t="s">
        <v>136</v>
      </c>
      <c r="E120" s="41"/>
      <c r="F120" s="219" t="s">
        <v>1285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136</v>
      </c>
      <c r="AU120" s="18" t="s">
        <v>134</v>
      </c>
    </row>
    <row r="121" s="2" customFormat="1" ht="16.5" customHeight="1">
      <c r="A121" s="39"/>
      <c r="B121" s="40"/>
      <c r="C121" s="257" t="s">
        <v>330</v>
      </c>
      <c r="D121" s="257" t="s">
        <v>445</v>
      </c>
      <c r="E121" s="258" t="s">
        <v>1286</v>
      </c>
      <c r="F121" s="259" t="s">
        <v>1287</v>
      </c>
      <c r="G121" s="260" t="s">
        <v>1025</v>
      </c>
      <c r="H121" s="261">
        <v>13</v>
      </c>
      <c r="I121" s="262"/>
      <c r="J121" s="263">
        <f>ROUND(I121*H121,2)</f>
        <v>0</v>
      </c>
      <c r="K121" s="259" t="s">
        <v>132</v>
      </c>
      <c r="L121" s="264"/>
      <c r="M121" s="265" t="s">
        <v>19</v>
      </c>
      <c r="N121" s="266" t="s">
        <v>44</v>
      </c>
      <c r="O121" s="85"/>
      <c r="P121" s="214">
        <f>O121*H121</f>
        <v>0</v>
      </c>
      <c r="Q121" s="214">
        <v>0.001</v>
      </c>
      <c r="R121" s="214">
        <f>Q121*H121</f>
        <v>0.013000000000000001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410</v>
      </c>
      <c r="AT121" s="216" t="s">
        <v>445</v>
      </c>
      <c r="AU121" s="216" t="s">
        <v>134</v>
      </c>
      <c r="AY121" s="18" t="s">
        <v>125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134</v>
      </c>
      <c r="BK121" s="217">
        <f>ROUND(I121*H121,2)</f>
        <v>0</v>
      </c>
      <c r="BL121" s="18" t="s">
        <v>211</v>
      </c>
      <c r="BM121" s="216" t="s">
        <v>1288</v>
      </c>
    </row>
    <row r="122" s="2" customFormat="1" ht="24.15" customHeight="1">
      <c r="A122" s="39"/>
      <c r="B122" s="40"/>
      <c r="C122" s="205" t="s">
        <v>336</v>
      </c>
      <c r="D122" s="205" t="s">
        <v>128</v>
      </c>
      <c r="E122" s="206" t="s">
        <v>1289</v>
      </c>
      <c r="F122" s="207" t="s">
        <v>1290</v>
      </c>
      <c r="G122" s="208" t="s">
        <v>131</v>
      </c>
      <c r="H122" s="209">
        <v>20</v>
      </c>
      <c r="I122" s="210"/>
      <c r="J122" s="211">
        <f>ROUND(I122*H122,2)</f>
        <v>0</v>
      </c>
      <c r="K122" s="207" t="s">
        <v>132</v>
      </c>
      <c r="L122" s="45"/>
      <c r="M122" s="212" t="s">
        <v>19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211</v>
      </c>
      <c r="AT122" s="216" t="s">
        <v>128</v>
      </c>
      <c r="AU122" s="216" t="s">
        <v>134</v>
      </c>
      <c r="AY122" s="18" t="s">
        <v>125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134</v>
      </c>
      <c r="BK122" s="217">
        <f>ROUND(I122*H122,2)</f>
        <v>0</v>
      </c>
      <c r="BL122" s="18" t="s">
        <v>211</v>
      </c>
      <c r="BM122" s="216" t="s">
        <v>1291</v>
      </c>
    </row>
    <row r="123" s="2" customFormat="1">
      <c r="A123" s="39"/>
      <c r="B123" s="40"/>
      <c r="C123" s="41"/>
      <c r="D123" s="218" t="s">
        <v>136</v>
      </c>
      <c r="E123" s="41"/>
      <c r="F123" s="219" t="s">
        <v>1292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136</v>
      </c>
      <c r="AU123" s="18" t="s">
        <v>134</v>
      </c>
    </row>
    <row r="124" s="2" customFormat="1" ht="16.5" customHeight="1">
      <c r="A124" s="39"/>
      <c r="B124" s="40"/>
      <c r="C124" s="257" t="s">
        <v>348</v>
      </c>
      <c r="D124" s="257" t="s">
        <v>445</v>
      </c>
      <c r="E124" s="258" t="s">
        <v>1293</v>
      </c>
      <c r="F124" s="259" t="s">
        <v>1294</v>
      </c>
      <c r="G124" s="260" t="s">
        <v>131</v>
      </c>
      <c r="H124" s="261">
        <v>20</v>
      </c>
      <c r="I124" s="262"/>
      <c r="J124" s="263">
        <f>ROUND(I124*H124,2)</f>
        <v>0</v>
      </c>
      <c r="K124" s="259" t="s">
        <v>132</v>
      </c>
      <c r="L124" s="264"/>
      <c r="M124" s="265" t="s">
        <v>19</v>
      </c>
      <c r="N124" s="266" t="s">
        <v>44</v>
      </c>
      <c r="O124" s="85"/>
      <c r="P124" s="214">
        <f>O124*H124</f>
        <v>0</v>
      </c>
      <c r="Q124" s="214">
        <v>0.00012999999999999999</v>
      </c>
      <c r="R124" s="214">
        <f>Q124*H124</f>
        <v>0.0025999999999999999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410</v>
      </c>
      <c r="AT124" s="216" t="s">
        <v>445</v>
      </c>
      <c r="AU124" s="216" t="s">
        <v>134</v>
      </c>
      <c r="AY124" s="18" t="s">
        <v>125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134</v>
      </c>
      <c r="BK124" s="217">
        <f>ROUND(I124*H124,2)</f>
        <v>0</v>
      </c>
      <c r="BL124" s="18" t="s">
        <v>211</v>
      </c>
      <c r="BM124" s="216" t="s">
        <v>1295</v>
      </c>
    </row>
    <row r="125" s="2" customFormat="1" ht="21.75" customHeight="1">
      <c r="A125" s="39"/>
      <c r="B125" s="40"/>
      <c r="C125" s="205" t="s">
        <v>362</v>
      </c>
      <c r="D125" s="205" t="s">
        <v>128</v>
      </c>
      <c r="E125" s="206" t="s">
        <v>1296</v>
      </c>
      <c r="F125" s="207" t="s">
        <v>1297</v>
      </c>
      <c r="G125" s="208" t="s">
        <v>131</v>
      </c>
      <c r="H125" s="209">
        <v>60</v>
      </c>
      <c r="I125" s="210"/>
      <c r="J125" s="211">
        <f>ROUND(I125*H125,2)</f>
        <v>0</v>
      </c>
      <c r="K125" s="207" t="s">
        <v>132</v>
      </c>
      <c r="L125" s="45"/>
      <c r="M125" s="212" t="s">
        <v>19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211</v>
      </c>
      <c r="AT125" s="216" t="s">
        <v>128</v>
      </c>
      <c r="AU125" s="216" t="s">
        <v>134</v>
      </c>
      <c r="AY125" s="18" t="s">
        <v>125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134</v>
      </c>
      <c r="BK125" s="217">
        <f>ROUND(I125*H125,2)</f>
        <v>0</v>
      </c>
      <c r="BL125" s="18" t="s">
        <v>211</v>
      </c>
      <c r="BM125" s="216" t="s">
        <v>1298</v>
      </c>
    </row>
    <row r="126" s="2" customFormat="1">
      <c r="A126" s="39"/>
      <c r="B126" s="40"/>
      <c r="C126" s="41"/>
      <c r="D126" s="218" t="s">
        <v>136</v>
      </c>
      <c r="E126" s="41"/>
      <c r="F126" s="219" t="s">
        <v>1299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136</v>
      </c>
      <c r="AU126" s="18" t="s">
        <v>134</v>
      </c>
    </row>
    <row r="127" s="2" customFormat="1" ht="16.5" customHeight="1">
      <c r="A127" s="39"/>
      <c r="B127" s="40"/>
      <c r="C127" s="257" t="s">
        <v>368</v>
      </c>
      <c r="D127" s="257" t="s">
        <v>445</v>
      </c>
      <c r="E127" s="258" t="s">
        <v>1300</v>
      </c>
      <c r="F127" s="259" t="s">
        <v>1301</v>
      </c>
      <c r="G127" s="260" t="s">
        <v>131</v>
      </c>
      <c r="H127" s="261">
        <v>60</v>
      </c>
      <c r="I127" s="262"/>
      <c r="J127" s="263">
        <f>ROUND(I127*H127,2)</f>
        <v>0</v>
      </c>
      <c r="K127" s="259" t="s">
        <v>132</v>
      </c>
      <c r="L127" s="264"/>
      <c r="M127" s="265" t="s">
        <v>19</v>
      </c>
      <c r="N127" s="266" t="s">
        <v>44</v>
      </c>
      <c r="O127" s="85"/>
      <c r="P127" s="214">
        <f>O127*H127</f>
        <v>0</v>
      </c>
      <c r="Q127" s="214">
        <v>0.00023000000000000001</v>
      </c>
      <c r="R127" s="214">
        <f>Q127*H127</f>
        <v>0.0138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410</v>
      </c>
      <c r="AT127" s="216" t="s">
        <v>445</v>
      </c>
      <c r="AU127" s="216" t="s">
        <v>134</v>
      </c>
      <c r="AY127" s="18" t="s">
        <v>125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134</v>
      </c>
      <c r="BK127" s="217">
        <f>ROUND(I127*H127,2)</f>
        <v>0</v>
      </c>
      <c r="BL127" s="18" t="s">
        <v>211</v>
      </c>
      <c r="BM127" s="216" t="s">
        <v>1302</v>
      </c>
    </row>
    <row r="128" s="2" customFormat="1" ht="24.15" customHeight="1">
      <c r="A128" s="39"/>
      <c r="B128" s="40"/>
      <c r="C128" s="205" t="s">
        <v>386</v>
      </c>
      <c r="D128" s="205" t="s">
        <v>128</v>
      </c>
      <c r="E128" s="206" t="s">
        <v>1303</v>
      </c>
      <c r="F128" s="207" t="s">
        <v>1304</v>
      </c>
      <c r="G128" s="208" t="s">
        <v>131</v>
      </c>
      <c r="H128" s="209">
        <v>6</v>
      </c>
      <c r="I128" s="210"/>
      <c r="J128" s="211">
        <f>ROUND(I128*H128,2)</f>
        <v>0</v>
      </c>
      <c r="K128" s="207" t="s">
        <v>132</v>
      </c>
      <c r="L128" s="45"/>
      <c r="M128" s="212" t="s">
        <v>19</v>
      </c>
      <c r="N128" s="213" t="s">
        <v>44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211</v>
      </c>
      <c r="AT128" s="216" t="s">
        <v>128</v>
      </c>
      <c r="AU128" s="216" t="s">
        <v>134</v>
      </c>
      <c r="AY128" s="18" t="s">
        <v>125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134</v>
      </c>
      <c r="BK128" s="217">
        <f>ROUND(I128*H128,2)</f>
        <v>0</v>
      </c>
      <c r="BL128" s="18" t="s">
        <v>211</v>
      </c>
      <c r="BM128" s="216" t="s">
        <v>1305</v>
      </c>
    </row>
    <row r="129" s="2" customFormat="1">
      <c r="A129" s="39"/>
      <c r="B129" s="40"/>
      <c r="C129" s="41"/>
      <c r="D129" s="218" t="s">
        <v>136</v>
      </c>
      <c r="E129" s="41"/>
      <c r="F129" s="219" t="s">
        <v>1306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136</v>
      </c>
      <c r="AU129" s="18" t="s">
        <v>134</v>
      </c>
    </row>
    <row r="130" s="2" customFormat="1" ht="16.5" customHeight="1">
      <c r="A130" s="39"/>
      <c r="B130" s="40"/>
      <c r="C130" s="257" t="s">
        <v>393</v>
      </c>
      <c r="D130" s="257" t="s">
        <v>445</v>
      </c>
      <c r="E130" s="258" t="s">
        <v>1307</v>
      </c>
      <c r="F130" s="259" t="s">
        <v>1308</v>
      </c>
      <c r="G130" s="260" t="s">
        <v>131</v>
      </c>
      <c r="H130" s="261">
        <v>6</v>
      </c>
      <c r="I130" s="262"/>
      <c r="J130" s="263">
        <f>ROUND(I130*H130,2)</f>
        <v>0</v>
      </c>
      <c r="K130" s="259" t="s">
        <v>132</v>
      </c>
      <c r="L130" s="264"/>
      <c r="M130" s="265" t="s">
        <v>19</v>
      </c>
      <c r="N130" s="266" t="s">
        <v>44</v>
      </c>
      <c r="O130" s="85"/>
      <c r="P130" s="214">
        <f>O130*H130</f>
        <v>0</v>
      </c>
      <c r="Q130" s="214">
        <v>0.00042999999999999999</v>
      </c>
      <c r="R130" s="214">
        <f>Q130*H130</f>
        <v>0.0025799999999999998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410</v>
      </c>
      <c r="AT130" s="216" t="s">
        <v>445</v>
      </c>
      <c r="AU130" s="216" t="s">
        <v>134</v>
      </c>
      <c r="AY130" s="18" t="s">
        <v>125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134</v>
      </c>
      <c r="BK130" s="217">
        <f>ROUND(I130*H130,2)</f>
        <v>0</v>
      </c>
      <c r="BL130" s="18" t="s">
        <v>211</v>
      </c>
      <c r="BM130" s="216" t="s">
        <v>1309</v>
      </c>
    </row>
    <row r="131" s="2" customFormat="1" ht="24.15" customHeight="1">
      <c r="A131" s="39"/>
      <c r="B131" s="40"/>
      <c r="C131" s="205" t="s">
        <v>398</v>
      </c>
      <c r="D131" s="205" t="s">
        <v>128</v>
      </c>
      <c r="E131" s="206" t="s">
        <v>1310</v>
      </c>
      <c r="F131" s="207" t="s">
        <v>1311</v>
      </c>
      <c r="G131" s="208" t="s">
        <v>131</v>
      </c>
      <c r="H131" s="209">
        <v>4</v>
      </c>
      <c r="I131" s="210"/>
      <c r="J131" s="211">
        <f>ROUND(I131*H131,2)</f>
        <v>0</v>
      </c>
      <c r="K131" s="207" t="s">
        <v>132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211</v>
      </c>
      <c r="AT131" s="216" t="s">
        <v>128</v>
      </c>
      <c r="AU131" s="216" t="s">
        <v>134</v>
      </c>
      <c r="AY131" s="18" t="s">
        <v>125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134</v>
      </c>
      <c r="BK131" s="217">
        <f>ROUND(I131*H131,2)</f>
        <v>0</v>
      </c>
      <c r="BL131" s="18" t="s">
        <v>211</v>
      </c>
      <c r="BM131" s="216" t="s">
        <v>1312</v>
      </c>
    </row>
    <row r="132" s="2" customFormat="1">
      <c r="A132" s="39"/>
      <c r="B132" s="40"/>
      <c r="C132" s="41"/>
      <c r="D132" s="218" t="s">
        <v>136</v>
      </c>
      <c r="E132" s="41"/>
      <c r="F132" s="219" t="s">
        <v>1313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136</v>
      </c>
      <c r="AU132" s="18" t="s">
        <v>134</v>
      </c>
    </row>
    <row r="133" s="2" customFormat="1" ht="16.5" customHeight="1">
      <c r="A133" s="39"/>
      <c r="B133" s="40"/>
      <c r="C133" s="257" t="s">
        <v>404</v>
      </c>
      <c r="D133" s="257" t="s">
        <v>445</v>
      </c>
      <c r="E133" s="258" t="s">
        <v>1314</v>
      </c>
      <c r="F133" s="259" t="s">
        <v>1315</v>
      </c>
      <c r="G133" s="260" t="s">
        <v>131</v>
      </c>
      <c r="H133" s="261">
        <v>4</v>
      </c>
      <c r="I133" s="262"/>
      <c r="J133" s="263">
        <f>ROUND(I133*H133,2)</f>
        <v>0</v>
      </c>
      <c r="K133" s="259" t="s">
        <v>132</v>
      </c>
      <c r="L133" s="264"/>
      <c r="M133" s="265" t="s">
        <v>19</v>
      </c>
      <c r="N133" s="266" t="s">
        <v>44</v>
      </c>
      <c r="O133" s="85"/>
      <c r="P133" s="214">
        <f>O133*H133</f>
        <v>0</v>
      </c>
      <c r="Q133" s="214">
        <v>0.00010000000000000001</v>
      </c>
      <c r="R133" s="214">
        <f>Q133*H133</f>
        <v>0.00040000000000000002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410</v>
      </c>
      <c r="AT133" s="216" t="s">
        <v>445</v>
      </c>
      <c r="AU133" s="216" t="s">
        <v>134</v>
      </c>
      <c r="AY133" s="18" t="s">
        <v>125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134</v>
      </c>
      <c r="BK133" s="217">
        <f>ROUND(I133*H133,2)</f>
        <v>0</v>
      </c>
      <c r="BL133" s="18" t="s">
        <v>211</v>
      </c>
      <c r="BM133" s="216" t="s">
        <v>1316</v>
      </c>
    </row>
    <row r="134" s="2" customFormat="1" ht="16.5" customHeight="1">
      <c r="A134" s="39"/>
      <c r="B134" s="40"/>
      <c r="C134" s="205" t="s">
        <v>410</v>
      </c>
      <c r="D134" s="205" t="s">
        <v>128</v>
      </c>
      <c r="E134" s="206" t="s">
        <v>1317</v>
      </c>
      <c r="F134" s="207" t="s">
        <v>1318</v>
      </c>
      <c r="G134" s="208" t="s">
        <v>131</v>
      </c>
      <c r="H134" s="209">
        <v>8</v>
      </c>
      <c r="I134" s="210"/>
      <c r="J134" s="211">
        <f>ROUND(I134*H134,2)</f>
        <v>0</v>
      </c>
      <c r="K134" s="207" t="s">
        <v>132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211</v>
      </c>
      <c r="AT134" s="216" t="s">
        <v>128</v>
      </c>
      <c r="AU134" s="216" t="s">
        <v>134</v>
      </c>
      <c r="AY134" s="18" t="s">
        <v>125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134</v>
      </c>
      <c r="BK134" s="217">
        <f>ROUND(I134*H134,2)</f>
        <v>0</v>
      </c>
      <c r="BL134" s="18" t="s">
        <v>211</v>
      </c>
      <c r="BM134" s="216" t="s">
        <v>1319</v>
      </c>
    </row>
    <row r="135" s="2" customFormat="1">
      <c r="A135" s="39"/>
      <c r="B135" s="40"/>
      <c r="C135" s="41"/>
      <c r="D135" s="218" t="s">
        <v>136</v>
      </c>
      <c r="E135" s="41"/>
      <c r="F135" s="219" t="s">
        <v>1320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136</v>
      </c>
      <c r="AU135" s="18" t="s">
        <v>134</v>
      </c>
    </row>
    <row r="136" s="2" customFormat="1" ht="21.75" customHeight="1">
      <c r="A136" s="39"/>
      <c r="B136" s="40"/>
      <c r="C136" s="257" t="s">
        <v>412</v>
      </c>
      <c r="D136" s="257" t="s">
        <v>445</v>
      </c>
      <c r="E136" s="258" t="s">
        <v>1321</v>
      </c>
      <c r="F136" s="259" t="s">
        <v>1322</v>
      </c>
      <c r="G136" s="260" t="s">
        <v>131</v>
      </c>
      <c r="H136" s="261">
        <v>8</v>
      </c>
      <c r="I136" s="262"/>
      <c r="J136" s="263">
        <f>ROUND(I136*H136,2)</f>
        <v>0</v>
      </c>
      <c r="K136" s="259" t="s">
        <v>132</v>
      </c>
      <c r="L136" s="264"/>
      <c r="M136" s="265" t="s">
        <v>19</v>
      </c>
      <c r="N136" s="266" t="s">
        <v>44</v>
      </c>
      <c r="O136" s="85"/>
      <c r="P136" s="214">
        <f>O136*H136</f>
        <v>0</v>
      </c>
      <c r="Q136" s="214">
        <v>0.0022000000000000001</v>
      </c>
      <c r="R136" s="214">
        <f>Q136*H136</f>
        <v>0.017600000000000001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410</v>
      </c>
      <c r="AT136" s="216" t="s">
        <v>445</v>
      </c>
      <c r="AU136" s="216" t="s">
        <v>134</v>
      </c>
      <c r="AY136" s="18" t="s">
        <v>125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134</v>
      </c>
      <c r="BK136" s="217">
        <f>ROUND(I136*H136,2)</f>
        <v>0</v>
      </c>
      <c r="BL136" s="18" t="s">
        <v>211</v>
      </c>
      <c r="BM136" s="216" t="s">
        <v>1323</v>
      </c>
    </row>
    <row r="137" s="2" customFormat="1" ht="24.15" customHeight="1">
      <c r="A137" s="39"/>
      <c r="B137" s="40"/>
      <c r="C137" s="205" t="s">
        <v>417</v>
      </c>
      <c r="D137" s="205" t="s">
        <v>128</v>
      </c>
      <c r="E137" s="206" t="s">
        <v>1324</v>
      </c>
      <c r="F137" s="207" t="s">
        <v>1325</v>
      </c>
      <c r="G137" s="208" t="s">
        <v>131</v>
      </c>
      <c r="H137" s="209">
        <v>4</v>
      </c>
      <c r="I137" s="210"/>
      <c r="J137" s="211">
        <f>ROUND(I137*H137,2)</f>
        <v>0</v>
      </c>
      <c r="K137" s="207" t="s">
        <v>132</v>
      </c>
      <c r="L137" s="45"/>
      <c r="M137" s="212" t="s">
        <v>19</v>
      </c>
      <c r="N137" s="213" t="s">
        <v>44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211</v>
      </c>
      <c r="AT137" s="216" t="s">
        <v>128</v>
      </c>
      <c r="AU137" s="216" t="s">
        <v>134</v>
      </c>
      <c r="AY137" s="18" t="s">
        <v>125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134</v>
      </c>
      <c r="BK137" s="217">
        <f>ROUND(I137*H137,2)</f>
        <v>0</v>
      </c>
      <c r="BL137" s="18" t="s">
        <v>211</v>
      </c>
      <c r="BM137" s="216" t="s">
        <v>1326</v>
      </c>
    </row>
    <row r="138" s="2" customFormat="1">
      <c r="A138" s="39"/>
      <c r="B138" s="40"/>
      <c r="C138" s="41"/>
      <c r="D138" s="218" t="s">
        <v>136</v>
      </c>
      <c r="E138" s="41"/>
      <c r="F138" s="219" t="s">
        <v>1327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136</v>
      </c>
      <c r="AU138" s="18" t="s">
        <v>134</v>
      </c>
    </row>
    <row r="139" s="2" customFormat="1" ht="24.15" customHeight="1">
      <c r="A139" s="39"/>
      <c r="B139" s="40"/>
      <c r="C139" s="257" t="s">
        <v>422</v>
      </c>
      <c r="D139" s="257" t="s">
        <v>445</v>
      </c>
      <c r="E139" s="258" t="s">
        <v>1328</v>
      </c>
      <c r="F139" s="259" t="s">
        <v>1329</v>
      </c>
      <c r="G139" s="260" t="s">
        <v>131</v>
      </c>
      <c r="H139" s="261">
        <v>4</v>
      </c>
      <c r="I139" s="262"/>
      <c r="J139" s="263">
        <f>ROUND(I139*H139,2)</f>
        <v>0</v>
      </c>
      <c r="K139" s="259" t="s">
        <v>132</v>
      </c>
      <c r="L139" s="264"/>
      <c r="M139" s="265" t="s">
        <v>19</v>
      </c>
      <c r="N139" s="266" t="s">
        <v>44</v>
      </c>
      <c r="O139" s="85"/>
      <c r="P139" s="214">
        <f>O139*H139</f>
        <v>0</v>
      </c>
      <c r="Q139" s="214">
        <v>0.00091</v>
      </c>
      <c r="R139" s="214">
        <f>Q139*H139</f>
        <v>0.00364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410</v>
      </c>
      <c r="AT139" s="216" t="s">
        <v>445</v>
      </c>
      <c r="AU139" s="216" t="s">
        <v>134</v>
      </c>
      <c r="AY139" s="18" t="s">
        <v>125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134</v>
      </c>
      <c r="BK139" s="217">
        <f>ROUND(I139*H139,2)</f>
        <v>0</v>
      </c>
      <c r="BL139" s="18" t="s">
        <v>211</v>
      </c>
      <c r="BM139" s="216" t="s">
        <v>1330</v>
      </c>
    </row>
    <row r="140" s="2" customFormat="1" ht="21.75" customHeight="1">
      <c r="A140" s="39"/>
      <c r="B140" s="40"/>
      <c r="C140" s="205" t="s">
        <v>429</v>
      </c>
      <c r="D140" s="205" t="s">
        <v>128</v>
      </c>
      <c r="E140" s="206" t="s">
        <v>1331</v>
      </c>
      <c r="F140" s="207" t="s">
        <v>1332</v>
      </c>
      <c r="G140" s="208" t="s">
        <v>131</v>
      </c>
      <c r="H140" s="209">
        <v>2</v>
      </c>
      <c r="I140" s="210"/>
      <c r="J140" s="211">
        <f>ROUND(I140*H140,2)</f>
        <v>0</v>
      </c>
      <c r="K140" s="207" t="s">
        <v>132</v>
      </c>
      <c r="L140" s="45"/>
      <c r="M140" s="212" t="s">
        <v>19</v>
      </c>
      <c r="N140" s="213" t="s">
        <v>44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211</v>
      </c>
      <c r="AT140" s="216" t="s">
        <v>128</v>
      </c>
      <c r="AU140" s="216" t="s">
        <v>134</v>
      </c>
      <c r="AY140" s="18" t="s">
        <v>125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134</v>
      </c>
      <c r="BK140" s="217">
        <f>ROUND(I140*H140,2)</f>
        <v>0</v>
      </c>
      <c r="BL140" s="18" t="s">
        <v>211</v>
      </c>
      <c r="BM140" s="216" t="s">
        <v>1333</v>
      </c>
    </row>
    <row r="141" s="2" customFormat="1">
      <c r="A141" s="39"/>
      <c r="B141" s="40"/>
      <c r="C141" s="41"/>
      <c r="D141" s="218" t="s">
        <v>136</v>
      </c>
      <c r="E141" s="41"/>
      <c r="F141" s="219" t="s">
        <v>1334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136</v>
      </c>
      <c r="AU141" s="18" t="s">
        <v>134</v>
      </c>
    </row>
    <row r="142" s="2" customFormat="1" ht="24.15" customHeight="1">
      <c r="A142" s="39"/>
      <c r="B142" s="40"/>
      <c r="C142" s="257" t="s">
        <v>438</v>
      </c>
      <c r="D142" s="257" t="s">
        <v>445</v>
      </c>
      <c r="E142" s="258" t="s">
        <v>1335</v>
      </c>
      <c r="F142" s="259" t="s">
        <v>1336</v>
      </c>
      <c r="G142" s="260" t="s">
        <v>131</v>
      </c>
      <c r="H142" s="261">
        <v>2</v>
      </c>
      <c r="I142" s="262"/>
      <c r="J142" s="263">
        <f>ROUND(I142*H142,2)</f>
        <v>0</v>
      </c>
      <c r="K142" s="259" t="s">
        <v>132</v>
      </c>
      <c r="L142" s="264"/>
      <c r="M142" s="265" t="s">
        <v>19</v>
      </c>
      <c r="N142" s="266" t="s">
        <v>44</v>
      </c>
      <c r="O142" s="85"/>
      <c r="P142" s="214">
        <f>O142*H142</f>
        <v>0</v>
      </c>
      <c r="Q142" s="214">
        <v>0.00117</v>
      </c>
      <c r="R142" s="214">
        <f>Q142*H142</f>
        <v>0.0023400000000000001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410</v>
      </c>
      <c r="AT142" s="216" t="s">
        <v>445</v>
      </c>
      <c r="AU142" s="216" t="s">
        <v>134</v>
      </c>
      <c r="AY142" s="18" t="s">
        <v>125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134</v>
      </c>
      <c r="BK142" s="217">
        <f>ROUND(I142*H142,2)</f>
        <v>0</v>
      </c>
      <c r="BL142" s="18" t="s">
        <v>211</v>
      </c>
      <c r="BM142" s="216" t="s">
        <v>1337</v>
      </c>
    </row>
    <row r="143" s="2" customFormat="1" ht="16.5" customHeight="1">
      <c r="A143" s="39"/>
      <c r="B143" s="40"/>
      <c r="C143" s="257" t="s">
        <v>444</v>
      </c>
      <c r="D143" s="257" t="s">
        <v>445</v>
      </c>
      <c r="E143" s="258" t="s">
        <v>1338</v>
      </c>
      <c r="F143" s="259" t="s">
        <v>1339</v>
      </c>
      <c r="G143" s="260" t="s">
        <v>131</v>
      </c>
      <c r="H143" s="261">
        <v>2</v>
      </c>
      <c r="I143" s="262"/>
      <c r="J143" s="263">
        <f>ROUND(I143*H143,2)</f>
        <v>0</v>
      </c>
      <c r="K143" s="259" t="s">
        <v>132</v>
      </c>
      <c r="L143" s="264"/>
      <c r="M143" s="265" t="s">
        <v>19</v>
      </c>
      <c r="N143" s="266" t="s">
        <v>44</v>
      </c>
      <c r="O143" s="85"/>
      <c r="P143" s="214">
        <f>O143*H143</f>
        <v>0</v>
      </c>
      <c r="Q143" s="214">
        <v>0.00022000000000000001</v>
      </c>
      <c r="R143" s="214">
        <f>Q143*H143</f>
        <v>0.00044000000000000002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410</v>
      </c>
      <c r="AT143" s="216" t="s">
        <v>445</v>
      </c>
      <c r="AU143" s="216" t="s">
        <v>134</v>
      </c>
      <c r="AY143" s="18" t="s">
        <v>125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134</v>
      </c>
      <c r="BK143" s="217">
        <f>ROUND(I143*H143,2)</f>
        <v>0</v>
      </c>
      <c r="BL143" s="18" t="s">
        <v>211</v>
      </c>
      <c r="BM143" s="216" t="s">
        <v>1340</v>
      </c>
    </row>
    <row r="144" s="2" customFormat="1" ht="16.5" customHeight="1">
      <c r="A144" s="39"/>
      <c r="B144" s="40"/>
      <c r="C144" s="257" t="s">
        <v>451</v>
      </c>
      <c r="D144" s="257" t="s">
        <v>445</v>
      </c>
      <c r="E144" s="258" t="s">
        <v>1341</v>
      </c>
      <c r="F144" s="259" t="s">
        <v>1342</v>
      </c>
      <c r="G144" s="260" t="s">
        <v>131</v>
      </c>
      <c r="H144" s="261">
        <v>2</v>
      </c>
      <c r="I144" s="262"/>
      <c r="J144" s="263">
        <f>ROUND(I144*H144,2)</f>
        <v>0</v>
      </c>
      <c r="K144" s="259" t="s">
        <v>132</v>
      </c>
      <c r="L144" s="264"/>
      <c r="M144" s="265" t="s">
        <v>19</v>
      </c>
      <c r="N144" s="266" t="s">
        <v>44</v>
      </c>
      <c r="O144" s="85"/>
      <c r="P144" s="214">
        <f>O144*H144</f>
        <v>0</v>
      </c>
      <c r="Q144" s="214">
        <v>0.00029999999999999997</v>
      </c>
      <c r="R144" s="214">
        <f>Q144*H144</f>
        <v>0.00059999999999999995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410</v>
      </c>
      <c r="AT144" s="216" t="s">
        <v>445</v>
      </c>
      <c r="AU144" s="216" t="s">
        <v>134</v>
      </c>
      <c r="AY144" s="18" t="s">
        <v>125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134</v>
      </c>
      <c r="BK144" s="217">
        <f>ROUND(I144*H144,2)</f>
        <v>0</v>
      </c>
      <c r="BL144" s="18" t="s">
        <v>211</v>
      </c>
      <c r="BM144" s="216" t="s">
        <v>1343</v>
      </c>
    </row>
    <row r="145" s="2" customFormat="1" ht="16.5" customHeight="1">
      <c r="A145" s="39"/>
      <c r="B145" s="40"/>
      <c r="C145" s="257" t="s">
        <v>462</v>
      </c>
      <c r="D145" s="257" t="s">
        <v>445</v>
      </c>
      <c r="E145" s="258" t="s">
        <v>1344</v>
      </c>
      <c r="F145" s="259" t="s">
        <v>1345</v>
      </c>
      <c r="G145" s="260" t="s">
        <v>131</v>
      </c>
      <c r="H145" s="261">
        <v>2</v>
      </c>
      <c r="I145" s="262"/>
      <c r="J145" s="263">
        <f>ROUND(I145*H145,2)</f>
        <v>0</v>
      </c>
      <c r="K145" s="259" t="s">
        <v>132</v>
      </c>
      <c r="L145" s="264"/>
      <c r="M145" s="265" t="s">
        <v>19</v>
      </c>
      <c r="N145" s="266" t="s">
        <v>44</v>
      </c>
      <c r="O145" s="85"/>
      <c r="P145" s="214">
        <f>O145*H145</f>
        <v>0</v>
      </c>
      <c r="Q145" s="214">
        <v>0.00032000000000000003</v>
      </c>
      <c r="R145" s="214">
        <f>Q145*H145</f>
        <v>0.00064000000000000005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410</v>
      </c>
      <c r="AT145" s="216" t="s">
        <v>445</v>
      </c>
      <c r="AU145" s="216" t="s">
        <v>134</v>
      </c>
      <c r="AY145" s="18" t="s">
        <v>125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134</v>
      </c>
      <c r="BK145" s="217">
        <f>ROUND(I145*H145,2)</f>
        <v>0</v>
      </c>
      <c r="BL145" s="18" t="s">
        <v>211</v>
      </c>
      <c r="BM145" s="216" t="s">
        <v>1346</v>
      </c>
    </row>
    <row r="146" s="2" customFormat="1" ht="21.75" customHeight="1">
      <c r="A146" s="39"/>
      <c r="B146" s="40"/>
      <c r="C146" s="257" t="s">
        <v>467</v>
      </c>
      <c r="D146" s="257" t="s">
        <v>445</v>
      </c>
      <c r="E146" s="258" t="s">
        <v>1347</v>
      </c>
      <c r="F146" s="259" t="s">
        <v>1348</v>
      </c>
      <c r="G146" s="260" t="s">
        <v>131</v>
      </c>
      <c r="H146" s="261">
        <v>15</v>
      </c>
      <c r="I146" s="262"/>
      <c r="J146" s="263">
        <f>ROUND(I146*H146,2)</f>
        <v>0</v>
      </c>
      <c r="K146" s="259" t="s">
        <v>132</v>
      </c>
      <c r="L146" s="264"/>
      <c r="M146" s="265" t="s">
        <v>19</v>
      </c>
      <c r="N146" s="266" t="s">
        <v>44</v>
      </c>
      <c r="O146" s="85"/>
      <c r="P146" s="214">
        <f>O146*H146</f>
        <v>0</v>
      </c>
      <c r="Q146" s="214">
        <v>0.00021000000000000001</v>
      </c>
      <c r="R146" s="214">
        <f>Q146*H146</f>
        <v>0.00315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410</v>
      </c>
      <c r="AT146" s="216" t="s">
        <v>445</v>
      </c>
      <c r="AU146" s="216" t="s">
        <v>134</v>
      </c>
      <c r="AY146" s="18" t="s">
        <v>125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134</v>
      </c>
      <c r="BK146" s="217">
        <f>ROUND(I146*H146,2)</f>
        <v>0</v>
      </c>
      <c r="BL146" s="18" t="s">
        <v>211</v>
      </c>
      <c r="BM146" s="216" t="s">
        <v>1349</v>
      </c>
    </row>
    <row r="147" s="2" customFormat="1" ht="44.25" customHeight="1">
      <c r="A147" s="39"/>
      <c r="B147" s="40"/>
      <c r="C147" s="205" t="s">
        <v>472</v>
      </c>
      <c r="D147" s="205" t="s">
        <v>128</v>
      </c>
      <c r="E147" s="206" t="s">
        <v>1350</v>
      </c>
      <c r="F147" s="207" t="s">
        <v>1351</v>
      </c>
      <c r="G147" s="208" t="s">
        <v>131</v>
      </c>
      <c r="H147" s="209">
        <v>1</v>
      </c>
      <c r="I147" s="210"/>
      <c r="J147" s="211">
        <f>ROUND(I147*H147,2)</f>
        <v>0</v>
      </c>
      <c r="K147" s="207" t="s">
        <v>132</v>
      </c>
      <c r="L147" s="45"/>
      <c r="M147" s="212" t="s">
        <v>19</v>
      </c>
      <c r="N147" s="213" t="s">
        <v>44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211</v>
      </c>
      <c r="AT147" s="216" t="s">
        <v>128</v>
      </c>
      <c r="AU147" s="216" t="s">
        <v>134</v>
      </c>
      <c r="AY147" s="18" t="s">
        <v>125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134</v>
      </c>
      <c r="BK147" s="217">
        <f>ROUND(I147*H147,2)</f>
        <v>0</v>
      </c>
      <c r="BL147" s="18" t="s">
        <v>211</v>
      </c>
      <c r="BM147" s="216" t="s">
        <v>1352</v>
      </c>
    </row>
    <row r="148" s="2" customFormat="1">
      <c r="A148" s="39"/>
      <c r="B148" s="40"/>
      <c r="C148" s="41"/>
      <c r="D148" s="218" t="s">
        <v>136</v>
      </c>
      <c r="E148" s="41"/>
      <c r="F148" s="219" t="s">
        <v>1353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136</v>
      </c>
      <c r="AU148" s="18" t="s">
        <v>134</v>
      </c>
    </row>
    <row r="149" s="12" customFormat="1" ht="25.92" customHeight="1">
      <c r="A149" s="12"/>
      <c r="B149" s="189"/>
      <c r="C149" s="190"/>
      <c r="D149" s="191" t="s">
        <v>71</v>
      </c>
      <c r="E149" s="192" t="s">
        <v>1354</v>
      </c>
      <c r="F149" s="192" t="s">
        <v>1355</v>
      </c>
      <c r="G149" s="190"/>
      <c r="H149" s="190"/>
      <c r="I149" s="193"/>
      <c r="J149" s="194">
        <f>BK149</f>
        <v>0</v>
      </c>
      <c r="K149" s="190"/>
      <c r="L149" s="195"/>
      <c r="M149" s="196"/>
      <c r="N149" s="197"/>
      <c r="O149" s="197"/>
      <c r="P149" s="198">
        <f>SUM(P150:P151)</f>
        <v>0</v>
      </c>
      <c r="Q149" s="197"/>
      <c r="R149" s="198">
        <f>SUM(R150:R151)</f>
        <v>0</v>
      </c>
      <c r="S149" s="197"/>
      <c r="T149" s="199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0" t="s">
        <v>133</v>
      </c>
      <c r="AT149" s="201" t="s">
        <v>71</v>
      </c>
      <c r="AU149" s="201" t="s">
        <v>72</v>
      </c>
      <c r="AY149" s="200" t="s">
        <v>125</v>
      </c>
      <c r="BK149" s="202">
        <f>SUM(BK150:BK151)</f>
        <v>0</v>
      </c>
    </row>
    <row r="150" s="2" customFormat="1" ht="24.15" customHeight="1">
      <c r="A150" s="39"/>
      <c r="B150" s="40"/>
      <c r="C150" s="205" t="s">
        <v>480</v>
      </c>
      <c r="D150" s="205" t="s">
        <v>128</v>
      </c>
      <c r="E150" s="206" t="s">
        <v>1356</v>
      </c>
      <c r="F150" s="207" t="s">
        <v>1357</v>
      </c>
      <c r="G150" s="208" t="s">
        <v>1191</v>
      </c>
      <c r="H150" s="209">
        <v>6</v>
      </c>
      <c r="I150" s="210"/>
      <c r="J150" s="211">
        <f>ROUND(I150*H150,2)</f>
        <v>0</v>
      </c>
      <c r="K150" s="207" t="s">
        <v>132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1358</v>
      </c>
      <c r="AT150" s="216" t="s">
        <v>128</v>
      </c>
      <c r="AU150" s="216" t="s">
        <v>80</v>
      </c>
      <c r="AY150" s="18" t="s">
        <v>125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134</v>
      </c>
      <c r="BK150" s="217">
        <f>ROUND(I150*H150,2)</f>
        <v>0</v>
      </c>
      <c r="BL150" s="18" t="s">
        <v>1358</v>
      </c>
      <c r="BM150" s="216" t="s">
        <v>1359</v>
      </c>
    </row>
    <row r="151" s="2" customFormat="1">
      <c r="A151" s="39"/>
      <c r="B151" s="40"/>
      <c r="C151" s="41"/>
      <c r="D151" s="218" t="s">
        <v>136</v>
      </c>
      <c r="E151" s="41"/>
      <c r="F151" s="219" t="s">
        <v>1360</v>
      </c>
      <c r="G151" s="41"/>
      <c r="H151" s="41"/>
      <c r="I151" s="220"/>
      <c r="J151" s="41"/>
      <c r="K151" s="41"/>
      <c r="L151" s="45"/>
      <c r="M151" s="284"/>
      <c r="N151" s="285"/>
      <c r="O151" s="281"/>
      <c r="P151" s="281"/>
      <c r="Q151" s="281"/>
      <c r="R151" s="281"/>
      <c r="S151" s="281"/>
      <c r="T151" s="2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136</v>
      </c>
      <c r="AU151" s="18" t="s">
        <v>80</v>
      </c>
    </row>
    <row r="152" s="2" customFormat="1" ht="6.96" customHeight="1">
      <c r="A152" s="39"/>
      <c r="B152" s="60"/>
      <c r="C152" s="61"/>
      <c r="D152" s="61"/>
      <c r="E152" s="61"/>
      <c r="F152" s="61"/>
      <c r="G152" s="61"/>
      <c r="H152" s="61"/>
      <c r="I152" s="61"/>
      <c r="J152" s="61"/>
      <c r="K152" s="61"/>
      <c r="L152" s="45"/>
      <c r="M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</sheetData>
  <sheetProtection sheet="1" autoFilter="0" formatColumns="0" formatRows="0" objects="1" scenarios="1" spinCount="100000" saltValue="jDk3nEDBOQGg8AODeFkMB2Hx/FdA0k1VfDdt3jTCk9opL5+RFq3KMdWtSaZnqgymE7ZFSMNJhEKMVh+h72/fgw==" hashValue="/g4OMwIm8W0LUw0nF8LQVhBgWc4DJu0a4W1hCR3fMOhewandYvmMjv22rY6FZfDjwwLS55SXpRu4lxzh+qrRrw==" algorithmName="SHA-512" password="C68C"/>
  <autoFilter ref="C81:K15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741110511"/>
    <hyperlink ref="F92" r:id="rId2" display="https://podminky.urs.cz/item/CS_URS_2025_01/741112021"/>
    <hyperlink ref="F95" r:id="rId3" display="https://podminky.urs.cz/item/CS_URS_2025_01/741122211"/>
    <hyperlink ref="F101" r:id="rId4" display="https://podminky.urs.cz/item/CS_URS_2025_01/741210001"/>
    <hyperlink ref="F104" r:id="rId5" display="https://podminky.urs.cz/item/CS_URS_2025_01/741310031"/>
    <hyperlink ref="F107" r:id="rId6" display="https://podminky.urs.cz/item/CS_URS_2025_01/741313082"/>
    <hyperlink ref="F110" r:id="rId7" display="https://podminky.urs.cz/item/CS_URS_2025_01/741320101"/>
    <hyperlink ref="F113" r:id="rId8" display="https://podminky.urs.cz/item/CS_URS_2025_01/741321001"/>
    <hyperlink ref="F117" r:id="rId9" display="https://podminky.urs.cz/item/CS_URS_2025_01/741372021"/>
    <hyperlink ref="F120" r:id="rId10" display="https://podminky.urs.cz/item/CS_URS_2025_01/741420001"/>
    <hyperlink ref="F123" r:id="rId11" display="https://podminky.urs.cz/item/CS_URS_2025_01/741420020"/>
    <hyperlink ref="F126" r:id="rId12" display="https://podminky.urs.cz/item/CS_URS_2025_01/741420021"/>
    <hyperlink ref="F129" r:id="rId13" display="https://podminky.urs.cz/item/CS_URS_2025_01/741420022"/>
    <hyperlink ref="F132" r:id="rId14" display="https://podminky.urs.cz/item/CS_URS_2025_01/741420023"/>
    <hyperlink ref="F135" r:id="rId15" display="https://podminky.urs.cz/item/CS_URS_2025_01/741420101"/>
    <hyperlink ref="F138" r:id="rId16" display="https://podminky.urs.cz/item/CS_URS_2025_01/741430002"/>
    <hyperlink ref="F141" r:id="rId17" display="https://podminky.urs.cz/item/CS_URS_2025_01/741430004"/>
    <hyperlink ref="F148" r:id="rId18" display="https://podminky.urs.cz/item/CS_URS_2025_01/741810001"/>
    <hyperlink ref="F151" r:id="rId19" display="https://podminky.urs.cz/item/CS_URS_2025_01/HZS2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DESKTOP-GN17150\Ivana</dc:creator>
  <cp:lastModifiedBy>DESKTOP-GN17150\Ivana</cp:lastModifiedBy>
  <dcterms:created xsi:type="dcterms:W3CDTF">2025-05-14T17:33:45Z</dcterms:created>
  <dcterms:modified xsi:type="dcterms:W3CDTF">2025-05-14T17:33:50Z</dcterms:modified>
</cp:coreProperties>
</file>