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48" windowWidth="23256" windowHeight="1195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Rekapitulace!$G$21</definedName>
    <definedName name="Dodavka0">Položky!#REF!</definedName>
    <definedName name="HSV">Rekapitulace!$E$21</definedName>
    <definedName name="HSV0">Položky!#REF!</definedName>
    <definedName name="HZS">Rekapitulace!$I$21</definedName>
    <definedName name="HZS0">Položky!#REF!</definedName>
    <definedName name="JKSO">'Krycí list'!$G$2</definedName>
    <definedName name="MJ">'Krycí list'!$G$5</definedName>
    <definedName name="Mont">Rekapitulace!$H$21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Položky!$A$1:$G$103</definedName>
    <definedName name="_xlnm.Print_Area" localSheetId="1">Rekapitulace!$A$1:$I$35</definedName>
    <definedName name="PocetMJ">'Krycí list'!$G$6</definedName>
    <definedName name="Poznamka">'Krycí list'!$B$37</definedName>
    <definedName name="Projektant">'Krycí list'!$C$8</definedName>
    <definedName name="PSV">Rekapitulace!$F$21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02" i="3"/>
  <c r="BD102"/>
  <c r="BC102"/>
  <c r="BB102"/>
  <c r="G102"/>
  <c r="BA102" s="1"/>
  <c r="BE101"/>
  <c r="BD101"/>
  <c r="BC101"/>
  <c r="BB101"/>
  <c r="BA101"/>
  <c r="G101"/>
  <c r="BE100"/>
  <c r="BD100"/>
  <c r="BC100"/>
  <c r="BB100"/>
  <c r="BA100"/>
  <c r="G100"/>
  <c r="BE99"/>
  <c r="BD99"/>
  <c r="BC99"/>
  <c r="BB99"/>
  <c r="BA99"/>
  <c r="G99"/>
  <c r="BE98"/>
  <c r="BD98"/>
  <c r="BC98"/>
  <c r="BB98"/>
  <c r="BA98"/>
  <c r="G98"/>
  <c r="BE97"/>
  <c r="BD97"/>
  <c r="BC97"/>
  <c r="BC103" s="1"/>
  <c r="G20" i="2" s="1"/>
  <c r="BB97" i="3"/>
  <c r="BA97"/>
  <c r="G97"/>
  <c r="B20" i="2"/>
  <c r="A20"/>
  <c r="BD103" i="3"/>
  <c r="H20" i="2" s="1"/>
  <c r="BB103" i="3"/>
  <c r="F20" i="2" s="1"/>
  <c r="G103" i="3"/>
  <c r="C103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C95" s="1"/>
  <c r="G19" i="2" s="1"/>
  <c r="BA90" i="3"/>
  <c r="BA95" s="1"/>
  <c r="E19" i="2" s="1"/>
  <c r="G90" i="3"/>
  <c r="BB90" s="1"/>
  <c r="B19" i="2"/>
  <c r="A19"/>
  <c r="BE95" i="3"/>
  <c r="I19" i="2" s="1"/>
  <c r="C95" i="3"/>
  <c r="BE87"/>
  <c r="BD87"/>
  <c r="BC87"/>
  <c r="BA87"/>
  <c r="G87"/>
  <c r="BB87" s="1"/>
  <c r="BE86"/>
  <c r="BD86"/>
  <c r="BD88" s="1"/>
  <c r="H18" i="2" s="1"/>
  <c r="BC86" i="3"/>
  <c r="BC88" s="1"/>
  <c r="G18" i="2" s="1"/>
  <c r="BA86" i="3"/>
  <c r="BA88" s="1"/>
  <c r="E18" i="2" s="1"/>
  <c r="G86" i="3"/>
  <c r="BB86" s="1"/>
  <c r="B18" i="2"/>
  <c r="A18"/>
  <c r="BE88" i="3"/>
  <c r="I18" i="2" s="1"/>
  <c r="C88" i="3"/>
  <c r="BE83"/>
  <c r="BD83"/>
  <c r="BC83"/>
  <c r="BA83"/>
  <c r="G83"/>
  <c r="BB83" s="1"/>
  <c r="BE82"/>
  <c r="BD82"/>
  <c r="BD84" s="1"/>
  <c r="H17" i="2" s="1"/>
  <c r="BC82" i="3"/>
  <c r="BC84" s="1"/>
  <c r="G17" i="2" s="1"/>
  <c r="BA82" i="3"/>
  <c r="BA84" s="1"/>
  <c r="E17" i="2" s="1"/>
  <c r="G82" i="3"/>
  <c r="BB82" s="1"/>
  <c r="B17" i="2"/>
  <c r="A17"/>
  <c r="BE84" i="3"/>
  <c r="I17" i="2" s="1"/>
  <c r="C84" i="3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E80" s="1"/>
  <c r="I16" i="2" s="1"/>
  <c r="BD71" i="3"/>
  <c r="BC71"/>
  <c r="BA71"/>
  <c r="BA80" s="1"/>
  <c r="E16" i="2" s="1"/>
  <c r="G71" i="3"/>
  <c r="BB71" s="1"/>
  <c r="B16" i="2"/>
  <c r="A16"/>
  <c r="BC80" i="3"/>
  <c r="G16" i="2" s="1"/>
  <c r="C80" i="3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E69" s="1"/>
  <c r="I15" i="2" s="1"/>
  <c r="BD63" i="3"/>
  <c r="BC63"/>
  <c r="BA63"/>
  <c r="BA69" s="1"/>
  <c r="E15" i="2" s="1"/>
  <c r="G63" i="3"/>
  <c r="BB63" s="1"/>
  <c r="B15" i="2"/>
  <c r="A15"/>
  <c r="BC69" i="3"/>
  <c r="G15" i="2" s="1"/>
  <c r="C69" i="3"/>
  <c r="BE60"/>
  <c r="BD60"/>
  <c r="BC60"/>
  <c r="BA60"/>
  <c r="G60"/>
  <c r="BB60" s="1"/>
  <c r="BE59"/>
  <c r="BD59"/>
  <c r="BC59"/>
  <c r="BA59"/>
  <c r="G59"/>
  <c r="BB59" s="1"/>
  <c r="BE58"/>
  <c r="BD58"/>
  <c r="BC58"/>
  <c r="BA58"/>
  <c r="BA61" s="1"/>
  <c r="E14" i="2" s="1"/>
  <c r="G58" i="3"/>
  <c r="BB58" s="1"/>
  <c r="BE57"/>
  <c r="BE61" s="1"/>
  <c r="I14" i="2" s="1"/>
  <c r="BD57" i="3"/>
  <c r="BC57"/>
  <c r="BC61" s="1"/>
  <c r="G14" i="2" s="1"/>
  <c r="BA57" i="3"/>
  <c r="G57"/>
  <c r="BB57" s="1"/>
  <c r="B14" i="2"/>
  <c r="A14"/>
  <c r="C61" i="3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C55" s="1"/>
  <c r="G13" i="2" s="1"/>
  <c r="BA50" i="3"/>
  <c r="BA55" s="1"/>
  <c r="E13" i="2" s="1"/>
  <c r="G50" i="3"/>
  <c r="BB50" s="1"/>
  <c r="B13" i="2"/>
  <c r="A13"/>
  <c r="BE55" i="3"/>
  <c r="I13" i="2" s="1"/>
  <c r="C55" i="3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C48" s="1"/>
  <c r="G12" i="2" s="1"/>
  <c r="BA37" i="3"/>
  <c r="G37"/>
  <c r="BB37" s="1"/>
  <c r="BE36"/>
  <c r="BE48" s="1"/>
  <c r="I12" i="2" s="1"/>
  <c r="BD36" i="3"/>
  <c r="BD48" s="1"/>
  <c r="H12" i="2" s="1"/>
  <c r="BC36" i="3"/>
  <c r="BA36"/>
  <c r="G36"/>
  <c r="BB36" s="1"/>
  <c r="B12" i="2"/>
  <c r="A12"/>
  <c r="BA48" i="3"/>
  <c r="E12" i="2" s="1"/>
  <c r="C48" i="3"/>
  <c r="BE33"/>
  <c r="BD33"/>
  <c r="BD34" s="1"/>
  <c r="H11" i="2" s="1"/>
  <c r="BC33" i="3"/>
  <c r="BC34" s="1"/>
  <c r="G11" i="2" s="1"/>
  <c r="BB33" i="3"/>
  <c r="BB34" s="1"/>
  <c r="F11" i="2" s="1"/>
  <c r="G33" i="3"/>
  <c r="BA33" s="1"/>
  <c r="BA34" s="1"/>
  <c r="E11" i="2" s="1"/>
  <c r="B11"/>
  <c r="A11"/>
  <c r="BE34" i="3"/>
  <c r="I11" i="2" s="1"/>
  <c r="C34" i="3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E24"/>
  <c r="BD24"/>
  <c r="BC24"/>
  <c r="BC31" s="1"/>
  <c r="G10" i="2" s="1"/>
  <c r="BB24" i="3"/>
  <c r="G24"/>
  <c r="BA24" s="1"/>
  <c r="BE23"/>
  <c r="BE31" s="1"/>
  <c r="I10" i="2" s="1"/>
  <c r="BD23" i="3"/>
  <c r="BD31" s="1"/>
  <c r="H10" i="2" s="1"/>
  <c r="BC23" i="3"/>
  <c r="BB23"/>
  <c r="G23"/>
  <c r="BA23" s="1"/>
  <c r="B10" i="2"/>
  <c r="A10"/>
  <c r="C31" i="3"/>
  <c r="BE20"/>
  <c r="BD20"/>
  <c r="BC20"/>
  <c r="BB20"/>
  <c r="G20"/>
  <c r="BA20" s="1"/>
  <c r="BE19"/>
  <c r="BD19"/>
  <c r="BC19"/>
  <c r="BC21" s="1"/>
  <c r="G9" i="2" s="1"/>
  <c r="BB19" i="3"/>
  <c r="G19"/>
  <c r="BA19" s="1"/>
  <c r="BE18"/>
  <c r="BE21" s="1"/>
  <c r="I9" i="2" s="1"/>
  <c r="BD18" i="3"/>
  <c r="BD21" s="1"/>
  <c r="H9" i="2" s="1"/>
  <c r="BC18" i="3"/>
  <c r="BB18"/>
  <c r="G18"/>
  <c r="BA18" s="1"/>
  <c r="BA21" s="1"/>
  <c r="E9" i="2" s="1"/>
  <c r="B9"/>
  <c r="A9"/>
  <c r="C21" i="3"/>
  <c r="BE15"/>
  <c r="BD15"/>
  <c r="BC15"/>
  <c r="BB15"/>
  <c r="G15"/>
  <c r="BA15" s="1"/>
  <c r="BE14"/>
  <c r="BD14"/>
  <c r="BD16" s="1"/>
  <c r="H8" i="2" s="1"/>
  <c r="BC14" i="3"/>
  <c r="BC16" s="1"/>
  <c r="G8" i="2" s="1"/>
  <c r="BB14" i="3"/>
  <c r="G14"/>
  <c r="BA14" s="1"/>
  <c r="B8" i="2"/>
  <c r="A8"/>
  <c r="BE16" i="3"/>
  <c r="I8" i="2" s="1"/>
  <c r="C16" i="3"/>
  <c r="BE11"/>
  <c r="BD11"/>
  <c r="BC11"/>
  <c r="BB11"/>
  <c r="G11"/>
  <c r="BA11" s="1"/>
  <c r="BE10"/>
  <c r="BD10"/>
  <c r="BC10"/>
  <c r="BB10"/>
  <c r="G10"/>
  <c r="BA10" s="1"/>
  <c r="BE9"/>
  <c r="BD9"/>
  <c r="BC9"/>
  <c r="BC12" s="1"/>
  <c r="G7" i="2" s="1"/>
  <c r="G21" s="1"/>
  <c r="C18" i="1" s="1"/>
  <c r="BB9" i="3"/>
  <c r="G9"/>
  <c r="BA9" s="1"/>
  <c r="BE8"/>
  <c r="BE12" s="1"/>
  <c r="I7" i="2" s="1"/>
  <c r="BD8" i="3"/>
  <c r="BD12" s="1"/>
  <c r="H7" i="2" s="1"/>
  <c r="BC8" i="3"/>
  <c r="BB8"/>
  <c r="G8"/>
  <c r="BA8" s="1"/>
  <c r="B7" i="2"/>
  <c r="A7"/>
  <c r="C12" i="3"/>
  <c r="E4"/>
  <c r="C4"/>
  <c r="F3"/>
  <c r="C3"/>
  <c r="C2" i="2"/>
  <c r="C1"/>
  <c r="C33" i="1"/>
  <c r="F33" s="1"/>
  <c r="C31"/>
  <c r="C9"/>
  <c r="G7"/>
  <c r="D2"/>
  <c r="C2"/>
  <c r="BB16" i="3" l="1"/>
  <c r="F8" i="2" s="1"/>
  <c r="BB55" i="3"/>
  <c r="F13" i="2" s="1"/>
  <c r="BD69" i="3"/>
  <c r="H15" i="2" s="1"/>
  <c r="BD80" i="3"/>
  <c r="H16" i="2" s="1"/>
  <c r="BB84" i="3"/>
  <c r="F17" i="2" s="1"/>
  <c r="BB88" i="3"/>
  <c r="F18" i="2" s="1"/>
  <c r="BB95" i="3"/>
  <c r="F19" i="2" s="1"/>
  <c r="BA103" i="3"/>
  <c r="E20" i="2" s="1"/>
  <c r="BE103" i="3"/>
  <c r="I20" i="2" s="1"/>
  <c r="I21" s="1"/>
  <c r="C21" i="1" s="1"/>
  <c r="BB12" i="3"/>
  <c r="F7" i="2" s="1"/>
  <c r="BB21" i="3"/>
  <c r="F9" i="2" s="1"/>
  <c r="BB31" i="3"/>
  <c r="F10" i="2" s="1"/>
  <c r="BD55" i="3"/>
  <c r="H13" i="2" s="1"/>
  <c r="BD95" i="3"/>
  <c r="H19" i="2" s="1"/>
  <c r="BA12" i="3"/>
  <c r="E7" i="2" s="1"/>
  <c r="BA31" i="3"/>
  <c r="E10" i="2" s="1"/>
  <c r="BB48" i="3"/>
  <c r="F12" i="2" s="1"/>
  <c r="BD61" i="3"/>
  <c r="H14" i="2" s="1"/>
  <c r="H21"/>
  <c r="C17" i="1" s="1"/>
  <c r="BA16" i="3"/>
  <c r="E8" i="2" s="1"/>
  <c r="BB61" i="3"/>
  <c r="F14" i="2" s="1"/>
  <c r="BB69" i="3"/>
  <c r="F15" i="2" s="1"/>
  <c r="BB80" i="3"/>
  <c r="F16" i="2" s="1"/>
  <c r="E21"/>
  <c r="G12" i="3"/>
  <c r="G16"/>
  <c r="G21"/>
  <c r="G31"/>
  <c r="G34"/>
  <c r="G48"/>
  <c r="G55"/>
  <c r="G61"/>
  <c r="G69"/>
  <c r="G80"/>
  <c r="G84"/>
  <c r="G88"/>
  <c r="G95"/>
  <c r="F21" i="2" l="1"/>
  <c r="C16" i="1" s="1"/>
  <c r="G28" i="2"/>
  <c r="I28" s="1"/>
  <c r="G17" i="1" s="1"/>
  <c r="G27" i="2"/>
  <c r="I27" s="1"/>
  <c r="G16" i="1" s="1"/>
  <c r="G26" i="2"/>
  <c r="I26" s="1"/>
  <c r="C15" i="1"/>
  <c r="C19" l="1"/>
  <c r="C22" s="1"/>
  <c r="G29" i="2"/>
  <c r="I29" s="1"/>
  <c r="G18" i="1" s="1"/>
  <c r="G32" i="2"/>
  <c r="I32" s="1"/>
  <c r="G21" i="1" s="1"/>
  <c r="G31" i="2"/>
  <c r="I31" s="1"/>
  <c r="G20" i="1" s="1"/>
  <c r="G30" i="2"/>
  <c r="I30" s="1"/>
  <c r="G19" i="1" s="1"/>
  <c r="G33" i="2"/>
  <c r="I33" s="1"/>
  <c r="G15" i="1"/>
  <c r="H34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<sst xmlns="http://schemas.openxmlformats.org/spreadsheetml/2006/main" count="376" uniqueCount="266">
  <si>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</si>
  <si>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</si>
  <si>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</si>
  <si>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</si>
  <si>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</si>
  <si>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</si>
  <si>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</si>
  <si>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</si>
  <si>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</si>
  <si>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</si>
  <si>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</si>
  <si>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</si>
  <si>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</si>
  <si>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</si>
  <si>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</si>
  <si>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</si>
  <si>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</si>
  <si>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</si>
  <si>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</si>
  <si>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</si>
  <si>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</si>
  <si>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</si>
  <si>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</si>
  <si>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</si>
  <si>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</si>
  <si>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</si>
  <si>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</si>
  <si>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</si>
  <si>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</si>
  <si>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</si>
  <si>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</si>
  <si>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</si>
  <si>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</si>
  <si>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</si>
  <si>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</si>
  <si>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</si>
  <si>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</si>
  <si>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</si>
  <si>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</si>
  <si>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</si>
  <si>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</si>
  <si>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</si>
  <si>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</si>
  <si>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</si>
  <si>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</si>
  <si>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</si>
  <si>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</si>
  <si>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</si>
  <si>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</si>
  <si>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</si>
  <si>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</si>
  <si>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</si>
  <si>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</si>
  <si>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</si>
  <si>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</si>
  <si>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</si>
  <si>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</si>
  <si>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</si>
  <si>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</si>
  <si>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</si>
  <si>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</si>
  <si>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</si>
  <si>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</si>
  <si>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</si>
  <si>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</si>
  <si>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</si>
  <si>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</si>
  <si>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</si>
  <si>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</si>
  <si>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</si>
  <si>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</si>
  <si>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</si>
  <si>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</si>
  <si>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</si>
  <si>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</si>
  <si>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</si>
  <si>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</si>
  <si>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201801</t>
  </si>
  <si>
    <t>Stavební úpravy ŠJ ZŠ Komenského 66, NJ</t>
  </si>
  <si>
    <t>01</t>
  </si>
  <si>
    <t>Školní jídelna</t>
  </si>
  <si>
    <t>Pro výběr zhotovitele stavby - bez podhledu</t>
  </si>
  <si>
    <t>61</t>
  </si>
  <si>
    <t>Upravy povrchů vnitřní</t>
  </si>
  <si>
    <t>611421133R00</t>
  </si>
  <si>
    <t xml:space="preserve">Omítka vnitřní stropů rovných, MVC, štuková </t>
  </si>
  <si>
    <t>m2</t>
  </si>
  <si>
    <t>612421431R00</t>
  </si>
  <si>
    <t>Oprava vápen.omítek stěn do 50 % pl. pod obkladem</t>
  </si>
  <si>
    <t>612421739R00</t>
  </si>
  <si>
    <t xml:space="preserve">Omítka vnitřní zdiva, MVC, na pletivu, štuková </t>
  </si>
  <si>
    <t>612425931R00</t>
  </si>
  <si>
    <t xml:space="preserve">Omítka vápenná vnitřního ostění - štuková </t>
  </si>
  <si>
    <t>63</t>
  </si>
  <si>
    <t>Podlahy a podlahové konstrukce</t>
  </si>
  <si>
    <t>632 41.01</t>
  </si>
  <si>
    <t>Potěr ze směsi, ruční zpracování, tl. 40 mm, vč adhézního můstku</t>
  </si>
  <si>
    <t>632413104R00</t>
  </si>
  <si>
    <t xml:space="preserve">Potěr, 25 MPa, samoniv, ručně, tl. 4 mm </t>
  </si>
  <si>
    <t>64</t>
  </si>
  <si>
    <t>Výplně otvorů</t>
  </si>
  <si>
    <t>64.1</t>
  </si>
  <si>
    <t>Předokenní rolety dle specifikace v PD celohliníkové, barva bílá, vč. montáže</t>
  </si>
  <si>
    <t>set</t>
  </si>
  <si>
    <t>642944121R00</t>
  </si>
  <si>
    <t xml:space="preserve">Osazení ocelových zárubní dodatečně do 2,5 m2. </t>
  </si>
  <si>
    <t>kus</t>
  </si>
  <si>
    <t>55330101</t>
  </si>
  <si>
    <t>Zárubeň ocelová CgH máčená 80x197x11 cm P</t>
  </si>
  <si>
    <t>96</t>
  </si>
  <si>
    <t>Bourání konstrukcí</t>
  </si>
  <si>
    <t>962051115R00</t>
  </si>
  <si>
    <t xml:space="preserve">Bourání příček železobetonových tl. 10 cm </t>
  </si>
  <si>
    <t>965042241R00</t>
  </si>
  <si>
    <t xml:space="preserve">Bourání mazanin betonových tl. nad 10 cm, nad 4 m2 </t>
  </si>
  <si>
    <t>m3</t>
  </si>
  <si>
    <t>965081713R00</t>
  </si>
  <si>
    <t xml:space="preserve">Bourání dlaždic keramických tl. 1 cm, nad 1 m2 </t>
  </si>
  <si>
    <t>968061125R00</t>
  </si>
  <si>
    <t xml:space="preserve">Vyvěšení dřevěných dveřních křídel pl. do 2 m2 </t>
  </si>
  <si>
    <t>968062355R00</t>
  </si>
  <si>
    <t>Vybourání dřevěných rámů oken pl. 2 m2 výdejní okénka</t>
  </si>
  <si>
    <t>968072455R00</t>
  </si>
  <si>
    <t xml:space="preserve">Vybourání kovových dveřních zárubní pl. do 2 m2 </t>
  </si>
  <si>
    <t>971052521R00</t>
  </si>
  <si>
    <t xml:space="preserve">Vybourání otvorů zdi želbet. pl. 1 m2, tl. 10 cm </t>
  </si>
  <si>
    <t>978059531R00</t>
  </si>
  <si>
    <t xml:space="preserve">Odsekání vnitřních obkladů stěn nad 2 m2 </t>
  </si>
  <si>
    <t>99</t>
  </si>
  <si>
    <t>Staveništní přesun hmot</t>
  </si>
  <si>
    <t>998012022R00</t>
  </si>
  <si>
    <t xml:space="preserve">Přesun hmot pro budovy monolitické výšky do 12 m </t>
  </si>
  <si>
    <t>t</t>
  </si>
  <si>
    <t>766</t>
  </si>
  <si>
    <t>Konstrukce truhlářské</t>
  </si>
  <si>
    <t>766.1</t>
  </si>
  <si>
    <t>Obklad stěny z MDF desek 18 mm, specifikace v PD vč. úpravy hran a řezání</t>
  </si>
  <si>
    <t xml:space="preserve">Demontáž dřevěné podnosové dráhy </t>
  </si>
  <si>
    <t>766.2</t>
  </si>
  <si>
    <t>Obklad rampy z MDF desek 18 mm, specifikace v PD vč. úpravy hran, řezání a montáže</t>
  </si>
  <si>
    <t>766.3</t>
  </si>
  <si>
    <t>Obklad rampy z MDF desek 10 mm, specifikace v PD vč. úpravy hran, řezání a montáže</t>
  </si>
  <si>
    <t>766.4</t>
  </si>
  <si>
    <t>Obklad rampy z MDF desek 6 mm, specifikace v PD vč. úpravy hran, řezání a montáže</t>
  </si>
  <si>
    <t>766.5</t>
  </si>
  <si>
    <t>Piktogramy rampy z nalepovací fólie vč. montáže</t>
  </si>
  <si>
    <t>dm2</t>
  </si>
  <si>
    <t>766.6</t>
  </si>
  <si>
    <t>Dveře vnitřní hladké plné 1 kříd. 80x197 P, fólie, kování nerez, vložka, nerez pásy</t>
  </si>
  <si>
    <t>766411812R00</t>
  </si>
  <si>
    <t xml:space="preserve">Demontáž obložení stěn panely velikosti nad 1,5 m2 </t>
  </si>
  <si>
    <t>766411822R00</t>
  </si>
  <si>
    <t xml:space="preserve">Demontáž podkladových roštů obložení stěn </t>
  </si>
  <si>
    <t>766661112R00</t>
  </si>
  <si>
    <t xml:space="preserve">Montáž dveří do zárubně,otevíravých 1kř.do 0,8 m </t>
  </si>
  <si>
    <t>766410020RAI</t>
  </si>
  <si>
    <t>Obklad stěn deskami z aglomerovaného dřeva pouze montáž, desky ve specifikaci</t>
  </si>
  <si>
    <t>998766102R00</t>
  </si>
  <si>
    <t xml:space="preserve">Přesun hmot pro truhlářské konstr., výšky do 12 m </t>
  </si>
  <si>
    <t>767</t>
  </si>
  <si>
    <t>Konstrukce zámečnické</t>
  </si>
  <si>
    <t>767.2</t>
  </si>
  <si>
    <t>Napojení ocel. výztuže na rámy rozšíř. oken dle stavu po vybourání stávajících oken</t>
  </si>
  <si>
    <t>767999801R00</t>
  </si>
  <si>
    <t>Demontáž doplňků staveb o hmotnosti do 50 kg stávající zábradllí</t>
  </si>
  <si>
    <t>kg</t>
  </si>
  <si>
    <t>767990010RAB</t>
  </si>
  <si>
    <t>Atypické ocelové konstrukce 5 - 10 kg/kus, ocelové konzoly rampy (13 ks)</t>
  </si>
  <si>
    <t>767990010RAD</t>
  </si>
  <si>
    <t>Atypické ocelové konstrukce 50 - 100 kg/kus, ocelové rámy v rozšíř. otvorech</t>
  </si>
  <si>
    <t>998767102R00</t>
  </si>
  <si>
    <t xml:space="preserve">Přesun hmot pro zámečnické konstr., výšky do 12 m </t>
  </si>
  <si>
    <t>771</t>
  </si>
  <si>
    <t>Podlahy z dlaždic a obklady</t>
  </si>
  <si>
    <t>771575102RT3</t>
  </si>
  <si>
    <t>Montáž podlah keram., hladké, 10x10 cm flexibilní tmel</t>
  </si>
  <si>
    <t>771578011RT3</t>
  </si>
  <si>
    <t>Spára podlaha - stěna, silikonem sanitární silikon</t>
  </si>
  <si>
    <t>m</t>
  </si>
  <si>
    <t>59763500</t>
  </si>
  <si>
    <t>Dlažba neglazovaná slinutá 100x100x9 mm</t>
  </si>
  <si>
    <t>998771102R00</t>
  </si>
  <si>
    <t xml:space="preserve">Přesun hmot pro podlahy z dlaždic, výšky do 12 m </t>
  </si>
  <si>
    <t>776</t>
  </si>
  <si>
    <t>Podlahy povlakové</t>
  </si>
  <si>
    <t>776401800R00</t>
  </si>
  <si>
    <t xml:space="preserve">Demontáž soklíků nebo lišt, pryžových nebo z PVC </t>
  </si>
  <si>
    <t>776421100R00</t>
  </si>
  <si>
    <t>Lepení podlahových soklíků z měkčeného PVC soklík z podlahoviny</t>
  </si>
  <si>
    <t>776511820R00</t>
  </si>
  <si>
    <t xml:space="preserve">Odstranění PVC podlah lepených s podložkou </t>
  </si>
  <si>
    <t>776521100R00</t>
  </si>
  <si>
    <t xml:space="preserve">Lepení povlakových podlah z pásů PVC lepidlem </t>
  </si>
  <si>
    <t>28412285</t>
  </si>
  <si>
    <t>Podlahovina PVC 1500x2,0 mm včetně soklíku</t>
  </si>
  <si>
    <t>998776102R00</t>
  </si>
  <si>
    <t xml:space="preserve">Přesun hmot pro podlahy povlakové, výšky do 12 m </t>
  </si>
  <si>
    <t>781</t>
  </si>
  <si>
    <t>Obklady keramické</t>
  </si>
  <si>
    <t>771.1</t>
  </si>
  <si>
    <t>Penetrační nátěr pod obklad a dlažbu</t>
  </si>
  <si>
    <t>771101121R00</t>
  </si>
  <si>
    <t>Provedení penetrace podkladu pod obklad a dlažbu</t>
  </si>
  <si>
    <t>771579795R00</t>
  </si>
  <si>
    <t xml:space="preserve">Příplatek za spárování vodotěsnou hmotou - plošně </t>
  </si>
  <si>
    <t>781210121R00</t>
  </si>
  <si>
    <t xml:space="preserve">Obkládání stěn obkl. pórovin. do tmele do 200x200 </t>
  </si>
  <si>
    <t>781491001RT1</t>
  </si>
  <si>
    <t>Montáž lišt k obkladům rohových, koutových i dilatačních</t>
  </si>
  <si>
    <t>781.1</t>
  </si>
  <si>
    <t>Obkladová lišta ke keram. obkladu</t>
  </si>
  <si>
    <t>58583221.A</t>
  </si>
  <si>
    <t>Flexibilní spár hmota bílá</t>
  </si>
  <si>
    <t>59767110</t>
  </si>
  <si>
    <t>Obklad keram. glazovaný bílý 200x200x8</t>
  </si>
  <si>
    <t>998781102R00</t>
  </si>
  <si>
    <t xml:space="preserve">Přesun hmot pro obklady keramické, výšky do 12 m </t>
  </si>
  <si>
    <t>783</t>
  </si>
  <si>
    <t>Nátěry</t>
  </si>
  <si>
    <t>783151112R00</t>
  </si>
  <si>
    <t>Nátěr epoxidový OK "A" 1x + 1x email materiál ve specifikaci</t>
  </si>
  <si>
    <t>24621674</t>
  </si>
  <si>
    <t>Email syntet antikorozní + vrchní</t>
  </si>
  <si>
    <t>784</t>
  </si>
  <si>
    <t>Malby</t>
  </si>
  <si>
    <t>784452271RT2</t>
  </si>
  <si>
    <t>Malba směsí tekutou 2x, 1barva, místnost do 3,8 m barva bílá</t>
  </si>
  <si>
    <t>784452941R00</t>
  </si>
  <si>
    <t>Oprava,směs tekut.2x, 1bar+strop, oškr. míst. 3,8m barva bílá</t>
  </si>
  <si>
    <t>796</t>
  </si>
  <si>
    <t>Vnitřní vybavení</t>
  </si>
  <si>
    <t>796.1</t>
  </si>
  <si>
    <t>Oplechování rámů výdejních oken,  rš 200 mm materiál gastro nerez AISI 304 tl. 0,8 mm</t>
  </si>
  <si>
    <t>796.2</t>
  </si>
  <si>
    <t>Podnosová dráha 300 mm, 4-trubková a zarážkami materiál gastro nerez AISI 304, vč. konzol a mont.</t>
  </si>
  <si>
    <t>796.3</t>
  </si>
  <si>
    <t>Výdejní pult - parapet oken, š 300 mm, tl. 40 mm materiál gastro nerez AISI 304 celoplošně podlep.</t>
  </si>
  <si>
    <t>796.4</t>
  </si>
  <si>
    <t>Svislé oplechování podnosové dráhy materiál gastro nerez AISI 304 lepený na obklad</t>
  </si>
  <si>
    <t>796.5</t>
  </si>
  <si>
    <t>Zápustné LED svítidlo 90 mm, 40 W vč. montáže do podhledu rampy</t>
  </si>
  <si>
    <t>D96</t>
  </si>
  <si>
    <t>Přesuny suti a vybouraných hmot</t>
  </si>
  <si>
    <t>979.1</t>
  </si>
  <si>
    <t xml:space="preserve">Poplatek za skládku </t>
  </si>
  <si>
    <t>979011111R00</t>
  </si>
  <si>
    <t xml:space="preserve">Svislá doprava suti a vybour. hmot za 1.NP a 1.PP </t>
  </si>
  <si>
    <t>979082111R00</t>
  </si>
  <si>
    <t xml:space="preserve">Vnitrostaveništní doprava suti do 10 m </t>
  </si>
  <si>
    <t>979082213R00</t>
  </si>
  <si>
    <t xml:space="preserve">Vodorovná doprava suti po suchu do 1 km </t>
  </si>
  <si>
    <t>979083116R00</t>
  </si>
  <si>
    <t xml:space="preserve">Vodorovné přemístění suti na skládku do 5000 m </t>
  </si>
  <si>
    <t>979087212R00</t>
  </si>
  <si>
    <t xml:space="preserve">Nakládání suti na dopravní prostředky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</si>
  <si>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</si>
  <si>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</si>
  <si>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</si>
  <si>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</si>
  <si>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</si>
  <si>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</si>
  <si>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</si>
  <si>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</si>
  <si>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Změna plné podnosové dráhy na trubkovou</t>
  </si>
  <si>
    <t>Základní škola Nový Jičín, Komenskáho 66, p.o.</t>
  </si>
  <si>
    <t>RUSTICUS, s.r.o.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</si>
</sst>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0" fillId="2" borderId="10" xfId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0" fillId="0" borderId="0" xfId="0" applyAlignment="1">
      <alignment horizontal="left" wrapTex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1.1000000000000001</v>
      </c>
      <c r="D2" s="5" t="str">
        <f>Rekapitulace!G2</f>
        <v>Pro výběr zhotovitele stavby - bez podhledu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" customHeight="1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" customHeight="1">
      <c r="A7" s="23" t="s">
        <v>77</v>
      </c>
      <c r="B7" s="24"/>
      <c r="C7" s="25" t="s">
        <v>78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02" t="s">
        <v>265</v>
      </c>
      <c r="D8" s="202"/>
      <c r="E8" s="203"/>
      <c r="F8" s="29" t="s">
        <v>12</v>
      </c>
      <c r="G8" s="30"/>
      <c r="H8" s="31"/>
      <c r="I8" s="32"/>
    </row>
    <row r="9" spans="1:57">
      <c r="A9" s="28" t="s">
        <v>13</v>
      </c>
      <c r="B9" s="11"/>
      <c r="C9" s="202" t="str">
        <f>Projektant</f>
        <v>RUSTICUS, s.r.o.</v>
      </c>
      <c r="D9" s="202"/>
      <c r="E9" s="203"/>
      <c r="F9" s="11"/>
      <c r="G9" s="33"/>
      <c r="H9" s="34"/>
    </row>
    <row r="10" spans="1:57">
      <c r="A10" s="28" t="s">
        <v>14</v>
      </c>
      <c r="B10" s="11"/>
      <c r="C10" s="202" t="s">
        <v>264</v>
      </c>
      <c r="D10" s="202"/>
      <c r="E10" s="202"/>
      <c r="F10" s="35"/>
      <c r="G10" s="36"/>
      <c r="H10" s="37"/>
    </row>
    <row r="11" spans="1:57" ht="13.5" customHeight="1">
      <c r="A11" s="28" t="s">
        <v>15</v>
      </c>
      <c r="B11" s="11"/>
      <c r="C11" s="202"/>
      <c r="D11" s="202"/>
      <c r="E11" s="202"/>
      <c r="F11" s="38" t="s">
        <v>16</v>
      </c>
      <c r="G11" s="39">
        <v>201801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204"/>
      <c r="D12" s="204"/>
      <c r="E12" s="204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" customHeight="1">
      <c r="A15" s="53"/>
      <c r="B15" s="54" t="s">
        <v>22</v>
      </c>
      <c r="C15" s="55">
        <f>HSV</f>
        <v>0</v>
      </c>
      <c r="D15" s="56" t="str">
        <f>Rekapitulace!A26</f>
        <v>Ztížené výrobní podmínky</v>
      </c>
      <c r="E15" s="57"/>
      <c r="F15" s="58"/>
      <c r="G15" s="55">
        <f>Rekapitulace!I26</f>
        <v>0</v>
      </c>
    </row>
    <row r="16" spans="1:57" ht="15.9" customHeight="1">
      <c r="A16" s="53" t="s">
        <v>23</v>
      </c>
      <c r="B16" s="54" t="s">
        <v>24</v>
      </c>
      <c r="C16" s="55">
        <f>PSV</f>
        <v>0</v>
      </c>
      <c r="D16" s="59" t="str">
        <f>Rekapitulace!A27</f>
        <v>Oborová přirážka</v>
      </c>
      <c r="E16" s="60"/>
      <c r="F16" s="61"/>
      <c r="G16" s="55">
        <f>Rekapitulace!I27</f>
        <v>0</v>
      </c>
    </row>
    <row r="17" spans="1:7" ht="15.9" customHeight="1">
      <c r="A17" s="53" t="s">
        <v>25</v>
      </c>
      <c r="B17" s="54" t="s">
        <v>26</v>
      </c>
      <c r="C17" s="55">
        <f>Mont</f>
        <v>0</v>
      </c>
      <c r="D17" s="59" t="str">
        <f>Rekapitulace!A28</f>
        <v>Přesun stavebních kapacit</v>
      </c>
      <c r="E17" s="60"/>
      <c r="F17" s="61"/>
      <c r="G17" s="55">
        <f>Rekapitulace!I28</f>
        <v>0</v>
      </c>
    </row>
    <row r="18" spans="1:7" ht="15.9" customHeight="1">
      <c r="A18" s="62" t="s">
        <v>27</v>
      </c>
      <c r="B18" s="63" t="s">
        <v>28</v>
      </c>
      <c r="C18" s="55">
        <f>Dodavka</f>
        <v>0</v>
      </c>
      <c r="D18" s="59" t="str">
        <f>Rekapitulace!A29</f>
        <v>Mimostaveništní doprava</v>
      </c>
      <c r="E18" s="60"/>
      <c r="F18" s="61"/>
      <c r="G18" s="55">
        <f>Rekapitulace!I29</f>
        <v>0</v>
      </c>
    </row>
    <row r="19" spans="1:7" ht="15.9" customHeight="1">
      <c r="A19" s="64" t="s">
        <v>29</v>
      </c>
      <c r="B19" s="54"/>
      <c r="C19" s="55">
        <f>SUM(C15:C18)</f>
        <v>0</v>
      </c>
      <c r="D19" s="65" t="str">
        <f>Rekapitulace!A30</f>
        <v>Zařízení staveniště</v>
      </c>
      <c r="E19" s="60"/>
      <c r="F19" s="61"/>
      <c r="G19" s="55">
        <f>Rekapitulace!I30</f>
        <v>0</v>
      </c>
    </row>
    <row r="20" spans="1:7" ht="15.9" customHeight="1">
      <c r="A20" s="64"/>
      <c r="B20" s="54"/>
      <c r="C20" s="55"/>
      <c r="D20" s="59" t="str">
        <f>Rekapitulace!A31</f>
        <v>Provoz investora</v>
      </c>
      <c r="E20" s="60"/>
      <c r="F20" s="61"/>
      <c r="G20" s="55">
        <f>Rekapitulace!I31</f>
        <v>0</v>
      </c>
    </row>
    <row r="21" spans="1:7" ht="15.9" customHeight="1">
      <c r="A21" s="64" t="s">
        <v>30</v>
      </c>
      <c r="B21" s="54"/>
      <c r="C21" s="55">
        <f>HZS</f>
        <v>0</v>
      </c>
      <c r="D21" s="59" t="str">
        <f>Rekapitulace!A32</f>
        <v>Kompletační činnost (IČD)</v>
      </c>
      <c r="E21" s="60"/>
      <c r="F21" s="61"/>
      <c r="G21" s="55">
        <f>Rekapitulace!I32</f>
        <v>0</v>
      </c>
    </row>
    <row r="22" spans="1:7" ht="15.9" customHeight="1">
      <c r="A22" s="66" t="s">
        <v>31</v>
      </c>
      <c r="B22" s="34"/>
      <c r="C22" s="55">
        <f>C19+C21</f>
        <v>0</v>
      </c>
      <c r="D22" s="59" t="s">
        <v>32</v>
      </c>
      <c r="E22" s="60"/>
      <c r="F22" s="61"/>
      <c r="G22" s="55">
        <f>G23-SUM(G15:G21)</f>
        <v>0</v>
      </c>
    </row>
    <row r="23" spans="1:7" ht="15.9" customHeight="1" thickBot="1">
      <c r="A23" s="205" t="s">
        <v>33</v>
      </c>
      <c r="B23" s="206"/>
      <c r="C23" s="67">
        <f>C22+G23</f>
        <v>0</v>
      </c>
      <c r="D23" s="68" t="s">
        <v>34</v>
      </c>
      <c r="E23" s="69"/>
      <c r="F23" s="70"/>
      <c r="G23" s="55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6" t="s">
        <v>38</v>
      </c>
      <c r="B25" s="34"/>
      <c r="C25" s="76"/>
      <c r="D25" s="34" t="s">
        <v>38</v>
      </c>
      <c r="F25" s="77" t="s">
        <v>38</v>
      </c>
      <c r="G25" s="78"/>
    </row>
    <row r="26" spans="1:7" ht="37.5" customHeight="1">
      <c r="A26" s="66" t="s">
        <v>39</v>
      </c>
      <c r="B26" s="79"/>
      <c r="C26" s="76"/>
      <c r="D26" s="34" t="s">
        <v>39</v>
      </c>
      <c r="F26" s="77" t="s">
        <v>39</v>
      </c>
      <c r="G26" s="78"/>
    </row>
    <row r="27" spans="1:7">
      <c r="A27" s="66"/>
      <c r="B27" s="80"/>
      <c r="C27" s="76"/>
      <c r="D27" s="34"/>
      <c r="F27" s="77"/>
      <c r="G27" s="78"/>
    </row>
    <row r="28" spans="1:7">
      <c r="A28" s="66" t="s">
        <v>40</v>
      </c>
      <c r="B28" s="34"/>
      <c r="C28" s="76"/>
      <c r="D28" s="77" t="s">
        <v>41</v>
      </c>
      <c r="E28" s="76"/>
      <c r="F28" s="81" t="s">
        <v>41</v>
      </c>
      <c r="G28" s="78"/>
    </row>
    <row r="29" spans="1:7" ht="69" customHeight="1">
      <c r="A29" s="66"/>
      <c r="B29" s="34"/>
      <c r="C29" s="82"/>
      <c r="D29" s="83"/>
      <c r="E29" s="82"/>
      <c r="F29" s="34"/>
      <c r="G29" s="78"/>
    </row>
    <row r="30" spans="1:7">
      <c r="A30" s="84" t="s">
        <v>42</v>
      </c>
      <c r="B30" s="85"/>
      <c r="C30" s="86">
        <v>21</v>
      </c>
      <c r="D30" s="85" t="s">
        <v>43</v>
      </c>
      <c r="E30" s="87"/>
      <c r="F30" s="197">
        <f>ROUND(C23-F32,0)</f>
        <v>0</v>
      </c>
      <c r="G30" s="198"/>
    </row>
    <row r="31" spans="1:7">
      <c r="A31" s="84" t="s">
        <v>44</v>
      </c>
      <c r="B31" s="85"/>
      <c r="C31" s="86">
        <f>SazbaDPH1</f>
        <v>21</v>
      </c>
      <c r="D31" s="85" t="s">
        <v>45</v>
      </c>
      <c r="E31" s="87"/>
      <c r="F31" s="197">
        <f>ROUND(PRODUCT(F30,C31/100),1)</f>
        <v>0</v>
      </c>
      <c r="G31" s="198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197">
        <v>0</v>
      </c>
      <c r="G32" s="198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1"/>
      <c r="F33" s="197">
        <f>ROUND(PRODUCT(F32,C33/100),1)</f>
        <v>0</v>
      </c>
      <c r="G33" s="198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199">
        <f>CEILING(SUM(F30:F33),IF(SUM(F30:F33)&gt;=0,1,-1))</f>
        <v>0</v>
      </c>
      <c r="G34" s="200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201" t="s">
        <v>263</v>
      </c>
      <c r="C37" s="201"/>
      <c r="D37" s="201"/>
      <c r="E37" s="201"/>
      <c r="F37" s="201"/>
      <c r="G37" s="201"/>
      <c r="H37" t="s">
        <v>5</v>
      </c>
    </row>
    <row r="38" spans="1:8" ht="12.75" customHeight="1">
      <c r="A38" s="95"/>
      <c r="B38" s="201"/>
      <c r="C38" s="201"/>
      <c r="D38" s="201"/>
      <c r="E38" s="201"/>
      <c r="F38" s="201"/>
      <c r="G38" s="201"/>
      <c r="H38" t="s">
        <v>5</v>
      </c>
    </row>
    <row r="39" spans="1:8">
      <c r="A39" s="95"/>
      <c r="B39" s="201"/>
      <c r="C39" s="201"/>
      <c r="D39" s="201"/>
      <c r="E39" s="201"/>
      <c r="F39" s="201"/>
      <c r="G39" s="201"/>
      <c r="H39" t="s">
        <v>5</v>
      </c>
    </row>
    <row r="40" spans="1:8">
      <c r="A40" s="95"/>
      <c r="B40" s="201"/>
      <c r="C40" s="201"/>
      <c r="D40" s="201"/>
      <c r="E40" s="201"/>
      <c r="F40" s="201"/>
      <c r="G40" s="201"/>
      <c r="H40" t="s">
        <v>5</v>
      </c>
    </row>
    <row r="41" spans="1:8">
      <c r="A41" s="95"/>
      <c r="B41" s="201"/>
      <c r="C41" s="201"/>
      <c r="D41" s="201"/>
      <c r="E41" s="201"/>
      <c r="F41" s="201"/>
      <c r="G41" s="201"/>
      <c r="H41" t="s">
        <v>5</v>
      </c>
    </row>
    <row r="42" spans="1:8">
      <c r="A42" s="95"/>
      <c r="B42" s="201"/>
      <c r="C42" s="201"/>
      <c r="D42" s="201"/>
      <c r="E42" s="201"/>
      <c r="F42" s="201"/>
      <c r="G42" s="201"/>
      <c r="H42" t="s">
        <v>5</v>
      </c>
    </row>
    <row r="43" spans="1:8">
      <c r="A43" s="95"/>
      <c r="B43" s="201"/>
      <c r="C43" s="201"/>
      <c r="D43" s="201"/>
      <c r="E43" s="201"/>
      <c r="F43" s="201"/>
      <c r="G43" s="201"/>
      <c r="H43" t="s">
        <v>5</v>
      </c>
    </row>
    <row r="44" spans="1:8">
      <c r="A44" s="95"/>
      <c r="B44" s="201"/>
      <c r="C44" s="201"/>
      <c r="D44" s="201"/>
      <c r="E44" s="201"/>
      <c r="F44" s="201"/>
      <c r="G44" s="201"/>
      <c r="H44" t="s">
        <v>5</v>
      </c>
    </row>
    <row r="45" spans="1:8" ht="0.75" customHeight="1">
      <c r="A45" s="95"/>
      <c r="B45" s="201"/>
      <c r="C45" s="201"/>
      <c r="D45" s="201"/>
      <c r="E45" s="201"/>
      <c r="F45" s="201"/>
      <c r="G45" s="201"/>
      <c r="H45" t="s">
        <v>5</v>
      </c>
    </row>
    <row r="46" spans="1:8">
      <c r="B46" s="196"/>
      <c r="C46" s="196"/>
      <c r="D46" s="196"/>
      <c r="E46" s="196"/>
      <c r="F46" s="196"/>
      <c r="G46" s="196"/>
    </row>
    <row r="47" spans="1:8">
      <c r="B47" s="196"/>
      <c r="C47" s="196"/>
      <c r="D47" s="196"/>
      <c r="E47" s="196"/>
      <c r="F47" s="196"/>
      <c r="G47" s="196"/>
    </row>
    <row r="48" spans="1:8">
      <c r="B48" s="196"/>
      <c r="C48" s="196"/>
      <c r="D48" s="196"/>
      <c r="E48" s="196"/>
      <c r="F48" s="196"/>
      <c r="G48" s="196"/>
    </row>
    <row r="49" spans="2:7">
      <c r="B49" s="196"/>
      <c r="C49" s="196"/>
      <c r="D49" s="196"/>
      <c r="E49" s="196"/>
      <c r="F49" s="196"/>
      <c r="G49" s="196"/>
    </row>
    <row r="50" spans="2:7">
      <c r="B50" s="196"/>
      <c r="C50" s="196"/>
      <c r="D50" s="196"/>
      <c r="E50" s="196"/>
      <c r="F50" s="196"/>
      <c r="G50" s="196"/>
    </row>
    <row r="51" spans="2:7">
      <c r="B51" s="196"/>
      <c r="C51" s="196"/>
      <c r="D51" s="196"/>
      <c r="E51" s="196"/>
      <c r="F51" s="196"/>
      <c r="G51" s="196"/>
    </row>
    <row r="52" spans="2:7">
      <c r="B52" s="196"/>
      <c r="C52" s="196"/>
      <c r="D52" s="196"/>
      <c r="E52" s="196"/>
      <c r="F52" s="196"/>
      <c r="G52" s="196"/>
    </row>
    <row r="53" spans="2:7">
      <c r="B53" s="196"/>
      <c r="C53" s="196"/>
      <c r="D53" s="196"/>
      <c r="E53" s="196"/>
      <c r="F53" s="196"/>
      <c r="G53" s="196"/>
    </row>
    <row r="54" spans="2:7">
      <c r="B54" s="196"/>
      <c r="C54" s="196"/>
      <c r="D54" s="196"/>
      <c r="E54" s="196"/>
      <c r="F54" s="196"/>
      <c r="G54" s="196"/>
    </row>
    <row r="55" spans="2:7">
      <c r="B55" s="196"/>
      <c r="C55" s="196"/>
      <c r="D55" s="196"/>
      <c r="E55" s="196"/>
      <c r="F55" s="196"/>
      <c r="G55" s="19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5"/>
  <sheetViews>
    <sheetView workbookViewId="0">
      <selection activeCell="H34" sqref="H34:I3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207" t="s">
        <v>48</v>
      </c>
      <c r="B1" s="208"/>
      <c r="C1" s="96" t="str">
        <f>CONCATENATE(cislostavby," ",nazevstavby)</f>
        <v>201801 Stavební úpravy ŠJ ZŠ Komenského 66, NJ</v>
      </c>
      <c r="D1" s="97"/>
      <c r="E1" s="98"/>
      <c r="F1" s="97"/>
      <c r="G1" s="99" t="s">
        <v>49</v>
      </c>
      <c r="H1" s="100">
        <v>1.1000000000000001</v>
      </c>
      <c r="I1" s="101"/>
    </row>
    <row r="2" spans="1:9" ht="13.8" thickBot="1">
      <c r="A2" s="209" t="s">
        <v>50</v>
      </c>
      <c r="B2" s="210"/>
      <c r="C2" s="102" t="str">
        <f>CONCATENATE(cisloobjektu," ",nazevobjektu)</f>
        <v>01 Školní jídelna</v>
      </c>
      <c r="D2" s="103"/>
      <c r="E2" s="104"/>
      <c r="F2" s="103"/>
      <c r="G2" s="211" t="s">
        <v>81</v>
      </c>
      <c r="H2" s="212"/>
      <c r="I2" s="213"/>
    </row>
    <row r="3" spans="1:9" ht="13.8" thickTop="1">
      <c r="F3" s="34"/>
    </row>
    <row r="4" spans="1:9" ht="19.5" customHeight="1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8" thickBot="1"/>
    <row r="6" spans="1:9" s="34" customFormat="1" ht="13.8" thickBot="1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>
      <c r="A7" s="192" t="str">
        <f>Položky!B7</f>
        <v>61</v>
      </c>
      <c r="B7" s="114" t="str">
        <f>Položky!C7</f>
        <v>Upravy povrchů vnitřní</v>
      </c>
      <c r="D7" s="115"/>
      <c r="E7" s="193">
        <f>Položky!BA12</f>
        <v>0</v>
      </c>
      <c r="F7" s="194">
        <f>Položky!BB12</f>
        <v>0</v>
      </c>
      <c r="G7" s="194">
        <f>Položky!BC12</f>
        <v>0</v>
      </c>
      <c r="H7" s="194">
        <f>Položky!BD12</f>
        <v>0</v>
      </c>
      <c r="I7" s="195">
        <f>Položky!BE12</f>
        <v>0</v>
      </c>
    </row>
    <row r="8" spans="1:9" s="34" customFormat="1">
      <c r="A8" s="192" t="str">
        <f>Položky!B13</f>
        <v>63</v>
      </c>
      <c r="B8" s="114" t="str">
        <f>Položky!C13</f>
        <v>Podlahy a podlahové konstrukce</v>
      </c>
      <c r="D8" s="115"/>
      <c r="E8" s="193">
        <f>Položky!BA16</f>
        <v>0</v>
      </c>
      <c r="F8" s="194">
        <f>Položky!BB16</f>
        <v>0</v>
      </c>
      <c r="G8" s="194">
        <f>Položky!BC16</f>
        <v>0</v>
      </c>
      <c r="H8" s="194">
        <f>Položky!BD16</f>
        <v>0</v>
      </c>
      <c r="I8" s="195">
        <f>Položky!BE16</f>
        <v>0</v>
      </c>
    </row>
    <row r="9" spans="1:9" s="34" customFormat="1">
      <c r="A9" s="192" t="str">
        <f>Položky!B17</f>
        <v>64</v>
      </c>
      <c r="B9" s="114" t="str">
        <f>Položky!C17</f>
        <v>Výplně otvorů</v>
      </c>
      <c r="D9" s="115"/>
      <c r="E9" s="193">
        <f>Položky!BA21</f>
        <v>0</v>
      </c>
      <c r="F9" s="194">
        <f>Položky!BB21</f>
        <v>0</v>
      </c>
      <c r="G9" s="194">
        <f>Položky!BC21</f>
        <v>0</v>
      </c>
      <c r="H9" s="194">
        <f>Položky!BD21</f>
        <v>0</v>
      </c>
      <c r="I9" s="195">
        <f>Položky!BE21</f>
        <v>0</v>
      </c>
    </row>
    <row r="10" spans="1:9" s="34" customFormat="1">
      <c r="A10" s="192" t="str">
        <f>Položky!B22</f>
        <v>96</v>
      </c>
      <c r="B10" s="114" t="str">
        <f>Položky!C22</f>
        <v>Bourání konstrukcí</v>
      </c>
      <c r="D10" s="115"/>
      <c r="E10" s="193">
        <f>Položky!BA31</f>
        <v>0</v>
      </c>
      <c r="F10" s="194">
        <f>Položky!BB31</f>
        <v>0</v>
      </c>
      <c r="G10" s="194">
        <f>Položky!BC31</f>
        <v>0</v>
      </c>
      <c r="H10" s="194">
        <f>Položky!BD31</f>
        <v>0</v>
      </c>
      <c r="I10" s="195">
        <f>Položky!BE31</f>
        <v>0</v>
      </c>
    </row>
    <row r="11" spans="1:9" s="34" customFormat="1">
      <c r="A11" s="192" t="str">
        <f>Položky!B32</f>
        <v>99</v>
      </c>
      <c r="B11" s="114" t="str">
        <f>Položky!C32</f>
        <v>Staveništní přesun hmot</v>
      </c>
      <c r="D11" s="115"/>
      <c r="E11" s="193">
        <f>Položky!BA34</f>
        <v>0</v>
      </c>
      <c r="F11" s="194">
        <f>Položky!BB34</f>
        <v>0</v>
      </c>
      <c r="G11" s="194">
        <f>Položky!BC34</f>
        <v>0</v>
      </c>
      <c r="H11" s="194">
        <f>Položky!BD34</f>
        <v>0</v>
      </c>
      <c r="I11" s="195">
        <f>Položky!BE34</f>
        <v>0</v>
      </c>
    </row>
    <row r="12" spans="1:9" s="34" customFormat="1">
      <c r="A12" s="192" t="str">
        <f>Položky!B35</f>
        <v>766</v>
      </c>
      <c r="B12" s="114" t="str">
        <f>Položky!C35</f>
        <v>Konstrukce truhlářské</v>
      </c>
      <c r="D12" s="115"/>
      <c r="E12" s="193">
        <f>Položky!BA48</f>
        <v>0</v>
      </c>
      <c r="F12" s="194">
        <f>Položky!BB48</f>
        <v>0</v>
      </c>
      <c r="G12" s="194">
        <f>Položky!BC48</f>
        <v>0</v>
      </c>
      <c r="H12" s="194">
        <f>Položky!BD48</f>
        <v>0</v>
      </c>
      <c r="I12" s="195">
        <f>Položky!BE48</f>
        <v>0</v>
      </c>
    </row>
    <row r="13" spans="1:9" s="34" customFormat="1">
      <c r="A13" s="192" t="str">
        <f>Položky!B49</f>
        <v>767</v>
      </c>
      <c r="B13" s="114" t="str">
        <f>Položky!C49</f>
        <v>Konstrukce zámečnické</v>
      </c>
      <c r="D13" s="115"/>
      <c r="E13" s="193">
        <f>Položky!BA55</f>
        <v>0</v>
      </c>
      <c r="F13" s="194">
        <f>Položky!BB55</f>
        <v>0</v>
      </c>
      <c r="G13" s="194">
        <f>Položky!BC55</f>
        <v>0</v>
      </c>
      <c r="H13" s="194">
        <f>Položky!BD55</f>
        <v>0</v>
      </c>
      <c r="I13" s="195">
        <f>Položky!BE55</f>
        <v>0</v>
      </c>
    </row>
    <row r="14" spans="1:9" s="34" customFormat="1">
      <c r="A14" s="192" t="str">
        <f>Položky!B56</f>
        <v>771</v>
      </c>
      <c r="B14" s="114" t="str">
        <f>Položky!C56</f>
        <v>Podlahy z dlaždic a obklady</v>
      </c>
      <c r="D14" s="115"/>
      <c r="E14" s="193">
        <f>Položky!BA61</f>
        <v>0</v>
      </c>
      <c r="F14" s="194">
        <f>Položky!BB61</f>
        <v>0</v>
      </c>
      <c r="G14" s="194">
        <f>Položky!BC61</f>
        <v>0</v>
      </c>
      <c r="H14" s="194">
        <f>Položky!BD61</f>
        <v>0</v>
      </c>
      <c r="I14" s="195">
        <f>Položky!BE61</f>
        <v>0</v>
      </c>
    </row>
    <row r="15" spans="1:9" s="34" customFormat="1">
      <c r="A15" s="192" t="str">
        <f>Položky!B62</f>
        <v>776</v>
      </c>
      <c r="B15" s="114" t="str">
        <f>Položky!C62</f>
        <v>Podlahy povlakové</v>
      </c>
      <c r="D15" s="115"/>
      <c r="E15" s="193">
        <f>Položky!BA69</f>
        <v>0</v>
      </c>
      <c r="F15" s="194">
        <f>Položky!BB69</f>
        <v>0</v>
      </c>
      <c r="G15" s="194">
        <f>Položky!BC69</f>
        <v>0</v>
      </c>
      <c r="H15" s="194">
        <f>Položky!BD69</f>
        <v>0</v>
      </c>
      <c r="I15" s="195">
        <f>Položky!BE69</f>
        <v>0</v>
      </c>
    </row>
    <row r="16" spans="1:9" s="34" customFormat="1">
      <c r="A16" s="192" t="str">
        <f>Položky!B70</f>
        <v>781</v>
      </c>
      <c r="B16" s="114" t="str">
        <f>Položky!C70</f>
        <v>Obklady keramické</v>
      </c>
      <c r="D16" s="115"/>
      <c r="E16" s="193">
        <f>Položky!BA80</f>
        <v>0</v>
      </c>
      <c r="F16" s="194">
        <f>Položky!BB80</f>
        <v>0</v>
      </c>
      <c r="G16" s="194">
        <f>Položky!BC80</f>
        <v>0</v>
      </c>
      <c r="H16" s="194">
        <f>Položky!BD80</f>
        <v>0</v>
      </c>
      <c r="I16" s="195">
        <f>Položky!BE80</f>
        <v>0</v>
      </c>
    </row>
    <row r="17" spans="1:57" s="34" customFormat="1">
      <c r="A17" s="192" t="str">
        <f>Položky!B81</f>
        <v>783</v>
      </c>
      <c r="B17" s="114" t="str">
        <f>Položky!C81</f>
        <v>Nátěry</v>
      </c>
      <c r="D17" s="115"/>
      <c r="E17" s="193">
        <f>Položky!BA84</f>
        <v>0</v>
      </c>
      <c r="F17" s="194">
        <f>Položky!BB84</f>
        <v>0</v>
      </c>
      <c r="G17" s="194">
        <f>Položky!BC84</f>
        <v>0</v>
      </c>
      <c r="H17" s="194">
        <f>Položky!BD84</f>
        <v>0</v>
      </c>
      <c r="I17" s="195">
        <f>Položky!BE84</f>
        <v>0</v>
      </c>
    </row>
    <row r="18" spans="1:57" s="34" customFormat="1">
      <c r="A18" s="192" t="str">
        <f>Položky!B85</f>
        <v>784</v>
      </c>
      <c r="B18" s="114" t="str">
        <f>Položky!C85</f>
        <v>Malby</v>
      </c>
      <c r="D18" s="115"/>
      <c r="E18" s="193">
        <f>Položky!BA88</f>
        <v>0</v>
      </c>
      <c r="F18" s="194">
        <f>Položky!BB88</f>
        <v>0</v>
      </c>
      <c r="G18" s="194">
        <f>Položky!BC88</f>
        <v>0</v>
      </c>
      <c r="H18" s="194">
        <f>Položky!BD88</f>
        <v>0</v>
      </c>
      <c r="I18" s="195">
        <f>Položky!BE88</f>
        <v>0</v>
      </c>
    </row>
    <row r="19" spans="1:57" s="34" customFormat="1">
      <c r="A19" s="192" t="str">
        <f>Položky!B89</f>
        <v>796</v>
      </c>
      <c r="B19" s="114" t="str">
        <f>Položky!C89</f>
        <v>Vnitřní vybavení</v>
      </c>
      <c r="D19" s="115"/>
      <c r="E19" s="193">
        <f>Položky!BA95</f>
        <v>0</v>
      </c>
      <c r="F19" s="194">
        <f>Položky!BB95</f>
        <v>0</v>
      </c>
      <c r="G19" s="194">
        <f>Položky!BC95</f>
        <v>0</v>
      </c>
      <c r="H19" s="194">
        <f>Položky!BD95</f>
        <v>0</v>
      </c>
      <c r="I19" s="195">
        <f>Položky!BE95</f>
        <v>0</v>
      </c>
    </row>
    <row r="20" spans="1:57" s="34" customFormat="1" ht="13.8" thickBot="1">
      <c r="A20" s="192" t="str">
        <f>Položky!B96</f>
        <v>D96</v>
      </c>
      <c r="B20" s="114" t="str">
        <f>Položky!C96</f>
        <v>Přesuny suti a vybouraných hmot</v>
      </c>
      <c r="D20" s="115"/>
      <c r="E20" s="193">
        <f>Položky!BA103</f>
        <v>0</v>
      </c>
      <c r="F20" s="194">
        <f>Položky!BB103</f>
        <v>0</v>
      </c>
      <c r="G20" s="194">
        <f>Položky!BC103</f>
        <v>0</v>
      </c>
      <c r="H20" s="194">
        <f>Položky!BD103</f>
        <v>0</v>
      </c>
      <c r="I20" s="195">
        <f>Položky!BE103</f>
        <v>0</v>
      </c>
    </row>
    <row r="21" spans="1:57" s="122" customFormat="1" ht="13.8" thickBot="1">
      <c r="A21" s="116"/>
      <c r="B21" s="117" t="s">
        <v>57</v>
      </c>
      <c r="C21" s="117"/>
      <c r="D21" s="118"/>
      <c r="E21" s="119">
        <f>SUM(E7:E20)</f>
        <v>0</v>
      </c>
      <c r="F21" s="120">
        <f>SUM(F7:F20)</f>
        <v>0</v>
      </c>
      <c r="G21" s="120">
        <f>SUM(G7:G20)</f>
        <v>0</v>
      </c>
      <c r="H21" s="120">
        <f>SUM(H7:H20)</f>
        <v>0</v>
      </c>
      <c r="I21" s="121">
        <f>SUM(I7:I20)</f>
        <v>0</v>
      </c>
    </row>
    <row r="22" spans="1:57">
      <c r="A22" s="34"/>
      <c r="B22" s="34"/>
      <c r="C22" s="34"/>
      <c r="D22" s="34"/>
      <c r="E22" s="34"/>
      <c r="F22" s="34"/>
      <c r="G22" s="34"/>
      <c r="H22" s="34"/>
      <c r="I22" s="34"/>
    </row>
    <row r="23" spans="1:57" ht="19.5" customHeight="1">
      <c r="A23" s="106" t="s">
        <v>58</v>
      </c>
      <c r="B23" s="106"/>
      <c r="C23" s="106"/>
      <c r="D23" s="106"/>
      <c r="E23" s="106"/>
      <c r="F23" s="106"/>
      <c r="G23" s="123"/>
      <c r="H23" s="106"/>
      <c r="I23" s="106"/>
      <c r="BA23" s="40"/>
      <c r="BB23" s="40"/>
      <c r="BC23" s="40"/>
      <c r="BD23" s="40"/>
      <c r="BE23" s="40"/>
    </row>
    <row r="24" spans="1:57" ht="13.8" thickBot="1"/>
    <row r="25" spans="1:57">
      <c r="A25" s="71" t="s">
        <v>59</v>
      </c>
      <c r="B25" s="72"/>
      <c r="C25" s="72"/>
      <c r="D25" s="124"/>
      <c r="E25" s="125" t="s">
        <v>60</v>
      </c>
      <c r="F25" s="126" t="s">
        <v>61</v>
      </c>
      <c r="G25" s="127" t="s">
        <v>62</v>
      </c>
      <c r="H25" s="128"/>
      <c r="I25" s="129" t="s">
        <v>60</v>
      </c>
    </row>
    <row r="26" spans="1:57">
      <c r="A26" s="130" t="s">
        <v>255</v>
      </c>
      <c r="B26" s="131"/>
      <c r="C26" s="131"/>
      <c r="D26" s="132"/>
      <c r="E26" s="133"/>
      <c r="F26" s="134"/>
      <c r="G26" s="135">
        <f t="shared" ref="G26:G33" si="0">CHOOSE(BA26+1,HSV+PSV,HSV+PSV+Mont,HSV+PSV+Dodavka+Mont,HSV,PSV,Mont,Dodavka,Mont+Dodavka,0)</f>
        <v>0</v>
      </c>
      <c r="H26" s="136"/>
      <c r="I26" s="137">
        <f t="shared" ref="I26:I33" si="1">E26+F26*G26/100</f>
        <v>0</v>
      </c>
      <c r="BA26">
        <v>0</v>
      </c>
    </row>
    <row r="27" spans="1:57">
      <c r="A27" s="130" t="s">
        <v>256</v>
      </c>
      <c r="B27" s="131"/>
      <c r="C27" s="131"/>
      <c r="D27" s="132"/>
      <c r="E27" s="133"/>
      <c r="F27" s="134"/>
      <c r="G27" s="135">
        <f t="shared" si="0"/>
        <v>0</v>
      </c>
      <c r="H27" s="136"/>
      <c r="I27" s="137">
        <f t="shared" si="1"/>
        <v>0</v>
      </c>
      <c r="BA27">
        <v>0</v>
      </c>
    </row>
    <row r="28" spans="1:57">
      <c r="A28" s="130" t="s">
        <v>257</v>
      </c>
      <c r="B28" s="131"/>
      <c r="C28" s="131"/>
      <c r="D28" s="132"/>
      <c r="E28" s="133"/>
      <c r="F28" s="134"/>
      <c r="G28" s="135">
        <f t="shared" si="0"/>
        <v>0</v>
      </c>
      <c r="H28" s="136"/>
      <c r="I28" s="137">
        <f t="shared" si="1"/>
        <v>0</v>
      </c>
      <c r="BA28">
        <v>0</v>
      </c>
    </row>
    <row r="29" spans="1:57">
      <c r="A29" s="130" t="s">
        <v>258</v>
      </c>
      <c r="B29" s="131"/>
      <c r="C29" s="131"/>
      <c r="D29" s="132"/>
      <c r="E29" s="133"/>
      <c r="F29" s="134"/>
      <c r="G29" s="135">
        <f t="shared" si="0"/>
        <v>0</v>
      </c>
      <c r="H29" s="136"/>
      <c r="I29" s="137">
        <f t="shared" si="1"/>
        <v>0</v>
      </c>
      <c r="BA29">
        <v>0</v>
      </c>
    </row>
    <row r="30" spans="1:57">
      <c r="A30" s="130" t="s">
        <v>259</v>
      </c>
      <c r="B30" s="131"/>
      <c r="C30" s="131"/>
      <c r="D30" s="132"/>
      <c r="E30" s="133"/>
      <c r="F30" s="134"/>
      <c r="G30" s="135">
        <f t="shared" si="0"/>
        <v>0</v>
      </c>
      <c r="H30" s="136"/>
      <c r="I30" s="137">
        <f t="shared" si="1"/>
        <v>0</v>
      </c>
      <c r="BA30">
        <v>1</v>
      </c>
    </row>
    <row r="31" spans="1:57">
      <c r="A31" s="130" t="s">
        <v>260</v>
      </c>
      <c r="B31" s="131"/>
      <c r="C31" s="131"/>
      <c r="D31" s="132"/>
      <c r="E31" s="133"/>
      <c r="F31" s="134"/>
      <c r="G31" s="135">
        <f t="shared" si="0"/>
        <v>0</v>
      </c>
      <c r="H31" s="136"/>
      <c r="I31" s="137">
        <f t="shared" si="1"/>
        <v>0</v>
      </c>
      <c r="BA31">
        <v>1</v>
      </c>
    </row>
    <row r="32" spans="1:57">
      <c r="A32" s="130" t="s">
        <v>261</v>
      </c>
      <c r="B32" s="131"/>
      <c r="C32" s="131"/>
      <c r="D32" s="132"/>
      <c r="E32" s="133"/>
      <c r="F32" s="134"/>
      <c r="G32" s="135">
        <f t="shared" si="0"/>
        <v>0</v>
      </c>
      <c r="H32" s="136"/>
      <c r="I32" s="137">
        <f t="shared" si="1"/>
        <v>0</v>
      </c>
      <c r="BA32">
        <v>2</v>
      </c>
    </row>
    <row r="33" spans="1:53">
      <c r="A33" s="130" t="s">
        <v>262</v>
      </c>
      <c r="B33" s="131"/>
      <c r="C33" s="131"/>
      <c r="D33" s="132"/>
      <c r="E33" s="133"/>
      <c r="F33" s="134"/>
      <c r="G33" s="135">
        <f t="shared" si="0"/>
        <v>0</v>
      </c>
      <c r="H33" s="136"/>
      <c r="I33" s="137">
        <f t="shared" si="1"/>
        <v>0</v>
      </c>
      <c r="BA33">
        <v>2</v>
      </c>
    </row>
    <row r="34" spans="1:53" ht="13.8" thickBot="1">
      <c r="A34" s="138"/>
      <c r="B34" s="139" t="s">
        <v>63</v>
      </c>
      <c r="C34" s="140"/>
      <c r="D34" s="141"/>
      <c r="E34" s="142"/>
      <c r="F34" s="143"/>
      <c r="G34" s="143"/>
      <c r="H34" s="214">
        <f>SUM(I26:I33)</f>
        <v>0</v>
      </c>
      <c r="I34" s="215"/>
    </row>
    <row r="36" spans="1:53">
      <c r="B36" s="122"/>
      <c r="F36" s="144"/>
      <c r="G36" s="145"/>
      <c r="H36" s="145"/>
      <c r="I36" s="146"/>
    </row>
    <row r="37" spans="1:53">
      <c r="F37" s="144"/>
      <c r="G37" s="145"/>
      <c r="H37" s="145"/>
      <c r="I37" s="146"/>
    </row>
    <row r="38" spans="1:53">
      <c r="F38" s="144"/>
      <c r="G38" s="145"/>
      <c r="H38" s="145"/>
      <c r="I38" s="146"/>
    </row>
    <row r="39" spans="1:53">
      <c r="F39" s="144"/>
      <c r="G39" s="145"/>
      <c r="H39" s="145"/>
      <c r="I39" s="146"/>
    </row>
    <row r="40" spans="1:53">
      <c r="F40" s="144"/>
      <c r="G40" s="145"/>
      <c r="H40" s="145"/>
      <c r="I40" s="146"/>
    </row>
    <row r="41" spans="1:53">
      <c r="F41" s="144"/>
      <c r="G41" s="145"/>
      <c r="H41" s="145"/>
      <c r="I41" s="146"/>
    </row>
    <row r="42" spans="1:53">
      <c r="F42" s="144"/>
      <c r="G42" s="145"/>
      <c r="H42" s="145"/>
      <c r="I42" s="146"/>
    </row>
    <row r="43" spans="1:53">
      <c r="F43" s="144"/>
      <c r="G43" s="145"/>
      <c r="H43" s="145"/>
      <c r="I43" s="146"/>
    </row>
    <row r="44" spans="1:53">
      <c r="F44" s="144"/>
      <c r="G44" s="145"/>
      <c r="H44" s="145"/>
      <c r="I44" s="146"/>
    </row>
    <row r="45" spans="1:53">
      <c r="F45" s="144"/>
      <c r="G45" s="145"/>
      <c r="H45" s="145"/>
      <c r="I45" s="146"/>
    </row>
    <row r="46" spans="1:53">
      <c r="F46" s="144"/>
      <c r="G46" s="145"/>
      <c r="H46" s="145"/>
      <c r="I46" s="146"/>
    </row>
    <row r="47" spans="1:53">
      <c r="F47" s="144"/>
      <c r="G47" s="145"/>
      <c r="H47" s="145"/>
      <c r="I47" s="146"/>
    </row>
    <row r="48" spans="1:53">
      <c r="F48" s="144"/>
      <c r="G48" s="145"/>
      <c r="H48" s="145"/>
      <c r="I48" s="146"/>
    </row>
    <row r="49" spans="6:9">
      <c r="F49" s="144"/>
      <c r="G49" s="145"/>
      <c r="H49" s="145"/>
      <c r="I49" s="146"/>
    </row>
    <row r="50" spans="6:9">
      <c r="F50" s="144"/>
      <c r="G50" s="145"/>
      <c r="H50" s="145"/>
      <c r="I50" s="146"/>
    </row>
    <row r="51" spans="6:9">
      <c r="F51" s="144"/>
      <c r="G51" s="145"/>
      <c r="H51" s="145"/>
      <c r="I51" s="146"/>
    </row>
    <row r="52" spans="6:9">
      <c r="F52" s="144"/>
      <c r="G52" s="145"/>
      <c r="H52" s="145"/>
      <c r="I52" s="146"/>
    </row>
    <row r="53" spans="6:9">
      <c r="F53" s="144"/>
      <c r="G53" s="145"/>
      <c r="H53" s="145"/>
      <c r="I53" s="146"/>
    </row>
    <row r="54" spans="6:9">
      <c r="F54" s="144"/>
      <c r="G54" s="145"/>
      <c r="H54" s="145"/>
      <c r="I54" s="146"/>
    </row>
    <row r="55" spans="6:9">
      <c r="F55" s="144"/>
      <c r="G55" s="145"/>
      <c r="H55" s="145"/>
      <c r="I55" s="146"/>
    </row>
    <row r="56" spans="6:9">
      <c r="F56" s="144"/>
      <c r="G56" s="145"/>
      <c r="H56" s="145"/>
      <c r="I56" s="146"/>
    </row>
    <row r="57" spans="6:9">
      <c r="F57" s="144"/>
      <c r="G57" s="145"/>
      <c r="H57" s="145"/>
      <c r="I57" s="146"/>
    </row>
    <row r="58" spans="6:9">
      <c r="F58" s="144"/>
      <c r="G58" s="145"/>
      <c r="H58" s="145"/>
      <c r="I58" s="146"/>
    </row>
    <row r="59" spans="6:9">
      <c r="F59" s="144"/>
      <c r="G59" s="145"/>
      <c r="H59" s="145"/>
      <c r="I59" s="146"/>
    </row>
    <row r="60" spans="6:9">
      <c r="F60" s="144"/>
      <c r="G60" s="145"/>
      <c r="H60" s="145"/>
      <c r="I60" s="146"/>
    </row>
    <row r="61" spans="6:9">
      <c r="F61" s="144"/>
      <c r="G61" s="145"/>
      <c r="H61" s="145"/>
      <c r="I61" s="146"/>
    </row>
    <row r="62" spans="6:9">
      <c r="F62" s="144"/>
      <c r="G62" s="145"/>
      <c r="H62" s="145"/>
      <c r="I62" s="146"/>
    </row>
    <row r="63" spans="6:9">
      <c r="F63" s="144"/>
      <c r="G63" s="145"/>
      <c r="H63" s="145"/>
      <c r="I63" s="146"/>
    </row>
    <row r="64" spans="6:9">
      <c r="F64" s="144"/>
      <c r="G64" s="145"/>
      <c r="H64" s="145"/>
      <c r="I64" s="146"/>
    </row>
    <row r="65" spans="6:9">
      <c r="F65" s="144"/>
      <c r="G65" s="145"/>
      <c r="H65" s="145"/>
      <c r="I65" s="146"/>
    </row>
    <row r="66" spans="6:9">
      <c r="F66" s="144"/>
      <c r="G66" s="145"/>
      <c r="H66" s="145"/>
      <c r="I66" s="146"/>
    </row>
    <row r="67" spans="6:9">
      <c r="F67" s="144"/>
      <c r="G67" s="145"/>
      <c r="H67" s="145"/>
      <c r="I67" s="146"/>
    </row>
    <row r="68" spans="6:9">
      <c r="F68" s="144"/>
      <c r="G68" s="145"/>
      <c r="H68" s="145"/>
      <c r="I68" s="146"/>
    </row>
    <row r="69" spans="6:9">
      <c r="F69" s="144"/>
      <c r="G69" s="145"/>
      <c r="H69" s="145"/>
      <c r="I69" s="146"/>
    </row>
    <row r="70" spans="6:9">
      <c r="F70" s="144"/>
      <c r="G70" s="145"/>
      <c r="H70" s="145"/>
      <c r="I70" s="146"/>
    </row>
    <row r="71" spans="6:9">
      <c r="F71" s="144"/>
      <c r="G71" s="145"/>
      <c r="H71" s="145"/>
      <c r="I71" s="146"/>
    </row>
    <row r="72" spans="6:9">
      <c r="F72" s="144"/>
      <c r="G72" s="145"/>
      <c r="H72" s="145"/>
      <c r="I72" s="146"/>
    </row>
    <row r="73" spans="6:9">
      <c r="F73" s="144"/>
      <c r="G73" s="145"/>
      <c r="H73" s="145"/>
      <c r="I73" s="146"/>
    </row>
    <row r="74" spans="6:9">
      <c r="F74" s="144"/>
      <c r="G74" s="145"/>
      <c r="H74" s="145"/>
      <c r="I74" s="146"/>
    </row>
    <row r="75" spans="6:9">
      <c r="F75" s="144"/>
      <c r="G75" s="145"/>
      <c r="H75" s="145"/>
      <c r="I75" s="146"/>
    </row>
    <row r="76" spans="6:9">
      <c r="F76" s="144"/>
      <c r="G76" s="145"/>
      <c r="H76" s="145"/>
      <c r="I76" s="146"/>
    </row>
    <row r="77" spans="6:9">
      <c r="F77" s="144"/>
      <c r="G77" s="145"/>
      <c r="H77" s="145"/>
      <c r="I77" s="146"/>
    </row>
    <row r="78" spans="6:9">
      <c r="F78" s="144"/>
      <c r="G78" s="145"/>
      <c r="H78" s="145"/>
      <c r="I78" s="146"/>
    </row>
    <row r="79" spans="6:9">
      <c r="F79" s="144"/>
      <c r="G79" s="145"/>
      <c r="H79" s="145"/>
      <c r="I79" s="146"/>
    </row>
    <row r="80" spans="6:9">
      <c r="F80" s="144"/>
      <c r="G80" s="145"/>
      <c r="H80" s="145"/>
      <c r="I80" s="146"/>
    </row>
    <row r="81" spans="6:9">
      <c r="F81" s="144"/>
      <c r="G81" s="145"/>
      <c r="H81" s="145"/>
      <c r="I81" s="146"/>
    </row>
    <row r="82" spans="6:9">
      <c r="F82" s="144"/>
      <c r="G82" s="145"/>
      <c r="H82" s="145"/>
      <c r="I82" s="146"/>
    </row>
    <row r="83" spans="6:9">
      <c r="F83" s="144"/>
      <c r="G83" s="145"/>
      <c r="H83" s="145"/>
      <c r="I83" s="146"/>
    </row>
    <row r="84" spans="6:9">
      <c r="F84" s="144"/>
      <c r="G84" s="145"/>
      <c r="H84" s="145"/>
      <c r="I84" s="146"/>
    </row>
    <row r="85" spans="6:9">
      <c r="F85" s="144"/>
      <c r="G85" s="145"/>
      <c r="H85" s="145"/>
      <c r="I85" s="146"/>
    </row>
  </sheetData>
  <mergeCells count="4">
    <mergeCell ref="A1:B1"/>
    <mergeCell ref="A2:B2"/>
    <mergeCell ref="G2:I2"/>
    <mergeCell ref="H34:I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76"/>
  <sheetViews>
    <sheetView showGridLines="0" showZeros="0" workbookViewId="0">
      <selection activeCell="A103" sqref="A103:IV105"/>
    </sheetView>
  </sheetViews>
  <sheetFormatPr defaultColWidth="9.109375" defaultRowHeight="13.2"/>
  <cols>
    <col min="1" max="1" width="4.44140625" style="147" customWidth="1"/>
    <col min="2" max="2" width="11.5546875" style="147" customWidth="1"/>
    <col min="3" max="3" width="40.44140625" style="147" customWidth="1"/>
    <col min="4" max="4" width="5.5546875" style="147" customWidth="1"/>
    <col min="5" max="5" width="8.5546875" style="156" customWidth="1"/>
    <col min="6" max="6" width="9.88671875" style="147" customWidth="1"/>
    <col min="7" max="7" width="13.88671875" style="147" customWidth="1"/>
    <col min="8" max="11" width="9.109375" style="147"/>
    <col min="12" max="12" width="75.44140625" style="147" customWidth="1"/>
    <col min="13" max="13" width="45.33203125" style="147" customWidth="1"/>
    <col min="14" max="16384" width="9.109375" style="147"/>
  </cols>
  <sheetData>
    <row r="1" spans="1:104" ht="15.6">
      <c r="A1" s="216" t="s">
        <v>76</v>
      </c>
      <c r="B1" s="216"/>
      <c r="C1" s="216"/>
      <c r="D1" s="216"/>
      <c r="E1" s="216"/>
      <c r="F1" s="216"/>
      <c r="G1" s="216"/>
    </row>
    <row r="2" spans="1:104" ht="14.25" customHeight="1" thickBot="1">
      <c r="B2" s="148"/>
      <c r="C2" s="149"/>
      <c r="D2" s="149"/>
      <c r="E2" s="150"/>
      <c r="F2" s="149"/>
      <c r="G2" s="149"/>
    </row>
    <row r="3" spans="1:104" ht="13.8" thickTop="1">
      <c r="A3" s="207" t="s">
        <v>48</v>
      </c>
      <c r="B3" s="208"/>
      <c r="C3" s="96" t="str">
        <f>CONCATENATE(cislostavby," ",nazevstavby)</f>
        <v>201801 Stavební úpravy ŠJ ZŠ Komenského 66, NJ</v>
      </c>
      <c r="D3" s="97"/>
      <c r="E3" s="151" t="s">
        <v>64</v>
      </c>
      <c r="F3" s="152">
        <f>Rekapitulace!H1</f>
        <v>1.1000000000000001</v>
      </c>
      <c r="G3" s="153"/>
    </row>
    <row r="4" spans="1:104" ht="13.8" thickBot="1">
      <c r="A4" s="217" t="s">
        <v>50</v>
      </c>
      <c r="B4" s="210"/>
      <c r="C4" s="102" t="str">
        <f>CONCATENATE(cisloobjektu," ",nazevobjektu)</f>
        <v>01 Školní jídelna</v>
      </c>
      <c r="D4" s="103"/>
      <c r="E4" s="218" t="str">
        <f>Rekapitulace!G2</f>
        <v>Pro výběr zhotovitele stavby - bez podhledu</v>
      </c>
      <c r="F4" s="219"/>
      <c r="G4" s="220"/>
    </row>
    <row r="5" spans="1:104" ht="13.8" thickTop="1">
      <c r="A5" s="154"/>
      <c r="B5" s="155"/>
      <c r="C5" s="155"/>
      <c r="G5" s="157"/>
    </row>
    <row r="6" spans="1:104">
      <c r="A6" s="158" t="s">
        <v>65</v>
      </c>
      <c r="B6" s="159" t="s">
        <v>66</v>
      </c>
      <c r="C6" s="159" t="s">
        <v>67</v>
      </c>
      <c r="D6" s="159" t="s">
        <v>68</v>
      </c>
      <c r="E6" s="160" t="s">
        <v>69</v>
      </c>
      <c r="F6" s="159" t="s">
        <v>70</v>
      </c>
      <c r="G6" s="161" t="s">
        <v>71</v>
      </c>
    </row>
    <row r="7" spans="1:104">
      <c r="A7" s="162" t="s">
        <v>72</v>
      </c>
      <c r="B7" s="163" t="s">
        <v>82</v>
      </c>
      <c r="C7" s="164" t="s">
        <v>83</v>
      </c>
      <c r="D7" s="165"/>
      <c r="E7" s="166"/>
      <c r="F7" s="166"/>
      <c r="G7" s="167"/>
      <c r="H7" s="168"/>
      <c r="I7" s="168"/>
      <c r="O7" s="169">
        <v>1</v>
      </c>
    </row>
    <row r="8" spans="1:104">
      <c r="A8" s="170">
        <v>1</v>
      </c>
      <c r="B8" s="171" t="s">
        <v>84</v>
      </c>
      <c r="C8" s="172" t="s">
        <v>85</v>
      </c>
      <c r="D8" s="173" t="s">
        <v>86</v>
      </c>
      <c r="E8" s="174">
        <v>0.5</v>
      </c>
      <c r="F8" s="174">
        <v>0</v>
      </c>
      <c r="G8" s="175">
        <f>E8*F8</f>
        <v>0</v>
      </c>
      <c r="O8" s="169">
        <v>2</v>
      </c>
      <c r="AA8" s="147">
        <v>1</v>
      </c>
      <c r="AB8" s="147">
        <v>1</v>
      </c>
      <c r="AC8" s="147">
        <v>1</v>
      </c>
      <c r="AZ8" s="147">
        <v>1</v>
      </c>
      <c r="BA8" s="147">
        <f>IF(AZ8=1,G8,0)</f>
        <v>0</v>
      </c>
      <c r="BB8" s="147">
        <f>IF(AZ8=2,G8,0)</f>
        <v>0</v>
      </c>
      <c r="BC8" s="147">
        <f>IF(AZ8=3,G8,0)</f>
        <v>0</v>
      </c>
      <c r="BD8" s="147">
        <f>IF(AZ8=4,G8,0)</f>
        <v>0</v>
      </c>
      <c r="BE8" s="147">
        <f>IF(AZ8=5,G8,0)</f>
        <v>0</v>
      </c>
      <c r="CA8" s="176">
        <v>1</v>
      </c>
      <c r="CB8" s="176">
        <v>1</v>
      </c>
      <c r="CZ8" s="147">
        <v>5.3229999999984998E-2</v>
      </c>
    </row>
    <row r="9" spans="1:104">
      <c r="A9" s="170">
        <v>2</v>
      </c>
      <c r="B9" s="171" t="s">
        <v>87</v>
      </c>
      <c r="C9" s="172" t="s">
        <v>88</v>
      </c>
      <c r="D9" s="173" t="s">
        <v>86</v>
      </c>
      <c r="E9" s="174">
        <v>26</v>
      </c>
      <c r="F9" s="174">
        <v>0</v>
      </c>
      <c r="G9" s="175">
        <f>E9*F9</f>
        <v>0</v>
      </c>
      <c r="O9" s="169">
        <v>2</v>
      </c>
      <c r="AA9" s="147">
        <v>1</v>
      </c>
      <c r="AB9" s="147">
        <v>1</v>
      </c>
      <c r="AC9" s="147">
        <v>1</v>
      </c>
      <c r="AZ9" s="147">
        <v>1</v>
      </c>
      <c r="BA9" s="147">
        <f>IF(AZ9=1,G9,0)</f>
        <v>0</v>
      </c>
      <c r="BB9" s="147">
        <f>IF(AZ9=2,G9,0)</f>
        <v>0</v>
      </c>
      <c r="BC9" s="147">
        <f>IF(AZ9=3,G9,0)</f>
        <v>0</v>
      </c>
      <c r="BD9" s="147">
        <f>IF(AZ9=4,G9,0)</f>
        <v>0</v>
      </c>
      <c r="BE9" s="147">
        <f>IF(AZ9=5,G9,0)</f>
        <v>0</v>
      </c>
      <c r="CA9" s="176">
        <v>1</v>
      </c>
      <c r="CB9" s="176">
        <v>1</v>
      </c>
      <c r="CZ9" s="147">
        <v>2.7999999999991601E-2</v>
      </c>
    </row>
    <row r="10" spans="1:104">
      <c r="A10" s="170">
        <v>3</v>
      </c>
      <c r="B10" s="171" t="s">
        <v>89</v>
      </c>
      <c r="C10" s="172" t="s">
        <v>90</v>
      </c>
      <c r="D10" s="173" t="s">
        <v>86</v>
      </c>
      <c r="E10" s="174">
        <v>5</v>
      </c>
      <c r="F10" s="174">
        <v>0</v>
      </c>
      <c r="G10" s="175">
        <f>E10*F10</f>
        <v>0</v>
      </c>
      <c r="O10" s="169">
        <v>2</v>
      </c>
      <c r="AA10" s="147">
        <v>1</v>
      </c>
      <c r="AB10" s="147">
        <v>1</v>
      </c>
      <c r="AC10" s="147">
        <v>1</v>
      </c>
      <c r="AZ10" s="147">
        <v>1</v>
      </c>
      <c r="BA10" s="147">
        <f>IF(AZ10=1,G10,0)</f>
        <v>0</v>
      </c>
      <c r="BB10" s="147">
        <f>IF(AZ10=2,G10,0)</f>
        <v>0</v>
      </c>
      <c r="BC10" s="147">
        <f>IF(AZ10=3,G10,0)</f>
        <v>0</v>
      </c>
      <c r="BD10" s="147">
        <f>IF(AZ10=4,G10,0)</f>
        <v>0</v>
      </c>
      <c r="BE10" s="147">
        <f>IF(AZ10=5,G10,0)</f>
        <v>0</v>
      </c>
      <c r="CA10" s="176">
        <v>1</v>
      </c>
      <c r="CB10" s="176">
        <v>1</v>
      </c>
      <c r="CZ10" s="147">
        <v>6.0000000000002301E-2</v>
      </c>
    </row>
    <row r="11" spans="1:104">
      <c r="A11" s="170">
        <v>4</v>
      </c>
      <c r="B11" s="171" t="s">
        <v>91</v>
      </c>
      <c r="C11" s="172" t="s">
        <v>92</v>
      </c>
      <c r="D11" s="173" t="s">
        <v>86</v>
      </c>
      <c r="E11" s="174">
        <v>11</v>
      </c>
      <c r="F11" s="174">
        <v>0</v>
      </c>
      <c r="G11" s="175">
        <f>E11*F11</f>
        <v>0</v>
      </c>
      <c r="O11" s="169">
        <v>2</v>
      </c>
      <c r="AA11" s="147">
        <v>1</v>
      </c>
      <c r="AB11" s="147">
        <v>1</v>
      </c>
      <c r="AC11" s="147">
        <v>1</v>
      </c>
      <c r="AZ11" s="147">
        <v>1</v>
      </c>
      <c r="BA11" s="147">
        <f>IF(AZ11=1,G11,0)</f>
        <v>0</v>
      </c>
      <c r="BB11" s="147">
        <f>IF(AZ11=2,G11,0)</f>
        <v>0</v>
      </c>
      <c r="BC11" s="147">
        <f>IF(AZ11=3,G11,0)</f>
        <v>0</v>
      </c>
      <c r="BD11" s="147">
        <f>IF(AZ11=4,G11,0)</f>
        <v>0</v>
      </c>
      <c r="BE11" s="147">
        <f>IF(AZ11=5,G11,0)</f>
        <v>0</v>
      </c>
      <c r="CA11" s="176">
        <v>1</v>
      </c>
      <c r="CB11" s="176">
        <v>1</v>
      </c>
      <c r="CZ11" s="147">
        <v>5.7000000000016399E-2</v>
      </c>
    </row>
    <row r="12" spans="1:104">
      <c r="A12" s="177"/>
      <c r="B12" s="178" t="s">
        <v>74</v>
      </c>
      <c r="C12" s="179" t="str">
        <f>CONCATENATE(B7," ",C7)</f>
        <v>61 Upravy povrchů vnitřní</v>
      </c>
      <c r="D12" s="180"/>
      <c r="E12" s="181"/>
      <c r="F12" s="182"/>
      <c r="G12" s="183">
        <f>SUM(G7:G11)</f>
        <v>0</v>
      </c>
      <c r="O12" s="169">
        <v>4</v>
      </c>
      <c r="BA12" s="184">
        <f>SUM(BA7:BA11)</f>
        <v>0</v>
      </c>
      <c r="BB12" s="184">
        <f>SUM(BB7:BB11)</f>
        <v>0</v>
      </c>
      <c r="BC12" s="184">
        <f>SUM(BC7:BC11)</f>
        <v>0</v>
      </c>
      <c r="BD12" s="184">
        <f>SUM(BD7:BD11)</f>
        <v>0</v>
      </c>
      <c r="BE12" s="184">
        <f>SUM(BE7:BE11)</f>
        <v>0</v>
      </c>
    </row>
    <row r="13" spans="1:104">
      <c r="A13" s="162" t="s">
        <v>72</v>
      </c>
      <c r="B13" s="163" t="s">
        <v>93</v>
      </c>
      <c r="C13" s="164" t="s">
        <v>94</v>
      </c>
      <c r="D13" s="165"/>
      <c r="E13" s="166"/>
      <c r="F13" s="166"/>
      <c r="G13" s="167"/>
      <c r="H13" s="168"/>
      <c r="I13" s="168"/>
      <c r="O13" s="169">
        <v>1</v>
      </c>
    </row>
    <row r="14" spans="1:104" ht="20.399999999999999">
      <c r="A14" s="170">
        <v>5</v>
      </c>
      <c r="B14" s="171" t="s">
        <v>95</v>
      </c>
      <c r="C14" s="172" t="s">
        <v>96</v>
      </c>
      <c r="D14" s="173" t="s">
        <v>86</v>
      </c>
      <c r="E14" s="174">
        <v>11</v>
      </c>
      <c r="F14" s="174">
        <v>0</v>
      </c>
      <c r="G14" s="175">
        <f>E14*F14</f>
        <v>0</v>
      </c>
      <c r="O14" s="169">
        <v>2</v>
      </c>
      <c r="AA14" s="147">
        <v>11</v>
      </c>
      <c r="AB14" s="147">
        <v>3</v>
      </c>
      <c r="AC14" s="147">
        <v>45</v>
      </c>
      <c r="AZ14" s="147">
        <v>1</v>
      </c>
      <c r="BA14" s="147">
        <f>IF(AZ14=1,G14,0)</f>
        <v>0</v>
      </c>
      <c r="BB14" s="147">
        <f>IF(AZ14=2,G14,0)</f>
        <v>0</v>
      </c>
      <c r="BC14" s="147">
        <f>IF(AZ14=3,G14,0)</f>
        <v>0</v>
      </c>
      <c r="BD14" s="147">
        <f>IF(AZ14=4,G14,0)</f>
        <v>0</v>
      </c>
      <c r="BE14" s="147">
        <f>IF(AZ14=5,G14,0)</f>
        <v>0</v>
      </c>
      <c r="CA14" s="176">
        <v>11</v>
      </c>
      <c r="CB14" s="176">
        <v>3</v>
      </c>
      <c r="CZ14" s="147">
        <v>0</v>
      </c>
    </row>
    <row r="15" spans="1:104">
      <c r="A15" s="170">
        <v>6</v>
      </c>
      <c r="B15" s="171" t="s">
        <v>97</v>
      </c>
      <c r="C15" s="172" t="s">
        <v>98</v>
      </c>
      <c r="D15" s="173" t="s">
        <v>86</v>
      </c>
      <c r="E15" s="174">
        <v>11</v>
      </c>
      <c r="F15" s="174">
        <v>0</v>
      </c>
      <c r="G15" s="175">
        <f>E15*F15</f>
        <v>0</v>
      </c>
      <c r="O15" s="169">
        <v>2</v>
      </c>
      <c r="AA15" s="147">
        <v>1</v>
      </c>
      <c r="AB15" s="147">
        <v>0</v>
      </c>
      <c r="AC15" s="147">
        <v>0</v>
      </c>
      <c r="AZ15" s="147">
        <v>1</v>
      </c>
      <c r="BA15" s="147">
        <f>IF(AZ15=1,G15,0)</f>
        <v>0</v>
      </c>
      <c r="BB15" s="147">
        <f>IF(AZ15=2,G15,0)</f>
        <v>0</v>
      </c>
      <c r="BC15" s="147">
        <f>IF(AZ15=3,G15,0)</f>
        <v>0</v>
      </c>
      <c r="BD15" s="147">
        <f>IF(AZ15=4,G15,0)</f>
        <v>0</v>
      </c>
      <c r="BE15" s="147">
        <f>IF(AZ15=5,G15,0)</f>
        <v>0</v>
      </c>
      <c r="CA15" s="176">
        <v>1</v>
      </c>
      <c r="CB15" s="176">
        <v>0</v>
      </c>
      <c r="CZ15" s="147">
        <v>6.5999999999988299E-3</v>
      </c>
    </row>
    <row r="16" spans="1:104">
      <c r="A16" s="177"/>
      <c r="B16" s="178" t="s">
        <v>74</v>
      </c>
      <c r="C16" s="179" t="str">
        <f>CONCATENATE(B13," ",C13)</f>
        <v>63 Podlahy a podlahové konstrukce</v>
      </c>
      <c r="D16" s="180"/>
      <c r="E16" s="181"/>
      <c r="F16" s="182"/>
      <c r="G16" s="183">
        <f>SUM(G13:G15)</f>
        <v>0</v>
      </c>
      <c r="O16" s="169">
        <v>4</v>
      </c>
      <c r="BA16" s="184">
        <f>SUM(BA13:BA15)</f>
        <v>0</v>
      </c>
      <c r="BB16" s="184">
        <f>SUM(BB13:BB15)</f>
        <v>0</v>
      </c>
      <c r="BC16" s="184">
        <f>SUM(BC13:BC15)</f>
        <v>0</v>
      </c>
      <c r="BD16" s="184">
        <f>SUM(BD13:BD15)</f>
        <v>0</v>
      </c>
      <c r="BE16" s="184">
        <f>SUM(BE13:BE15)</f>
        <v>0</v>
      </c>
    </row>
    <row r="17" spans="1:104">
      <c r="A17" s="162" t="s">
        <v>72</v>
      </c>
      <c r="B17" s="163" t="s">
        <v>99</v>
      </c>
      <c r="C17" s="164" t="s">
        <v>100</v>
      </c>
      <c r="D17" s="165"/>
      <c r="E17" s="166"/>
      <c r="F17" s="166"/>
      <c r="G17" s="167"/>
      <c r="H17" s="168"/>
      <c r="I17" s="168"/>
      <c r="O17" s="169">
        <v>1</v>
      </c>
    </row>
    <row r="18" spans="1:104" ht="20.399999999999999">
      <c r="A18" s="170">
        <v>7</v>
      </c>
      <c r="B18" s="171" t="s">
        <v>101</v>
      </c>
      <c r="C18" s="172" t="s">
        <v>102</v>
      </c>
      <c r="D18" s="173" t="s">
        <v>103</v>
      </c>
      <c r="E18" s="174">
        <v>1</v>
      </c>
      <c r="F18" s="174">
        <v>0</v>
      </c>
      <c r="G18" s="175">
        <f>E18*F18</f>
        <v>0</v>
      </c>
      <c r="O18" s="169">
        <v>2</v>
      </c>
      <c r="AA18" s="147">
        <v>11</v>
      </c>
      <c r="AB18" s="147">
        <v>3</v>
      </c>
      <c r="AC18" s="147">
        <v>58</v>
      </c>
      <c r="AZ18" s="147">
        <v>1</v>
      </c>
      <c r="BA18" s="147">
        <f>IF(AZ18=1,G18,0)</f>
        <v>0</v>
      </c>
      <c r="BB18" s="147">
        <f>IF(AZ18=2,G18,0)</f>
        <v>0</v>
      </c>
      <c r="BC18" s="147">
        <f>IF(AZ18=3,G18,0)</f>
        <v>0</v>
      </c>
      <c r="BD18" s="147">
        <f>IF(AZ18=4,G18,0)</f>
        <v>0</v>
      </c>
      <c r="BE18" s="147">
        <f>IF(AZ18=5,G18,0)</f>
        <v>0</v>
      </c>
      <c r="CA18" s="176">
        <v>11</v>
      </c>
      <c r="CB18" s="176">
        <v>3</v>
      </c>
      <c r="CZ18" s="147">
        <v>2.5399999999997599E-3</v>
      </c>
    </row>
    <row r="19" spans="1:104">
      <c r="A19" s="170">
        <v>8</v>
      </c>
      <c r="B19" s="171" t="s">
        <v>104</v>
      </c>
      <c r="C19" s="172" t="s">
        <v>105</v>
      </c>
      <c r="D19" s="173" t="s">
        <v>106</v>
      </c>
      <c r="E19" s="174">
        <v>1</v>
      </c>
      <c r="F19" s="174">
        <v>0</v>
      </c>
      <c r="G19" s="175">
        <f>E19*F19</f>
        <v>0</v>
      </c>
      <c r="O19" s="169">
        <v>2</v>
      </c>
      <c r="AA19" s="147">
        <v>1</v>
      </c>
      <c r="AB19" s="147">
        <v>1</v>
      </c>
      <c r="AC19" s="147">
        <v>1</v>
      </c>
      <c r="AZ19" s="147">
        <v>1</v>
      </c>
      <c r="BA19" s="147">
        <f>IF(AZ19=1,G19,0)</f>
        <v>0</v>
      </c>
      <c r="BB19" s="147">
        <f>IF(AZ19=2,G19,0)</f>
        <v>0</v>
      </c>
      <c r="BC19" s="147">
        <f>IF(AZ19=3,G19,0)</f>
        <v>0</v>
      </c>
      <c r="BD19" s="147">
        <f>IF(AZ19=4,G19,0)</f>
        <v>0</v>
      </c>
      <c r="BE19" s="147">
        <f>IF(AZ19=5,G19,0)</f>
        <v>0</v>
      </c>
      <c r="CA19" s="176">
        <v>1</v>
      </c>
      <c r="CB19" s="176">
        <v>1</v>
      </c>
      <c r="CZ19" s="147">
        <v>5.2999999999997299E-2</v>
      </c>
    </row>
    <row r="20" spans="1:104">
      <c r="A20" s="170">
        <v>9</v>
      </c>
      <c r="B20" s="171" t="s">
        <v>107</v>
      </c>
      <c r="C20" s="172" t="s">
        <v>108</v>
      </c>
      <c r="D20" s="173" t="s">
        <v>106</v>
      </c>
      <c r="E20" s="174">
        <v>1</v>
      </c>
      <c r="F20" s="174">
        <v>0</v>
      </c>
      <c r="G20" s="175">
        <f>E20*F20</f>
        <v>0</v>
      </c>
      <c r="O20" s="169">
        <v>2</v>
      </c>
      <c r="AA20" s="147">
        <v>3</v>
      </c>
      <c r="AB20" s="147">
        <v>1</v>
      </c>
      <c r="AC20" s="147">
        <v>55330101</v>
      </c>
      <c r="AZ20" s="147">
        <v>1</v>
      </c>
      <c r="BA20" s="147">
        <f>IF(AZ20=1,G20,0)</f>
        <v>0</v>
      </c>
      <c r="BB20" s="147">
        <f>IF(AZ20=2,G20,0)</f>
        <v>0</v>
      </c>
      <c r="BC20" s="147">
        <f>IF(AZ20=3,G20,0)</f>
        <v>0</v>
      </c>
      <c r="BD20" s="147">
        <f>IF(AZ20=4,G20,0)</f>
        <v>0</v>
      </c>
      <c r="BE20" s="147">
        <f>IF(AZ20=5,G20,0)</f>
        <v>0</v>
      </c>
      <c r="CA20" s="176">
        <v>3</v>
      </c>
      <c r="CB20" s="176">
        <v>1</v>
      </c>
      <c r="CZ20" s="147">
        <v>1.10499999999973E-2</v>
      </c>
    </row>
    <row r="21" spans="1:104">
      <c r="A21" s="177"/>
      <c r="B21" s="178" t="s">
        <v>74</v>
      </c>
      <c r="C21" s="179" t="str">
        <f>CONCATENATE(B17," ",C17)</f>
        <v>64 Výplně otvorů</v>
      </c>
      <c r="D21" s="180"/>
      <c r="E21" s="181"/>
      <c r="F21" s="182"/>
      <c r="G21" s="183">
        <f>SUM(G17:G20)</f>
        <v>0</v>
      </c>
      <c r="O21" s="169">
        <v>4</v>
      </c>
      <c r="BA21" s="184">
        <f>SUM(BA17:BA20)</f>
        <v>0</v>
      </c>
      <c r="BB21" s="184">
        <f>SUM(BB17:BB20)</f>
        <v>0</v>
      </c>
      <c r="BC21" s="184">
        <f>SUM(BC17:BC20)</f>
        <v>0</v>
      </c>
      <c r="BD21" s="184">
        <f>SUM(BD17:BD20)</f>
        <v>0</v>
      </c>
      <c r="BE21" s="184">
        <f>SUM(BE17:BE20)</f>
        <v>0</v>
      </c>
    </row>
    <row r="22" spans="1:104">
      <c r="A22" s="162" t="s">
        <v>72</v>
      </c>
      <c r="B22" s="163" t="s">
        <v>109</v>
      </c>
      <c r="C22" s="164" t="s">
        <v>110</v>
      </c>
      <c r="D22" s="165"/>
      <c r="E22" s="166"/>
      <c r="F22" s="166"/>
      <c r="G22" s="167"/>
      <c r="H22" s="168"/>
      <c r="I22" s="168"/>
      <c r="O22" s="169">
        <v>1</v>
      </c>
    </row>
    <row r="23" spans="1:104">
      <c r="A23" s="170">
        <v>10</v>
      </c>
      <c r="B23" s="171" t="s">
        <v>111</v>
      </c>
      <c r="C23" s="172" t="s">
        <v>112</v>
      </c>
      <c r="D23" s="173" t="s">
        <v>86</v>
      </c>
      <c r="E23" s="174">
        <v>7</v>
      </c>
      <c r="F23" s="174">
        <v>0</v>
      </c>
      <c r="G23" s="175">
        <f t="shared" ref="G23:G30" si="0">E23*F23</f>
        <v>0</v>
      </c>
      <c r="O23" s="169">
        <v>2</v>
      </c>
      <c r="AA23" s="147">
        <v>1</v>
      </c>
      <c r="AB23" s="147">
        <v>1</v>
      </c>
      <c r="AC23" s="147">
        <v>1</v>
      </c>
      <c r="AZ23" s="147">
        <v>1</v>
      </c>
      <c r="BA23" s="147">
        <f t="shared" ref="BA23:BA30" si="1">IF(AZ23=1,G23,0)</f>
        <v>0</v>
      </c>
      <c r="BB23" s="147">
        <f t="shared" ref="BB23:BB30" si="2">IF(AZ23=2,G23,0)</f>
        <v>0</v>
      </c>
      <c r="BC23" s="147">
        <f t="shared" ref="BC23:BC30" si="3">IF(AZ23=3,G23,0)</f>
        <v>0</v>
      </c>
      <c r="BD23" s="147">
        <f t="shared" ref="BD23:BD30" si="4">IF(AZ23=4,G23,0)</f>
        <v>0</v>
      </c>
      <c r="BE23" s="147">
        <f t="shared" ref="BE23:BE30" si="5">IF(AZ23=5,G23,0)</f>
        <v>0</v>
      </c>
      <c r="CA23" s="176">
        <v>1</v>
      </c>
      <c r="CB23" s="176">
        <v>1</v>
      </c>
      <c r="CZ23" s="147">
        <v>9.9999999999944599E-4</v>
      </c>
    </row>
    <row r="24" spans="1:104">
      <c r="A24" s="170">
        <v>11</v>
      </c>
      <c r="B24" s="171" t="s">
        <v>113</v>
      </c>
      <c r="C24" s="172" t="s">
        <v>114</v>
      </c>
      <c r="D24" s="173" t="s">
        <v>115</v>
      </c>
      <c r="E24" s="174">
        <v>0.55000000000000004</v>
      </c>
      <c r="F24" s="174">
        <v>0</v>
      </c>
      <c r="G24" s="175">
        <f t="shared" si="0"/>
        <v>0</v>
      </c>
      <c r="O24" s="169">
        <v>2</v>
      </c>
      <c r="AA24" s="147">
        <v>1</v>
      </c>
      <c r="AB24" s="147">
        <v>1</v>
      </c>
      <c r="AC24" s="147">
        <v>1</v>
      </c>
      <c r="AZ24" s="147">
        <v>1</v>
      </c>
      <c r="BA24" s="147">
        <f t="shared" si="1"/>
        <v>0</v>
      </c>
      <c r="BB24" s="147">
        <f t="shared" si="2"/>
        <v>0</v>
      </c>
      <c r="BC24" s="147">
        <f t="shared" si="3"/>
        <v>0</v>
      </c>
      <c r="BD24" s="147">
        <f t="shared" si="4"/>
        <v>0</v>
      </c>
      <c r="BE24" s="147">
        <f t="shared" si="5"/>
        <v>0</v>
      </c>
      <c r="CA24" s="176">
        <v>1</v>
      </c>
      <c r="CB24" s="176">
        <v>1</v>
      </c>
      <c r="CZ24" s="147">
        <v>0</v>
      </c>
    </row>
    <row r="25" spans="1:104">
      <c r="A25" s="170">
        <v>12</v>
      </c>
      <c r="B25" s="171" t="s">
        <v>116</v>
      </c>
      <c r="C25" s="172" t="s">
        <v>117</v>
      </c>
      <c r="D25" s="173" t="s">
        <v>86</v>
      </c>
      <c r="E25" s="174">
        <v>4</v>
      </c>
      <c r="F25" s="174">
        <v>0</v>
      </c>
      <c r="G25" s="175">
        <f t="shared" si="0"/>
        <v>0</v>
      </c>
      <c r="O25" s="169">
        <v>2</v>
      </c>
      <c r="AA25" s="147">
        <v>1</v>
      </c>
      <c r="AB25" s="147">
        <v>1</v>
      </c>
      <c r="AC25" s="147">
        <v>1</v>
      </c>
      <c r="AZ25" s="147">
        <v>1</v>
      </c>
      <c r="BA25" s="147">
        <f t="shared" si="1"/>
        <v>0</v>
      </c>
      <c r="BB25" s="147">
        <f t="shared" si="2"/>
        <v>0</v>
      </c>
      <c r="BC25" s="147">
        <f t="shared" si="3"/>
        <v>0</v>
      </c>
      <c r="BD25" s="147">
        <f t="shared" si="4"/>
        <v>0</v>
      </c>
      <c r="BE25" s="147">
        <f t="shared" si="5"/>
        <v>0</v>
      </c>
      <c r="CA25" s="176">
        <v>1</v>
      </c>
      <c r="CB25" s="176">
        <v>1</v>
      </c>
      <c r="CZ25" s="147">
        <v>0</v>
      </c>
    </row>
    <row r="26" spans="1:104">
      <c r="A26" s="170">
        <v>13</v>
      </c>
      <c r="B26" s="171" t="s">
        <v>118</v>
      </c>
      <c r="C26" s="172" t="s">
        <v>119</v>
      </c>
      <c r="D26" s="173" t="s">
        <v>106</v>
      </c>
      <c r="E26" s="174">
        <v>2</v>
      </c>
      <c r="F26" s="174">
        <v>0</v>
      </c>
      <c r="G26" s="175">
        <f t="shared" si="0"/>
        <v>0</v>
      </c>
      <c r="O26" s="169">
        <v>2</v>
      </c>
      <c r="AA26" s="147">
        <v>1</v>
      </c>
      <c r="AB26" s="147">
        <v>1</v>
      </c>
      <c r="AC26" s="147">
        <v>1</v>
      </c>
      <c r="AZ26" s="147">
        <v>1</v>
      </c>
      <c r="BA26" s="147">
        <f t="shared" si="1"/>
        <v>0</v>
      </c>
      <c r="BB26" s="147">
        <f t="shared" si="2"/>
        <v>0</v>
      </c>
      <c r="BC26" s="147">
        <f t="shared" si="3"/>
        <v>0</v>
      </c>
      <c r="BD26" s="147">
        <f t="shared" si="4"/>
        <v>0</v>
      </c>
      <c r="BE26" s="147">
        <f t="shared" si="5"/>
        <v>0</v>
      </c>
      <c r="CA26" s="176">
        <v>1</v>
      </c>
      <c r="CB26" s="176">
        <v>1</v>
      </c>
      <c r="CZ26" s="147">
        <v>0</v>
      </c>
    </row>
    <row r="27" spans="1:104">
      <c r="A27" s="170">
        <v>14</v>
      </c>
      <c r="B27" s="171" t="s">
        <v>120</v>
      </c>
      <c r="C27" s="172" t="s">
        <v>121</v>
      </c>
      <c r="D27" s="173" t="s">
        <v>86</v>
      </c>
      <c r="E27" s="174">
        <v>9</v>
      </c>
      <c r="F27" s="174">
        <v>0</v>
      </c>
      <c r="G27" s="175">
        <f t="shared" si="0"/>
        <v>0</v>
      </c>
      <c r="O27" s="169">
        <v>2</v>
      </c>
      <c r="AA27" s="147">
        <v>1</v>
      </c>
      <c r="AB27" s="147">
        <v>1</v>
      </c>
      <c r="AC27" s="147">
        <v>1</v>
      </c>
      <c r="AZ27" s="147">
        <v>1</v>
      </c>
      <c r="BA27" s="147">
        <f t="shared" si="1"/>
        <v>0</v>
      </c>
      <c r="BB27" s="147">
        <f t="shared" si="2"/>
        <v>0</v>
      </c>
      <c r="BC27" s="147">
        <f t="shared" si="3"/>
        <v>0</v>
      </c>
      <c r="BD27" s="147">
        <f t="shared" si="4"/>
        <v>0</v>
      </c>
      <c r="BE27" s="147">
        <f t="shared" si="5"/>
        <v>0</v>
      </c>
      <c r="CA27" s="176">
        <v>1</v>
      </c>
      <c r="CB27" s="176">
        <v>1</v>
      </c>
      <c r="CZ27" s="147">
        <v>0</v>
      </c>
    </row>
    <row r="28" spans="1:104">
      <c r="A28" s="170">
        <v>15</v>
      </c>
      <c r="B28" s="171" t="s">
        <v>122</v>
      </c>
      <c r="C28" s="172" t="s">
        <v>123</v>
      </c>
      <c r="D28" s="173" t="s">
        <v>86</v>
      </c>
      <c r="E28" s="174">
        <v>3.2</v>
      </c>
      <c r="F28" s="174">
        <v>0</v>
      </c>
      <c r="G28" s="175">
        <f t="shared" si="0"/>
        <v>0</v>
      </c>
      <c r="O28" s="169">
        <v>2</v>
      </c>
      <c r="AA28" s="147">
        <v>1</v>
      </c>
      <c r="AB28" s="147">
        <v>1</v>
      </c>
      <c r="AC28" s="147">
        <v>1</v>
      </c>
      <c r="AZ28" s="147">
        <v>1</v>
      </c>
      <c r="BA28" s="147">
        <f t="shared" si="1"/>
        <v>0</v>
      </c>
      <c r="BB28" s="147">
        <f t="shared" si="2"/>
        <v>0</v>
      </c>
      <c r="BC28" s="147">
        <f t="shared" si="3"/>
        <v>0</v>
      </c>
      <c r="BD28" s="147">
        <f t="shared" si="4"/>
        <v>0</v>
      </c>
      <c r="BE28" s="147">
        <f t="shared" si="5"/>
        <v>0</v>
      </c>
      <c r="CA28" s="176">
        <v>1</v>
      </c>
      <c r="CB28" s="176">
        <v>1</v>
      </c>
      <c r="CZ28" s="147">
        <v>0</v>
      </c>
    </row>
    <row r="29" spans="1:104">
      <c r="A29" s="170">
        <v>16</v>
      </c>
      <c r="B29" s="171" t="s">
        <v>124</v>
      </c>
      <c r="C29" s="172" t="s">
        <v>125</v>
      </c>
      <c r="D29" s="173" t="s">
        <v>86</v>
      </c>
      <c r="E29" s="174">
        <v>1.5</v>
      </c>
      <c r="F29" s="174">
        <v>0</v>
      </c>
      <c r="G29" s="175">
        <f t="shared" si="0"/>
        <v>0</v>
      </c>
      <c r="O29" s="169">
        <v>2</v>
      </c>
      <c r="AA29" s="147">
        <v>1</v>
      </c>
      <c r="AB29" s="147">
        <v>1</v>
      </c>
      <c r="AC29" s="147">
        <v>1</v>
      </c>
      <c r="AZ29" s="147">
        <v>1</v>
      </c>
      <c r="BA29" s="147">
        <f t="shared" si="1"/>
        <v>0</v>
      </c>
      <c r="BB29" s="147">
        <f t="shared" si="2"/>
        <v>0</v>
      </c>
      <c r="BC29" s="147">
        <f t="shared" si="3"/>
        <v>0</v>
      </c>
      <c r="BD29" s="147">
        <f t="shared" si="4"/>
        <v>0</v>
      </c>
      <c r="BE29" s="147">
        <f t="shared" si="5"/>
        <v>0</v>
      </c>
      <c r="CA29" s="176">
        <v>1</v>
      </c>
      <c r="CB29" s="176">
        <v>1</v>
      </c>
      <c r="CZ29" s="147">
        <v>1.9999999999988898E-3</v>
      </c>
    </row>
    <row r="30" spans="1:104">
      <c r="A30" s="170">
        <v>17</v>
      </c>
      <c r="B30" s="171" t="s">
        <v>126</v>
      </c>
      <c r="C30" s="172" t="s">
        <v>127</v>
      </c>
      <c r="D30" s="173" t="s">
        <v>86</v>
      </c>
      <c r="E30" s="174">
        <v>20</v>
      </c>
      <c r="F30" s="174">
        <v>0</v>
      </c>
      <c r="G30" s="175">
        <f t="shared" si="0"/>
        <v>0</v>
      </c>
      <c r="O30" s="169">
        <v>2</v>
      </c>
      <c r="AA30" s="147">
        <v>1</v>
      </c>
      <c r="AB30" s="147">
        <v>1</v>
      </c>
      <c r="AC30" s="147">
        <v>1</v>
      </c>
      <c r="AZ30" s="147">
        <v>1</v>
      </c>
      <c r="BA30" s="147">
        <f t="shared" si="1"/>
        <v>0</v>
      </c>
      <c r="BB30" s="147">
        <f t="shared" si="2"/>
        <v>0</v>
      </c>
      <c r="BC30" s="147">
        <f t="shared" si="3"/>
        <v>0</v>
      </c>
      <c r="BD30" s="147">
        <f t="shared" si="4"/>
        <v>0</v>
      </c>
      <c r="BE30" s="147">
        <f t="shared" si="5"/>
        <v>0</v>
      </c>
      <c r="CA30" s="176">
        <v>1</v>
      </c>
      <c r="CB30" s="176">
        <v>1</v>
      </c>
      <c r="CZ30" s="147">
        <v>0</v>
      </c>
    </row>
    <row r="31" spans="1:104">
      <c r="A31" s="177"/>
      <c r="B31" s="178" t="s">
        <v>74</v>
      </c>
      <c r="C31" s="179" t="str">
        <f>CONCATENATE(B22," ",C22)</f>
        <v>96 Bourání konstrukcí</v>
      </c>
      <c r="D31" s="180"/>
      <c r="E31" s="181"/>
      <c r="F31" s="182"/>
      <c r="G31" s="183">
        <f>SUM(G22:G30)</f>
        <v>0</v>
      </c>
      <c r="O31" s="169">
        <v>4</v>
      </c>
      <c r="BA31" s="184">
        <f>SUM(BA22:BA30)</f>
        <v>0</v>
      </c>
      <c r="BB31" s="184">
        <f>SUM(BB22:BB30)</f>
        <v>0</v>
      </c>
      <c r="BC31" s="184">
        <f>SUM(BC22:BC30)</f>
        <v>0</v>
      </c>
      <c r="BD31" s="184">
        <f>SUM(BD22:BD30)</f>
        <v>0</v>
      </c>
      <c r="BE31" s="184">
        <f>SUM(BE22:BE30)</f>
        <v>0</v>
      </c>
    </row>
    <row r="32" spans="1:104">
      <c r="A32" s="162" t="s">
        <v>72</v>
      </c>
      <c r="B32" s="163" t="s">
        <v>128</v>
      </c>
      <c r="C32" s="164" t="s">
        <v>129</v>
      </c>
      <c r="D32" s="165"/>
      <c r="E32" s="166"/>
      <c r="F32" s="166"/>
      <c r="G32" s="167"/>
      <c r="H32" s="168"/>
      <c r="I32" s="168"/>
      <c r="O32" s="169">
        <v>1</v>
      </c>
    </row>
    <row r="33" spans="1:104">
      <c r="A33" s="170">
        <v>18</v>
      </c>
      <c r="B33" s="171" t="s">
        <v>130</v>
      </c>
      <c r="C33" s="172" t="s">
        <v>131</v>
      </c>
      <c r="D33" s="173" t="s">
        <v>132</v>
      </c>
      <c r="E33" s="174">
        <v>1.8308049999999401</v>
      </c>
      <c r="F33" s="174">
        <v>0</v>
      </c>
      <c r="G33" s="175">
        <f>E33*F33</f>
        <v>0</v>
      </c>
      <c r="O33" s="169">
        <v>2</v>
      </c>
      <c r="AA33" s="147">
        <v>7</v>
      </c>
      <c r="AB33" s="147">
        <v>1</v>
      </c>
      <c r="AC33" s="147">
        <v>2</v>
      </c>
      <c r="AZ33" s="147">
        <v>1</v>
      </c>
      <c r="BA33" s="147">
        <f>IF(AZ33=1,G33,0)</f>
        <v>0</v>
      </c>
      <c r="BB33" s="147">
        <f>IF(AZ33=2,G33,0)</f>
        <v>0</v>
      </c>
      <c r="BC33" s="147">
        <f>IF(AZ33=3,G33,0)</f>
        <v>0</v>
      </c>
      <c r="BD33" s="147">
        <f>IF(AZ33=4,G33,0)</f>
        <v>0</v>
      </c>
      <c r="BE33" s="147">
        <f>IF(AZ33=5,G33,0)</f>
        <v>0</v>
      </c>
      <c r="CA33" s="176">
        <v>7</v>
      </c>
      <c r="CB33" s="176">
        <v>1</v>
      </c>
      <c r="CZ33" s="147">
        <v>0</v>
      </c>
    </row>
    <row r="34" spans="1:104">
      <c r="A34" s="177"/>
      <c r="B34" s="178" t="s">
        <v>74</v>
      </c>
      <c r="C34" s="179" t="str">
        <f>CONCATENATE(B32," ",C32)</f>
        <v>99 Staveništní přesun hmot</v>
      </c>
      <c r="D34" s="180"/>
      <c r="E34" s="181"/>
      <c r="F34" s="182"/>
      <c r="G34" s="183">
        <f>SUM(G32:G33)</f>
        <v>0</v>
      </c>
      <c r="O34" s="169">
        <v>4</v>
      </c>
      <c r="BA34" s="184">
        <f>SUM(BA32:BA33)</f>
        <v>0</v>
      </c>
      <c r="BB34" s="184">
        <f>SUM(BB32:BB33)</f>
        <v>0</v>
      </c>
      <c r="BC34" s="184">
        <f>SUM(BC32:BC33)</f>
        <v>0</v>
      </c>
      <c r="BD34" s="184">
        <f>SUM(BD32:BD33)</f>
        <v>0</v>
      </c>
      <c r="BE34" s="184">
        <f>SUM(BE32:BE33)</f>
        <v>0</v>
      </c>
    </row>
    <row r="35" spans="1:104">
      <c r="A35" s="162" t="s">
        <v>72</v>
      </c>
      <c r="B35" s="163" t="s">
        <v>133</v>
      </c>
      <c r="C35" s="164" t="s">
        <v>134</v>
      </c>
      <c r="D35" s="165"/>
      <c r="E35" s="166"/>
      <c r="F35" s="166"/>
      <c r="G35" s="167"/>
      <c r="H35" s="168"/>
      <c r="I35" s="168"/>
      <c r="O35" s="169">
        <v>1</v>
      </c>
    </row>
    <row r="36" spans="1:104" ht="20.399999999999999">
      <c r="A36" s="170">
        <v>19</v>
      </c>
      <c r="B36" s="171" t="s">
        <v>135</v>
      </c>
      <c r="C36" s="172" t="s">
        <v>136</v>
      </c>
      <c r="D36" s="173" t="s">
        <v>86</v>
      </c>
      <c r="E36" s="174">
        <v>17.5</v>
      </c>
      <c r="F36" s="174">
        <v>0</v>
      </c>
      <c r="G36" s="175">
        <f t="shared" ref="G36:G47" si="6">E36*F36</f>
        <v>0</v>
      </c>
      <c r="O36" s="169">
        <v>2</v>
      </c>
      <c r="AA36" s="147">
        <v>11</v>
      </c>
      <c r="AB36" s="147">
        <v>3</v>
      </c>
      <c r="AC36" s="147">
        <v>63</v>
      </c>
      <c r="AZ36" s="147">
        <v>2</v>
      </c>
      <c r="BA36" s="147">
        <f t="shared" ref="BA36:BA47" si="7">IF(AZ36=1,G36,0)</f>
        <v>0</v>
      </c>
      <c r="BB36" s="147">
        <f t="shared" ref="BB36:BB47" si="8">IF(AZ36=2,G36,0)</f>
        <v>0</v>
      </c>
      <c r="BC36" s="147">
        <f t="shared" ref="BC36:BC47" si="9">IF(AZ36=3,G36,0)</f>
        <v>0</v>
      </c>
      <c r="BD36" s="147">
        <f t="shared" ref="BD36:BD47" si="10">IF(AZ36=4,G36,0)</f>
        <v>0</v>
      </c>
      <c r="BE36" s="147">
        <f t="shared" ref="BE36:BE47" si="11">IF(AZ36=5,G36,0)</f>
        <v>0</v>
      </c>
      <c r="CA36" s="176">
        <v>11</v>
      </c>
      <c r="CB36" s="176">
        <v>3</v>
      </c>
      <c r="CZ36" s="147">
        <v>3.19999999999823E-2</v>
      </c>
    </row>
    <row r="37" spans="1:104">
      <c r="A37" s="170">
        <v>20</v>
      </c>
      <c r="B37" s="171" t="s">
        <v>135</v>
      </c>
      <c r="C37" s="172" t="s">
        <v>137</v>
      </c>
      <c r="D37" s="173" t="s">
        <v>86</v>
      </c>
      <c r="E37" s="174">
        <v>4.4000000000000004</v>
      </c>
      <c r="F37" s="174">
        <v>0</v>
      </c>
      <c r="G37" s="175">
        <f t="shared" si="6"/>
        <v>0</v>
      </c>
      <c r="O37" s="169">
        <v>2</v>
      </c>
      <c r="AA37" s="147">
        <v>11</v>
      </c>
      <c r="AB37" s="147">
        <v>3</v>
      </c>
      <c r="AC37" s="147">
        <v>12</v>
      </c>
      <c r="AZ37" s="147">
        <v>2</v>
      </c>
      <c r="BA37" s="147">
        <f t="shared" si="7"/>
        <v>0</v>
      </c>
      <c r="BB37" s="147">
        <f t="shared" si="8"/>
        <v>0</v>
      </c>
      <c r="BC37" s="147">
        <f t="shared" si="9"/>
        <v>0</v>
      </c>
      <c r="BD37" s="147">
        <f t="shared" si="10"/>
        <v>0</v>
      </c>
      <c r="BE37" s="147">
        <f t="shared" si="11"/>
        <v>0</v>
      </c>
      <c r="CA37" s="176">
        <v>11</v>
      </c>
      <c r="CB37" s="176">
        <v>3</v>
      </c>
      <c r="CZ37" s="147">
        <v>0</v>
      </c>
    </row>
    <row r="38" spans="1:104" ht="20.399999999999999">
      <c r="A38" s="170">
        <v>21</v>
      </c>
      <c r="B38" s="171" t="s">
        <v>138</v>
      </c>
      <c r="C38" s="172" t="s">
        <v>139</v>
      </c>
      <c r="D38" s="173" t="s">
        <v>86</v>
      </c>
      <c r="E38" s="174">
        <v>5.9</v>
      </c>
      <c r="F38" s="174">
        <v>0</v>
      </c>
      <c r="G38" s="175">
        <f t="shared" si="6"/>
        <v>0</v>
      </c>
      <c r="O38" s="169">
        <v>2</v>
      </c>
      <c r="AA38" s="147">
        <v>11</v>
      </c>
      <c r="AB38" s="147">
        <v>3</v>
      </c>
      <c r="AC38" s="147">
        <v>64</v>
      </c>
      <c r="AZ38" s="147">
        <v>2</v>
      </c>
      <c r="BA38" s="147">
        <f t="shared" si="7"/>
        <v>0</v>
      </c>
      <c r="BB38" s="147">
        <f t="shared" si="8"/>
        <v>0</v>
      </c>
      <c r="BC38" s="147">
        <f t="shared" si="9"/>
        <v>0</v>
      </c>
      <c r="BD38" s="147">
        <f t="shared" si="10"/>
        <v>0</v>
      </c>
      <c r="BE38" s="147">
        <f t="shared" si="11"/>
        <v>0</v>
      </c>
      <c r="CA38" s="176">
        <v>11</v>
      </c>
      <c r="CB38" s="176">
        <v>3</v>
      </c>
      <c r="CZ38" s="147">
        <v>3.19999999999823E-2</v>
      </c>
    </row>
    <row r="39" spans="1:104" ht="20.399999999999999">
      <c r="A39" s="170">
        <v>22</v>
      </c>
      <c r="B39" s="171" t="s">
        <v>140</v>
      </c>
      <c r="C39" s="172" t="s">
        <v>141</v>
      </c>
      <c r="D39" s="173" t="s">
        <v>86</v>
      </c>
      <c r="E39" s="174">
        <v>4.6500000000000004</v>
      </c>
      <c r="F39" s="174">
        <v>0</v>
      </c>
      <c r="G39" s="175">
        <f t="shared" si="6"/>
        <v>0</v>
      </c>
      <c r="O39" s="169">
        <v>2</v>
      </c>
      <c r="AA39" s="147">
        <v>11</v>
      </c>
      <c r="AB39" s="147">
        <v>3</v>
      </c>
      <c r="AC39" s="147">
        <v>65</v>
      </c>
      <c r="AZ39" s="147">
        <v>2</v>
      </c>
      <c r="BA39" s="147">
        <f t="shared" si="7"/>
        <v>0</v>
      </c>
      <c r="BB39" s="147">
        <f t="shared" si="8"/>
        <v>0</v>
      </c>
      <c r="BC39" s="147">
        <f t="shared" si="9"/>
        <v>0</v>
      </c>
      <c r="BD39" s="147">
        <f t="shared" si="10"/>
        <v>0</v>
      </c>
      <c r="BE39" s="147">
        <f t="shared" si="11"/>
        <v>0</v>
      </c>
      <c r="CA39" s="176">
        <v>11</v>
      </c>
      <c r="CB39" s="176">
        <v>3</v>
      </c>
      <c r="CZ39" s="147">
        <v>3.19999999999823E-2</v>
      </c>
    </row>
    <row r="40" spans="1:104" ht="20.399999999999999">
      <c r="A40" s="170">
        <v>23</v>
      </c>
      <c r="B40" s="171" t="s">
        <v>142</v>
      </c>
      <c r="C40" s="172" t="s">
        <v>143</v>
      </c>
      <c r="D40" s="173" t="s">
        <v>86</v>
      </c>
      <c r="E40" s="174">
        <v>4.6500000000000004</v>
      </c>
      <c r="F40" s="174">
        <v>0</v>
      </c>
      <c r="G40" s="175">
        <f t="shared" si="6"/>
        <v>0</v>
      </c>
      <c r="O40" s="169">
        <v>2</v>
      </c>
      <c r="AA40" s="147">
        <v>11</v>
      </c>
      <c r="AB40" s="147">
        <v>3</v>
      </c>
      <c r="AC40" s="147">
        <v>66</v>
      </c>
      <c r="AZ40" s="147">
        <v>2</v>
      </c>
      <c r="BA40" s="147">
        <f t="shared" si="7"/>
        <v>0</v>
      </c>
      <c r="BB40" s="147">
        <f t="shared" si="8"/>
        <v>0</v>
      </c>
      <c r="BC40" s="147">
        <f t="shared" si="9"/>
        <v>0</v>
      </c>
      <c r="BD40" s="147">
        <f t="shared" si="10"/>
        <v>0</v>
      </c>
      <c r="BE40" s="147">
        <f t="shared" si="11"/>
        <v>0</v>
      </c>
      <c r="CA40" s="176">
        <v>11</v>
      </c>
      <c r="CB40" s="176">
        <v>3</v>
      </c>
      <c r="CZ40" s="147">
        <v>3.19999999999823E-2</v>
      </c>
    </row>
    <row r="41" spans="1:104">
      <c r="A41" s="170">
        <v>24</v>
      </c>
      <c r="B41" s="171" t="s">
        <v>144</v>
      </c>
      <c r="C41" s="172" t="s">
        <v>145</v>
      </c>
      <c r="D41" s="173" t="s">
        <v>146</v>
      </c>
      <c r="E41" s="174">
        <v>92</v>
      </c>
      <c r="F41" s="174">
        <v>0</v>
      </c>
      <c r="G41" s="175">
        <f t="shared" si="6"/>
        <v>0</v>
      </c>
      <c r="O41" s="169">
        <v>2</v>
      </c>
      <c r="AA41" s="147">
        <v>11</v>
      </c>
      <c r="AB41" s="147">
        <v>3</v>
      </c>
      <c r="AC41" s="147">
        <v>69</v>
      </c>
      <c r="AZ41" s="147">
        <v>2</v>
      </c>
      <c r="BA41" s="147">
        <f t="shared" si="7"/>
        <v>0</v>
      </c>
      <c r="BB41" s="147">
        <f t="shared" si="8"/>
        <v>0</v>
      </c>
      <c r="BC41" s="147">
        <f t="shared" si="9"/>
        <v>0</v>
      </c>
      <c r="BD41" s="147">
        <f t="shared" si="10"/>
        <v>0</v>
      </c>
      <c r="BE41" s="147">
        <f t="shared" si="11"/>
        <v>0</v>
      </c>
      <c r="CA41" s="176">
        <v>11</v>
      </c>
      <c r="CB41" s="176">
        <v>3</v>
      </c>
      <c r="CZ41" s="147">
        <v>3.19999999999823E-2</v>
      </c>
    </row>
    <row r="42" spans="1:104" ht="20.399999999999999">
      <c r="A42" s="170">
        <v>25</v>
      </c>
      <c r="B42" s="171" t="s">
        <v>147</v>
      </c>
      <c r="C42" s="172" t="s">
        <v>148</v>
      </c>
      <c r="D42" s="173" t="s">
        <v>106</v>
      </c>
      <c r="E42" s="174">
        <v>1</v>
      </c>
      <c r="F42" s="174">
        <v>0</v>
      </c>
      <c r="G42" s="175">
        <f t="shared" si="6"/>
        <v>0</v>
      </c>
      <c r="O42" s="169">
        <v>2</v>
      </c>
      <c r="AA42" s="147">
        <v>11</v>
      </c>
      <c r="AB42" s="147">
        <v>3</v>
      </c>
      <c r="AC42" s="147">
        <v>24</v>
      </c>
      <c r="AZ42" s="147">
        <v>2</v>
      </c>
      <c r="BA42" s="147">
        <f t="shared" si="7"/>
        <v>0</v>
      </c>
      <c r="BB42" s="147">
        <f t="shared" si="8"/>
        <v>0</v>
      </c>
      <c r="BC42" s="147">
        <f t="shared" si="9"/>
        <v>0</v>
      </c>
      <c r="BD42" s="147">
        <f t="shared" si="10"/>
        <v>0</v>
      </c>
      <c r="BE42" s="147">
        <f t="shared" si="11"/>
        <v>0</v>
      </c>
      <c r="CA42" s="176">
        <v>11</v>
      </c>
      <c r="CB42" s="176">
        <v>3</v>
      </c>
      <c r="CZ42" s="147">
        <v>1.5999999999991101E-2</v>
      </c>
    </row>
    <row r="43" spans="1:104">
      <c r="A43" s="170">
        <v>26</v>
      </c>
      <c r="B43" s="171" t="s">
        <v>149</v>
      </c>
      <c r="C43" s="172" t="s">
        <v>150</v>
      </c>
      <c r="D43" s="173" t="s">
        <v>86</v>
      </c>
      <c r="E43" s="174">
        <v>23</v>
      </c>
      <c r="F43" s="174">
        <v>0</v>
      </c>
      <c r="G43" s="175">
        <f t="shared" si="6"/>
        <v>0</v>
      </c>
      <c r="O43" s="169">
        <v>2</v>
      </c>
      <c r="AA43" s="147">
        <v>1</v>
      </c>
      <c r="AB43" s="147">
        <v>7</v>
      </c>
      <c r="AC43" s="147">
        <v>7</v>
      </c>
      <c r="AZ43" s="147">
        <v>2</v>
      </c>
      <c r="BA43" s="147">
        <f t="shared" si="7"/>
        <v>0</v>
      </c>
      <c r="BB43" s="147">
        <f t="shared" si="8"/>
        <v>0</v>
      </c>
      <c r="BC43" s="147">
        <f t="shared" si="9"/>
        <v>0</v>
      </c>
      <c r="BD43" s="147">
        <f t="shared" si="10"/>
        <v>0</v>
      </c>
      <c r="BE43" s="147">
        <f t="shared" si="11"/>
        <v>0</v>
      </c>
      <c r="CA43" s="176">
        <v>1</v>
      </c>
      <c r="CB43" s="176">
        <v>7</v>
      </c>
      <c r="CZ43" s="147">
        <v>0</v>
      </c>
    </row>
    <row r="44" spans="1:104">
      <c r="A44" s="170">
        <v>27</v>
      </c>
      <c r="B44" s="171" t="s">
        <v>151</v>
      </c>
      <c r="C44" s="172" t="s">
        <v>152</v>
      </c>
      <c r="D44" s="173" t="s">
        <v>86</v>
      </c>
      <c r="E44" s="174">
        <v>23</v>
      </c>
      <c r="F44" s="174">
        <v>0</v>
      </c>
      <c r="G44" s="175">
        <f t="shared" si="6"/>
        <v>0</v>
      </c>
      <c r="O44" s="169">
        <v>2</v>
      </c>
      <c r="AA44" s="147">
        <v>1</v>
      </c>
      <c r="AB44" s="147">
        <v>7</v>
      </c>
      <c r="AC44" s="147">
        <v>7</v>
      </c>
      <c r="AZ44" s="147">
        <v>2</v>
      </c>
      <c r="BA44" s="147">
        <f t="shared" si="7"/>
        <v>0</v>
      </c>
      <c r="BB44" s="147">
        <f t="shared" si="8"/>
        <v>0</v>
      </c>
      <c r="BC44" s="147">
        <f t="shared" si="9"/>
        <v>0</v>
      </c>
      <c r="BD44" s="147">
        <f t="shared" si="10"/>
        <v>0</v>
      </c>
      <c r="BE44" s="147">
        <f t="shared" si="11"/>
        <v>0</v>
      </c>
      <c r="CA44" s="176">
        <v>1</v>
      </c>
      <c r="CB44" s="176">
        <v>7</v>
      </c>
      <c r="CZ44" s="147">
        <v>0</v>
      </c>
    </row>
    <row r="45" spans="1:104">
      <c r="A45" s="170">
        <v>28</v>
      </c>
      <c r="B45" s="171" t="s">
        <v>153</v>
      </c>
      <c r="C45" s="172" t="s">
        <v>154</v>
      </c>
      <c r="D45" s="173" t="s">
        <v>106</v>
      </c>
      <c r="E45" s="174">
        <v>1</v>
      </c>
      <c r="F45" s="174">
        <v>0</v>
      </c>
      <c r="G45" s="175">
        <f t="shared" si="6"/>
        <v>0</v>
      </c>
      <c r="O45" s="169">
        <v>2</v>
      </c>
      <c r="AA45" s="147">
        <v>1</v>
      </c>
      <c r="AB45" s="147">
        <v>7</v>
      </c>
      <c r="AC45" s="147">
        <v>7</v>
      </c>
      <c r="AZ45" s="147">
        <v>2</v>
      </c>
      <c r="BA45" s="147">
        <f t="shared" si="7"/>
        <v>0</v>
      </c>
      <c r="BB45" s="147">
        <f t="shared" si="8"/>
        <v>0</v>
      </c>
      <c r="BC45" s="147">
        <f t="shared" si="9"/>
        <v>0</v>
      </c>
      <c r="BD45" s="147">
        <f t="shared" si="10"/>
        <v>0</v>
      </c>
      <c r="BE45" s="147">
        <f t="shared" si="11"/>
        <v>0</v>
      </c>
      <c r="CA45" s="176">
        <v>1</v>
      </c>
      <c r="CB45" s="176">
        <v>7</v>
      </c>
      <c r="CZ45" s="147">
        <v>0</v>
      </c>
    </row>
    <row r="46" spans="1:104" ht="20.399999999999999">
      <c r="A46" s="170">
        <v>29</v>
      </c>
      <c r="B46" s="171" t="s">
        <v>155</v>
      </c>
      <c r="C46" s="172" t="s">
        <v>156</v>
      </c>
      <c r="D46" s="173" t="s">
        <v>86</v>
      </c>
      <c r="E46" s="174">
        <v>17.5</v>
      </c>
      <c r="F46" s="174">
        <v>0</v>
      </c>
      <c r="G46" s="175">
        <f t="shared" si="6"/>
        <v>0</v>
      </c>
      <c r="O46" s="169">
        <v>2</v>
      </c>
      <c r="AA46" s="147">
        <v>2</v>
      </c>
      <c r="AB46" s="147">
        <v>7</v>
      </c>
      <c r="AC46" s="147">
        <v>7</v>
      </c>
      <c r="AZ46" s="147">
        <v>2</v>
      </c>
      <c r="BA46" s="147">
        <f t="shared" si="7"/>
        <v>0</v>
      </c>
      <c r="BB46" s="147">
        <f t="shared" si="8"/>
        <v>0</v>
      </c>
      <c r="BC46" s="147">
        <f t="shared" si="9"/>
        <v>0</v>
      </c>
      <c r="BD46" s="147">
        <f t="shared" si="10"/>
        <v>0</v>
      </c>
      <c r="BE46" s="147">
        <f t="shared" si="11"/>
        <v>0</v>
      </c>
      <c r="CA46" s="176">
        <v>2</v>
      </c>
      <c r="CB46" s="176">
        <v>7</v>
      </c>
      <c r="CZ46" s="147">
        <v>9.10000000000188E-4</v>
      </c>
    </row>
    <row r="47" spans="1:104">
      <c r="A47" s="170">
        <v>30</v>
      </c>
      <c r="B47" s="171" t="s">
        <v>157</v>
      </c>
      <c r="C47" s="172" t="s">
        <v>158</v>
      </c>
      <c r="D47" s="173" t="s">
        <v>132</v>
      </c>
      <c r="E47" s="174">
        <v>4.0063999999977797</v>
      </c>
      <c r="F47" s="174">
        <v>0</v>
      </c>
      <c r="G47" s="175">
        <f t="shared" si="6"/>
        <v>0</v>
      </c>
      <c r="O47" s="169">
        <v>2</v>
      </c>
      <c r="AA47" s="147">
        <v>7</v>
      </c>
      <c r="AB47" s="147">
        <v>1001</v>
      </c>
      <c r="AC47" s="147">
        <v>5</v>
      </c>
      <c r="AZ47" s="147">
        <v>2</v>
      </c>
      <c r="BA47" s="147">
        <f t="shared" si="7"/>
        <v>0</v>
      </c>
      <c r="BB47" s="147">
        <f t="shared" si="8"/>
        <v>0</v>
      </c>
      <c r="BC47" s="147">
        <f t="shared" si="9"/>
        <v>0</v>
      </c>
      <c r="BD47" s="147">
        <f t="shared" si="10"/>
        <v>0</v>
      </c>
      <c r="BE47" s="147">
        <f t="shared" si="11"/>
        <v>0</v>
      </c>
      <c r="CA47" s="176">
        <v>7</v>
      </c>
      <c r="CB47" s="176">
        <v>1001</v>
      </c>
      <c r="CZ47" s="147">
        <v>0</v>
      </c>
    </row>
    <row r="48" spans="1:104">
      <c r="A48" s="177"/>
      <c r="B48" s="178" t="s">
        <v>74</v>
      </c>
      <c r="C48" s="179" t="str">
        <f>CONCATENATE(B35," ",C35)</f>
        <v>766 Konstrukce truhlářské</v>
      </c>
      <c r="D48" s="180"/>
      <c r="E48" s="181"/>
      <c r="F48" s="182"/>
      <c r="G48" s="183">
        <f>SUM(G35:G47)</f>
        <v>0</v>
      </c>
      <c r="O48" s="169">
        <v>4</v>
      </c>
      <c r="BA48" s="184">
        <f>SUM(BA35:BA47)</f>
        <v>0</v>
      </c>
      <c r="BB48" s="184">
        <f>SUM(BB35:BB47)</f>
        <v>0</v>
      </c>
      <c r="BC48" s="184">
        <f>SUM(BC35:BC47)</f>
        <v>0</v>
      </c>
      <c r="BD48" s="184">
        <f>SUM(BD35:BD47)</f>
        <v>0</v>
      </c>
      <c r="BE48" s="184">
        <f>SUM(BE35:BE47)</f>
        <v>0</v>
      </c>
    </row>
    <row r="49" spans="1:104">
      <c r="A49" s="162" t="s">
        <v>72</v>
      </c>
      <c r="B49" s="163" t="s">
        <v>159</v>
      </c>
      <c r="C49" s="164" t="s">
        <v>160</v>
      </c>
      <c r="D49" s="165"/>
      <c r="E49" s="166"/>
      <c r="F49" s="166"/>
      <c r="G49" s="167"/>
      <c r="H49" s="168"/>
      <c r="I49" s="168"/>
      <c r="O49" s="169">
        <v>1</v>
      </c>
    </row>
    <row r="50" spans="1:104" ht="20.399999999999999">
      <c r="A50" s="170">
        <v>31</v>
      </c>
      <c r="B50" s="171" t="s">
        <v>161</v>
      </c>
      <c r="C50" s="172" t="s">
        <v>162</v>
      </c>
      <c r="D50" s="173" t="s">
        <v>103</v>
      </c>
      <c r="E50" s="174">
        <v>1</v>
      </c>
      <c r="F50" s="174">
        <v>0</v>
      </c>
      <c r="G50" s="175">
        <f>E50*F50</f>
        <v>0</v>
      </c>
      <c r="O50" s="169">
        <v>2</v>
      </c>
      <c r="AA50" s="147">
        <v>11</v>
      </c>
      <c r="AB50" s="147">
        <v>3</v>
      </c>
      <c r="AC50" s="147">
        <v>83</v>
      </c>
      <c r="AZ50" s="147">
        <v>2</v>
      </c>
      <c r="BA50" s="147">
        <f>IF(AZ50=1,G50,0)</f>
        <v>0</v>
      </c>
      <c r="BB50" s="147">
        <f>IF(AZ50=2,G50,0)</f>
        <v>0</v>
      </c>
      <c r="BC50" s="147">
        <f>IF(AZ50=3,G50,0)</f>
        <v>0</v>
      </c>
      <c r="BD50" s="147">
        <f>IF(AZ50=4,G50,0)</f>
        <v>0</v>
      </c>
      <c r="BE50" s="147">
        <f>IF(AZ50=5,G50,0)</f>
        <v>0</v>
      </c>
      <c r="CA50" s="176">
        <v>11</v>
      </c>
      <c r="CB50" s="176">
        <v>3</v>
      </c>
      <c r="CZ50" s="147">
        <v>1.8000000000006899E-4</v>
      </c>
    </row>
    <row r="51" spans="1:104" ht="20.399999999999999">
      <c r="A51" s="170">
        <v>32</v>
      </c>
      <c r="B51" s="171" t="s">
        <v>163</v>
      </c>
      <c r="C51" s="172" t="s">
        <v>164</v>
      </c>
      <c r="D51" s="173" t="s">
        <v>165</v>
      </c>
      <c r="E51" s="174">
        <v>47</v>
      </c>
      <c r="F51" s="174">
        <v>0</v>
      </c>
      <c r="G51" s="175">
        <f>E51*F51</f>
        <v>0</v>
      </c>
      <c r="O51" s="169">
        <v>2</v>
      </c>
      <c r="AA51" s="147">
        <v>1</v>
      </c>
      <c r="AB51" s="147">
        <v>7</v>
      </c>
      <c r="AC51" s="147">
        <v>7</v>
      </c>
      <c r="AZ51" s="147">
        <v>2</v>
      </c>
      <c r="BA51" s="147">
        <f>IF(AZ51=1,G51,0)</f>
        <v>0</v>
      </c>
      <c r="BB51" s="147">
        <f>IF(AZ51=2,G51,0)</f>
        <v>0</v>
      </c>
      <c r="BC51" s="147">
        <f>IF(AZ51=3,G51,0)</f>
        <v>0</v>
      </c>
      <c r="BD51" s="147">
        <f>IF(AZ51=4,G51,0)</f>
        <v>0</v>
      </c>
      <c r="BE51" s="147">
        <f>IF(AZ51=5,G51,0)</f>
        <v>0</v>
      </c>
      <c r="CA51" s="176">
        <v>1</v>
      </c>
      <c r="CB51" s="176">
        <v>7</v>
      </c>
      <c r="CZ51" s="147">
        <v>0</v>
      </c>
    </row>
    <row r="52" spans="1:104" ht="20.399999999999999">
      <c r="A52" s="170">
        <v>33</v>
      </c>
      <c r="B52" s="171" t="s">
        <v>166</v>
      </c>
      <c r="C52" s="172" t="s">
        <v>167</v>
      </c>
      <c r="D52" s="173" t="s">
        <v>165</v>
      </c>
      <c r="E52" s="174">
        <v>71</v>
      </c>
      <c r="F52" s="174">
        <v>0</v>
      </c>
      <c r="G52" s="175">
        <f>E52*F52</f>
        <v>0</v>
      </c>
      <c r="O52" s="169">
        <v>2</v>
      </c>
      <c r="AA52" s="147">
        <v>2</v>
      </c>
      <c r="AB52" s="147">
        <v>7</v>
      </c>
      <c r="AC52" s="147">
        <v>7</v>
      </c>
      <c r="AZ52" s="147">
        <v>2</v>
      </c>
      <c r="BA52" s="147">
        <f>IF(AZ52=1,G52,0)</f>
        <v>0</v>
      </c>
      <c r="BB52" s="147">
        <f>IF(AZ52=2,G52,0)</f>
        <v>0</v>
      </c>
      <c r="BC52" s="147">
        <f>IF(AZ52=3,G52,0)</f>
        <v>0</v>
      </c>
      <c r="BD52" s="147">
        <f>IF(AZ52=4,G52,0)</f>
        <v>0</v>
      </c>
      <c r="BE52" s="147">
        <f>IF(AZ52=5,G52,0)</f>
        <v>0</v>
      </c>
      <c r="CA52" s="176">
        <v>2</v>
      </c>
      <c r="CB52" s="176">
        <v>7</v>
      </c>
      <c r="CZ52" s="147">
        <v>1.0600000000007301E-3</v>
      </c>
    </row>
    <row r="53" spans="1:104" ht="20.399999999999999">
      <c r="A53" s="170">
        <v>34</v>
      </c>
      <c r="B53" s="171" t="s">
        <v>168</v>
      </c>
      <c r="C53" s="172" t="s">
        <v>169</v>
      </c>
      <c r="D53" s="173" t="s">
        <v>165</v>
      </c>
      <c r="E53" s="174">
        <v>208</v>
      </c>
      <c r="F53" s="174">
        <v>0</v>
      </c>
      <c r="G53" s="175">
        <f>E53*F53</f>
        <v>0</v>
      </c>
      <c r="O53" s="169">
        <v>2</v>
      </c>
      <c r="AA53" s="147">
        <v>2</v>
      </c>
      <c r="AB53" s="147">
        <v>7</v>
      </c>
      <c r="AC53" s="147">
        <v>7</v>
      </c>
      <c r="AZ53" s="147">
        <v>2</v>
      </c>
      <c r="BA53" s="147">
        <f>IF(AZ53=1,G53,0)</f>
        <v>0</v>
      </c>
      <c r="BB53" s="147">
        <f>IF(AZ53=2,G53,0)</f>
        <v>0</v>
      </c>
      <c r="BC53" s="147">
        <f>IF(AZ53=3,G53,0)</f>
        <v>0</v>
      </c>
      <c r="BD53" s="147">
        <f>IF(AZ53=4,G53,0)</f>
        <v>0</v>
      </c>
      <c r="BE53" s="147">
        <f>IF(AZ53=5,G53,0)</f>
        <v>0</v>
      </c>
      <c r="CA53" s="176">
        <v>2</v>
      </c>
      <c r="CB53" s="176">
        <v>7</v>
      </c>
      <c r="CZ53" s="147">
        <v>1.03999999999971E-3</v>
      </c>
    </row>
    <row r="54" spans="1:104">
      <c r="A54" s="170">
        <v>35</v>
      </c>
      <c r="B54" s="171" t="s">
        <v>170</v>
      </c>
      <c r="C54" s="172" t="s">
        <v>171</v>
      </c>
      <c r="D54" s="173" t="s">
        <v>132</v>
      </c>
      <c r="E54" s="174">
        <v>1.8000000000006899E-4</v>
      </c>
      <c r="F54" s="174">
        <v>0</v>
      </c>
      <c r="G54" s="175">
        <f>E54*F54</f>
        <v>0</v>
      </c>
      <c r="O54" s="169">
        <v>2</v>
      </c>
      <c r="AA54" s="147">
        <v>7</v>
      </c>
      <c r="AB54" s="147">
        <v>1001</v>
      </c>
      <c r="AC54" s="147">
        <v>5</v>
      </c>
      <c r="AZ54" s="147">
        <v>2</v>
      </c>
      <c r="BA54" s="147">
        <f>IF(AZ54=1,G54,0)</f>
        <v>0</v>
      </c>
      <c r="BB54" s="147">
        <f>IF(AZ54=2,G54,0)</f>
        <v>0</v>
      </c>
      <c r="BC54" s="147">
        <f>IF(AZ54=3,G54,0)</f>
        <v>0</v>
      </c>
      <c r="BD54" s="147">
        <f>IF(AZ54=4,G54,0)</f>
        <v>0</v>
      </c>
      <c r="BE54" s="147">
        <f>IF(AZ54=5,G54,0)</f>
        <v>0</v>
      </c>
      <c r="CA54" s="176">
        <v>7</v>
      </c>
      <c r="CB54" s="176">
        <v>1001</v>
      </c>
      <c r="CZ54" s="147">
        <v>0</v>
      </c>
    </row>
    <row r="55" spans="1:104">
      <c r="A55" s="177"/>
      <c r="B55" s="178" t="s">
        <v>74</v>
      </c>
      <c r="C55" s="179" t="str">
        <f>CONCATENATE(B49," ",C49)</f>
        <v>767 Konstrukce zámečnické</v>
      </c>
      <c r="D55" s="180"/>
      <c r="E55" s="181"/>
      <c r="F55" s="182"/>
      <c r="G55" s="183">
        <f>SUM(G49:G54)</f>
        <v>0</v>
      </c>
      <c r="O55" s="169">
        <v>4</v>
      </c>
      <c r="BA55" s="184">
        <f>SUM(BA49:BA54)</f>
        <v>0</v>
      </c>
      <c r="BB55" s="184">
        <f>SUM(BB49:BB54)</f>
        <v>0</v>
      </c>
      <c r="BC55" s="184">
        <f>SUM(BC49:BC54)</f>
        <v>0</v>
      </c>
      <c r="BD55" s="184">
        <f>SUM(BD49:BD54)</f>
        <v>0</v>
      </c>
      <c r="BE55" s="184">
        <f>SUM(BE49:BE54)</f>
        <v>0</v>
      </c>
    </row>
    <row r="56" spans="1:104">
      <c r="A56" s="162" t="s">
        <v>72</v>
      </c>
      <c r="B56" s="163" t="s">
        <v>172</v>
      </c>
      <c r="C56" s="164" t="s">
        <v>173</v>
      </c>
      <c r="D56" s="165"/>
      <c r="E56" s="166"/>
      <c r="F56" s="166"/>
      <c r="G56" s="167"/>
      <c r="H56" s="168"/>
      <c r="I56" s="168"/>
      <c r="O56" s="169">
        <v>1</v>
      </c>
    </row>
    <row r="57" spans="1:104">
      <c r="A57" s="170">
        <v>36</v>
      </c>
      <c r="B57" s="171" t="s">
        <v>174</v>
      </c>
      <c r="C57" s="172" t="s">
        <v>175</v>
      </c>
      <c r="D57" s="173" t="s">
        <v>86</v>
      </c>
      <c r="E57" s="174">
        <v>11</v>
      </c>
      <c r="F57" s="174">
        <v>0</v>
      </c>
      <c r="G57" s="175">
        <f>E57*F57</f>
        <v>0</v>
      </c>
      <c r="O57" s="169">
        <v>2</v>
      </c>
      <c r="AA57" s="147">
        <v>1</v>
      </c>
      <c r="AB57" s="147">
        <v>7</v>
      </c>
      <c r="AC57" s="147">
        <v>7</v>
      </c>
      <c r="AZ57" s="147">
        <v>2</v>
      </c>
      <c r="BA57" s="147">
        <f>IF(AZ57=1,G57,0)</f>
        <v>0</v>
      </c>
      <c r="BB57" s="147">
        <f>IF(AZ57=2,G57,0)</f>
        <v>0</v>
      </c>
      <c r="BC57" s="147">
        <f>IF(AZ57=3,G57,0)</f>
        <v>0</v>
      </c>
      <c r="BD57" s="147">
        <f>IF(AZ57=4,G57,0)</f>
        <v>0</v>
      </c>
      <c r="BE57" s="147">
        <f>IF(AZ57=5,G57,0)</f>
        <v>0</v>
      </c>
      <c r="CA57" s="176">
        <v>1</v>
      </c>
      <c r="CB57" s="176">
        <v>7</v>
      </c>
      <c r="CZ57" s="147">
        <v>2.5000000000012798E-3</v>
      </c>
    </row>
    <row r="58" spans="1:104">
      <c r="A58" s="170">
        <v>37</v>
      </c>
      <c r="B58" s="171" t="s">
        <v>176</v>
      </c>
      <c r="C58" s="172" t="s">
        <v>177</v>
      </c>
      <c r="D58" s="173" t="s">
        <v>178</v>
      </c>
      <c r="E58" s="174">
        <v>18</v>
      </c>
      <c r="F58" s="174">
        <v>0</v>
      </c>
      <c r="G58" s="175">
        <f>E58*F58</f>
        <v>0</v>
      </c>
      <c r="O58" s="169">
        <v>2</v>
      </c>
      <c r="AA58" s="147">
        <v>1</v>
      </c>
      <c r="AB58" s="147">
        <v>7</v>
      </c>
      <c r="AC58" s="147">
        <v>7</v>
      </c>
      <c r="AZ58" s="147">
        <v>2</v>
      </c>
      <c r="BA58" s="147">
        <f>IF(AZ58=1,G58,0)</f>
        <v>0</v>
      </c>
      <c r="BB58" s="147">
        <f>IF(AZ58=2,G58,0)</f>
        <v>0</v>
      </c>
      <c r="BC58" s="147">
        <f>IF(AZ58=3,G58,0)</f>
        <v>0</v>
      </c>
      <c r="BD58" s="147">
        <f>IF(AZ58=4,G58,0)</f>
        <v>0</v>
      </c>
      <c r="BE58" s="147">
        <f>IF(AZ58=5,G58,0)</f>
        <v>0</v>
      </c>
      <c r="CA58" s="176">
        <v>1</v>
      </c>
      <c r="CB58" s="176">
        <v>7</v>
      </c>
      <c r="CZ58" s="147">
        <v>1.10000000000054E-4</v>
      </c>
    </row>
    <row r="59" spans="1:104">
      <c r="A59" s="170">
        <v>38</v>
      </c>
      <c r="B59" s="171" t="s">
        <v>179</v>
      </c>
      <c r="C59" s="172" t="s">
        <v>180</v>
      </c>
      <c r="D59" s="173" t="s">
        <v>86</v>
      </c>
      <c r="E59" s="174">
        <v>11</v>
      </c>
      <c r="F59" s="174">
        <v>0</v>
      </c>
      <c r="G59" s="175">
        <f>E59*F59</f>
        <v>0</v>
      </c>
      <c r="O59" s="169">
        <v>2</v>
      </c>
      <c r="AA59" s="147">
        <v>3</v>
      </c>
      <c r="AB59" s="147">
        <v>7</v>
      </c>
      <c r="AC59" s="147">
        <v>59763500</v>
      </c>
      <c r="AZ59" s="147">
        <v>2</v>
      </c>
      <c r="BA59" s="147">
        <f>IF(AZ59=1,G59,0)</f>
        <v>0</v>
      </c>
      <c r="BB59" s="147">
        <f>IF(AZ59=2,G59,0)</f>
        <v>0</v>
      </c>
      <c r="BC59" s="147">
        <f>IF(AZ59=3,G59,0)</f>
        <v>0</v>
      </c>
      <c r="BD59" s="147">
        <f>IF(AZ59=4,G59,0)</f>
        <v>0</v>
      </c>
      <c r="BE59" s="147">
        <f>IF(AZ59=5,G59,0)</f>
        <v>0</v>
      </c>
      <c r="CA59" s="176">
        <v>3</v>
      </c>
      <c r="CB59" s="176">
        <v>7</v>
      </c>
      <c r="CZ59" s="147">
        <v>1.9000000000005499E-2</v>
      </c>
    </row>
    <row r="60" spans="1:104">
      <c r="A60" s="170">
        <v>39</v>
      </c>
      <c r="B60" s="171" t="s">
        <v>181</v>
      </c>
      <c r="C60" s="172" t="s">
        <v>182</v>
      </c>
      <c r="D60" s="173" t="s">
        <v>132</v>
      </c>
      <c r="E60" s="174">
        <v>0.23848000000007599</v>
      </c>
      <c r="F60" s="174">
        <v>0</v>
      </c>
      <c r="G60" s="175">
        <f>E60*F60</f>
        <v>0</v>
      </c>
      <c r="O60" s="169">
        <v>2</v>
      </c>
      <c r="AA60" s="147">
        <v>7</v>
      </c>
      <c r="AB60" s="147">
        <v>1001</v>
      </c>
      <c r="AC60" s="147">
        <v>5</v>
      </c>
      <c r="AZ60" s="147">
        <v>2</v>
      </c>
      <c r="BA60" s="147">
        <f>IF(AZ60=1,G60,0)</f>
        <v>0</v>
      </c>
      <c r="BB60" s="147">
        <f>IF(AZ60=2,G60,0)</f>
        <v>0</v>
      </c>
      <c r="BC60" s="147">
        <f>IF(AZ60=3,G60,0)</f>
        <v>0</v>
      </c>
      <c r="BD60" s="147">
        <f>IF(AZ60=4,G60,0)</f>
        <v>0</v>
      </c>
      <c r="BE60" s="147">
        <f>IF(AZ60=5,G60,0)</f>
        <v>0</v>
      </c>
      <c r="CA60" s="176">
        <v>7</v>
      </c>
      <c r="CB60" s="176">
        <v>1001</v>
      </c>
      <c r="CZ60" s="147">
        <v>0</v>
      </c>
    </row>
    <row r="61" spans="1:104">
      <c r="A61" s="177"/>
      <c r="B61" s="178" t="s">
        <v>74</v>
      </c>
      <c r="C61" s="179" t="str">
        <f>CONCATENATE(B56," ",C56)</f>
        <v>771 Podlahy z dlaždic a obklady</v>
      </c>
      <c r="D61" s="180"/>
      <c r="E61" s="181"/>
      <c r="F61" s="182"/>
      <c r="G61" s="183">
        <f>SUM(G56:G60)</f>
        <v>0</v>
      </c>
      <c r="O61" s="169">
        <v>4</v>
      </c>
      <c r="BA61" s="184">
        <f>SUM(BA56:BA60)</f>
        <v>0</v>
      </c>
      <c r="BB61" s="184">
        <f>SUM(BB56:BB60)</f>
        <v>0</v>
      </c>
      <c r="BC61" s="184">
        <f>SUM(BC56:BC60)</f>
        <v>0</v>
      </c>
      <c r="BD61" s="184">
        <f>SUM(BD56:BD60)</f>
        <v>0</v>
      </c>
      <c r="BE61" s="184">
        <f>SUM(BE56:BE60)</f>
        <v>0</v>
      </c>
    </row>
    <row r="62" spans="1:104">
      <c r="A62" s="162" t="s">
        <v>72</v>
      </c>
      <c r="B62" s="163" t="s">
        <v>183</v>
      </c>
      <c r="C62" s="164" t="s">
        <v>184</v>
      </c>
      <c r="D62" s="165"/>
      <c r="E62" s="166"/>
      <c r="F62" s="166"/>
      <c r="G62" s="167"/>
      <c r="H62" s="168"/>
      <c r="I62" s="168"/>
      <c r="O62" s="169">
        <v>1</v>
      </c>
    </row>
    <row r="63" spans="1:104">
      <c r="A63" s="170">
        <v>40</v>
      </c>
      <c r="B63" s="171" t="s">
        <v>185</v>
      </c>
      <c r="C63" s="172" t="s">
        <v>186</v>
      </c>
      <c r="D63" s="173" t="s">
        <v>178</v>
      </c>
      <c r="E63" s="174">
        <v>29</v>
      </c>
      <c r="F63" s="174">
        <v>0</v>
      </c>
      <c r="G63" s="175">
        <f t="shared" ref="G63:G68" si="12">E63*F63</f>
        <v>0</v>
      </c>
      <c r="O63" s="169">
        <v>2</v>
      </c>
      <c r="AA63" s="147">
        <v>1</v>
      </c>
      <c r="AB63" s="147">
        <v>7</v>
      </c>
      <c r="AC63" s="147">
        <v>7</v>
      </c>
      <c r="AZ63" s="147">
        <v>2</v>
      </c>
      <c r="BA63" s="147">
        <f t="shared" ref="BA63:BA68" si="13">IF(AZ63=1,G63,0)</f>
        <v>0</v>
      </c>
      <c r="BB63" s="147">
        <f t="shared" ref="BB63:BB68" si="14">IF(AZ63=2,G63,0)</f>
        <v>0</v>
      </c>
      <c r="BC63" s="147">
        <f t="shared" ref="BC63:BC68" si="15">IF(AZ63=3,G63,0)</f>
        <v>0</v>
      </c>
      <c r="BD63" s="147">
        <f t="shared" ref="BD63:BD68" si="16">IF(AZ63=4,G63,0)</f>
        <v>0</v>
      </c>
      <c r="BE63" s="147">
        <f t="shared" ref="BE63:BE68" si="17">IF(AZ63=5,G63,0)</f>
        <v>0</v>
      </c>
      <c r="CA63" s="176">
        <v>1</v>
      </c>
      <c r="CB63" s="176">
        <v>7</v>
      </c>
      <c r="CZ63" s="147">
        <v>0</v>
      </c>
    </row>
    <row r="64" spans="1:104" ht="20.399999999999999">
      <c r="A64" s="170">
        <v>41</v>
      </c>
      <c r="B64" s="171" t="s">
        <v>187</v>
      </c>
      <c r="C64" s="172" t="s">
        <v>188</v>
      </c>
      <c r="D64" s="173" t="s">
        <v>178</v>
      </c>
      <c r="E64" s="174">
        <v>21</v>
      </c>
      <c r="F64" s="174">
        <v>0</v>
      </c>
      <c r="G64" s="175">
        <f t="shared" si="12"/>
        <v>0</v>
      </c>
      <c r="O64" s="169">
        <v>2</v>
      </c>
      <c r="AA64" s="147">
        <v>1</v>
      </c>
      <c r="AB64" s="147">
        <v>7</v>
      </c>
      <c r="AC64" s="147">
        <v>7</v>
      </c>
      <c r="AZ64" s="147">
        <v>2</v>
      </c>
      <c r="BA64" s="147">
        <f t="shared" si="13"/>
        <v>0</v>
      </c>
      <c r="BB64" s="147">
        <f t="shared" si="14"/>
        <v>0</v>
      </c>
      <c r="BC64" s="147">
        <f t="shared" si="15"/>
        <v>0</v>
      </c>
      <c r="BD64" s="147">
        <f t="shared" si="16"/>
        <v>0</v>
      </c>
      <c r="BE64" s="147">
        <f t="shared" si="17"/>
        <v>0</v>
      </c>
      <c r="CA64" s="176">
        <v>1</v>
      </c>
      <c r="CB64" s="176">
        <v>7</v>
      </c>
      <c r="CZ64" s="147">
        <v>3.00000000000022E-5</v>
      </c>
    </row>
    <row r="65" spans="1:104">
      <c r="A65" s="170">
        <v>42</v>
      </c>
      <c r="B65" s="171" t="s">
        <v>189</v>
      </c>
      <c r="C65" s="172" t="s">
        <v>190</v>
      </c>
      <c r="D65" s="173" t="s">
        <v>86</v>
      </c>
      <c r="E65" s="174">
        <v>54</v>
      </c>
      <c r="F65" s="174">
        <v>0</v>
      </c>
      <c r="G65" s="175">
        <f t="shared" si="12"/>
        <v>0</v>
      </c>
      <c r="O65" s="169">
        <v>2</v>
      </c>
      <c r="AA65" s="147">
        <v>1</v>
      </c>
      <c r="AB65" s="147">
        <v>7</v>
      </c>
      <c r="AC65" s="147">
        <v>7</v>
      </c>
      <c r="AZ65" s="147">
        <v>2</v>
      </c>
      <c r="BA65" s="147">
        <f t="shared" si="13"/>
        <v>0</v>
      </c>
      <c r="BB65" s="147">
        <f t="shared" si="14"/>
        <v>0</v>
      </c>
      <c r="BC65" s="147">
        <f t="shared" si="15"/>
        <v>0</v>
      </c>
      <c r="BD65" s="147">
        <f t="shared" si="16"/>
        <v>0</v>
      </c>
      <c r="BE65" s="147">
        <f t="shared" si="17"/>
        <v>0</v>
      </c>
      <c r="CA65" s="176">
        <v>1</v>
      </c>
      <c r="CB65" s="176">
        <v>7</v>
      </c>
      <c r="CZ65" s="147">
        <v>0</v>
      </c>
    </row>
    <row r="66" spans="1:104">
      <c r="A66" s="170">
        <v>43</v>
      </c>
      <c r="B66" s="171" t="s">
        <v>191</v>
      </c>
      <c r="C66" s="172" t="s">
        <v>192</v>
      </c>
      <c r="D66" s="173" t="s">
        <v>86</v>
      </c>
      <c r="E66" s="174">
        <v>47</v>
      </c>
      <c r="F66" s="174">
        <v>0</v>
      </c>
      <c r="G66" s="175">
        <f t="shared" si="12"/>
        <v>0</v>
      </c>
      <c r="O66" s="169">
        <v>2</v>
      </c>
      <c r="AA66" s="147">
        <v>1</v>
      </c>
      <c r="AB66" s="147">
        <v>7</v>
      </c>
      <c r="AC66" s="147">
        <v>7</v>
      </c>
      <c r="AZ66" s="147">
        <v>2</v>
      </c>
      <c r="BA66" s="147">
        <f t="shared" si="13"/>
        <v>0</v>
      </c>
      <c r="BB66" s="147">
        <f t="shared" si="14"/>
        <v>0</v>
      </c>
      <c r="BC66" s="147">
        <f t="shared" si="15"/>
        <v>0</v>
      </c>
      <c r="BD66" s="147">
        <f t="shared" si="16"/>
        <v>0</v>
      </c>
      <c r="BE66" s="147">
        <f t="shared" si="17"/>
        <v>0</v>
      </c>
      <c r="CA66" s="176">
        <v>1</v>
      </c>
      <c r="CB66" s="176">
        <v>7</v>
      </c>
      <c r="CZ66" s="147">
        <v>3.6000000000013799E-4</v>
      </c>
    </row>
    <row r="67" spans="1:104">
      <c r="A67" s="170">
        <v>44</v>
      </c>
      <c r="B67" s="171" t="s">
        <v>193</v>
      </c>
      <c r="C67" s="172" t="s">
        <v>194</v>
      </c>
      <c r="D67" s="173" t="s">
        <v>86</v>
      </c>
      <c r="E67" s="174">
        <v>49</v>
      </c>
      <c r="F67" s="174">
        <v>0</v>
      </c>
      <c r="G67" s="175">
        <f t="shared" si="12"/>
        <v>0</v>
      </c>
      <c r="O67" s="169">
        <v>2</v>
      </c>
      <c r="AA67" s="147">
        <v>3</v>
      </c>
      <c r="AB67" s="147">
        <v>7</v>
      </c>
      <c r="AC67" s="147">
        <v>28412285</v>
      </c>
      <c r="AZ67" s="147">
        <v>2</v>
      </c>
      <c r="BA67" s="147">
        <f t="shared" si="13"/>
        <v>0</v>
      </c>
      <c r="BB67" s="147">
        <f t="shared" si="14"/>
        <v>0</v>
      </c>
      <c r="BC67" s="147">
        <f t="shared" si="15"/>
        <v>0</v>
      </c>
      <c r="BD67" s="147">
        <f t="shared" si="16"/>
        <v>0</v>
      </c>
      <c r="BE67" s="147">
        <f t="shared" si="17"/>
        <v>0</v>
      </c>
      <c r="CA67" s="176">
        <v>3</v>
      </c>
      <c r="CB67" s="176">
        <v>7</v>
      </c>
      <c r="CZ67" s="147">
        <v>2.8299999999994402E-3</v>
      </c>
    </row>
    <row r="68" spans="1:104">
      <c r="A68" s="170">
        <v>45</v>
      </c>
      <c r="B68" s="171" t="s">
        <v>195</v>
      </c>
      <c r="C68" s="172" t="s">
        <v>196</v>
      </c>
      <c r="D68" s="173" t="s">
        <v>132</v>
      </c>
      <c r="E68" s="174">
        <v>0.15621999999997899</v>
      </c>
      <c r="F68" s="174">
        <v>0</v>
      </c>
      <c r="G68" s="175">
        <f t="shared" si="12"/>
        <v>0</v>
      </c>
      <c r="O68" s="169">
        <v>2</v>
      </c>
      <c r="AA68" s="147">
        <v>7</v>
      </c>
      <c r="AB68" s="147">
        <v>1001</v>
      </c>
      <c r="AC68" s="147">
        <v>5</v>
      </c>
      <c r="AZ68" s="147">
        <v>2</v>
      </c>
      <c r="BA68" s="147">
        <f t="shared" si="13"/>
        <v>0</v>
      </c>
      <c r="BB68" s="147">
        <f t="shared" si="14"/>
        <v>0</v>
      </c>
      <c r="BC68" s="147">
        <f t="shared" si="15"/>
        <v>0</v>
      </c>
      <c r="BD68" s="147">
        <f t="shared" si="16"/>
        <v>0</v>
      </c>
      <c r="BE68" s="147">
        <f t="shared" si="17"/>
        <v>0</v>
      </c>
      <c r="CA68" s="176">
        <v>7</v>
      </c>
      <c r="CB68" s="176">
        <v>1001</v>
      </c>
      <c r="CZ68" s="147">
        <v>0</v>
      </c>
    </row>
    <row r="69" spans="1:104">
      <c r="A69" s="177"/>
      <c r="B69" s="178" t="s">
        <v>74</v>
      </c>
      <c r="C69" s="179" t="str">
        <f>CONCATENATE(B62," ",C62)</f>
        <v>776 Podlahy povlakové</v>
      </c>
      <c r="D69" s="180"/>
      <c r="E69" s="181"/>
      <c r="F69" s="182"/>
      <c r="G69" s="183">
        <f>SUM(G62:G68)</f>
        <v>0</v>
      </c>
      <c r="O69" s="169">
        <v>4</v>
      </c>
      <c r="BA69" s="184">
        <f>SUM(BA62:BA68)</f>
        <v>0</v>
      </c>
      <c r="BB69" s="184">
        <f>SUM(BB62:BB68)</f>
        <v>0</v>
      </c>
      <c r="BC69" s="184">
        <f>SUM(BC62:BC68)</f>
        <v>0</v>
      </c>
      <c r="BD69" s="184">
        <f>SUM(BD62:BD68)</f>
        <v>0</v>
      </c>
      <c r="BE69" s="184">
        <f>SUM(BE62:BE68)</f>
        <v>0</v>
      </c>
    </row>
    <row r="70" spans="1:104">
      <c r="A70" s="162" t="s">
        <v>72</v>
      </c>
      <c r="B70" s="163" t="s">
        <v>197</v>
      </c>
      <c r="C70" s="164" t="s">
        <v>198</v>
      </c>
      <c r="D70" s="165"/>
      <c r="E70" s="166"/>
      <c r="F70" s="166"/>
      <c r="G70" s="167"/>
      <c r="H70" s="168"/>
      <c r="I70" s="168"/>
      <c r="O70" s="169">
        <v>1</v>
      </c>
    </row>
    <row r="71" spans="1:104">
      <c r="A71" s="170">
        <v>46</v>
      </c>
      <c r="B71" s="171" t="s">
        <v>199</v>
      </c>
      <c r="C71" s="172" t="s">
        <v>200</v>
      </c>
      <c r="D71" s="173" t="s">
        <v>165</v>
      </c>
      <c r="E71" s="174">
        <v>6</v>
      </c>
      <c r="F71" s="174">
        <v>0</v>
      </c>
      <c r="G71" s="175">
        <f t="shared" ref="G71:G79" si="18">E71*F71</f>
        <v>0</v>
      </c>
      <c r="O71" s="169">
        <v>2</v>
      </c>
      <c r="AA71" s="147">
        <v>11</v>
      </c>
      <c r="AB71" s="147">
        <v>3</v>
      </c>
      <c r="AC71" s="147">
        <v>41</v>
      </c>
      <c r="AZ71" s="147">
        <v>2</v>
      </c>
      <c r="BA71" s="147">
        <f t="shared" ref="BA71:BA79" si="19">IF(AZ71=1,G71,0)</f>
        <v>0</v>
      </c>
      <c r="BB71" s="147">
        <f t="shared" ref="BB71:BB79" si="20">IF(AZ71=2,G71,0)</f>
        <v>0</v>
      </c>
      <c r="BC71" s="147">
        <f t="shared" ref="BC71:BC79" si="21">IF(AZ71=3,G71,0)</f>
        <v>0</v>
      </c>
      <c r="BD71" s="147">
        <f t="shared" ref="BD71:BD79" si="22">IF(AZ71=4,G71,0)</f>
        <v>0</v>
      </c>
      <c r="BE71" s="147">
        <f t="shared" ref="BE71:BE79" si="23">IF(AZ71=5,G71,0)</f>
        <v>0</v>
      </c>
      <c r="CA71" s="176">
        <v>11</v>
      </c>
      <c r="CB71" s="176">
        <v>3</v>
      </c>
      <c r="CZ71" s="147">
        <v>0</v>
      </c>
    </row>
    <row r="72" spans="1:104">
      <c r="A72" s="170">
        <v>47</v>
      </c>
      <c r="B72" s="171" t="s">
        <v>201</v>
      </c>
      <c r="C72" s="172" t="s">
        <v>202</v>
      </c>
      <c r="D72" s="173" t="s">
        <v>86</v>
      </c>
      <c r="E72" s="174">
        <v>30</v>
      </c>
      <c r="F72" s="174">
        <v>0</v>
      </c>
      <c r="G72" s="175">
        <f t="shared" si="18"/>
        <v>0</v>
      </c>
      <c r="O72" s="169">
        <v>2</v>
      </c>
      <c r="AA72" s="147">
        <v>1</v>
      </c>
      <c r="AB72" s="147">
        <v>7</v>
      </c>
      <c r="AC72" s="147">
        <v>7</v>
      </c>
      <c r="AZ72" s="147">
        <v>2</v>
      </c>
      <c r="BA72" s="147">
        <f t="shared" si="19"/>
        <v>0</v>
      </c>
      <c r="BB72" s="147">
        <f t="shared" si="20"/>
        <v>0</v>
      </c>
      <c r="BC72" s="147">
        <f t="shared" si="21"/>
        <v>0</v>
      </c>
      <c r="BD72" s="147">
        <f t="shared" si="22"/>
        <v>0</v>
      </c>
      <c r="BE72" s="147">
        <f t="shared" si="23"/>
        <v>0</v>
      </c>
      <c r="CA72" s="176">
        <v>1</v>
      </c>
      <c r="CB72" s="176">
        <v>7</v>
      </c>
      <c r="CZ72" s="147">
        <v>0</v>
      </c>
    </row>
    <row r="73" spans="1:104">
      <c r="A73" s="170">
        <v>48</v>
      </c>
      <c r="B73" s="171" t="s">
        <v>203</v>
      </c>
      <c r="C73" s="172" t="s">
        <v>204</v>
      </c>
      <c r="D73" s="173" t="s">
        <v>86</v>
      </c>
      <c r="E73" s="174">
        <v>30</v>
      </c>
      <c r="F73" s="174">
        <v>0</v>
      </c>
      <c r="G73" s="175">
        <f t="shared" si="18"/>
        <v>0</v>
      </c>
      <c r="O73" s="169">
        <v>2</v>
      </c>
      <c r="AA73" s="147">
        <v>1</v>
      </c>
      <c r="AB73" s="147">
        <v>7</v>
      </c>
      <c r="AC73" s="147">
        <v>7</v>
      </c>
      <c r="AZ73" s="147">
        <v>2</v>
      </c>
      <c r="BA73" s="147">
        <f t="shared" si="19"/>
        <v>0</v>
      </c>
      <c r="BB73" s="147">
        <f t="shared" si="20"/>
        <v>0</v>
      </c>
      <c r="BC73" s="147">
        <f t="shared" si="21"/>
        <v>0</v>
      </c>
      <c r="BD73" s="147">
        <f t="shared" si="22"/>
        <v>0</v>
      </c>
      <c r="BE73" s="147">
        <f t="shared" si="23"/>
        <v>0</v>
      </c>
      <c r="CA73" s="176">
        <v>1</v>
      </c>
      <c r="CB73" s="176">
        <v>7</v>
      </c>
      <c r="CZ73" s="147">
        <v>7.99999999999912E-4</v>
      </c>
    </row>
    <row r="74" spans="1:104">
      <c r="A74" s="170">
        <v>49</v>
      </c>
      <c r="B74" s="171" t="s">
        <v>205</v>
      </c>
      <c r="C74" s="172" t="s">
        <v>206</v>
      </c>
      <c r="D74" s="173" t="s">
        <v>86</v>
      </c>
      <c r="E74" s="174">
        <v>26</v>
      </c>
      <c r="F74" s="174">
        <v>0</v>
      </c>
      <c r="G74" s="175">
        <f t="shared" si="18"/>
        <v>0</v>
      </c>
      <c r="O74" s="169">
        <v>2</v>
      </c>
      <c r="AA74" s="147">
        <v>1</v>
      </c>
      <c r="AB74" s="147">
        <v>7</v>
      </c>
      <c r="AC74" s="147">
        <v>7</v>
      </c>
      <c r="AZ74" s="147">
        <v>2</v>
      </c>
      <c r="BA74" s="147">
        <f t="shared" si="19"/>
        <v>0</v>
      </c>
      <c r="BB74" s="147">
        <f t="shared" si="20"/>
        <v>0</v>
      </c>
      <c r="BC74" s="147">
        <f t="shared" si="21"/>
        <v>0</v>
      </c>
      <c r="BD74" s="147">
        <f t="shared" si="22"/>
        <v>0</v>
      </c>
      <c r="BE74" s="147">
        <f t="shared" si="23"/>
        <v>0</v>
      </c>
      <c r="CA74" s="176">
        <v>1</v>
      </c>
      <c r="CB74" s="176">
        <v>7</v>
      </c>
      <c r="CZ74" s="147">
        <v>0</v>
      </c>
    </row>
    <row r="75" spans="1:104">
      <c r="A75" s="170">
        <v>50</v>
      </c>
      <c r="B75" s="171" t="s">
        <v>207</v>
      </c>
      <c r="C75" s="172" t="s">
        <v>208</v>
      </c>
      <c r="D75" s="173" t="s">
        <v>178</v>
      </c>
      <c r="E75" s="174">
        <v>41</v>
      </c>
      <c r="F75" s="174">
        <v>0</v>
      </c>
      <c r="G75" s="175">
        <f t="shared" si="18"/>
        <v>0</v>
      </c>
      <c r="O75" s="169">
        <v>2</v>
      </c>
      <c r="AA75" s="147">
        <v>1</v>
      </c>
      <c r="AB75" s="147">
        <v>7</v>
      </c>
      <c r="AC75" s="147">
        <v>7</v>
      </c>
      <c r="AZ75" s="147">
        <v>2</v>
      </c>
      <c r="BA75" s="147">
        <f t="shared" si="19"/>
        <v>0</v>
      </c>
      <c r="BB75" s="147">
        <f t="shared" si="20"/>
        <v>0</v>
      </c>
      <c r="BC75" s="147">
        <f t="shared" si="21"/>
        <v>0</v>
      </c>
      <c r="BD75" s="147">
        <f t="shared" si="22"/>
        <v>0</v>
      </c>
      <c r="BE75" s="147">
        <f t="shared" si="23"/>
        <v>0</v>
      </c>
      <c r="CA75" s="176">
        <v>1</v>
      </c>
      <c r="CB75" s="176">
        <v>7</v>
      </c>
      <c r="CZ75" s="147">
        <v>0</v>
      </c>
    </row>
    <row r="76" spans="1:104">
      <c r="A76" s="170">
        <v>51</v>
      </c>
      <c r="B76" s="171" t="s">
        <v>209</v>
      </c>
      <c r="C76" s="172" t="s">
        <v>210</v>
      </c>
      <c r="D76" s="173" t="s">
        <v>178</v>
      </c>
      <c r="E76" s="174">
        <v>41</v>
      </c>
      <c r="F76" s="174">
        <v>0</v>
      </c>
      <c r="G76" s="175">
        <f t="shared" si="18"/>
        <v>0</v>
      </c>
      <c r="O76" s="169">
        <v>2</v>
      </c>
      <c r="AA76" s="147">
        <v>11</v>
      </c>
      <c r="AB76" s="147">
        <v>0</v>
      </c>
      <c r="AC76" s="147">
        <v>39</v>
      </c>
      <c r="AZ76" s="147">
        <v>2</v>
      </c>
      <c r="BA76" s="147">
        <f t="shared" si="19"/>
        <v>0</v>
      </c>
      <c r="BB76" s="147">
        <f t="shared" si="20"/>
        <v>0</v>
      </c>
      <c r="BC76" s="147">
        <f t="shared" si="21"/>
        <v>0</v>
      </c>
      <c r="BD76" s="147">
        <f t="shared" si="22"/>
        <v>0</v>
      </c>
      <c r="BE76" s="147">
        <f t="shared" si="23"/>
        <v>0</v>
      </c>
      <c r="CA76" s="176">
        <v>11</v>
      </c>
      <c r="CB76" s="176">
        <v>0</v>
      </c>
      <c r="CZ76" s="147">
        <v>0</v>
      </c>
    </row>
    <row r="77" spans="1:104">
      <c r="A77" s="170">
        <v>52</v>
      </c>
      <c r="B77" s="171" t="s">
        <v>211</v>
      </c>
      <c r="C77" s="172" t="s">
        <v>212</v>
      </c>
      <c r="D77" s="173" t="s">
        <v>165</v>
      </c>
      <c r="E77" s="174">
        <v>19</v>
      </c>
      <c r="F77" s="174">
        <v>0</v>
      </c>
      <c r="G77" s="175">
        <f t="shared" si="18"/>
        <v>0</v>
      </c>
      <c r="O77" s="169">
        <v>2</v>
      </c>
      <c r="AA77" s="147">
        <v>3</v>
      </c>
      <c r="AB77" s="147">
        <v>7</v>
      </c>
      <c r="AC77" s="147" t="s">
        <v>211</v>
      </c>
      <c r="AZ77" s="147">
        <v>2</v>
      </c>
      <c r="BA77" s="147">
        <f t="shared" si="19"/>
        <v>0</v>
      </c>
      <c r="BB77" s="147">
        <f t="shared" si="20"/>
        <v>0</v>
      </c>
      <c r="BC77" s="147">
        <f t="shared" si="21"/>
        <v>0</v>
      </c>
      <c r="BD77" s="147">
        <f t="shared" si="22"/>
        <v>0</v>
      </c>
      <c r="BE77" s="147">
        <f t="shared" si="23"/>
        <v>0</v>
      </c>
      <c r="CA77" s="176">
        <v>3</v>
      </c>
      <c r="CB77" s="176">
        <v>7</v>
      </c>
      <c r="CZ77" s="147">
        <v>9.9999999999944599E-4</v>
      </c>
    </row>
    <row r="78" spans="1:104">
      <c r="A78" s="170">
        <v>53</v>
      </c>
      <c r="B78" s="171" t="s">
        <v>213</v>
      </c>
      <c r="C78" s="172" t="s">
        <v>214</v>
      </c>
      <c r="D78" s="173" t="s">
        <v>86</v>
      </c>
      <c r="E78" s="174">
        <v>26</v>
      </c>
      <c r="F78" s="174">
        <v>0</v>
      </c>
      <c r="G78" s="175">
        <f t="shared" si="18"/>
        <v>0</v>
      </c>
      <c r="O78" s="169">
        <v>2</v>
      </c>
      <c r="AA78" s="147">
        <v>3</v>
      </c>
      <c r="AB78" s="147">
        <v>7</v>
      </c>
      <c r="AC78" s="147">
        <v>59767110</v>
      </c>
      <c r="AZ78" s="147">
        <v>2</v>
      </c>
      <c r="BA78" s="147">
        <f t="shared" si="19"/>
        <v>0</v>
      </c>
      <c r="BB78" s="147">
        <f t="shared" si="20"/>
        <v>0</v>
      </c>
      <c r="BC78" s="147">
        <f t="shared" si="21"/>
        <v>0</v>
      </c>
      <c r="BD78" s="147">
        <f t="shared" si="22"/>
        <v>0</v>
      </c>
      <c r="BE78" s="147">
        <f t="shared" si="23"/>
        <v>0</v>
      </c>
      <c r="CA78" s="176">
        <v>3</v>
      </c>
      <c r="CB78" s="176">
        <v>7</v>
      </c>
      <c r="CZ78" s="147">
        <v>1.5999999999991101E-2</v>
      </c>
    </row>
    <row r="79" spans="1:104">
      <c r="A79" s="170">
        <v>54</v>
      </c>
      <c r="B79" s="171" t="s">
        <v>215</v>
      </c>
      <c r="C79" s="172" t="s">
        <v>216</v>
      </c>
      <c r="D79" s="173" t="s">
        <v>132</v>
      </c>
      <c r="E79" s="174">
        <v>0.45899999999975499</v>
      </c>
      <c r="F79" s="174">
        <v>0</v>
      </c>
      <c r="G79" s="175">
        <f t="shared" si="18"/>
        <v>0</v>
      </c>
      <c r="O79" s="169">
        <v>2</v>
      </c>
      <c r="AA79" s="147">
        <v>7</v>
      </c>
      <c r="AB79" s="147">
        <v>1001</v>
      </c>
      <c r="AC79" s="147">
        <v>5</v>
      </c>
      <c r="AZ79" s="147">
        <v>2</v>
      </c>
      <c r="BA79" s="147">
        <f t="shared" si="19"/>
        <v>0</v>
      </c>
      <c r="BB79" s="147">
        <f t="shared" si="20"/>
        <v>0</v>
      </c>
      <c r="BC79" s="147">
        <f t="shared" si="21"/>
        <v>0</v>
      </c>
      <c r="BD79" s="147">
        <f t="shared" si="22"/>
        <v>0</v>
      </c>
      <c r="BE79" s="147">
        <f t="shared" si="23"/>
        <v>0</v>
      </c>
      <c r="CA79" s="176">
        <v>7</v>
      </c>
      <c r="CB79" s="176">
        <v>1001</v>
      </c>
      <c r="CZ79" s="147">
        <v>0</v>
      </c>
    </row>
    <row r="80" spans="1:104">
      <c r="A80" s="177"/>
      <c r="B80" s="178" t="s">
        <v>74</v>
      </c>
      <c r="C80" s="179" t="str">
        <f>CONCATENATE(B70," ",C70)</f>
        <v>781 Obklady keramické</v>
      </c>
      <c r="D80" s="180"/>
      <c r="E80" s="181"/>
      <c r="F80" s="182"/>
      <c r="G80" s="183">
        <f>SUM(G70:G79)</f>
        <v>0</v>
      </c>
      <c r="O80" s="169">
        <v>4</v>
      </c>
      <c r="BA80" s="184">
        <f>SUM(BA70:BA79)</f>
        <v>0</v>
      </c>
      <c r="BB80" s="184">
        <f>SUM(BB70:BB79)</f>
        <v>0</v>
      </c>
      <c r="BC80" s="184">
        <f>SUM(BC70:BC79)</f>
        <v>0</v>
      </c>
      <c r="BD80" s="184">
        <f>SUM(BD70:BD79)</f>
        <v>0</v>
      </c>
      <c r="BE80" s="184">
        <f>SUM(BE70:BE79)</f>
        <v>0</v>
      </c>
    </row>
    <row r="81" spans="1:104">
      <c r="A81" s="162" t="s">
        <v>72</v>
      </c>
      <c r="B81" s="163" t="s">
        <v>217</v>
      </c>
      <c r="C81" s="164" t="s">
        <v>218</v>
      </c>
      <c r="D81" s="165"/>
      <c r="E81" s="166"/>
      <c r="F81" s="166"/>
      <c r="G81" s="167"/>
      <c r="H81" s="168"/>
      <c r="I81" s="168"/>
      <c r="O81" s="169">
        <v>1</v>
      </c>
    </row>
    <row r="82" spans="1:104" ht="20.399999999999999">
      <c r="A82" s="170">
        <v>55</v>
      </c>
      <c r="B82" s="171" t="s">
        <v>219</v>
      </c>
      <c r="C82" s="172" t="s">
        <v>220</v>
      </c>
      <c r="D82" s="173" t="s">
        <v>86</v>
      </c>
      <c r="E82" s="174">
        <v>2</v>
      </c>
      <c r="F82" s="174">
        <v>0</v>
      </c>
      <c r="G82" s="175">
        <f>E82*F82</f>
        <v>0</v>
      </c>
      <c r="O82" s="169">
        <v>2</v>
      </c>
      <c r="AA82" s="147">
        <v>1</v>
      </c>
      <c r="AB82" s="147">
        <v>0</v>
      </c>
      <c r="AC82" s="147">
        <v>0</v>
      </c>
      <c r="AZ82" s="147">
        <v>2</v>
      </c>
      <c r="BA82" s="147">
        <f>IF(AZ82=1,G82,0)</f>
        <v>0</v>
      </c>
      <c r="BB82" s="147">
        <f>IF(AZ82=2,G82,0)</f>
        <v>0</v>
      </c>
      <c r="BC82" s="147">
        <f>IF(AZ82=3,G82,0)</f>
        <v>0</v>
      </c>
      <c r="BD82" s="147">
        <f>IF(AZ82=4,G82,0)</f>
        <v>0</v>
      </c>
      <c r="BE82" s="147">
        <f>IF(AZ82=5,G82,0)</f>
        <v>0</v>
      </c>
      <c r="CA82" s="176">
        <v>1</v>
      </c>
      <c r="CB82" s="176">
        <v>0</v>
      </c>
      <c r="CZ82" s="147">
        <v>3.4000000000000702E-4</v>
      </c>
    </row>
    <row r="83" spans="1:104">
      <c r="A83" s="170">
        <v>56</v>
      </c>
      <c r="B83" s="171" t="s">
        <v>221</v>
      </c>
      <c r="C83" s="172" t="s">
        <v>222</v>
      </c>
      <c r="D83" s="173" t="s">
        <v>165</v>
      </c>
      <c r="E83" s="174">
        <v>1</v>
      </c>
      <c r="F83" s="174">
        <v>0</v>
      </c>
      <c r="G83" s="175">
        <f>E83*F83</f>
        <v>0</v>
      </c>
      <c r="O83" s="169">
        <v>2</v>
      </c>
      <c r="AA83" s="147">
        <v>3</v>
      </c>
      <c r="AB83" s="147">
        <v>7</v>
      </c>
      <c r="AC83" s="147">
        <v>24621674</v>
      </c>
      <c r="AZ83" s="147">
        <v>2</v>
      </c>
      <c r="BA83" s="147">
        <f>IF(AZ83=1,G83,0)</f>
        <v>0</v>
      </c>
      <c r="BB83" s="147">
        <f>IF(AZ83=2,G83,0)</f>
        <v>0</v>
      </c>
      <c r="BC83" s="147">
        <f>IF(AZ83=3,G83,0)</f>
        <v>0</v>
      </c>
      <c r="BD83" s="147">
        <f>IF(AZ83=4,G83,0)</f>
        <v>0</v>
      </c>
      <c r="BE83" s="147">
        <f>IF(AZ83=5,G83,0)</f>
        <v>0</v>
      </c>
      <c r="CA83" s="176">
        <v>3</v>
      </c>
      <c r="CB83" s="176">
        <v>7</v>
      </c>
      <c r="CZ83" s="147">
        <v>9.9999999999944599E-4</v>
      </c>
    </row>
    <row r="84" spans="1:104">
      <c r="A84" s="177"/>
      <c r="B84" s="178" t="s">
        <v>74</v>
      </c>
      <c r="C84" s="179" t="str">
        <f>CONCATENATE(B81," ",C81)</f>
        <v>783 Nátěry</v>
      </c>
      <c r="D84" s="180"/>
      <c r="E84" s="181"/>
      <c r="F84" s="182"/>
      <c r="G84" s="183">
        <f>SUM(G81:G83)</f>
        <v>0</v>
      </c>
      <c r="O84" s="169">
        <v>4</v>
      </c>
      <c r="BA84" s="184">
        <f>SUM(BA81:BA83)</f>
        <v>0</v>
      </c>
      <c r="BB84" s="184">
        <f>SUM(BB81:BB83)</f>
        <v>0</v>
      </c>
      <c r="BC84" s="184">
        <f>SUM(BC81:BC83)</f>
        <v>0</v>
      </c>
      <c r="BD84" s="184">
        <f>SUM(BD81:BD83)</f>
        <v>0</v>
      </c>
      <c r="BE84" s="184">
        <f>SUM(BE81:BE83)</f>
        <v>0</v>
      </c>
    </row>
    <row r="85" spans="1:104">
      <c r="A85" s="162" t="s">
        <v>72</v>
      </c>
      <c r="B85" s="163" t="s">
        <v>223</v>
      </c>
      <c r="C85" s="164" t="s">
        <v>224</v>
      </c>
      <c r="D85" s="165"/>
      <c r="E85" s="166"/>
      <c r="F85" s="166"/>
      <c r="G85" s="167"/>
      <c r="H85" s="168"/>
      <c r="I85" s="168"/>
      <c r="O85" s="169">
        <v>1</v>
      </c>
    </row>
    <row r="86" spans="1:104" ht="20.399999999999999">
      <c r="A86" s="170">
        <v>57</v>
      </c>
      <c r="B86" s="171" t="s">
        <v>225</v>
      </c>
      <c r="C86" s="172" t="s">
        <v>226</v>
      </c>
      <c r="D86" s="173" t="s">
        <v>86</v>
      </c>
      <c r="E86" s="174">
        <v>35</v>
      </c>
      <c r="F86" s="174">
        <v>0</v>
      </c>
      <c r="G86" s="175">
        <f>E86*F86</f>
        <v>0</v>
      </c>
      <c r="O86" s="169">
        <v>2</v>
      </c>
      <c r="AA86" s="147">
        <v>1</v>
      </c>
      <c r="AB86" s="147">
        <v>7</v>
      </c>
      <c r="AC86" s="147">
        <v>7</v>
      </c>
      <c r="AZ86" s="147">
        <v>2</v>
      </c>
      <c r="BA86" s="147">
        <f>IF(AZ86=1,G86,0)</f>
        <v>0</v>
      </c>
      <c r="BB86" s="147">
        <f>IF(AZ86=2,G86,0)</f>
        <v>0</v>
      </c>
      <c r="BC86" s="147">
        <f>IF(AZ86=3,G86,0)</f>
        <v>0</v>
      </c>
      <c r="BD86" s="147">
        <f>IF(AZ86=4,G86,0)</f>
        <v>0</v>
      </c>
      <c r="BE86" s="147">
        <f>IF(AZ86=5,G86,0)</f>
        <v>0</v>
      </c>
      <c r="CA86" s="176">
        <v>1</v>
      </c>
      <c r="CB86" s="176">
        <v>7</v>
      </c>
      <c r="CZ86" s="147">
        <v>1.89999999999912E-4</v>
      </c>
    </row>
    <row r="87" spans="1:104" ht="20.399999999999999">
      <c r="A87" s="170">
        <v>58</v>
      </c>
      <c r="B87" s="171" t="s">
        <v>227</v>
      </c>
      <c r="C87" s="172" t="s">
        <v>228</v>
      </c>
      <c r="D87" s="173" t="s">
        <v>86</v>
      </c>
      <c r="E87" s="174">
        <v>1.5</v>
      </c>
      <c r="F87" s="174">
        <v>0</v>
      </c>
      <c r="G87" s="175">
        <f>E87*F87</f>
        <v>0</v>
      </c>
      <c r="O87" s="169">
        <v>2</v>
      </c>
      <c r="AA87" s="147">
        <v>1</v>
      </c>
      <c r="AB87" s="147">
        <v>7</v>
      </c>
      <c r="AC87" s="147">
        <v>7</v>
      </c>
      <c r="AZ87" s="147">
        <v>2</v>
      </c>
      <c r="BA87" s="147">
        <f>IF(AZ87=1,G87,0)</f>
        <v>0</v>
      </c>
      <c r="BB87" s="147">
        <f>IF(AZ87=2,G87,0)</f>
        <v>0</v>
      </c>
      <c r="BC87" s="147">
        <f>IF(AZ87=3,G87,0)</f>
        <v>0</v>
      </c>
      <c r="BD87" s="147">
        <f>IF(AZ87=4,G87,0)</f>
        <v>0</v>
      </c>
      <c r="BE87" s="147">
        <f>IF(AZ87=5,G87,0)</f>
        <v>0</v>
      </c>
      <c r="CA87" s="176">
        <v>1</v>
      </c>
      <c r="CB87" s="176">
        <v>7</v>
      </c>
      <c r="CZ87" s="147">
        <v>1.99999999999978E-4</v>
      </c>
    </row>
    <row r="88" spans="1:104">
      <c r="A88" s="177"/>
      <c r="B88" s="178" t="s">
        <v>74</v>
      </c>
      <c r="C88" s="179" t="str">
        <f>CONCATENATE(B85," ",C85)</f>
        <v>784 Malby</v>
      </c>
      <c r="D88" s="180"/>
      <c r="E88" s="181"/>
      <c r="F88" s="182"/>
      <c r="G88" s="183">
        <f>SUM(G85:G87)</f>
        <v>0</v>
      </c>
      <c r="O88" s="169">
        <v>4</v>
      </c>
      <c r="BA88" s="184">
        <f>SUM(BA85:BA87)</f>
        <v>0</v>
      </c>
      <c r="BB88" s="184">
        <f>SUM(BB85:BB87)</f>
        <v>0</v>
      </c>
      <c r="BC88" s="184">
        <f>SUM(BC85:BC87)</f>
        <v>0</v>
      </c>
      <c r="BD88" s="184">
        <f>SUM(BD85:BD87)</f>
        <v>0</v>
      </c>
      <c r="BE88" s="184">
        <f>SUM(BE85:BE87)</f>
        <v>0</v>
      </c>
    </row>
    <row r="89" spans="1:104">
      <c r="A89" s="162" t="s">
        <v>72</v>
      </c>
      <c r="B89" s="163" t="s">
        <v>229</v>
      </c>
      <c r="C89" s="164" t="s">
        <v>230</v>
      </c>
      <c r="D89" s="165"/>
      <c r="E89" s="166"/>
      <c r="F89" s="166"/>
      <c r="G89" s="167"/>
      <c r="H89" s="168"/>
      <c r="I89" s="168"/>
      <c r="O89" s="169">
        <v>1</v>
      </c>
    </row>
    <row r="90" spans="1:104" ht="20.399999999999999">
      <c r="A90" s="170">
        <v>59</v>
      </c>
      <c r="B90" s="171" t="s">
        <v>231</v>
      </c>
      <c r="C90" s="172" t="s">
        <v>232</v>
      </c>
      <c r="D90" s="173" t="s">
        <v>178</v>
      </c>
      <c r="E90" s="174">
        <v>20</v>
      </c>
      <c r="F90" s="174">
        <v>0</v>
      </c>
      <c r="G90" s="175">
        <f>E90*F90</f>
        <v>0</v>
      </c>
      <c r="O90" s="169">
        <v>2</v>
      </c>
      <c r="AA90" s="147">
        <v>11</v>
      </c>
      <c r="AB90" s="147">
        <v>3</v>
      </c>
      <c r="AC90" s="147">
        <v>54</v>
      </c>
      <c r="AZ90" s="147">
        <v>2</v>
      </c>
      <c r="BA90" s="147">
        <f>IF(AZ90=1,G90,0)</f>
        <v>0</v>
      </c>
      <c r="BB90" s="147">
        <f>IF(AZ90=2,G90,0)</f>
        <v>0</v>
      </c>
      <c r="BC90" s="147">
        <f>IF(AZ90=3,G90,0)</f>
        <v>0</v>
      </c>
      <c r="BD90" s="147">
        <f>IF(AZ90=4,G90,0)</f>
        <v>0</v>
      </c>
      <c r="BE90" s="147">
        <f>IF(AZ90=5,G90,0)</f>
        <v>0</v>
      </c>
      <c r="CA90" s="176">
        <v>11</v>
      </c>
      <c r="CB90" s="176">
        <v>3</v>
      </c>
      <c r="CZ90" s="147">
        <v>2.5399999999997599E-3</v>
      </c>
    </row>
    <row r="91" spans="1:104" ht="20.399999999999999">
      <c r="A91" s="170">
        <v>60</v>
      </c>
      <c r="B91" s="171" t="s">
        <v>233</v>
      </c>
      <c r="C91" s="172" t="s">
        <v>234</v>
      </c>
      <c r="D91" s="173" t="s">
        <v>178</v>
      </c>
      <c r="E91" s="174">
        <v>11</v>
      </c>
      <c r="F91" s="174">
        <v>0</v>
      </c>
      <c r="G91" s="175">
        <f>E91*F91</f>
        <v>0</v>
      </c>
      <c r="O91" s="169">
        <v>2</v>
      </c>
      <c r="AA91" s="147">
        <v>11</v>
      </c>
      <c r="AB91" s="147">
        <v>3</v>
      </c>
      <c r="AC91" s="147">
        <v>55</v>
      </c>
      <c r="AZ91" s="147">
        <v>2</v>
      </c>
      <c r="BA91" s="147">
        <f>IF(AZ91=1,G91,0)</f>
        <v>0</v>
      </c>
      <c r="BB91" s="147">
        <f>IF(AZ91=2,G91,0)</f>
        <v>0</v>
      </c>
      <c r="BC91" s="147">
        <f>IF(AZ91=3,G91,0)</f>
        <v>0</v>
      </c>
      <c r="BD91" s="147">
        <f>IF(AZ91=4,G91,0)</f>
        <v>0</v>
      </c>
      <c r="BE91" s="147">
        <f>IF(AZ91=5,G91,0)</f>
        <v>0</v>
      </c>
      <c r="CA91" s="176">
        <v>11</v>
      </c>
      <c r="CB91" s="176">
        <v>3</v>
      </c>
      <c r="CZ91" s="147">
        <v>2.5399999999997599E-3</v>
      </c>
    </row>
    <row r="92" spans="1:104" ht="20.399999999999999">
      <c r="A92" s="170">
        <v>61</v>
      </c>
      <c r="B92" s="171" t="s">
        <v>235</v>
      </c>
      <c r="C92" s="172" t="s">
        <v>236</v>
      </c>
      <c r="D92" s="173" t="s">
        <v>178</v>
      </c>
      <c r="E92" s="174">
        <v>7.7</v>
      </c>
      <c r="F92" s="174">
        <v>0</v>
      </c>
      <c r="G92" s="175">
        <f>E92*F92</f>
        <v>0</v>
      </c>
      <c r="O92" s="169">
        <v>2</v>
      </c>
      <c r="AA92" s="147">
        <v>11</v>
      </c>
      <c r="AB92" s="147">
        <v>3</v>
      </c>
      <c r="AC92" s="147">
        <v>56</v>
      </c>
      <c r="AZ92" s="147">
        <v>2</v>
      </c>
      <c r="BA92" s="147">
        <f>IF(AZ92=1,G92,0)</f>
        <v>0</v>
      </c>
      <c r="BB92" s="147">
        <f>IF(AZ92=2,G92,0)</f>
        <v>0</v>
      </c>
      <c r="BC92" s="147">
        <f>IF(AZ92=3,G92,0)</f>
        <v>0</v>
      </c>
      <c r="BD92" s="147">
        <f>IF(AZ92=4,G92,0)</f>
        <v>0</v>
      </c>
      <c r="BE92" s="147">
        <f>IF(AZ92=5,G92,0)</f>
        <v>0</v>
      </c>
      <c r="CA92" s="176">
        <v>11</v>
      </c>
      <c r="CB92" s="176">
        <v>3</v>
      </c>
      <c r="CZ92" s="147">
        <v>2.5399999999997599E-3</v>
      </c>
    </row>
    <row r="93" spans="1:104" ht="20.399999999999999">
      <c r="A93" s="170">
        <v>62</v>
      </c>
      <c r="B93" s="171" t="s">
        <v>237</v>
      </c>
      <c r="C93" s="172" t="s">
        <v>238</v>
      </c>
      <c r="D93" s="173" t="s">
        <v>178</v>
      </c>
      <c r="E93" s="174">
        <v>11</v>
      </c>
      <c r="F93" s="174">
        <v>0</v>
      </c>
      <c r="G93" s="175">
        <f>E93*F93</f>
        <v>0</v>
      </c>
      <c r="O93" s="169">
        <v>2</v>
      </c>
      <c r="AA93" s="147">
        <v>11</v>
      </c>
      <c r="AB93" s="147">
        <v>3</v>
      </c>
      <c r="AC93" s="147">
        <v>57</v>
      </c>
      <c r="AZ93" s="147">
        <v>2</v>
      </c>
      <c r="BA93" s="147">
        <f>IF(AZ93=1,G93,0)</f>
        <v>0</v>
      </c>
      <c r="BB93" s="147">
        <f>IF(AZ93=2,G93,0)</f>
        <v>0</v>
      </c>
      <c r="BC93" s="147">
        <f>IF(AZ93=3,G93,0)</f>
        <v>0</v>
      </c>
      <c r="BD93" s="147">
        <f>IF(AZ93=4,G93,0)</f>
        <v>0</v>
      </c>
      <c r="BE93" s="147">
        <f>IF(AZ93=5,G93,0)</f>
        <v>0</v>
      </c>
      <c r="CA93" s="176">
        <v>11</v>
      </c>
      <c r="CB93" s="176">
        <v>3</v>
      </c>
      <c r="CZ93" s="147">
        <v>2.5399999999997599E-3</v>
      </c>
    </row>
    <row r="94" spans="1:104" ht="20.399999999999999">
      <c r="A94" s="170">
        <v>63</v>
      </c>
      <c r="B94" s="171" t="s">
        <v>239</v>
      </c>
      <c r="C94" s="172" t="s">
        <v>240</v>
      </c>
      <c r="D94" s="173" t="s">
        <v>73</v>
      </c>
      <c r="E94" s="174">
        <v>6</v>
      </c>
      <c r="F94" s="174">
        <v>0</v>
      </c>
      <c r="G94" s="175">
        <f>E94*F94</f>
        <v>0</v>
      </c>
      <c r="O94" s="169">
        <v>2</v>
      </c>
      <c r="AA94" s="147">
        <v>11</v>
      </c>
      <c r="AB94" s="147">
        <v>3</v>
      </c>
      <c r="AC94" s="147">
        <v>68</v>
      </c>
      <c r="AZ94" s="147">
        <v>2</v>
      </c>
      <c r="BA94" s="147">
        <f>IF(AZ94=1,G94,0)</f>
        <v>0</v>
      </c>
      <c r="BB94" s="147">
        <f>IF(AZ94=2,G94,0)</f>
        <v>0</v>
      </c>
      <c r="BC94" s="147">
        <f>IF(AZ94=3,G94,0)</f>
        <v>0</v>
      </c>
      <c r="BD94" s="147">
        <f>IF(AZ94=4,G94,0)</f>
        <v>0</v>
      </c>
      <c r="BE94" s="147">
        <f>IF(AZ94=5,G94,0)</f>
        <v>0</v>
      </c>
      <c r="CA94" s="176">
        <v>11</v>
      </c>
      <c r="CB94" s="176">
        <v>3</v>
      </c>
      <c r="CZ94" s="147">
        <v>1.00000000000051E-2</v>
      </c>
    </row>
    <row r="95" spans="1:104">
      <c r="A95" s="177"/>
      <c r="B95" s="178" t="s">
        <v>74</v>
      </c>
      <c r="C95" s="179" t="str">
        <f>CONCATENATE(B89," ",C89)</f>
        <v>796 Vnitřní vybavení</v>
      </c>
      <c r="D95" s="180"/>
      <c r="E95" s="181"/>
      <c r="F95" s="182"/>
      <c r="G95" s="183">
        <f>SUM(G89:G94)</f>
        <v>0</v>
      </c>
      <c r="O95" s="169">
        <v>4</v>
      </c>
      <c r="BA95" s="184">
        <f>SUM(BA89:BA94)</f>
        <v>0</v>
      </c>
      <c r="BB95" s="184">
        <f>SUM(BB89:BB94)</f>
        <v>0</v>
      </c>
      <c r="BC95" s="184">
        <f>SUM(BC89:BC94)</f>
        <v>0</v>
      </c>
      <c r="BD95" s="184">
        <f>SUM(BD89:BD94)</f>
        <v>0</v>
      </c>
      <c r="BE95" s="184">
        <f>SUM(BE89:BE94)</f>
        <v>0</v>
      </c>
    </row>
    <row r="96" spans="1:104">
      <c r="A96" s="162" t="s">
        <v>72</v>
      </c>
      <c r="B96" s="163" t="s">
        <v>241</v>
      </c>
      <c r="C96" s="164" t="s">
        <v>242</v>
      </c>
      <c r="D96" s="165"/>
      <c r="E96" s="166"/>
      <c r="F96" s="166"/>
      <c r="G96" s="167"/>
      <c r="H96" s="168"/>
      <c r="I96" s="168"/>
      <c r="O96" s="169">
        <v>1</v>
      </c>
    </row>
    <row r="97" spans="1:104">
      <c r="A97" s="170">
        <v>64</v>
      </c>
      <c r="B97" s="171" t="s">
        <v>243</v>
      </c>
      <c r="C97" s="172" t="s">
        <v>244</v>
      </c>
      <c r="D97" s="173" t="s">
        <v>132</v>
      </c>
      <c r="E97" s="174">
        <v>5.9</v>
      </c>
      <c r="F97" s="174">
        <v>0</v>
      </c>
      <c r="G97" s="175">
        <f t="shared" ref="G97:G102" si="24">E97*F97</f>
        <v>0</v>
      </c>
      <c r="O97" s="169">
        <v>2</v>
      </c>
      <c r="AA97" s="147">
        <v>11</v>
      </c>
      <c r="AB97" s="147">
        <v>3</v>
      </c>
      <c r="AC97" s="147">
        <v>82</v>
      </c>
      <c r="AZ97" s="147">
        <v>1</v>
      </c>
      <c r="BA97" s="147">
        <f t="shared" ref="BA97:BA102" si="25">IF(AZ97=1,G97,0)</f>
        <v>0</v>
      </c>
      <c r="BB97" s="147">
        <f t="shared" ref="BB97:BB102" si="26">IF(AZ97=2,G97,0)</f>
        <v>0</v>
      </c>
      <c r="BC97" s="147">
        <f t="shared" ref="BC97:BC102" si="27">IF(AZ97=3,G97,0)</f>
        <v>0</v>
      </c>
      <c r="BD97" s="147">
        <f t="shared" ref="BD97:BD102" si="28">IF(AZ97=4,G97,0)</f>
        <v>0</v>
      </c>
      <c r="BE97" s="147">
        <f t="shared" ref="BE97:BE102" si="29">IF(AZ97=5,G97,0)</f>
        <v>0</v>
      </c>
      <c r="CA97" s="176">
        <v>11</v>
      </c>
      <c r="CB97" s="176">
        <v>3</v>
      </c>
      <c r="CZ97" s="147">
        <v>0</v>
      </c>
    </row>
    <row r="98" spans="1:104">
      <c r="A98" s="170">
        <v>65</v>
      </c>
      <c r="B98" s="171" t="s">
        <v>245</v>
      </c>
      <c r="C98" s="172" t="s">
        <v>246</v>
      </c>
      <c r="D98" s="173" t="s">
        <v>132</v>
      </c>
      <c r="E98" s="174">
        <v>5.8874619999995996</v>
      </c>
      <c r="F98" s="174">
        <v>0</v>
      </c>
      <c r="G98" s="175">
        <f t="shared" si="24"/>
        <v>0</v>
      </c>
      <c r="O98" s="169">
        <v>2</v>
      </c>
      <c r="AA98" s="147">
        <v>8</v>
      </c>
      <c r="AB98" s="147">
        <v>1</v>
      </c>
      <c r="AC98" s="147">
        <v>3</v>
      </c>
      <c r="AZ98" s="147">
        <v>1</v>
      </c>
      <c r="BA98" s="147">
        <f t="shared" si="25"/>
        <v>0</v>
      </c>
      <c r="BB98" s="147">
        <f t="shared" si="26"/>
        <v>0</v>
      </c>
      <c r="BC98" s="147">
        <f t="shared" si="27"/>
        <v>0</v>
      </c>
      <c r="BD98" s="147">
        <f t="shared" si="28"/>
        <v>0</v>
      </c>
      <c r="BE98" s="147">
        <f t="shared" si="29"/>
        <v>0</v>
      </c>
      <c r="CA98" s="176">
        <v>8</v>
      </c>
      <c r="CB98" s="176">
        <v>1</v>
      </c>
      <c r="CZ98" s="147">
        <v>0</v>
      </c>
    </row>
    <row r="99" spans="1:104">
      <c r="A99" s="170">
        <v>66</v>
      </c>
      <c r="B99" s="171" t="s">
        <v>247</v>
      </c>
      <c r="C99" s="172" t="s">
        <v>248</v>
      </c>
      <c r="D99" s="173" t="s">
        <v>132</v>
      </c>
      <c r="E99" s="174">
        <v>5.8874619999995996</v>
      </c>
      <c r="F99" s="174">
        <v>0</v>
      </c>
      <c r="G99" s="175">
        <f t="shared" si="24"/>
        <v>0</v>
      </c>
      <c r="O99" s="169">
        <v>2</v>
      </c>
      <c r="AA99" s="147">
        <v>8</v>
      </c>
      <c r="AB99" s="147">
        <v>1</v>
      </c>
      <c r="AC99" s="147">
        <v>3</v>
      </c>
      <c r="AZ99" s="147">
        <v>1</v>
      </c>
      <c r="BA99" s="147">
        <f t="shared" si="25"/>
        <v>0</v>
      </c>
      <c r="BB99" s="147">
        <f t="shared" si="26"/>
        <v>0</v>
      </c>
      <c r="BC99" s="147">
        <f t="shared" si="27"/>
        <v>0</v>
      </c>
      <c r="BD99" s="147">
        <f t="shared" si="28"/>
        <v>0</v>
      </c>
      <c r="BE99" s="147">
        <f t="shared" si="29"/>
        <v>0</v>
      </c>
      <c r="CA99" s="176">
        <v>8</v>
      </c>
      <c r="CB99" s="176">
        <v>1</v>
      </c>
      <c r="CZ99" s="147">
        <v>0</v>
      </c>
    </row>
    <row r="100" spans="1:104">
      <c r="A100" s="170">
        <v>67</v>
      </c>
      <c r="B100" s="171" t="s">
        <v>249</v>
      </c>
      <c r="C100" s="172" t="s">
        <v>250</v>
      </c>
      <c r="D100" s="173" t="s">
        <v>132</v>
      </c>
      <c r="E100" s="174">
        <v>5.8874619999995996</v>
      </c>
      <c r="F100" s="174">
        <v>0</v>
      </c>
      <c r="G100" s="175">
        <f t="shared" si="24"/>
        <v>0</v>
      </c>
      <c r="O100" s="169">
        <v>2</v>
      </c>
      <c r="AA100" s="147">
        <v>8</v>
      </c>
      <c r="AB100" s="147">
        <v>1</v>
      </c>
      <c r="AC100" s="147">
        <v>3</v>
      </c>
      <c r="AZ100" s="147">
        <v>1</v>
      </c>
      <c r="BA100" s="147">
        <f t="shared" si="25"/>
        <v>0</v>
      </c>
      <c r="BB100" s="147">
        <f t="shared" si="26"/>
        <v>0</v>
      </c>
      <c r="BC100" s="147">
        <f t="shared" si="27"/>
        <v>0</v>
      </c>
      <c r="BD100" s="147">
        <f t="shared" si="28"/>
        <v>0</v>
      </c>
      <c r="BE100" s="147">
        <f t="shared" si="29"/>
        <v>0</v>
      </c>
      <c r="CA100" s="176">
        <v>8</v>
      </c>
      <c r="CB100" s="176">
        <v>1</v>
      </c>
      <c r="CZ100" s="147">
        <v>0</v>
      </c>
    </row>
    <row r="101" spans="1:104">
      <c r="A101" s="170">
        <v>68</v>
      </c>
      <c r="B101" s="171" t="s">
        <v>251</v>
      </c>
      <c r="C101" s="172" t="s">
        <v>252</v>
      </c>
      <c r="D101" s="173" t="s">
        <v>132</v>
      </c>
      <c r="E101" s="174">
        <v>5.8874619999995996</v>
      </c>
      <c r="F101" s="174">
        <v>0</v>
      </c>
      <c r="G101" s="175">
        <f t="shared" si="24"/>
        <v>0</v>
      </c>
      <c r="O101" s="169">
        <v>2</v>
      </c>
      <c r="AA101" s="147">
        <v>8</v>
      </c>
      <c r="AB101" s="147">
        <v>1</v>
      </c>
      <c r="AC101" s="147">
        <v>3</v>
      </c>
      <c r="AZ101" s="147">
        <v>1</v>
      </c>
      <c r="BA101" s="147">
        <f t="shared" si="25"/>
        <v>0</v>
      </c>
      <c r="BB101" s="147">
        <f t="shared" si="26"/>
        <v>0</v>
      </c>
      <c r="BC101" s="147">
        <f t="shared" si="27"/>
        <v>0</v>
      </c>
      <c r="BD101" s="147">
        <f t="shared" si="28"/>
        <v>0</v>
      </c>
      <c r="BE101" s="147">
        <f t="shared" si="29"/>
        <v>0</v>
      </c>
      <c r="CA101" s="176">
        <v>8</v>
      </c>
      <c r="CB101" s="176">
        <v>1</v>
      </c>
      <c r="CZ101" s="147">
        <v>0</v>
      </c>
    </row>
    <row r="102" spans="1:104">
      <c r="A102" s="170">
        <v>69</v>
      </c>
      <c r="B102" s="171" t="s">
        <v>253</v>
      </c>
      <c r="C102" s="172" t="s">
        <v>254</v>
      </c>
      <c r="D102" s="173" t="s">
        <v>132</v>
      </c>
      <c r="E102" s="174">
        <v>5.8874619999995996</v>
      </c>
      <c r="F102" s="174">
        <v>0</v>
      </c>
      <c r="G102" s="175">
        <f t="shared" si="24"/>
        <v>0</v>
      </c>
      <c r="O102" s="169">
        <v>2</v>
      </c>
      <c r="AA102" s="147">
        <v>8</v>
      </c>
      <c r="AB102" s="147">
        <v>1</v>
      </c>
      <c r="AC102" s="147">
        <v>3</v>
      </c>
      <c r="AZ102" s="147">
        <v>1</v>
      </c>
      <c r="BA102" s="147">
        <f t="shared" si="25"/>
        <v>0</v>
      </c>
      <c r="BB102" s="147">
        <f t="shared" si="26"/>
        <v>0</v>
      </c>
      <c r="BC102" s="147">
        <f t="shared" si="27"/>
        <v>0</v>
      </c>
      <c r="BD102" s="147">
        <f t="shared" si="28"/>
        <v>0</v>
      </c>
      <c r="BE102" s="147">
        <f t="shared" si="29"/>
        <v>0</v>
      </c>
      <c r="CA102" s="176">
        <v>8</v>
      </c>
      <c r="CB102" s="176">
        <v>1</v>
      </c>
      <c r="CZ102" s="147">
        <v>0</v>
      </c>
    </row>
    <row r="103" spans="1:104">
      <c r="A103" s="177"/>
      <c r="B103" s="178" t="s">
        <v>74</v>
      </c>
      <c r="C103" s="179" t="str">
        <f>CONCATENATE(B96," ",C96)</f>
        <v>D96 Přesuny suti a vybouraných hmot</v>
      </c>
      <c r="D103" s="180"/>
      <c r="E103" s="181"/>
      <c r="F103" s="182"/>
      <c r="G103" s="183">
        <f>SUM(G96:G102)</f>
        <v>0</v>
      </c>
      <c r="O103" s="169">
        <v>4</v>
      </c>
      <c r="BA103" s="184">
        <f>SUM(BA96:BA102)</f>
        <v>0</v>
      </c>
      <c r="BB103" s="184">
        <f>SUM(BB96:BB102)</f>
        <v>0</v>
      </c>
      <c r="BC103" s="184">
        <f>SUM(BC96:BC102)</f>
        <v>0</v>
      </c>
      <c r="BD103" s="184">
        <f>SUM(BD96:BD102)</f>
        <v>0</v>
      </c>
      <c r="BE103" s="184">
        <f>SUM(BE96:BE102)</f>
        <v>0</v>
      </c>
    </row>
    <row r="104" spans="1:104">
      <c r="E104" s="147"/>
    </row>
    <row r="105" spans="1:104">
      <c r="E105" s="147"/>
    </row>
    <row r="106" spans="1:104">
      <c r="E106" s="147"/>
    </row>
    <row r="107" spans="1:104">
      <c r="E107" s="147"/>
    </row>
    <row r="108" spans="1:104">
      <c r="E108" s="147"/>
    </row>
    <row r="109" spans="1:104">
      <c r="E109" s="147"/>
    </row>
    <row r="110" spans="1:104">
      <c r="E110" s="147"/>
    </row>
    <row r="111" spans="1:104">
      <c r="E111" s="147"/>
    </row>
    <row r="112" spans="1:104">
      <c r="E112" s="147"/>
    </row>
    <row r="113" spans="1:7">
      <c r="E113" s="147"/>
    </row>
    <row r="114" spans="1:7">
      <c r="E114" s="147"/>
    </row>
    <row r="115" spans="1:7">
      <c r="E115" s="147"/>
    </row>
    <row r="116" spans="1:7">
      <c r="E116" s="147"/>
    </row>
    <row r="117" spans="1:7">
      <c r="E117" s="147"/>
    </row>
    <row r="118" spans="1:7">
      <c r="E118" s="147"/>
    </row>
    <row r="119" spans="1:7">
      <c r="E119" s="147"/>
    </row>
    <row r="120" spans="1:7">
      <c r="E120" s="147"/>
    </row>
    <row r="121" spans="1:7">
      <c r="E121" s="147"/>
    </row>
    <row r="122" spans="1:7">
      <c r="E122" s="147"/>
    </row>
    <row r="123" spans="1:7">
      <c r="E123" s="147"/>
    </row>
    <row r="124" spans="1:7">
      <c r="E124" s="147"/>
    </row>
    <row r="125" spans="1:7">
      <c r="E125" s="147"/>
    </row>
    <row r="126" spans="1:7">
      <c r="E126" s="147"/>
    </row>
    <row r="127" spans="1:7">
      <c r="A127" s="185"/>
      <c r="B127" s="185"/>
      <c r="C127" s="185"/>
      <c r="D127" s="185"/>
      <c r="E127" s="185"/>
      <c r="F127" s="185"/>
      <c r="G127" s="185"/>
    </row>
    <row r="128" spans="1:7">
      <c r="A128" s="185"/>
      <c r="B128" s="185"/>
      <c r="C128" s="185"/>
      <c r="D128" s="185"/>
      <c r="E128" s="185"/>
      <c r="F128" s="185"/>
      <c r="G128" s="185"/>
    </row>
    <row r="129" spans="1:7">
      <c r="A129" s="185"/>
      <c r="B129" s="185"/>
      <c r="C129" s="185"/>
      <c r="D129" s="185"/>
      <c r="E129" s="185"/>
      <c r="F129" s="185"/>
      <c r="G129" s="185"/>
    </row>
    <row r="130" spans="1:7">
      <c r="A130" s="185"/>
      <c r="B130" s="185"/>
      <c r="C130" s="185"/>
      <c r="D130" s="185"/>
      <c r="E130" s="185"/>
      <c r="F130" s="185"/>
      <c r="G130" s="185"/>
    </row>
    <row r="131" spans="1:7">
      <c r="E131" s="147"/>
    </row>
    <row r="132" spans="1:7">
      <c r="E132" s="147"/>
    </row>
    <row r="133" spans="1:7">
      <c r="E133" s="147"/>
    </row>
    <row r="134" spans="1:7">
      <c r="E134" s="147"/>
    </row>
    <row r="135" spans="1:7">
      <c r="E135" s="147"/>
    </row>
    <row r="136" spans="1:7">
      <c r="E136" s="147"/>
    </row>
    <row r="137" spans="1:7">
      <c r="E137" s="147"/>
    </row>
    <row r="138" spans="1:7">
      <c r="E138" s="147"/>
    </row>
    <row r="139" spans="1:7">
      <c r="E139" s="147"/>
    </row>
    <row r="140" spans="1:7">
      <c r="E140" s="147"/>
    </row>
    <row r="141" spans="1:7">
      <c r="E141" s="147"/>
    </row>
    <row r="142" spans="1:7">
      <c r="E142" s="147"/>
    </row>
    <row r="143" spans="1:7">
      <c r="E143" s="147"/>
    </row>
    <row r="144" spans="1:7">
      <c r="E144" s="147"/>
    </row>
    <row r="145" spans="5:5">
      <c r="E145" s="147"/>
    </row>
    <row r="146" spans="5:5">
      <c r="E146" s="147"/>
    </row>
    <row r="147" spans="5:5">
      <c r="E147" s="147"/>
    </row>
    <row r="148" spans="5:5">
      <c r="E148" s="147"/>
    </row>
    <row r="149" spans="5:5">
      <c r="E149" s="147"/>
    </row>
    <row r="150" spans="5:5">
      <c r="E150" s="147"/>
    </row>
    <row r="151" spans="5:5">
      <c r="E151" s="147"/>
    </row>
    <row r="152" spans="5:5">
      <c r="E152" s="147"/>
    </row>
    <row r="153" spans="5:5">
      <c r="E153" s="147"/>
    </row>
    <row r="154" spans="5:5">
      <c r="E154" s="147"/>
    </row>
    <row r="155" spans="5:5">
      <c r="E155" s="147"/>
    </row>
    <row r="156" spans="5:5">
      <c r="E156" s="147"/>
    </row>
    <row r="157" spans="5:5">
      <c r="E157" s="147"/>
    </row>
    <row r="158" spans="5:5">
      <c r="E158" s="147"/>
    </row>
    <row r="159" spans="5:5">
      <c r="E159" s="147"/>
    </row>
    <row r="160" spans="5:5">
      <c r="E160" s="147"/>
    </row>
    <row r="161" spans="1:7">
      <c r="E161" s="147"/>
    </row>
    <row r="162" spans="1:7">
      <c r="A162" s="186"/>
      <c r="B162" s="186"/>
    </row>
    <row r="163" spans="1:7">
      <c r="A163" s="185"/>
      <c r="B163" s="185"/>
      <c r="C163" s="187"/>
      <c r="D163" s="187"/>
      <c r="E163" s="188"/>
      <c r="F163" s="187"/>
      <c r="G163" s="189"/>
    </row>
    <row r="164" spans="1:7">
      <c r="A164" s="190"/>
      <c r="B164" s="190"/>
      <c r="C164" s="185"/>
      <c r="D164" s="185"/>
      <c r="E164" s="191"/>
      <c r="F164" s="185"/>
      <c r="G164" s="185"/>
    </row>
    <row r="165" spans="1:7">
      <c r="A165" s="185"/>
      <c r="B165" s="185"/>
      <c r="C165" s="185"/>
      <c r="D165" s="185"/>
      <c r="E165" s="191"/>
      <c r="F165" s="185"/>
      <c r="G165" s="185"/>
    </row>
    <row r="166" spans="1:7">
      <c r="A166" s="185"/>
      <c r="B166" s="185"/>
      <c r="C166" s="185"/>
      <c r="D166" s="185"/>
      <c r="E166" s="191"/>
      <c r="F166" s="185"/>
      <c r="G166" s="185"/>
    </row>
    <row r="167" spans="1:7">
      <c r="A167" s="185"/>
      <c r="B167" s="185"/>
      <c r="C167" s="185"/>
      <c r="D167" s="185"/>
      <c r="E167" s="191"/>
      <c r="F167" s="185"/>
      <c r="G167" s="185"/>
    </row>
    <row r="168" spans="1:7">
      <c r="A168" s="185"/>
      <c r="B168" s="185"/>
      <c r="C168" s="185"/>
      <c r="D168" s="185"/>
      <c r="E168" s="191"/>
      <c r="F168" s="185"/>
      <c r="G168" s="185"/>
    </row>
    <row r="169" spans="1:7">
      <c r="A169" s="185"/>
      <c r="B169" s="185"/>
      <c r="C169" s="185"/>
      <c r="D169" s="185"/>
      <c r="E169" s="191"/>
      <c r="F169" s="185"/>
      <c r="G169" s="185"/>
    </row>
    <row r="170" spans="1:7">
      <c r="A170" s="185"/>
      <c r="B170" s="185"/>
      <c r="C170" s="185"/>
      <c r="D170" s="185"/>
      <c r="E170" s="191"/>
      <c r="F170" s="185"/>
      <c r="G170" s="185"/>
    </row>
    <row r="171" spans="1:7">
      <c r="A171" s="185"/>
      <c r="B171" s="185"/>
      <c r="C171" s="185"/>
      <c r="D171" s="185"/>
      <c r="E171" s="191"/>
      <c r="F171" s="185"/>
      <c r="G171" s="185"/>
    </row>
    <row r="172" spans="1:7">
      <c r="A172" s="185"/>
      <c r="B172" s="185"/>
      <c r="C172" s="185"/>
      <c r="D172" s="185"/>
      <c r="E172" s="191"/>
      <c r="F172" s="185"/>
      <c r="G172" s="185"/>
    </row>
    <row r="173" spans="1:7">
      <c r="A173" s="185"/>
      <c r="B173" s="185"/>
      <c r="C173" s="185"/>
      <c r="D173" s="185"/>
      <c r="E173" s="191"/>
      <c r="F173" s="185"/>
      <c r="G173" s="185"/>
    </row>
    <row r="174" spans="1:7">
      <c r="A174" s="185"/>
      <c r="B174" s="185"/>
      <c r="C174" s="185"/>
      <c r="D174" s="185"/>
      <c r="E174" s="191"/>
      <c r="F174" s="185"/>
      <c r="G174" s="185"/>
    </row>
    <row r="175" spans="1:7">
      <c r="A175" s="185"/>
      <c r="B175" s="185"/>
      <c r="C175" s="185"/>
      <c r="D175" s="185"/>
      <c r="E175" s="191"/>
      <c r="F175" s="185"/>
      <c r="G175" s="185"/>
    </row>
    <row r="176" spans="1:7">
      <c r="A176" s="185"/>
      <c r="B176" s="185"/>
      <c r="C176" s="185"/>
      <c r="D176" s="185"/>
      <c r="E176" s="191"/>
      <c r="F176" s="185"/>
      <c r="G176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RUSTICUS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RUSTICUS1</dc:creator>
  <cp:lastModifiedBy>jitka.hanzelkova</cp:lastModifiedBy>
  <dcterms:created xsi:type="dcterms:W3CDTF">2018-03-29T08:32:00Z</dcterms:created>
  <dcterms:modified xsi:type="dcterms:W3CDTF">2018-04-09T07:42:06Z</dcterms:modified>
</cp:coreProperties>
</file>