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/>
  <bookViews>
    <workbookView xWindow="0" yWindow="0" windowWidth="18870" windowHeight="9885" activeTab="0"/>
  </bookViews>
  <sheets>
    <sheet name="Rekapitulace stavby" sheetId="1" r:id="rId1"/>
    <sheet name="18-07A - SO 01 STAVEBNÍ Č..." sheetId="2" r:id="rId2"/>
    <sheet name="18-07B - SO 02 SPORTOVNÍ ..." sheetId="3" r:id="rId3"/>
    <sheet name="18-07C - SO 03 VYTÁPĚNÍ " sheetId="4" r:id="rId4"/>
    <sheet name="18-07D - SO 04  ELEKTROIN..." sheetId="5" r:id="rId5"/>
    <sheet name="18-07E - SO 05 AUDIO SYSTÉM " sheetId="6" r:id="rId6"/>
    <sheet name="18-07F - SO 06 SPORTOVNÍ ..." sheetId="7" r:id="rId7"/>
    <sheet name="Pokyny pro vyplnění" sheetId="8" r:id="rId8"/>
  </sheets>
  <definedNames>
    <definedName name="_xlnm._FilterDatabase" localSheetId="1" hidden="1">'18-07A - SO 01 STAVEBNÍ Č...'!$C$100:$K$987</definedName>
    <definedName name="_xlnm._FilterDatabase" localSheetId="2" hidden="1">'18-07B - SO 02 SPORTOVNÍ ...'!$C$87:$K$185</definedName>
    <definedName name="_xlnm._FilterDatabase" localSheetId="3" hidden="1">'18-07C - SO 03 VYTÁPĚNÍ '!$C$87:$K$161</definedName>
    <definedName name="_xlnm._FilterDatabase" localSheetId="4" hidden="1">'18-07D - SO 04  ELEKTROIN...'!$C$81:$K$125</definedName>
    <definedName name="_xlnm._FilterDatabase" localSheetId="5" hidden="1">'18-07E - SO 05 AUDIO SYSTÉM '!$C$81:$K$113</definedName>
    <definedName name="_xlnm._FilterDatabase" localSheetId="6" hidden="1">'18-07F - SO 06 SPORTOVNÍ ...'!$C$76:$K$319</definedName>
    <definedName name="_xlnm.Print_Area" localSheetId="1">'18-07A - SO 01 STAVEBNÍ Č...'!$C$4:$J$36,'18-07A - SO 01 STAVEBNÍ Č...'!$C$42:$J$82,'18-07A - SO 01 STAVEBNÍ Č...'!$C$88:$K$987</definedName>
    <definedName name="_xlnm.Print_Area" localSheetId="2">'18-07B - SO 02 SPORTOVNÍ ...'!$C$4:$J$36,'18-07B - SO 02 SPORTOVNÍ ...'!$C$42:$J$69,'18-07B - SO 02 SPORTOVNÍ ...'!$C$75:$K$185</definedName>
    <definedName name="_xlnm.Print_Area" localSheetId="3">'18-07C - SO 03 VYTÁPĚNÍ '!$C$4:$J$36,'18-07C - SO 03 VYTÁPĚNÍ '!$C$42:$J$69,'18-07C - SO 03 VYTÁPĚNÍ '!$C$75:$K$161</definedName>
    <definedName name="_xlnm.Print_Area" localSheetId="4">'18-07D - SO 04  ELEKTROIN...'!$C$4:$J$36,'18-07D - SO 04  ELEKTROIN...'!$C$42:$J$63,'18-07D - SO 04  ELEKTROIN...'!$C$69:$K$125</definedName>
    <definedName name="_xlnm.Print_Area" localSheetId="5">'18-07E - SO 05 AUDIO SYSTÉM '!$C$4:$J$36,'18-07E - SO 05 AUDIO SYSTÉM '!$C$42:$J$63,'18-07E - SO 05 AUDIO SYSTÉM '!$C$69:$K$113</definedName>
    <definedName name="_xlnm.Print_Area" localSheetId="6">'18-07F - SO 06 SPORTOVNÍ ...'!$C$4:$J$36,'18-07F - SO 06 SPORTOVNÍ ...'!$C$42:$J$58,'18-07F - SO 06 SPORTOVNÍ ...'!$C$64:$K$319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'18-07A - SO 01 STAVEBNÍ Č...'!$100:$100</definedName>
    <definedName name="_xlnm.Print_Titles" localSheetId="2">'18-07B - SO 02 SPORTOVNÍ ...'!$87:$87</definedName>
    <definedName name="_xlnm.Print_Titles" localSheetId="3">'18-07C - SO 03 VYTÁPĚNÍ '!$87:$87</definedName>
    <definedName name="_xlnm.Print_Titles" localSheetId="4">'18-07D - SO 04  ELEKTROIN...'!$81:$81</definedName>
    <definedName name="_xlnm.Print_Titles" localSheetId="5">'18-07E - SO 05 AUDIO SYSTÉM '!$81:$81</definedName>
    <definedName name="_xlnm.Print_Titles" localSheetId="6">'18-07F - SO 06 SPORTOVNÍ ...'!$76:$76</definedName>
  </definedNames>
  <calcPr calcId="179017"/>
</workbook>
</file>

<file path=xl/sharedStrings.xml><?xml version="1.0" encoding="utf-8"?>
<sst xmlns="http://schemas.openxmlformats.org/spreadsheetml/2006/main" count="15567" uniqueCount="1675">
  <si>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</si>
  <si>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</si>
  <si>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</si>
  <si>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</si>
  <si>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</si>
  <si>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</si>
  <si>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</si>
  <si>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{13a885a3-7b67-4f1e-a377-633f76ebf646}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</si>
  <si>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</si>
  <si>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</si>
  <si>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</si>
  <si>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</si>
  <si>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</si>
  <si>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</si>
  <si>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</si>
  <si>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</si>
  <si>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</si>
  <si>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</si>
  <si>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</si>
  <si>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TĚLOCVIČEN A JEJICH ZÁZEMÍ ZŠ JUBILEJNÍ 3     I.ETAPA</t>
  </si>
  <si>
    <t>KSO:</t>
  </si>
  <si>
    <t/>
  </si>
  <si>
    <t>CC-CZ:</t>
  </si>
  <si>
    <t>Místo:</t>
  </si>
  <si>
    <t xml:space="preserve">JUBILEJNÍ 3, NOVÝ JIČÍN </t>
  </si>
  <si>
    <t>Datum:</t>
  </si>
  <si>
    <t>15. 3. 2018</t>
  </si>
  <si>
    <t>Zadavatel:</t>
  </si>
  <si>
    <t>IČ:</t>
  </si>
  <si>
    <t>45214859</t>
  </si>
  <si>
    <t>ZŠ a MŠ Nový Jičín , Jubilejní 3</t>
  </si>
  <si>
    <t>DIČ:</t>
  </si>
  <si>
    <t>Uchazeč:</t>
  </si>
  <si>
    <t>Vyplň údaj</t>
  </si>
  <si>
    <t>Projektant:</t>
  </si>
  <si>
    <t>27852067</t>
  </si>
  <si>
    <t>GaP inženýring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</si>
  <si>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</si>
  <si>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</si>
  <si>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</si>
  <si>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</si>
  <si>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</si>
  <si>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</si>
  <si>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</si>
  <si>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</si>
  <si>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</si>
  <si>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</si>
  <si>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</si>
  <si>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</si>
  <si>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</si>
  <si>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</si>
  <si>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</si>
  <si>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</si>
  <si>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</si>
  <si>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</si>
  <si>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</si>
  <si>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</si>
  <si>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</si>
  <si>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</si>
  <si>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</si>
  <si>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</si>
  <si>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</si>
  <si>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</si>
  <si>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</si>
  <si>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</si>
  <si>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</si>
  <si>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</si>
  <si>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</si>
  <si>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</si>
  <si>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</si>
  <si>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</si>
  <si>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</si>
  <si>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</si>
  <si>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</si>
  <si>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</si>
  <si>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</si>
  <si>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</si>
  <si>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</si>
  <si>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18-07A</t>
  </si>
  <si>
    <t xml:space="preserve">SO 01 STAVEBNÍ ČÁST </t>
  </si>
  <si>
    <t>STA</t>
  </si>
  <si>
    <t>1</t>
  </si>
  <si>
    <t>{955179b4-45c3-4c27-b98c-6576e8f59d86}</t>
  </si>
  <si>
    <t>2</t>
  </si>
  <si>
    <t>18-07B</t>
  </si>
  <si>
    <t xml:space="preserve">SO 02 SPORTOVNÍ PODLAHA </t>
  </si>
  <si>
    <t>{60747e52-edd5-4827-9dbe-1f40e930a5fd}</t>
  </si>
  <si>
    <t>18-07C</t>
  </si>
  <si>
    <t xml:space="preserve">SO 03 VYTÁPĚNÍ </t>
  </si>
  <si>
    <t>{0503c7fc-18a2-40e2-a144-1bbad404a2bb}</t>
  </si>
  <si>
    <t>18-07D</t>
  </si>
  <si>
    <t xml:space="preserve">SO 04  ELEKTROINSTALACE OSVĚTLENÍ A ZÁSUVEK </t>
  </si>
  <si>
    <t>{53b3214e-a724-496d-839f-38db617224fb}</t>
  </si>
  <si>
    <t>18-07E</t>
  </si>
  <si>
    <t xml:space="preserve">SO 05 AUDIO SYSTÉM </t>
  </si>
  <si>
    <t>{7a84df90-3971-4c94-8b16-5274b3374339}</t>
  </si>
  <si>
    <t>18-07F</t>
  </si>
  <si>
    <t xml:space="preserve">SO 06 SPORTOVNÍ VYBAVENÍ </t>
  </si>
  <si>
    <t>{688f9fb2-a981-4f96-84eb-8a68b8aa9916}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</si>
  <si>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</si>
  <si>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</si>
  <si>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</si>
  <si>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</si>
  <si>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</si>
  <si>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</si>
  <si>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</si>
  <si>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18-07A - SO 01 STAVEBNÍ ČÁST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</si>
  <si>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</si>
  <si>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</si>
  <si>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</si>
  <si>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</si>
  <si>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</si>
  <si>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</si>
  <si>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</si>
  <si>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</si>
  <si>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</si>
  <si>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</si>
  <si>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</si>
  <si>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</si>
  <si>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</si>
  <si>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</si>
  <si>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</si>
  <si>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</si>
  <si>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</si>
  <si>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</si>
  <si>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</si>
  <si>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</si>
  <si>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</si>
  <si>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</si>
  <si>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</si>
  <si>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</si>
  <si>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</si>
  <si>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</si>
  <si>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</si>
  <si>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</si>
  <si>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</si>
  <si>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</si>
  <si>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</si>
  <si>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</si>
  <si>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</si>
  <si>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</si>
  <si>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</si>
  <si>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</si>
  <si>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</si>
  <si>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</si>
  <si>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</si>
  <si>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</si>
  <si>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</si>
  <si>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</si>
  <si>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</si>
  <si>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</si>
  <si>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</si>
  <si>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</si>
  <si>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</si>
  <si>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</si>
  <si>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</si>
  <si>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</si>
  <si>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</si>
  <si>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ve zdivu nadzákladovém nepálenými tvárnicemi plochy přes 1 m2 do 4 m2 , ve zdi tl. do 300 mm</t>
  </si>
  <si>
    <t>m3</t>
  </si>
  <si>
    <t>CS ÚRS 2017 01</t>
  </si>
  <si>
    <t>4</t>
  </si>
  <si>
    <t>-1627544777</t>
  </si>
  <si>
    <t>VV</t>
  </si>
  <si>
    <t>1,00*2,10*0,30</t>
  </si>
  <si>
    <t>Součet</t>
  </si>
  <si>
    <t>Vodorovné konstrukce</t>
  </si>
  <si>
    <t>411121221</t>
  </si>
  <si>
    <t>Montáž prefabrikovaných železobetonových stropů se zalitím spár, včetně podpěrné konstrukce, na cementovou maltu ze stropních desek, šířky do 600 mm a délky do 900 mm</t>
  </si>
  <si>
    <t>kus</t>
  </si>
  <si>
    <t>47625680</t>
  </si>
  <si>
    <t>KOLEKTOR</t>
  </si>
  <si>
    <t>(13,00+15,00)/0,3</t>
  </si>
  <si>
    <t>M</t>
  </si>
  <si>
    <t>593412100</t>
  </si>
  <si>
    <t>deska stropní plná PZD 89x29x6,5 cm</t>
  </si>
  <si>
    <t>8</t>
  </si>
  <si>
    <t>1694777012</t>
  </si>
  <si>
    <t>(13,00+15,00)/0,30</t>
  </si>
  <si>
    <t>6</t>
  </si>
  <si>
    <t>Úpravy povrchů, podlahy a osazování výplní</t>
  </si>
  <si>
    <t>611131121</t>
  </si>
  <si>
    <t>Podkladní a spojovací vrstva vnitřních omítaných ploch penetrace akrylát-silikonová nanášená ručně stropů</t>
  </si>
  <si>
    <t>m2</t>
  </si>
  <si>
    <t>590912401</t>
  </si>
  <si>
    <t>MÍSTNOSTI 1.03 , 1.04 , 1.05</t>
  </si>
  <si>
    <t>24,74+15,48+29,68</t>
  </si>
  <si>
    <t>5</t>
  </si>
  <si>
    <t>611311131</t>
  </si>
  <si>
    <t>Potažení vnitřních ploch štukem tloušťky do 3 mm vodorovných konstrukcí stropů rovných</t>
  </si>
  <si>
    <t>-1507949332</t>
  </si>
  <si>
    <t>612131121</t>
  </si>
  <si>
    <t>Podkladní a spojovací vrstva vnitřních omítaných ploch penetrace akrylát-silikonová nanášená ručně stěn</t>
  </si>
  <si>
    <t>154468700</t>
  </si>
  <si>
    <t>MÍSTNOST  1.01</t>
  </si>
  <si>
    <t>73,71*7,78</t>
  </si>
  <si>
    <t>-24,34*3,50</t>
  </si>
  <si>
    <t>-2*1,75*2,15</t>
  </si>
  <si>
    <t>-3,60*3,090+(2*3,090+3,60)*0,40</t>
  </si>
  <si>
    <t>-85,44-2,40*2,050</t>
  </si>
  <si>
    <t>+24,34*1,20+24,34*0,40</t>
  </si>
  <si>
    <t>4*0,40*6,80*6</t>
  </si>
  <si>
    <t>Mezisoučet</t>
  </si>
  <si>
    <t>MÍSTNOST  1.02</t>
  </si>
  <si>
    <t>53,80*7,78</t>
  </si>
  <si>
    <t>-14,77*3,50</t>
  </si>
  <si>
    <t>-1*1,75*2,15</t>
  </si>
  <si>
    <t>-1,80*3,090+(2*3,090+1,80)*0,40</t>
  </si>
  <si>
    <t>+14,77*1,20+14,77*0,40</t>
  </si>
  <si>
    <t>4*0,40*6,80*3</t>
  </si>
  <si>
    <t>MÍSTNOST 1.03</t>
  </si>
  <si>
    <t>20,24*3,27</t>
  </si>
  <si>
    <t>-3,60*3,090+(2*3,090+3,060)*0,40</t>
  </si>
  <si>
    <t>MÍSTNOST 1.04</t>
  </si>
  <si>
    <t>(16,42-4,26)*3,27</t>
  </si>
  <si>
    <t>-1,60*2,10+(2*2,10+1,60)*0,15</t>
  </si>
  <si>
    <t>4*0,40*3,27</t>
  </si>
  <si>
    <t>MÍSTNOST 1.05</t>
  </si>
  <si>
    <t>(23,37-4,26)*3,27</t>
  </si>
  <si>
    <t>7</t>
  </si>
  <si>
    <t>612135011</t>
  </si>
  <si>
    <t>Vyrovnání nerovností podkladu vnitřních omítaných ploch tmelem, tloušťky do 2 mm stěn</t>
  </si>
  <si>
    <t>-1941120890</t>
  </si>
  <si>
    <t>612311131</t>
  </si>
  <si>
    <t>Potažení vnitřních ploch štukem tloušťky do 3 mm svislých konstrukcí stěn</t>
  </si>
  <si>
    <t>-1812242518</t>
  </si>
  <si>
    <t xml:space="preserve">PO ZAZDÍVCE OTVORU </t>
  </si>
  <si>
    <t>1,00*2,10+0,45*(1,00+2*2,10)</t>
  </si>
  <si>
    <t xml:space="preserve">ODPOČET PLNÉHO OBKLADU </t>
  </si>
  <si>
    <t>-58,866</t>
  </si>
  <si>
    <t>9</t>
  </si>
  <si>
    <t>612325215</t>
  </si>
  <si>
    <t>Vápenocementová nebo vápenná omítka jednotlivých malých ploch hladká na stěnách, plochy jednotlivě přes 1,0 do 4 m2</t>
  </si>
  <si>
    <t>207587828</t>
  </si>
  <si>
    <t>10</t>
  </si>
  <si>
    <t>612325401</t>
  </si>
  <si>
    <t>Oprava vápenocementové nebo vápenné omítky vnitřních ploch hrubé, tloušťky do 20 mm stěn, v rozsahu opravované plochy do 10%</t>
  </si>
  <si>
    <t>-1662321247</t>
  </si>
  <si>
    <t>místnost 1.01 , 1.02</t>
  </si>
  <si>
    <t>(40,10-0,26)*2,10</t>
  </si>
  <si>
    <t>2*11,60*2,10</t>
  </si>
  <si>
    <t>(40,10-0,26)*1,65</t>
  </si>
  <si>
    <t>8*4,40*0,70+2*0,30*0,70</t>
  </si>
  <si>
    <t>-3*1,75*2,10</t>
  </si>
  <si>
    <t>-3,60*2,10</t>
  </si>
  <si>
    <t>2*0,35*2,10</t>
  </si>
  <si>
    <t>-1,80*2,10</t>
  </si>
  <si>
    <t>11</t>
  </si>
  <si>
    <t>622143003</t>
  </si>
  <si>
    <t>Montáž omítkových profilů plastových nebo pozinkovaných, upevněných vtlačením do podkladní vrstvy nebo přibitím rohových s tkaninou</t>
  </si>
  <si>
    <t>m</t>
  </si>
  <si>
    <t>-1608979845</t>
  </si>
  <si>
    <t>M1.01</t>
  </si>
  <si>
    <t>0,90*2*2+0,6*2</t>
  </si>
  <si>
    <t>5*4*6,80</t>
  </si>
  <si>
    <t>2*6,80</t>
  </si>
  <si>
    <t>24,40</t>
  </si>
  <si>
    <t>4*(3,40*2+0,65*2)+2*(0,85*2+0,50*2)</t>
  </si>
  <si>
    <t>M1.02</t>
  </si>
  <si>
    <t>4*4*6,80</t>
  </si>
  <si>
    <t>14,80</t>
  </si>
  <si>
    <t>2*(3,40*2+0,65*2)+2*(0,85*2+0,50*2)</t>
  </si>
  <si>
    <t>M1.03</t>
  </si>
  <si>
    <t>2*3,090+3,60</t>
  </si>
  <si>
    <t>2*3,27</t>
  </si>
  <si>
    <t>M1.04</t>
  </si>
  <si>
    <t>2*3,090+1,80</t>
  </si>
  <si>
    <t>2,10*2+1,65</t>
  </si>
  <si>
    <t>5*3,27</t>
  </si>
  <si>
    <t>M1.05</t>
  </si>
  <si>
    <t>(2+2+4)*3,27</t>
  </si>
  <si>
    <t>12</t>
  </si>
  <si>
    <t>590514860</t>
  </si>
  <si>
    <t>lišta rohová PVC 10/15 cm s tkaninou 2,5 m</t>
  </si>
  <si>
    <t>-1507797890</t>
  </si>
  <si>
    <t>452,86*1,05 'Přepočtené koeficientem množství</t>
  </si>
  <si>
    <t>13</t>
  </si>
  <si>
    <t>631311115</t>
  </si>
  <si>
    <t>Mazanina z betonu prostého bez zvýšených nároků na prostředí tl. přes 50 do 80 mm tř. C 20/25</t>
  </si>
  <si>
    <t>-590567971</t>
  </si>
  <si>
    <t xml:space="preserve">PŘEKRYTÍ PZD DESEK NA KOLEKTORECH    </t>
  </si>
  <si>
    <t>(15,00+13,00)*1,00*0,06</t>
  </si>
  <si>
    <t>14</t>
  </si>
  <si>
    <t>631311125</t>
  </si>
  <si>
    <t>Mazanina z betonu prostého bez zvýšených nároků na prostředí tl. přes 80 do 120 mm tř. C 20/25</t>
  </si>
  <si>
    <t>81647648</t>
  </si>
  <si>
    <t>PROSTOR 1.07</t>
  </si>
  <si>
    <t>(8*4,80+2*0,35)*0,45*0,12</t>
  </si>
  <si>
    <t>631319012</t>
  </si>
  <si>
    <t>Příplatek k cenám mazanin za úpravu povrchu mazaniny přehlazením, mazanina tl. přes 80 do 120 mm</t>
  </si>
  <si>
    <t>-1697468144</t>
  </si>
  <si>
    <t>16</t>
  </si>
  <si>
    <t>631351101</t>
  </si>
  <si>
    <t>Bednění v podlahách rýh a hran zřízení</t>
  </si>
  <si>
    <t>1380403754</t>
  </si>
  <si>
    <t>(8*4,80+2*0,35)*0,15</t>
  </si>
  <si>
    <t>17</t>
  </si>
  <si>
    <t>631351102</t>
  </si>
  <si>
    <t>Bednění v podlahách rýh a hran odstranění</t>
  </si>
  <si>
    <t>-1292216499</t>
  </si>
  <si>
    <t>18</t>
  </si>
  <si>
    <t>632450131</t>
  </si>
  <si>
    <t>Potěr cementový vyrovnávací ze suchých směsí v ploše o průměrné (střední) tl. od 10 do 20 mm</t>
  </si>
  <si>
    <t>-671946602</t>
  </si>
  <si>
    <t xml:space="preserve">SROVNÁNÍ STÁVAJÍCÍHO POKLADNÍHO BETONU  PO DEMONTÁŽI STÁVAJÍCÍ SKLADBY </t>
  </si>
  <si>
    <t>(285,29+172,55)*0,50</t>
  </si>
  <si>
    <t>(24,74+15,48+29,68+10,08)*0,50</t>
  </si>
  <si>
    <t>19</t>
  </si>
  <si>
    <t>632451456</t>
  </si>
  <si>
    <t>Potěr pískocementový běžný tl. přes 40 do 50 mm tř. C 25</t>
  </si>
  <si>
    <t>572266276</t>
  </si>
  <si>
    <t>24,74</t>
  </si>
  <si>
    <t>29,68</t>
  </si>
  <si>
    <t>15,48</t>
  </si>
  <si>
    <t>20</t>
  </si>
  <si>
    <t>632451491</t>
  </si>
  <si>
    <t>Potěr pískocementový běžný Příplatek k cenám za úpravu povrchu přehlazením</t>
  </si>
  <si>
    <t>102964074</t>
  </si>
  <si>
    <t>632481111</t>
  </si>
  <si>
    <t>Vložka do cementového potěru nebo mazaniny z rabicového pletiva černého</t>
  </si>
  <si>
    <t>-1460032767</t>
  </si>
  <si>
    <t>22</t>
  </si>
  <si>
    <t>632481213</t>
  </si>
  <si>
    <t>Separační vrstva k oddělení podlahových vrstev z polyetylénové fólie</t>
  </si>
  <si>
    <t>1260016878</t>
  </si>
  <si>
    <t>10,00</t>
  </si>
  <si>
    <t>23</t>
  </si>
  <si>
    <t>634112113</t>
  </si>
  <si>
    <t>Obvodová dilatace mezi stěnou a samonivelačním potěrem podlahovým páskem výšky 80 mm</t>
  </si>
  <si>
    <t>1696345495</t>
  </si>
  <si>
    <t>20,24</t>
  </si>
  <si>
    <t>16,42-4,26</t>
  </si>
  <si>
    <t>23,37-4,26</t>
  </si>
  <si>
    <t>40,10+2*0,40</t>
  </si>
  <si>
    <t>24</t>
  </si>
  <si>
    <t>634113115</t>
  </si>
  <si>
    <t>Výplň dilatačních spár mazanin plastovým profilem výšky 80 mm</t>
  </si>
  <si>
    <t>-1201252865</t>
  </si>
  <si>
    <t xml:space="preserve">MEZI NÁŘAĎOVNAMI A TĚLOCVIČNAMI </t>
  </si>
  <si>
    <t>3,60+1,80</t>
  </si>
  <si>
    <t>Ostatní konstrukce a práce, bourání</t>
  </si>
  <si>
    <t>25</t>
  </si>
  <si>
    <t>943211111</t>
  </si>
  <si>
    <t>Montáž lešení prostorového rámového lehkého pracovního s podlahami s provozním zatížením tř. 3 do 200 kg/m2, výšky do 10 m</t>
  </si>
  <si>
    <t>673432316</t>
  </si>
  <si>
    <t>6*1,50*1,50*5,50</t>
  </si>
  <si>
    <t>26</t>
  </si>
  <si>
    <t>943211119</t>
  </si>
  <si>
    <t>Montáž lešení prostorového rámového lehkého pracovního s podlahami Příplatek k cenám za půdorysnou plochu do 6 m2</t>
  </si>
  <si>
    <t>2066162591</t>
  </si>
  <si>
    <t>27</t>
  </si>
  <si>
    <t>943211211</t>
  </si>
  <si>
    <t>Montáž lešení prostorového rámového lehkého pracovního s podlahami Příplatek za první a každý další den použití lešení k ceně -1111</t>
  </si>
  <si>
    <t>812191155</t>
  </si>
  <si>
    <t>74,25*90 'Přepočtené koeficientem množství</t>
  </si>
  <si>
    <t>28</t>
  </si>
  <si>
    <t>943211811</t>
  </si>
  <si>
    <t>Demontáž lešení prostorového rámového lehkého pracovního s podlahami s provozním zatížením tř. 3 do 200 kg/m2, výšky do 10 m</t>
  </si>
  <si>
    <t>-833367030</t>
  </si>
  <si>
    <t>29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</si>
  <si>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</si>
  <si>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</si>
  <si>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-416384291</t>
  </si>
  <si>
    <t>MÍSTNOSTI 1.01-1.07</t>
  </si>
  <si>
    <t>285,29+172,55+24,74+15,48+29,68+10,08+10,00</t>
  </si>
  <si>
    <t>30</t>
  </si>
  <si>
    <t>963012510</t>
  </si>
  <si>
    <t>Bourání stropů z desek nebo panelů železobetonových prefabrikovaných s dutinami z desek, š. do 300 mm tl. do 140 mm</t>
  </si>
  <si>
    <t>1331512118</t>
  </si>
  <si>
    <t>KOLEKTORY - ÚPRAVA ÚT,VODY</t>
  </si>
  <si>
    <t>15,00*1,00*0,12</t>
  </si>
  <si>
    <t>13,00*1,00*0,12</t>
  </si>
  <si>
    <t>31</t>
  </si>
  <si>
    <t>965042141</t>
  </si>
  <si>
    <t>Bourání mazanin betonových nebo z litého asfaltu tl. do 100 mm, plochy přes 4 m2</t>
  </si>
  <si>
    <t>-445137765</t>
  </si>
  <si>
    <t>10,00*0,1</t>
  </si>
  <si>
    <t>32</t>
  </si>
  <si>
    <t>968062456</t>
  </si>
  <si>
    <t>Vybourání dřevěných rámů oken s křídly, dveřních zárubní, vrat, stěn, ostění nebo obkladů dveřních zárubní, plochy přes 2 m2</t>
  </si>
  <si>
    <t>77855787</t>
  </si>
  <si>
    <t>3*1,75*2,10</t>
  </si>
  <si>
    <t>33</t>
  </si>
  <si>
    <t>977211111</t>
  </si>
  <si>
    <t>Řezání železobetonových konstrukcí stěnovou pilou do průměru řezané výztuže 16 mm hloubka řezu do 200 mm</t>
  </si>
  <si>
    <t>-1003486631</t>
  </si>
  <si>
    <t>4*0,60</t>
  </si>
  <si>
    <t>2*0,60+2*0,90</t>
  </si>
  <si>
    <t>997</t>
  </si>
  <si>
    <t>Přesun sutě</t>
  </si>
  <si>
    <t>34</t>
  </si>
  <si>
    <t>997013111</t>
  </si>
  <si>
    <t>Vnitrostaveništní doprava suti a vybouraných hmot vodorovně do 50 m svisle s použitím mechanizace pro budovy a haly výšky do 6 m</t>
  </si>
  <si>
    <t>t</t>
  </si>
  <si>
    <t>1364408543</t>
  </si>
  <si>
    <t>35</t>
  </si>
  <si>
    <t>997013501</t>
  </si>
  <si>
    <t>Odvoz suti a vybouraných hmot na skládku nebo meziskládku se složením, na vzdálenost do 1 km</t>
  </si>
  <si>
    <t>1557980047</t>
  </si>
  <si>
    <t>36</t>
  </si>
  <si>
    <t>997013509</t>
  </si>
  <si>
    <t>Odvoz suti a vybouraných hmot na skládku nebo meziskládku se složením, na vzdálenost Příplatek k ceně za každý další i započatý 1 km přes 1 km</t>
  </si>
  <si>
    <t>-294783351</t>
  </si>
  <si>
    <t>83,53*10 'Přepočtené koeficientem množství</t>
  </si>
  <si>
    <t>37</t>
  </si>
  <si>
    <t>997013811</t>
  </si>
  <si>
    <t>Poplatek za uložení stavebního odpadu na skládce (skládkovné) dřevěného</t>
  </si>
  <si>
    <t>-1150678242</t>
  </si>
  <si>
    <t>998</t>
  </si>
  <si>
    <t>Přesun hmot</t>
  </si>
  <si>
    <t>38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</si>
  <si>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</si>
  <si>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</si>
  <si>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1117855628</t>
  </si>
  <si>
    <t>PSV</t>
  </si>
  <si>
    <t>Práce a dodávky PSV</t>
  </si>
  <si>
    <t>711</t>
  </si>
  <si>
    <t>Izolace proti vodě, vlhkosti a plynům</t>
  </si>
  <si>
    <t>39</t>
  </si>
  <si>
    <t>711111001</t>
  </si>
  <si>
    <t>Provedení izolace proti zemní vlhkosti natěradly a tmely za studena na ploše vodorovné V nátěrem penetračním</t>
  </si>
  <si>
    <t>2079193709</t>
  </si>
  <si>
    <t>40</t>
  </si>
  <si>
    <t>111631500</t>
  </si>
  <si>
    <t>lak asfaltový penetrační (MJ t) bal 9 kg</t>
  </si>
  <si>
    <t>-240385652</t>
  </si>
  <si>
    <t>P</t>
  </si>
  <si>
    <t>Poznámka k položce:
Spotřeba 0,3-0,4kg/m2 dle povrchu, ředidlo technický benzín</t>
  </si>
  <si>
    <t>268,91*0,0003 'Přepočtené koeficientem množství</t>
  </si>
  <si>
    <t>41</t>
  </si>
  <si>
    <t>711131811</t>
  </si>
  <si>
    <t>Odstranění izolace proti zemní vlhkosti na ploše vodorovné V</t>
  </si>
  <si>
    <t>-1713312427</t>
  </si>
  <si>
    <t>285,29+172,55</t>
  </si>
  <si>
    <t>24,74+15,48+29,68+10,08+10,00</t>
  </si>
  <si>
    <t>42</t>
  </si>
  <si>
    <t>711141559</t>
  </si>
  <si>
    <t>Provedení izolace proti zemní vlhkosti pásy přitavením NAIP na ploše vodorovné V</t>
  </si>
  <si>
    <t>1250340331</t>
  </si>
  <si>
    <t>43</t>
  </si>
  <si>
    <t>628322820</t>
  </si>
  <si>
    <t>pás těžký asfaltovaný V 60 S 35</t>
  </si>
  <si>
    <t>12092680</t>
  </si>
  <si>
    <t>547,82*1,15 'Přepočtené koeficientem množství</t>
  </si>
  <si>
    <t>44</t>
  </si>
  <si>
    <t>998711102</t>
  </si>
  <si>
    <t>Přesun hmot pro izolace proti vodě, vlhkosti a plynům stanovený z hmotnosti přesunovaného materiálu vodorovná dopravní vzdálenost do 50 m v objektech výšky přes 6 do 12 m</t>
  </si>
  <si>
    <t>-24170829</t>
  </si>
  <si>
    <t>713</t>
  </si>
  <si>
    <t>Izolace tepelné</t>
  </si>
  <si>
    <t>45</t>
  </si>
  <si>
    <t>713121111</t>
  </si>
  <si>
    <t>Montáž tepelné izolace podlah rohožemi, pásy, deskami, dílci, bloky (izolační materiál ve specifikaci) kladenými volně jednovrstvá</t>
  </si>
  <si>
    <t>-2100686439</t>
  </si>
  <si>
    <t>46</t>
  </si>
  <si>
    <t>283723050</t>
  </si>
  <si>
    <t>deska z pěnového polystyrenu pro trvalé zatížení v tlaku (max. 2000 kg/m2) 1000 x 500 x 50 mm</t>
  </si>
  <si>
    <t>-47651573</t>
  </si>
  <si>
    <t>Poznámka k položce:
lambda=0,037 [W / m K]</t>
  </si>
  <si>
    <t>PROSTOR  1.07</t>
  </si>
  <si>
    <t>10*1,02 'Přepočtené koeficientem množství</t>
  </si>
  <si>
    <t>47</t>
  </si>
  <si>
    <t>283723020</t>
  </si>
  <si>
    <t>deska z pěnového polystyrenu pro trvalé zatížení v tlaku (max. 2000 kg/m2) 1000 x 500 x 30 mm</t>
  </si>
  <si>
    <t>-258192800</t>
  </si>
  <si>
    <t>69,9*1,02 'Přepočtené koeficientem množství</t>
  </si>
  <si>
    <t>48</t>
  </si>
  <si>
    <t>713131155</t>
  </si>
  <si>
    <t>Montáž tepelné izolace stěn rohožemi, pásy, deskami, dílci, bloky (izolační materiál ve specifikaci) vložením dvouvrstvě</t>
  </si>
  <si>
    <t>-1430614037</t>
  </si>
  <si>
    <t xml:space="preserve">MONTÁŽ ZVUKOVÉ IZOLACE DO DĚLÍCÍ STĚNY </t>
  </si>
  <si>
    <t xml:space="preserve">nutno upravovat rozměry izolace dle skutečného roštu  </t>
  </si>
  <si>
    <t>85,77</t>
  </si>
  <si>
    <t>49</t>
  </si>
  <si>
    <t>631512880</t>
  </si>
  <si>
    <t>deska tepelné izolace příčková 1200 x 625 tl.80 mm</t>
  </si>
  <si>
    <t>-997221652</t>
  </si>
  <si>
    <t>85,77*2,02 'Přepočtené koeficientem množství</t>
  </si>
  <si>
    <t>50</t>
  </si>
  <si>
    <t>998713102</t>
  </si>
  <si>
    <t>Přesun hmot pro izolace tepelné stanovený z hmotnosti přesunovaného materiálu vodorovná dopravní vzdálenost do 50 m v objektech výšky přes 6 m do 12 m</t>
  </si>
  <si>
    <t>-1321871551</t>
  </si>
  <si>
    <t>721</t>
  </si>
  <si>
    <t>Zdravotechnika - vnitřní kanalizace</t>
  </si>
  <si>
    <t>51</t>
  </si>
  <si>
    <t>721175033</t>
  </si>
  <si>
    <t>Potrubí z plastových trub tlumící zvuk dvouvrstvé [FRIAPHON systém] dešťové DN 125</t>
  </si>
  <si>
    <t>-575703070</t>
  </si>
  <si>
    <t>VÝMĚNA SVODŮ / PŮVODNÍ LITINA/</t>
  </si>
  <si>
    <t>4*8,00</t>
  </si>
  <si>
    <t>52</t>
  </si>
  <si>
    <t>721290111</t>
  </si>
  <si>
    <t>Zkouška těsnosti kanalizace v objektech vodou do DN 125</t>
  </si>
  <si>
    <t>-1706950106</t>
  </si>
  <si>
    <t>53</t>
  </si>
  <si>
    <t>998721102</t>
  </si>
  <si>
    <t>Přesun hmot pro vnitřní kanalizace stanovený z hmotnosti přesunovaného materiálu vodorovná dopravní vzdálenost do 50 m v objektech výšky přes 6 do 12 m</t>
  </si>
  <si>
    <t>576310654</t>
  </si>
  <si>
    <t>722</t>
  </si>
  <si>
    <t>Zdravotechnika - vnitřní vodovod</t>
  </si>
  <si>
    <t>54</t>
  </si>
  <si>
    <t>722130802</t>
  </si>
  <si>
    <t>Demontáž potrubí z ocelových trubek pozinkovaných závitových přes 25 do DN 40</t>
  </si>
  <si>
    <t>766640861</t>
  </si>
  <si>
    <t>15,00</t>
  </si>
  <si>
    <t xml:space="preserve">OCEL.POTRUBÍ V KOLEKTORU </t>
  </si>
  <si>
    <t>55</t>
  </si>
  <si>
    <t>722173106</t>
  </si>
  <si>
    <t>Potrubí z plastových trubek ze síťovaného polyethylenu (PE-Xa) spojované mechanicky násuvnou objímkou plastovou [systém Wirsbo] D 40/5,5</t>
  </si>
  <si>
    <t>-2030700395</t>
  </si>
  <si>
    <t>56</t>
  </si>
  <si>
    <t>998722102</t>
  </si>
  <si>
    <t>Přesun hmot pro vnitřní vodovod stanovený z hmotnosti přesunovaného materiálu vodorovná dopravní vzdálenost do 50 m v objektech výšky přes 6 do 12 m</t>
  </si>
  <si>
    <t>-149399878</t>
  </si>
  <si>
    <t>762</t>
  </si>
  <si>
    <t>Konstrukce tesařské</t>
  </si>
  <si>
    <t>57</t>
  </si>
  <si>
    <t>762123220</t>
  </si>
  <si>
    <t>Montáž konstrukce stěn a příček vázaných z fošen, hranolů, hranolků, s použitím ocelových spojek (spojky ve specifikaci), průřezové plochy přes 100 do 144 cm2</t>
  </si>
  <si>
    <t>980562935</t>
  </si>
  <si>
    <t xml:space="preserve">DĚLÍCÍ STĚNA MEZI TĚLOCVIČNAMI </t>
  </si>
  <si>
    <t xml:space="preserve">DOPLNĚNÍ STÁVAJÍCÍ KONSTRUKCE - PROFILEM 220/60MM  </t>
  </si>
  <si>
    <t>9*1,20*6</t>
  </si>
  <si>
    <t>58</t>
  </si>
  <si>
    <t>605120110</t>
  </si>
  <si>
    <t>řezivo jehličnaté hranol jakost I nad 120 cm2</t>
  </si>
  <si>
    <t>1324343424</t>
  </si>
  <si>
    <t>64,80*0,22*0,060</t>
  </si>
  <si>
    <t>59</t>
  </si>
  <si>
    <t>762195000</t>
  </si>
  <si>
    <t>Spojovací prostředky stěn a příček hřebíky, svory, fixační prkna</t>
  </si>
  <si>
    <t>797098257</t>
  </si>
  <si>
    <t>64,8*0,22*0,060</t>
  </si>
  <si>
    <t>60</t>
  </si>
  <si>
    <t>762.1</t>
  </si>
  <si>
    <t xml:space="preserve">KOMBINOVANÝ ÚHELNÍK S PROLISEM / ÚPRAVA NOSNÉ KONSTRUKCE DĚLÍCÍ STĚNY </t>
  </si>
  <si>
    <t>KS</t>
  </si>
  <si>
    <t>-1980713958</t>
  </si>
  <si>
    <t>9*6*3</t>
  </si>
  <si>
    <t>61</t>
  </si>
  <si>
    <t>762526811</t>
  </si>
  <si>
    <t>Demontáž podlah z desek dřevotřískových, překližkových, sololitových tl. do 20 mm bez polštářů</t>
  </si>
  <si>
    <t>-717537003</t>
  </si>
  <si>
    <t>3*(285,29+172,55)+3*(24,74+15,48+29,68+10,08)</t>
  </si>
  <si>
    <t>62</t>
  </si>
  <si>
    <t>998762102</t>
  </si>
  <si>
    <t>Přesun hmot pro konstrukce tesařské stanovený z hmotnosti přesunovaného materiálu vodorovná dopravní vzdálenost do 50 m v objektech výšky přes 6 do 12 m</t>
  </si>
  <si>
    <t>757818825</t>
  </si>
  <si>
    <t>766</t>
  </si>
  <si>
    <t>Konstrukce truhlářské</t>
  </si>
  <si>
    <t>63</t>
  </si>
  <si>
    <t>766.7</t>
  </si>
  <si>
    <t>POSUVNÉ KŘÍDLO S MADLEM T02  2,40*2,20</t>
  </si>
  <si>
    <t>-1182490554</t>
  </si>
  <si>
    <t>64</t>
  </si>
  <si>
    <t xml:space="preserve">766.9 </t>
  </si>
  <si>
    <t xml:space="preserve">PŘÍPRAVA AKUST OBKLADU </t>
  </si>
  <si>
    <t xml:space="preserve">HOD </t>
  </si>
  <si>
    <t>-1162259190</t>
  </si>
  <si>
    <t>65</t>
  </si>
  <si>
    <t>766411811</t>
  </si>
  <si>
    <t>Demontáž obložení stěn panely, plochy do 1,5 m2</t>
  </si>
  <si>
    <t>-1246134150</t>
  </si>
  <si>
    <t>VĚTRACÍ LAMELY</t>
  </si>
  <si>
    <t>(2+2)*(0,85*0,50)</t>
  </si>
  <si>
    <t>66</t>
  </si>
  <si>
    <t>766411812</t>
  </si>
  <si>
    <t>Demontáž obložení stěn panely, plochy přes 1,5 m2</t>
  </si>
  <si>
    <t>-115040406</t>
  </si>
  <si>
    <t>OBOUSTRANNÉ OPLÁŠTĚNÍ DĚLÍCÍ STĚNY MEZI TĚLOCVIČNAMI   (DÍLCE  1,20*2,40M)</t>
  </si>
  <si>
    <t>2*85,77</t>
  </si>
  <si>
    <t xml:space="preserve">OSTĚNÍ </t>
  </si>
  <si>
    <t>(2*2,05+2,40)*0,26</t>
  </si>
  <si>
    <t xml:space="preserve">VĚTRACÍ  LAMELY  </t>
  </si>
  <si>
    <t>(4+2)*0,65*3,40</t>
  </si>
  <si>
    <t>67</t>
  </si>
  <si>
    <t>766411821</t>
  </si>
  <si>
    <t>Demontáž obložení stěn palubkami</t>
  </si>
  <si>
    <t>568594057</t>
  </si>
  <si>
    <t>68</t>
  </si>
  <si>
    <t>766411822</t>
  </si>
  <si>
    <t>Demontáž obložení stěn podkladových roštů</t>
  </si>
  <si>
    <t>-435797615</t>
  </si>
  <si>
    <t>69</t>
  </si>
  <si>
    <t>766416231</t>
  </si>
  <si>
    <t>Montáž obložení stěn plochy přes 5 m2 panely obkladovými dýhovanými, plochy do 0,60 m2</t>
  </si>
  <si>
    <t>1144504573</t>
  </si>
  <si>
    <t xml:space="preserve">STĚNA O OKEN </t>
  </si>
  <si>
    <t>24,370*2,80</t>
  </si>
  <si>
    <t xml:space="preserve">ŠTÍTOVÁ STĚNA </t>
  </si>
  <si>
    <t>11,60*2,80</t>
  </si>
  <si>
    <t xml:space="preserve">VSTUPNÍ STĚNA </t>
  </si>
  <si>
    <t>6,90*2,80-1,75*2,15</t>
  </si>
  <si>
    <t>10,70*2,80-1,75*2,15</t>
  </si>
  <si>
    <t xml:space="preserve">STĚNA U OKEN </t>
  </si>
  <si>
    <t>14,80*2,80</t>
  </si>
  <si>
    <t>1,50*2,80</t>
  </si>
  <si>
    <t>M1.01 ,1.02</t>
  </si>
  <si>
    <t xml:space="preserve">PLOCHA PARAPETU  MEZI SLOUPY  </t>
  </si>
  <si>
    <t>0,30*0,70*2+8*0,70*4,40</t>
  </si>
  <si>
    <t>70</t>
  </si>
  <si>
    <t>766.4</t>
  </si>
  <si>
    <t xml:space="preserve">deska 3vrstvá z jehličnatého řeziva - BIODESKA TL.19mm  KV B/C- B/D </t>
  </si>
  <si>
    <t>-1893669413</t>
  </si>
  <si>
    <t>1,40*23*0,075</t>
  </si>
  <si>
    <t>3,00*5*23*0,075</t>
  </si>
  <si>
    <t>1,85*4*23*0,075</t>
  </si>
  <si>
    <t>0,80*1*23*0,075</t>
  </si>
  <si>
    <t>1,05*23*0,075</t>
  </si>
  <si>
    <t>3,80*23*0,075</t>
  </si>
  <si>
    <t>2*3,00*23*0,075</t>
  </si>
  <si>
    <t>1,10*23*0,075</t>
  </si>
  <si>
    <t>3,15*23*0,075</t>
  </si>
  <si>
    <t>1,75*8*0,075</t>
  </si>
  <si>
    <t>2,00*23*0,075</t>
  </si>
  <si>
    <t>1,45*23*0,075</t>
  </si>
  <si>
    <t>1,55*23*0,075</t>
  </si>
  <si>
    <t>3,00*3*23*0,075</t>
  </si>
  <si>
    <t>1,85*2*23*0,075</t>
  </si>
  <si>
    <t>1,45*1*23*0,075</t>
  </si>
  <si>
    <t>3*3,00*23*0,075</t>
  </si>
  <si>
    <t>0,90*23*0,075</t>
  </si>
  <si>
    <t xml:space="preserve">M1..01 ,1.02  PARAPET  MEZI SLOUPY </t>
  </si>
  <si>
    <t>8*4,40*6*0,075</t>
  </si>
  <si>
    <t>154,389*1,15 'Přepočtené koeficientem množství</t>
  </si>
  <si>
    <t>71</t>
  </si>
  <si>
    <t>766416233</t>
  </si>
  <si>
    <t>Montáž obložení stěn plochy přes 5 m2 panely obkladovými dýhovanými, plochy přes 1,50 m2</t>
  </si>
  <si>
    <t>580795801</t>
  </si>
  <si>
    <t xml:space="preserve">NOSNÁ KONSTRUKCE STÁVAJÍCÍ +DOPLNĚNÍ /SAMOSTATNÉ POL/ </t>
  </si>
  <si>
    <t xml:space="preserve">PLOCHA Z VÝKR.DOKUMENTACE </t>
  </si>
  <si>
    <t>(2,23+2*2,20)*0,22</t>
  </si>
  <si>
    <t xml:space="preserve">Mezisoučet   </t>
  </si>
  <si>
    <t>OBKLAD PLOŠNÝ - M1.01</t>
  </si>
  <si>
    <t>7,00*3,070</t>
  </si>
  <si>
    <t>OBKLAD PLOŠNÝ  - M1.02</t>
  </si>
  <si>
    <t>13,40*3,070-1,75*2,15</t>
  </si>
  <si>
    <t>SOKLOVÝ OBKLAD 1.01 , 1.02</t>
  </si>
  <si>
    <t>52,13*0,35</t>
  </si>
  <si>
    <t>(1,40+1,45+1,80*6+0,80*2)*0,35</t>
  </si>
  <si>
    <t>72</t>
  </si>
  <si>
    <t>766.3</t>
  </si>
  <si>
    <t>deska 3vrstvá z jehličnatého řeziva - BIODESKA TL.19mm  kv B/C - B/D</t>
  </si>
  <si>
    <t>-654425959</t>
  </si>
  <si>
    <t>231,65+23,584</t>
  </si>
  <si>
    <t>255,234*1,15 'Přepočtené koeficientem množství</t>
  </si>
  <si>
    <t>73</t>
  </si>
  <si>
    <t>766417211</t>
  </si>
  <si>
    <t>Montáž obložení stěn rošt podkladový</t>
  </si>
  <si>
    <t>191095984</t>
  </si>
  <si>
    <t xml:space="preserve">STĚNA U OKEN BIO DESKY </t>
  </si>
  <si>
    <t>2,80*5*10+2,80*1</t>
  </si>
  <si>
    <t xml:space="preserve">STĚNA U OKEN  PRIMÁRNÍ ROŠT KVH MEZI OCEL.PRVKY </t>
  </si>
  <si>
    <t>1,45*2*5*5</t>
  </si>
  <si>
    <t>1,40*1*5*5</t>
  </si>
  <si>
    <t xml:space="preserve">ŠTÍTOVÁ STĚNA  BIO DESKY </t>
  </si>
  <si>
    <t>3,10*3</t>
  </si>
  <si>
    <t>3,10*13</t>
  </si>
  <si>
    <t xml:space="preserve">VSTUPNÍ STĚNA  BIO DESKY </t>
  </si>
  <si>
    <t>3,10*6+0,95*3+3,10*4</t>
  </si>
  <si>
    <t>3,10*3+0,95*3+3,10*14</t>
  </si>
  <si>
    <t>STĚNA U OKEN BIO DESKY</t>
  </si>
  <si>
    <t>2,80*3*10+2,80*1</t>
  </si>
  <si>
    <t>1,45*2*3*5</t>
  </si>
  <si>
    <t>1,40*1*3*5</t>
  </si>
  <si>
    <t>3,10*16</t>
  </si>
  <si>
    <t>3,10*21+0,95*3</t>
  </si>
  <si>
    <t xml:space="preserve">M1.01 , 1.02 </t>
  </si>
  <si>
    <t xml:space="preserve">SPÁDOVÉ PRVKY </t>
  </si>
  <si>
    <t>0,70*4*8+0,70*2</t>
  </si>
  <si>
    <t>74</t>
  </si>
  <si>
    <t>766.5</t>
  </si>
  <si>
    <t xml:space="preserve">deska 3vrstvá z jehličnatého řeziva - BIODESKA TL.19mm </t>
  </si>
  <si>
    <t>-1756281112</t>
  </si>
  <si>
    <t>(717,050-172,00)*0,075</t>
  </si>
  <si>
    <t>40,879*1,15 'Přepočtené koeficientem množství</t>
  </si>
  <si>
    <t>75</t>
  </si>
  <si>
    <t>766.6</t>
  </si>
  <si>
    <t>KVH PROFIL 60*60mm</t>
  </si>
  <si>
    <t>1465552120</t>
  </si>
  <si>
    <t>172,00*0,060*0,060</t>
  </si>
  <si>
    <t>(0,70*4*8+0,7*2)*0,060*0,060</t>
  </si>
  <si>
    <t>76</t>
  </si>
  <si>
    <t>766660174</t>
  </si>
  <si>
    <t>Montáž dveřních křídel dřevěných nebo plastových otevíravých do obložkové zárubně povrchově upravených dvoukřídlových, šířky přes 1450 mm</t>
  </si>
  <si>
    <t>-875114449</t>
  </si>
  <si>
    <t>3*2</t>
  </si>
  <si>
    <t>77</t>
  </si>
  <si>
    <t>766.2</t>
  </si>
  <si>
    <t>LAMINOVANÉ DVOUKŘÍDLÉ DVEŘE  1,65*2,10 CPL 0,2</t>
  </si>
  <si>
    <t>-1152748942</t>
  </si>
  <si>
    <t>78</t>
  </si>
  <si>
    <t>766682222</t>
  </si>
  <si>
    <t>Montáž zárubní dřevěných, plastových nebo z lamina obložkových protipožárních, pro dveře dvoukřídlové, tloušťky stěny přes 170 do 350 mm</t>
  </si>
  <si>
    <t>-1455974048</t>
  </si>
  <si>
    <t>79</t>
  </si>
  <si>
    <t>611822810</t>
  </si>
  <si>
    <t>zárubeň obložková protipožární pro dveře 2křídlové 125,145x197 cm, tl. 18-25 cm,dub,buk</t>
  </si>
  <si>
    <t>-680708258</t>
  </si>
  <si>
    <t>80</t>
  </si>
  <si>
    <t>766691914</t>
  </si>
  <si>
    <t>Ostatní práce vyvěšení nebo zavěšení křídel s případným uložením a opětovným zavěšením po provedení stavebních změn dřevěných dveřních, plochy do 2 m2</t>
  </si>
  <si>
    <t>-986489973</t>
  </si>
  <si>
    <t>81</t>
  </si>
  <si>
    <t>766699762</t>
  </si>
  <si>
    <t>Montáž ostatních truhlářských konstrukcí překrytí spár stěn lištou rohovou</t>
  </si>
  <si>
    <t>989896895</t>
  </si>
  <si>
    <t>0,00</t>
  </si>
  <si>
    <t>4*1,50</t>
  </si>
  <si>
    <t>(2+1+4+2)*1,50</t>
  </si>
  <si>
    <t>(4+4)*1,50</t>
  </si>
  <si>
    <t>82</t>
  </si>
  <si>
    <t>766.1</t>
  </si>
  <si>
    <t xml:space="preserve">PLASTOVÁ OCHRANA ROHU - TMAVĚ ŠEDÁ 65*65MM , DÉLKA 1,5M , SAMOLEPÍCÍ </t>
  </si>
  <si>
    <t>ks</t>
  </si>
  <si>
    <t>758605999</t>
  </si>
  <si>
    <t>31,50/1,50</t>
  </si>
  <si>
    <t>83</t>
  </si>
  <si>
    <t>766.8</t>
  </si>
  <si>
    <t>RÁM POKLOPU Z10 (VÝPLŇ DLAŽBA) 600*500</t>
  </si>
  <si>
    <t>307537586</t>
  </si>
  <si>
    <t>84</t>
  </si>
  <si>
    <t>998766102</t>
  </si>
  <si>
    <t>Přesun hmot pro konstrukce truhlářské stanovený z hmotnosti přesunovaného materiálu vodorovná dopravní vzdálenost do 50 m v objektech výšky přes 6 do 12 m</t>
  </si>
  <si>
    <t>-923458469</t>
  </si>
  <si>
    <t>767</t>
  </si>
  <si>
    <t>Konstrukce zámečnické</t>
  </si>
  <si>
    <t>85</t>
  </si>
  <si>
    <t>767.1</t>
  </si>
  <si>
    <t>VĚTRACÍ MŘÍŽ  - TAHOKOV / POVRCH ÚPRAVA NÁSTŘIK BÍLÝ , DO RÁMEČKU   650*3500mm</t>
  </si>
  <si>
    <t>-396788091</t>
  </si>
  <si>
    <t>86</t>
  </si>
  <si>
    <t>767.2</t>
  </si>
  <si>
    <t>VĚTRACÍ MŘÍŽ  - TAHOKOV / POVRCH ÚPRAVA NÁSTŘIK BÍLÝ , DO RÁMEČKU   850*500mm  Z08</t>
  </si>
  <si>
    <t>841329615</t>
  </si>
  <si>
    <t>87</t>
  </si>
  <si>
    <t>767.3</t>
  </si>
  <si>
    <t>nosník - obkladu prvek  Z1</t>
  </si>
  <si>
    <t>-620848499</t>
  </si>
  <si>
    <t>88</t>
  </si>
  <si>
    <t>767.4</t>
  </si>
  <si>
    <t xml:space="preserve">nosník-obkladu prvek Z2 </t>
  </si>
  <si>
    <t>-406903140</t>
  </si>
  <si>
    <t>89</t>
  </si>
  <si>
    <t>767.5</t>
  </si>
  <si>
    <t>stěna Z3</t>
  </si>
  <si>
    <t>222316649</t>
  </si>
  <si>
    <t>90</t>
  </si>
  <si>
    <t>767.6</t>
  </si>
  <si>
    <t>stěna  Z4</t>
  </si>
  <si>
    <t>414811586</t>
  </si>
  <si>
    <t>91</t>
  </si>
  <si>
    <t>767.7</t>
  </si>
  <si>
    <t xml:space="preserve">POSUVNÉ KOVÁNÍ  Z04 DOD+MTZ </t>
  </si>
  <si>
    <t>KPL</t>
  </si>
  <si>
    <t>1792964794</t>
  </si>
  <si>
    <t>92</t>
  </si>
  <si>
    <t>767.8</t>
  </si>
  <si>
    <t>-1090092479</t>
  </si>
  <si>
    <t>93</t>
  </si>
  <si>
    <t>767.9</t>
  </si>
  <si>
    <t>DVÍŘKA S RÁMEM  Z11</t>
  </si>
  <si>
    <t>1688716516</t>
  </si>
  <si>
    <t>94</t>
  </si>
  <si>
    <t>767151810</t>
  </si>
  <si>
    <t>Demontáž přestavitelných a mobilních příček přestavitelných rámových modul výšky do 3 m</t>
  </si>
  <si>
    <t>2025811133</t>
  </si>
  <si>
    <t>3,60*3,09</t>
  </si>
  <si>
    <t>95</t>
  </si>
  <si>
    <t>767691822</t>
  </si>
  <si>
    <t>Vyvěšení nebo zavěšení kovových křídel – ostatní práce s případným uložením a opětovným zavěšením po provedení stavebních změn dveří, plochy do 2 m2</t>
  </si>
  <si>
    <t>1573454547</t>
  </si>
  <si>
    <t>96</t>
  </si>
  <si>
    <t>767691823</t>
  </si>
  <si>
    <t>Vyvěšení nebo zavěšení kovových křídel – ostatní práce s případným uložením a opětovným zavěšením po provedení stavebních změn dveří, plochy přes 2 m2</t>
  </si>
  <si>
    <t>-775446338</t>
  </si>
  <si>
    <t>97</t>
  </si>
  <si>
    <t>998767102</t>
  </si>
  <si>
    <t>Přesun hmot pro zámečnické konstrukce stanovený z hmotnosti přesunovaného materiálu vodorovná dopravní vzdálenost do 50 m v objektech výšky přes 6 do 12 m</t>
  </si>
  <si>
    <t>423190828</t>
  </si>
  <si>
    <t>771</t>
  </si>
  <si>
    <t>Podlahy z dlaždic</t>
  </si>
  <si>
    <t>98</t>
  </si>
  <si>
    <t>771474112</t>
  </si>
  <si>
    <t>Montáž soklíků z dlaždic keramických lepených flexibilním lepidlem rovných výšky přes 65 do 90 mm</t>
  </si>
  <si>
    <t>1482763987</t>
  </si>
  <si>
    <t>20,24-3,60</t>
  </si>
  <si>
    <t>16,42-1,8-1,6+4*0,40-4,26</t>
  </si>
  <si>
    <t>23,37+4*0,40-4,26</t>
  </si>
  <si>
    <t>99</t>
  </si>
  <si>
    <t>597614160</t>
  </si>
  <si>
    <t>dlaždice keramické slinuté neglazované mrazuvzdorné  29,8 x 8,0 x 0,9 cm</t>
  </si>
  <si>
    <t>-323079857</t>
  </si>
  <si>
    <t>47,71/0,3</t>
  </si>
  <si>
    <t>100</t>
  </si>
  <si>
    <t>771574113</t>
  </si>
  <si>
    <t>Montáž podlah z dlaždic keramických lepených flexibilním lepidlem režných nebo glazovaných hladkých přes 9 do 12 ks/ m2</t>
  </si>
  <si>
    <t>238348879</t>
  </si>
  <si>
    <t>101</t>
  </si>
  <si>
    <t>597614080</t>
  </si>
  <si>
    <t>dlaždice keramické slinuté neglazované mrazuvzdorné  29,8 x 29,8 x 0,9 cm</t>
  </si>
  <si>
    <t>1982977618</t>
  </si>
  <si>
    <t>69,9*1,1 'Přepočtené koeficientem množství</t>
  </si>
  <si>
    <t>102</t>
  </si>
  <si>
    <t>771591111</t>
  </si>
  <si>
    <t>Podlahy - ostatní práce penetrace podkladu</t>
  </si>
  <si>
    <t>120538778</t>
  </si>
  <si>
    <t>103</t>
  </si>
  <si>
    <t>771591115</t>
  </si>
  <si>
    <t>Podlahy - ostatní práce spárování silikonem</t>
  </si>
  <si>
    <t>-1712807705</t>
  </si>
  <si>
    <t>104</t>
  </si>
  <si>
    <t>771990112</t>
  </si>
  <si>
    <t>Vyrovnání podkladní vrstvy samonivelační stěrkou tl. 4 mm, min. pevnosti 30 MPa</t>
  </si>
  <si>
    <t>-810898434</t>
  </si>
  <si>
    <t>105</t>
  </si>
  <si>
    <t>771591171</t>
  </si>
  <si>
    <t>Podlahy - ostatní práce montáž ukončujícího profilu pro plynulý přechod (dlažba-koberec apod.)</t>
  </si>
  <si>
    <t>-341444678</t>
  </si>
  <si>
    <t>1,75+2*0,90</t>
  </si>
  <si>
    <t>106</t>
  </si>
  <si>
    <t>771.1</t>
  </si>
  <si>
    <t>Ukončovací profil - L - hliník ELOX STŘÍBRNÝ MATNÝ  DL.250CM , 12MM</t>
  </si>
  <si>
    <t>-317189828</t>
  </si>
  <si>
    <t>(1,75+2*0,90)/2,5*1,5</t>
  </si>
  <si>
    <t>107</t>
  </si>
  <si>
    <t>998771102</t>
  </si>
  <si>
    <t>Přesun hmot pro podlahy z dlaždic stanovený z hmotnosti přesunovaného materiálu vodorovná dopravní vzdálenost do 50 m v objektech výšky přes 6 do 12 m</t>
  </si>
  <si>
    <t>-1268854504</t>
  </si>
  <si>
    <t>775</t>
  </si>
  <si>
    <t>Podlahy skládané</t>
  </si>
  <si>
    <t>108</t>
  </si>
  <si>
    <t>775411820</t>
  </si>
  <si>
    <t>Demontáž soklíků nebo lišt dřevěných připevněných vruty</t>
  </si>
  <si>
    <t>-1194724206</t>
  </si>
  <si>
    <t>73,71+53,80+20,24+16,42+23,37</t>
  </si>
  <si>
    <t>109</t>
  </si>
  <si>
    <t>775511800</t>
  </si>
  <si>
    <t>Demontáž podlah vlysových s lištami lepených</t>
  </si>
  <si>
    <t>483824131</t>
  </si>
  <si>
    <t>24,74+15,48+29,68+10,08</t>
  </si>
  <si>
    <t>776</t>
  </si>
  <si>
    <t>Podlahy povlakové</t>
  </si>
  <si>
    <t>110</t>
  </si>
  <si>
    <t>776212111</t>
  </si>
  <si>
    <t>Montáž textilních podlahovin volným položením s podlepením spojů páskou pásů</t>
  </si>
  <si>
    <t>391743518</t>
  </si>
  <si>
    <t>1,75*1,20</t>
  </si>
  <si>
    <t>111</t>
  </si>
  <si>
    <t>697521200</t>
  </si>
  <si>
    <t>koberec čistící zóna, střižená smyčka, vlákno PA 870g/m2, zátěž 33, Bfl-S1, záda vinyl</t>
  </si>
  <si>
    <t>-715675237</t>
  </si>
  <si>
    <t>Poznámka k položce:
vlákno Polyamide solution dyed, 870g/m2, zátěž 33, Bfl-S1, záda everfort vinyl</t>
  </si>
  <si>
    <t>2,1*1,1 'Přepočtené koeficientem množství</t>
  </si>
  <si>
    <t>112</t>
  </si>
  <si>
    <t>998776102</t>
  </si>
  <si>
    <t>Přesun hmot pro podlahy povlakové stanovený z hmotnosti přesunovaného materiálu vodorovná dopravní vzdálenost do 50 m v objektech výšky přes 6 do 12 m</t>
  </si>
  <si>
    <t>-1793643351</t>
  </si>
  <si>
    <t>783</t>
  </si>
  <si>
    <t>Dokončovací práce - nátěry</t>
  </si>
  <si>
    <t>113</t>
  </si>
  <si>
    <t>783101203</t>
  </si>
  <si>
    <t>Příprava podkladu truhlářských konstrukcí před provedením nátěru broušení smirkovým papírem nebo plátnem jemné</t>
  </si>
  <si>
    <t>-1032711660</t>
  </si>
  <si>
    <t>40,14+10,80+52,70+40,21+273,22+113,16+24,98+226,39+7,09+14,37+10,36</t>
  </si>
  <si>
    <t>AD VÝPIS ŘEZIVA</t>
  </si>
  <si>
    <t>114</t>
  </si>
  <si>
    <t>783101403</t>
  </si>
  <si>
    <t>Příprava podkladu truhlářských konstrukcí před provedením nátěru broušení smirkovým papírem nebo plátnem oprášení</t>
  </si>
  <si>
    <t>2071192295</t>
  </si>
  <si>
    <t>115</t>
  </si>
  <si>
    <t>783128211</t>
  </si>
  <si>
    <t>Lakovací nátěr truhlářských konstrukcí dvojnásobný s mezibroušením akrylátový</t>
  </si>
  <si>
    <t>447801063</t>
  </si>
  <si>
    <t>40,13+10,80</t>
  </si>
  <si>
    <t>280,32*0,075</t>
  </si>
  <si>
    <t>213,87*0,075</t>
  </si>
  <si>
    <t>1453,31*0,075</t>
  </si>
  <si>
    <t>601,91*0,075</t>
  </si>
  <si>
    <t>132,88*0,075</t>
  </si>
  <si>
    <t>226,39+7,09+14,37+10,36</t>
  </si>
  <si>
    <t>116</t>
  </si>
  <si>
    <t>783301303</t>
  </si>
  <si>
    <t>Příprava podkladu zámečnických konstrukcí před provedením nátěru odrezivění odrezovačem bezoplachovým</t>
  </si>
  <si>
    <t>134918987</t>
  </si>
  <si>
    <t>STŘEŠNÍ  NOSNÍKY I500   1,61M2/2</t>
  </si>
  <si>
    <t>17*10,90*1,61</t>
  </si>
  <si>
    <t>VSŽ PLECH  VLNA DO 70MM ....KOEF PLOCHY 2.25</t>
  </si>
  <si>
    <t>(40,10-0,26)*10,90*2,25</t>
  </si>
  <si>
    <t>117</t>
  </si>
  <si>
    <t>783301313</t>
  </si>
  <si>
    <t>Příprava podkladu zámečnických konstrukcí před provedením nátěru odmaštění odmašťovačem ředidlovým</t>
  </si>
  <si>
    <t>1286477044</t>
  </si>
  <si>
    <t>118</t>
  </si>
  <si>
    <t xml:space="preserve">783315101.2 </t>
  </si>
  <si>
    <t>Mezinátěr zámečnických konstrukcí jednonásobný syntetický standardní</t>
  </si>
  <si>
    <t>-1559625273</t>
  </si>
  <si>
    <t>119</t>
  </si>
  <si>
    <t xml:space="preserve">783315101.1 </t>
  </si>
  <si>
    <t>521068185</t>
  </si>
  <si>
    <t>4,26*3,27</t>
  </si>
  <si>
    <t>120</t>
  </si>
  <si>
    <t>783317101</t>
  </si>
  <si>
    <t>Krycí nátěr (email) zámečnických konstrukcí jednonásobný syntetický standardní</t>
  </si>
  <si>
    <t>1864370563</t>
  </si>
  <si>
    <t>121</t>
  </si>
  <si>
    <t>783317101.1</t>
  </si>
  <si>
    <t>-323208036</t>
  </si>
  <si>
    <t>784</t>
  </si>
  <si>
    <t>Dokončovací práce - malby a tapety</t>
  </si>
  <si>
    <t>122</t>
  </si>
  <si>
    <t>784121001</t>
  </si>
  <si>
    <t>Oškrabání malby v místnostech výšky do 3,80 m</t>
  </si>
  <si>
    <t>563832299</t>
  </si>
  <si>
    <t>123</t>
  </si>
  <si>
    <t>784181121</t>
  </si>
  <si>
    <t>Penetrace podkladu jednonásobná hloubková v místnostech výšky do 3,80 m</t>
  </si>
  <si>
    <t>-418615089</t>
  </si>
  <si>
    <t>124</t>
  </si>
  <si>
    <t>784191001</t>
  </si>
  <si>
    <t>Čištění vnitřních ploch hrubý úklid po provedení malířských prací omytím oken nebo balkonových dveří jednoduchých</t>
  </si>
  <si>
    <t>613067476</t>
  </si>
  <si>
    <t>(40,1-0,26)*3,50</t>
  </si>
  <si>
    <t>125</t>
  </si>
  <si>
    <t>784191007</t>
  </si>
  <si>
    <t>Čištění vnitřních ploch hrubý úklid po provedení malířských prací omytím podlah</t>
  </si>
  <si>
    <t>833939014</t>
  </si>
  <si>
    <t>126</t>
  </si>
  <si>
    <t>784211101</t>
  </si>
  <si>
    <t>Malby z malířských směsí otěruvzdorných za mokra dvojnásobné, bílé za mokra otěruvzdorné výborně v místnostech výšky do 3,80 m</t>
  </si>
  <si>
    <t>-1615210373</t>
  </si>
  <si>
    <t xml:space="preserve">ODPOČET U PLNÝCH OBKLADŮ </t>
  </si>
  <si>
    <t>HZS</t>
  </si>
  <si>
    <t>Hodinové zúčtovací sazby</t>
  </si>
  <si>
    <t>127</t>
  </si>
  <si>
    <t>HZS 1</t>
  </si>
  <si>
    <t xml:space="preserve">DMTZ SPORT. VYBAVENÍ </t>
  </si>
  <si>
    <t>512</t>
  </si>
  <si>
    <t>-1151550534</t>
  </si>
  <si>
    <t>VRN</t>
  </si>
  <si>
    <t>Vedlejší rozpočtové náklady</t>
  </si>
  <si>
    <t>VRN1</t>
  </si>
  <si>
    <t>Průzkumné, geodetické a projektové práce</t>
  </si>
  <si>
    <t>130</t>
  </si>
  <si>
    <t>013254000</t>
  </si>
  <si>
    <t>Průzkumné, geodetické a projektové práce projektové práce dokumentace stavby (výkresová a textová) skutečného provedení stavby</t>
  </si>
  <si>
    <t>…</t>
  </si>
  <si>
    <t>1024</t>
  </si>
  <si>
    <t>-1764173572</t>
  </si>
  <si>
    <t>VRN3</t>
  </si>
  <si>
    <t>Zařízení staveniště</t>
  </si>
  <si>
    <t>131</t>
  </si>
  <si>
    <t>030001000</t>
  </si>
  <si>
    <t>Základní rozdělení průvodních činností a nákladů zařízení staveniště</t>
  </si>
  <si>
    <t>951485983</t>
  </si>
  <si>
    <t>VRN4</t>
  </si>
  <si>
    <t>Inženýrská činnost</t>
  </si>
  <si>
    <t>132</t>
  </si>
  <si>
    <t>045303000</t>
  </si>
  <si>
    <t>Inženýrská činnost kompletační a koordinační činnost koordinační činnost</t>
  </si>
  <si>
    <t>498236087</t>
  </si>
  <si>
    <t xml:space="preserve">18-07B - SO 02 SPORTOVNÍ PODLAHA </t>
  </si>
  <si>
    <t xml:space="preserve">    2 - Zakládání</t>
  </si>
  <si>
    <t>OST - Ostatní</t>
  </si>
  <si>
    <t>Zakládání</t>
  </si>
  <si>
    <t>272313711</t>
  </si>
  <si>
    <t>Základy z betonu prostého klenby z betonu kamenem neprokládaného tř. C 20/25</t>
  </si>
  <si>
    <t>69318766</t>
  </si>
  <si>
    <t>0,80*0,80*0,70*7</t>
  </si>
  <si>
    <t>275352111</t>
  </si>
  <si>
    <t>Bednění základových stěn patek svislé nebo šikmé (odkloněné), půdorysně přímé nebo zalomené ve volných nebo zapažených jámách, rýhách, šachtách, včetně případných vzpěr ztracené (neodbedněné)</t>
  </si>
  <si>
    <t>-21126974</t>
  </si>
  <si>
    <t>4*0,80*0,70*7</t>
  </si>
  <si>
    <t>275353141</t>
  </si>
  <si>
    <t>Bednění kotevních otvorů a prostupů v základových konstrukcích v patkách včetně polohového zajištění a odbednění, popř. ztraceného bednění z pletiva apod. průřezu přes 0,10 do 0,17 m2, hl. do 1,00 m</t>
  </si>
  <si>
    <t>-1000326165</t>
  </si>
  <si>
    <t>např PVC DN 200mm</t>
  </si>
  <si>
    <t>3+4</t>
  </si>
  <si>
    <t>275362021</t>
  </si>
  <si>
    <t>Výztuž základů patek ze svařovaných sítí z drátů typu KARI</t>
  </si>
  <si>
    <t>449585948</t>
  </si>
  <si>
    <t>(0,40*0,40+0,40*0,60*4)*7*0,004</t>
  </si>
  <si>
    <t>961055111</t>
  </si>
  <si>
    <t>Bourání základů z betonu železového</t>
  </si>
  <si>
    <t>-1512888618</t>
  </si>
  <si>
    <t>0,80*0,80*0,20*7</t>
  </si>
  <si>
    <t>965082941</t>
  </si>
  <si>
    <t>Odstranění násypu pod podlahami nebo ochranného násypu na střechách tl. přes 200 mm jakékoliv plochy</t>
  </si>
  <si>
    <t>1352627978</t>
  </si>
  <si>
    <t>0,80*0,80*7*0,6</t>
  </si>
  <si>
    <t>997013152</t>
  </si>
  <si>
    <t>Vnitrostaveništní doprava suti a vybouraných hmot vodorovně do 50 m svisle s omezením mechanizace pro budovy a haly výšky přes 6 do 9 m</t>
  </si>
  <si>
    <t>-1054091380</t>
  </si>
  <si>
    <t>-1942018491</t>
  </si>
  <si>
    <t>-1829080880</t>
  </si>
  <si>
    <t>5,914*15 'Přepočtené koeficientem množství</t>
  </si>
  <si>
    <t>997013801</t>
  </si>
  <si>
    <t>Poplatek za uložení stavebního odpadu na skládce (skládkovné) betonového</t>
  </si>
  <si>
    <t>1797183954</t>
  </si>
  <si>
    <t>5,914-2,15</t>
  </si>
  <si>
    <t>997013802</t>
  </si>
  <si>
    <t>Poplatek za uložení stavebního odpadu na skládce (skládkovné) železobetonového</t>
  </si>
  <si>
    <t>-1059452067</t>
  </si>
  <si>
    <t>2,15</t>
  </si>
  <si>
    <t>1028537891</t>
  </si>
  <si>
    <t>(0,40*0,40+0,80*0,70*4)*7</t>
  </si>
  <si>
    <t>(1,30*1,30-0,80*0,80)*7</t>
  </si>
  <si>
    <t>-234764300</t>
  </si>
  <si>
    <t>24,15*0,0003 'Přepočtené koeficientem množství</t>
  </si>
  <si>
    <t>-1792836112</t>
  </si>
  <si>
    <t>628331580</t>
  </si>
  <si>
    <t>pás těžký asfaltovaný G 200 S 40</t>
  </si>
  <si>
    <t>1309999293</t>
  </si>
  <si>
    <t>24,15*1,15 'Přepočtené koeficientem množství</t>
  </si>
  <si>
    <t>2119264035</t>
  </si>
  <si>
    <t>-664323356</t>
  </si>
  <si>
    <t>467,00</t>
  </si>
  <si>
    <t>283758660</t>
  </si>
  <si>
    <t>deska z pěnového polystyrenu se zvýšenou pevností v tlaku 1000 x 500 x 30 mm</t>
  </si>
  <si>
    <t>1515310407</t>
  </si>
  <si>
    <t>Poznámka k položce:
lambda=0,039 [W / m K]</t>
  </si>
  <si>
    <t>467*1,02 'Přepočtené koeficientem množství</t>
  </si>
  <si>
    <t>713.1</t>
  </si>
  <si>
    <t xml:space="preserve">zvýšená pracnost při pokládce izolace , řezání mezi rošt  </t>
  </si>
  <si>
    <t>-1892960116</t>
  </si>
  <si>
    <t>713191133</t>
  </si>
  <si>
    <t>Montáž tepelné izolace stavebních konstrukcí - doplňky a konstrukční součásti podlah, stropů vrchem nebo střech překrytím fólií položenou volně s přelepením spojů</t>
  </si>
  <si>
    <t>95253625</t>
  </si>
  <si>
    <t>467,00*1,15</t>
  </si>
  <si>
    <t>283233140</t>
  </si>
  <si>
    <t>fólie PE kluzná, tl. 0,2 mm, 2 x 50 m, 100 m2/role</t>
  </si>
  <si>
    <t>2087351644</t>
  </si>
  <si>
    <t>537,05*1,1 'Přepočtené koeficientem množství</t>
  </si>
  <si>
    <t>-1759488733</t>
  </si>
  <si>
    <t xml:space="preserve">DŘEVĚNÁ PALUBOVÁ PODLAHA  Z MASIVU NA JEDNOROŠTU , KOMPLETNÍ DODÁVKA A MONTÁŽ </t>
  </si>
  <si>
    <t>557001188</t>
  </si>
  <si>
    <t xml:space="preserve">nášlapná vrstva z masivních palubek tl.22mm(buk I.třída - nejvyšší jakost) , dřevěný jednoduchý rošt  , pružící prvky , vyrovnávací plastové klínky. </t>
  </si>
  <si>
    <t>Další  podrobnosti viz. projektová dokumentace SO02</t>
  </si>
  <si>
    <t xml:space="preserve">LAJNOVÁNÍ POLYURETANOVÁ BARVA </t>
  </si>
  <si>
    <t>kpl</t>
  </si>
  <si>
    <t>-107374882</t>
  </si>
  <si>
    <t xml:space="preserve">V souladu s výkresovou dokumentací - SO 02 podlaha z masivu </t>
  </si>
  <si>
    <t xml:space="preserve">DŘEVĚNÁ PROVĚTRÁVACÍ LIŠTA ,DODÁVKA A MONTÁŽ </t>
  </si>
  <si>
    <t>217393444</t>
  </si>
  <si>
    <t xml:space="preserve">dle dokumentace SO 02  podlaha z masivu </t>
  </si>
  <si>
    <t xml:space="preserve">DŘEVĚNÁ STANDARTNÍ KRYCÍ LIŠTA 48/38 mm, DODÁVKA A MONTÁŽ </t>
  </si>
  <si>
    <t>398403004</t>
  </si>
  <si>
    <t>OST</t>
  </si>
  <si>
    <t>Ostatní</t>
  </si>
  <si>
    <t>OST 1</t>
  </si>
  <si>
    <t xml:space="preserve">POUZDRO PRO VOLEJBAL, DODÁVKA A MONTÁŽ </t>
  </si>
  <si>
    <t>-750015645</t>
  </si>
  <si>
    <t xml:space="preserve">včetně krycích víček s finální sportovní podlahou </t>
  </si>
  <si>
    <t>5+2</t>
  </si>
  <si>
    <t>OST 2</t>
  </si>
  <si>
    <t xml:space="preserve">KOTEVNÍ PRVEK  PRO ŠPLHACÍ TYČE,DODÁVKA A MONTÁŽ </t>
  </si>
  <si>
    <t>-1781784613</t>
  </si>
  <si>
    <t>ÖST 3</t>
  </si>
  <si>
    <t xml:space="preserve">KOTEVNÍ PRVEK PRO VÝSUVNÍ JEDNOHRAZDÍ , DODÁVKA A MONTÁŽ </t>
  </si>
  <si>
    <t xml:space="preserve">kus </t>
  </si>
  <si>
    <t>-1843376631</t>
  </si>
  <si>
    <t>146079582</t>
  </si>
  <si>
    <t>302177031</t>
  </si>
  <si>
    <t xml:space="preserve">18-07C - SO 03 VYTÁPĚNÍ 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</si>
  <si>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</si>
  <si>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</si>
  <si>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</si>
  <si>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</si>
  <si>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</si>
  <si>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</si>
  <si>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1392427777</t>
  </si>
  <si>
    <t>26,00</t>
  </si>
  <si>
    <t>631544530</t>
  </si>
  <si>
    <t>pouzdro izolační potrubní max. 400 °C 54/40 mm</t>
  </si>
  <si>
    <t>42835226</t>
  </si>
  <si>
    <t>631544430</t>
  </si>
  <si>
    <t>pouzdro izolační potrubní max. 400 °C 42/40 mm</t>
  </si>
  <si>
    <t>721418556</t>
  </si>
  <si>
    <t>731</t>
  </si>
  <si>
    <t>Ústřední vytápění - kotelny</t>
  </si>
  <si>
    <t>731.1</t>
  </si>
  <si>
    <t xml:space="preserve">VYPUŠTĚNÍ A NAPUŠTĚNÍ OS </t>
  </si>
  <si>
    <t>1465968375</t>
  </si>
  <si>
    <t>733</t>
  </si>
  <si>
    <t>Ústřední vytápění - rozvodné potrubí</t>
  </si>
  <si>
    <t>733111123</t>
  </si>
  <si>
    <t>Potrubí z trubek ocelových závitových bezešvých běžných nízkotlakých a středotlakých DN 15</t>
  </si>
  <si>
    <t>603136531</t>
  </si>
  <si>
    <t xml:space="preserve">POTRUBÍ VČETNĚ TVAROVEK </t>
  </si>
  <si>
    <t>733111127</t>
  </si>
  <si>
    <t>Potrubí z trubek ocelových závitových bezešvých běžných nízkotlakých a středotlakých DN 40</t>
  </si>
  <si>
    <t>-2025118353</t>
  </si>
  <si>
    <t>733111128</t>
  </si>
  <si>
    <t>Potrubí z trubek ocelových závitových bezešvých běžných nízkotlakých a středotlakých DN 50</t>
  </si>
  <si>
    <t>-1915859883</t>
  </si>
  <si>
    <t>733113113</t>
  </si>
  <si>
    <t>Potrubí z trubek ocelových závitových Příplatek k ceně za zhotovení přípojky z ocelových trubek závitových DN 15</t>
  </si>
  <si>
    <t>-442979229</t>
  </si>
  <si>
    <t>734</t>
  </si>
  <si>
    <t>Ústřední vytápění - armatury</t>
  </si>
  <si>
    <t>734221512</t>
  </si>
  <si>
    <t>Ventily regulační závitové čtyřcestné pro jednotrubkové horizontální soustavy s termostatickým ventilem jednobodové připojení přímé [R 356M1 Giacomini] G 1/2 x 18</t>
  </si>
  <si>
    <t>soubor</t>
  </si>
  <si>
    <t>-536940661</t>
  </si>
  <si>
    <t>734261717</t>
  </si>
  <si>
    <t>Šroubení regulační radiátorové přímé s vypouštěním [R 715TG Giacomini] G 1/2</t>
  </si>
  <si>
    <t>-1234368010</t>
  </si>
  <si>
    <t>734300814.1</t>
  </si>
  <si>
    <t>Demontáž armatur horkovodních ventily přes 40 do DN 50</t>
  </si>
  <si>
    <t>-564482751</t>
  </si>
  <si>
    <t>734300824</t>
  </si>
  <si>
    <t>Demontáž armatur horkovodních rozpojení šroubení přes 40 do DN 50</t>
  </si>
  <si>
    <t>-220317092</t>
  </si>
  <si>
    <t>735</t>
  </si>
  <si>
    <t>Ústřední vytápění - otopná tělesa</t>
  </si>
  <si>
    <t>735000912</t>
  </si>
  <si>
    <t>Regulace otopného systému při opravách vyregulování dvojregulačních ventilů a kohoutů s termostatickým ovládáním</t>
  </si>
  <si>
    <t>1273022479</t>
  </si>
  <si>
    <t>735111810</t>
  </si>
  <si>
    <t>Demontáž otopných těles litinových článkových</t>
  </si>
  <si>
    <t>-2036215498</t>
  </si>
  <si>
    <t>132,00</t>
  </si>
  <si>
    <t xml:space="preserve">735131315.1 </t>
  </si>
  <si>
    <t>Otopná tělesa hliníková článková [LIPOVICA] montáž rozteč připojení 350-600 mm [typ Solar] přes 18 článků</t>
  </si>
  <si>
    <t>-1364056768</t>
  </si>
  <si>
    <t>735131315.2</t>
  </si>
  <si>
    <t>799173748</t>
  </si>
  <si>
    <t>484517700</t>
  </si>
  <si>
    <t>příslušenství otopných těles  hliníkových, montážní balíček</t>
  </si>
  <si>
    <t>2144610662</t>
  </si>
  <si>
    <t>735191905</t>
  </si>
  <si>
    <t>Ostatní opravy otopných těles odvzdušnění tělesa</t>
  </si>
  <si>
    <t>240851706</t>
  </si>
  <si>
    <t>735890802</t>
  </si>
  <si>
    <t>Vnitrostaveništní přemístění vybouraných (demontovaných) hmot otopných těles vodorovně do 100 m v objektech výšky přes 6 do 12 m</t>
  </si>
  <si>
    <t>-1996409551</t>
  </si>
  <si>
    <t>3,142</t>
  </si>
  <si>
    <t>998735102</t>
  </si>
  <si>
    <t>Přesun hmot pro otopná tělesa stanovený z hmotnosti přesunovaného materiálu vodorovná dopravní vzdálenost do 50 m v objektech výšky přes 6 do 12 m</t>
  </si>
  <si>
    <t>-1950286734</t>
  </si>
  <si>
    <t>783601713</t>
  </si>
  <si>
    <t>Příprava podkladu armatur a kovových potrubí před provedením nátěru potrubí do DN 50 mm odmaštěním, odmašťovačem vodou ředitelným</t>
  </si>
  <si>
    <t>-875764770</t>
  </si>
  <si>
    <t>152,00</t>
  </si>
  <si>
    <t>783614551</t>
  </si>
  <si>
    <t>Základní nátěr armatur a kovových potrubí jednonásobný potrubí do DN 50 mm syntetický</t>
  </si>
  <si>
    <t>685105090</t>
  </si>
  <si>
    <t>783615551</t>
  </si>
  <si>
    <t>Mezinátěr armatur a kovových potrubí potrubí do DN 50 mm syntetický standardní</t>
  </si>
  <si>
    <t>-778955341</t>
  </si>
  <si>
    <t>783617611</t>
  </si>
  <si>
    <t>Krycí nátěr (email) armatur a kovových potrubí potrubí do DN 50 mm dvojnásobný syntetický standardní</t>
  </si>
  <si>
    <t>-1584597106</t>
  </si>
  <si>
    <t xml:space="preserve">ZKOUŠKY V RÁMCI MTZ PRACÍ - TOPNÁ ZKOUŠKA </t>
  </si>
  <si>
    <t>HOD</t>
  </si>
  <si>
    <t>2006626472</t>
  </si>
  <si>
    <t xml:space="preserve">SONDY PRO ZJIŠTĚNÍ VEDENÍ STÁV.POTRUBÍ </t>
  </si>
  <si>
    <t>374554064</t>
  </si>
  <si>
    <t xml:space="preserve">NAPOJENÍ NA STÁVAJÍCÍ ROZVOD </t>
  </si>
  <si>
    <t>2091827601</t>
  </si>
  <si>
    <t>1463950782</t>
  </si>
  <si>
    <t>1588132578</t>
  </si>
  <si>
    <t xml:space="preserve">18-07D - SO 04  ELEKTROINSTALACE OSVĚTLENÍ A ZÁSUVEK </t>
  </si>
  <si>
    <t xml:space="preserve">    741 - Elektroinstalace - silnoproud</t>
  </si>
  <si>
    <t>741</t>
  </si>
  <si>
    <t>Elektroinstalace - silnoproud</t>
  </si>
  <si>
    <t>01</t>
  </si>
  <si>
    <t>Krabice pod omítku s víčkem</t>
  </si>
  <si>
    <t>-1896795150</t>
  </si>
  <si>
    <t>02</t>
  </si>
  <si>
    <t xml:space="preserve">Spotřební materiál osvětlení    </t>
  </si>
  <si>
    <t>518991965</t>
  </si>
  <si>
    <t>03</t>
  </si>
  <si>
    <t>Úpravy ve stávajících rozváděčích</t>
  </si>
  <si>
    <t>1894317343</t>
  </si>
  <si>
    <t>04</t>
  </si>
  <si>
    <t>trubka tuhá el.inst.z PVC 25</t>
  </si>
  <si>
    <t>755368762</t>
  </si>
  <si>
    <t>05</t>
  </si>
  <si>
    <t>Vypínač řaz. 1</t>
  </si>
  <si>
    <t>-345226351</t>
  </si>
  <si>
    <t>06</t>
  </si>
  <si>
    <t>Svítidlo LED 60W stropní</t>
  </si>
  <si>
    <t>339772326</t>
  </si>
  <si>
    <t>07</t>
  </si>
  <si>
    <t>CYKY-J 3x1.5 mm2 750V (PO)</t>
  </si>
  <si>
    <t>489950331</t>
  </si>
  <si>
    <t>08</t>
  </si>
  <si>
    <t>CYKY-J 3x2.5 mm2 750V (PO)</t>
  </si>
  <si>
    <t>-1160420278</t>
  </si>
  <si>
    <t>09</t>
  </si>
  <si>
    <t>O - Nouzové orientační svítidlo</t>
  </si>
  <si>
    <t>-999343403</t>
  </si>
  <si>
    <t xml:space="preserve">Spotřební materiál zásuvky </t>
  </si>
  <si>
    <t>2119172749</t>
  </si>
  <si>
    <t>Úpravy/doplnění ve stávajících rozváděčích</t>
  </si>
  <si>
    <t>1219982877</t>
  </si>
  <si>
    <t>Montáž krabice přístrojová pod omítku</t>
  </si>
  <si>
    <t>-2018478727</t>
  </si>
  <si>
    <t xml:space="preserve">zás.v krabici prost.obyč. 16A 250V </t>
  </si>
  <si>
    <t>237161183</t>
  </si>
  <si>
    <t>CYKY-J 3x2.5 mm2 750V (PO)</t>
  </si>
  <si>
    <t>223741673</t>
  </si>
  <si>
    <t xml:space="preserve">Lineární LED svítidlo, 60W, 3044,5lm, Ra80, 4000K, přisazené   
</t>
  </si>
  <si>
    <t>1250156270</t>
  </si>
  <si>
    <t>Nouzové svítidlo, IP65, 18LED, 3h, 8W, přisazené</t>
  </si>
  <si>
    <t>1053307237</t>
  </si>
  <si>
    <t>CYKY-J 3x2,5</t>
  </si>
  <si>
    <t>728912567</t>
  </si>
  <si>
    <t>CYKY-J 3x1,5</t>
  </si>
  <si>
    <t>-1693545102</t>
  </si>
  <si>
    <t>Krabice pod omítku s víčkem</t>
  </si>
  <si>
    <t>210593215</t>
  </si>
  <si>
    <t>El. inst. trubka tuhá pr. 25mm, včetně příchytek</t>
  </si>
  <si>
    <t>-343602818</t>
  </si>
  <si>
    <t>Vypínač řaz. 1, pod omítku, do hořlavých podkladů</t>
  </si>
  <si>
    <t>-1849316143</t>
  </si>
  <si>
    <t>Materiál pro úpravy ve stávajících rozváděčích</t>
  </si>
  <si>
    <t>-1998625187</t>
  </si>
  <si>
    <t>Spotřební materiál</t>
  </si>
  <si>
    <t>-733228257</t>
  </si>
  <si>
    <t>Zásuvka jednonásobná 230V, s ochranným kolíkem, s clonkami, šedá do hořlavého podkladu</t>
  </si>
  <si>
    <t>-1803741250</t>
  </si>
  <si>
    <t xml:space="preserve">Krabice pod omítku </t>
  </si>
  <si>
    <t>923783543</t>
  </si>
  <si>
    <t>CYKY-J 3x2,5</t>
  </si>
  <si>
    <t>838840538</t>
  </si>
  <si>
    <t>Úprava/doplnění stávajících rozváděčů</t>
  </si>
  <si>
    <t>-82634287</t>
  </si>
  <si>
    <t>552922421</t>
  </si>
  <si>
    <t xml:space="preserve">koordinace a plánování </t>
  </si>
  <si>
    <t>hod</t>
  </si>
  <si>
    <t>-608483869</t>
  </si>
  <si>
    <t xml:space="preserve">sekání, řezání drážek pro kabely   </t>
  </si>
  <si>
    <t xml:space="preserve">hod </t>
  </si>
  <si>
    <t>1868515507</t>
  </si>
  <si>
    <t xml:space="preserve">zednické přípomoci - zapravení drážek </t>
  </si>
  <si>
    <t>243881806</t>
  </si>
  <si>
    <t xml:space="preserve">průrazy  </t>
  </si>
  <si>
    <t>837033139</t>
  </si>
  <si>
    <t xml:space="preserve">dmtz stávajících zařízení </t>
  </si>
  <si>
    <t>-858317701</t>
  </si>
  <si>
    <t>revize elektroinstalace</t>
  </si>
  <si>
    <t>-1374730530</t>
  </si>
  <si>
    <t xml:space="preserve">odvoz a likvidace suti </t>
  </si>
  <si>
    <t>1313054659</t>
  </si>
  <si>
    <t>647623364</t>
  </si>
  <si>
    <t>-172881675</t>
  </si>
  <si>
    <t xml:space="preserve">18-07E - SO 05 AUDIO SYSTÉM </t>
  </si>
  <si>
    <t>M - Práce a dodávky M</t>
  </si>
  <si>
    <t xml:space="preserve">    21-M - Elektromontáže</t>
  </si>
  <si>
    <t>Práce a dodávky M</t>
  </si>
  <si>
    <t>21-M</t>
  </si>
  <si>
    <t>Elektromontáže</t>
  </si>
  <si>
    <t>BEZDRÁTOVÝ MIKROFONNÍ SET  /  AD DOKUMENTACE SO 04</t>
  </si>
  <si>
    <t>-149546955</t>
  </si>
  <si>
    <t>MIXÁŽNÍ ZESILOVAČ / AD DOKUMENTACE SO 04</t>
  </si>
  <si>
    <t>1475692408</t>
  </si>
  <si>
    <t xml:space="preserve">REPRODUKTOR , 2PÁSMOVÝ , 200W </t>
  </si>
  <si>
    <t>1611368612</t>
  </si>
  <si>
    <t xml:space="preserve">PROPOJENÍ ZESILOVAČE A MIKROFONNÍHO SETU </t>
  </si>
  <si>
    <t>-1258265073</t>
  </si>
  <si>
    <t xml:space="preserve">AUDIO,STEREO KABEL , JACK  3,5/2x Cinch </t>
  </si>
  <si>
    <t>1299520063</t>
  </si>
  <si>
    <t>AUDIO KABEL 2*4 - SKRYTÁ MONTÁŽ / AD DOKUMENTACE SO 04</t>
  </si>
  <si>
    <t>-353020546</t>
  </si>
  <si>
    <t>KRABICE RK Z213 / AD DOKUMENTACE SO 04</t>
  </si>
  <si>
    <t>485825872</t>
  </si>
  <si>
    <t xml:space="preserve">OHEBNÁ EL.INSTALAČNÍ TRUBKA PR.25 SKRYTÁ MONTÁŽ </t>
  </si>
  <si>
    <t>-1082738007</t>
  </si>
  <si>
    <t xml:space="preserve">montáž spotřebního materiálu </t>
  </si>
  <si>
    <t>-615401534</t>
  </si>
  <si>
    <t xml:space="preserve">Bezdrátový mikrofonní set s ručním mikrofonem, 530-559MHz, 8 kanálů, napájení 1x AA baterie pro provoz po dobu až 10 hodin, základní dosah pro aplikace s přenosem na krátkou vzdálenost a s přímou viditelností mezi vysílačem a přijímačem    
</t>
  </si>
  <si>
    <t>256</t>
  </si>
  <si>
    <t>1485118851</t>
  </si>
  <si>
    <t>Vysoce výkonný 2-pásmový reprosystém 200W @ 100V, vysoká citlivost 100dB @ 1W/1m, max. SPL 123dB @ 1m, frekvenční rozsah 50-20000Hz, osazení 2x10" koax. woofer, i pro venkovní instalaci, celokovový, vč. mont. konzoly, černý, provedení odolné proti úderu míčem s certifikací dle DIN18032-3</t>
  </si>
  <si>
    <t>1985601825</t>
  </si>
  <si>
    <t>Poznámka k položce:
Vysoce výkonný 2-pásmový reprosystém 200W @ 100V, vysoká citlivost 100dB @ 1W/1m, max. SPL 123dB @ 1m, frekvenční rozsah 50-20000Hz, osazení 2x10" koax. woofer, i pro venkovní instalaci, celokovový, vč. mont. konzoly, černý, provedení odolné proti úderu míčem s certifikací dle DIN18032-3</t>
  </si>
  <si>
    <t xml:space="preserve">Mixážní zesilovač ve třídě D, 240W do 4 ohmů nebo 100V výstupu, 1 symetrický alarmní linkový vstup (svorkovnice Euroblock), 2 mikrofonní nebo linkové vstupy (s tónovou regulací pro mikrofony a odpínatelným phantomovým napájením pro 1 mikrofon), 1 vstup pro mikrofonní stanici s nastavením gongu (Euroblock), 4 stereofonní linkové vstupy s konektory CINCH se společnou regulací basů a výšek (signál sloučený do mono výstupu), nastavení zisku a kontrolky přebuzení pro každý vstup, výstup signálu za mixážní částí (před i za hlavní regulací na čelním panelu) na kon. CINCH, 4 stupně priorit signálů, napájení 100 - 240V stř., 24V / 0,5A ss výstup pro relé nuceného poslechu, odpínatelný auto standby provoz s odběrem do 0,5W, tichý chod bez větráku, ochrany proti přetížení i přehřátí.    
</t>
  </si>
  <si>
    <t>1662474271</t>
  </si>
  <si>
    <t xml:space="preserve">Poznámka k položce:
Mixážní zesilovač ve třídě D, 240W do 4 ohmů nebo 100V výstupu, 1 symetrický alarmní linkový vstup (svorkovnice Euroblock), 2 mikrofonní nebo linkové vstupy (s tónovou regulací pro mikrofony a odpínatelným phantomovým napájením pro 1 mikrofon), 1 vstup pro mikrofonní stanici s nastavením gongu (Euroblock), 4 stereofonní linkové vstupy s konektory CINCH se společnou regulací basů a výšek (signál sloučený do mono výstupu), nastavení zisku a kontrolky přebuzení pro každý vstup, výstup signálu za mixážní částí (před i za hlavní regulací na čelním panelu) na kon. CINCH, 4 stupně priorit signálů, napájení 100 - 240V stř., 24V / 0,5A ss výstup pro relé nuceného poslechu, odpínatelný auto standby provoz s odběrem do 0,5W, tichý chod bez větráku, ochrany proti přetížení i přehřátí.    
</t>
  </si>
  <si>
    <t xml:space="preserve">Kabel pro propojení zesilovače a setu mikrofonu    
</t>
  </si>
  <si>
    <t>88325414</t>
  </si>
  <si>
    <t>Audio STEREO kabel 3,5mm jack Male /2x CINCH, 1,5m</t>
  </si>
  <si>
    <t>973434912</t>
  </si>
  <si>
    <t xml:space="preserve">Kabel GZSC 2-4.00 </t>
  </si>
  <si>
    <t>-1508220486</t>
  </si>
  <si>
    <t>Krabice RK Z213, 16 šroubovacích svorek</t>
  </si>
  <si>
    <t>2092690614</t>
  </si>
  <si>
    <t>Ohebná trubka el. instalační pr. 25</t>
  </si>
  <si>
    <t>189407927</t>
  </si>
  <si>
    <t>Spotřební materiál</t>
  </si>
  <si>
    <t>2137903071</t>
  </si>
  <si>
    <t>01.1</t>
  </si>
  <si>
    <t>344877118</t>
  </si>
  <si>
    <t>01.2</t>
  </si>
  <si>
    <t xml:space="preserve">uložení kabelů do kapes mezi stěnu a obklad </t>
  </si>
  <si>
    <t>1312384488</t>
  </si>
  <si>
    <t>01.3</t>
  </si>
  <si>
    <t xml:space="preserve">zprovoznění </t>
  </si>
  <si>
    <t>-1100335278</t>
  </si>
  <si>
    <t>-1343075484</t>
  </si>
  <si>
    <t>-1503441247</t>
  </si>
  <si>
    <t xml:space="preserve">18-07F - SO 06 SPORTOVNÍ VYBAVENÍ </t>
  </si>
  <si>
    <t>OST 01</t>
  </si>
  <si>
    <t>ODRAZOVÝ  MŮSTEK S KOBERCEM</t>
  </si>
  <si>
    <t>-1244340432</t>
  </si>
  <si>
    <t xml:space="preserve">dle specifikace   SO 06 sportovní vybavení </t>
  </si>
  <si>
    <t>OST 02</t>
  </si>
  <si>
    <t>ŠVÉDSKÁ BEDNA ,KÓNICKÁ 7-DÍLNÍ,V.105CM</t>
  </si>
  <si>
    <t>-528446442</t>
  </si>
  <si>
    <t>OST 03</t>
  </si>
  <si>
    <t>ŽÍNĚNKA STANDART min 200*100*7CM , MOLITAN+PROTISKLUZ</t>
  </si>
  <si>
    <t>-267240137</t>
  </si>
  <si>
    <t>OST 04</t>
  </si>
  <si>
    <t>ŽÍNĚNKA STANDART min 200*100*7CM , PE PĚNA +PROTISKLUZ</t>
  </si>
  <si>
    <t>1279448267</t>
  </si>
  <si>
    <t>OST 05</t>
  </si>
  <si>
    <t>STOJANY NA SKOK VYSOKÝ , OCELOVÉ (SOUPRAVA)</t>
  </si>
  <si>
    <t>-1492872314</t>
  </si>
  <si>
    <t>OST 06</t>
  </si>
  <si>
    <t>LAŤKA LAMINÁTOVÁ 4m</t>
  </si>
  <si>
    <t>1601483876</t>
  </si>
  <si>
    <t>OST 07</t>
  </si>
  <si>
    <t xml:space="preserve">TRAMPOLÍNA  GYMNASTICKÁ min 110*110cm , NASTAVITELNÁ VÝŠKA ,PRUŽNÉ LANO </t>
  </si>
  <si>
    <t>-1708348634</t>
  </si>
  <si>
    <t>OST 08</t>
  </si>
  <si>
    <t xml:space="preserve">GYMNASTICKÁ KOZA (2NOHY T) , NASTAVITELNÁ VÝŠKA, PRUŽNÉ LANO </t>
  </si>
  <si>
    <t>-791740799</t>
  </si>
  <si>
    <t>OST 09</t>
  </si>
  <si>
    <t xml:space="preserve">ŽEBŘINA TĚLOCVIČNÁ , min.  95*290cm ,16PŘÍČEK </t>
  </si>
  <si>
    <t>-452919983</t>
  </si>
  <si>
    <t>OST 10</t>
  </si>
  <si>
    <t>MONTÁŽ ŽEBŘINY  pol OST 09</t>
  </si>
  <si>
    <t>1462700930</t>
  </si>
  <si>
    <t>OST 11</t>
  </si>
  <si>
    <t>KOTEVNÍ PRVKY PRO MONTÁŽ  OST 09</t>
  </si>
  <si>
    <t>578956641</t>
  </si>
  <si>
    <t>OST 12</t>
  </si>
  <si>
    <t>KONSTRUKCE PRO KRUHY K INSTALACI NA STĚNU (TYP 2 NEBO 3)</t>
  </si>
  <si>
    <t>-415580916</t>
  </si>
  <si>
    <t>OST 13</t>
  </si>
  <si>
    <t>GYMNASTICKÉ KRUHY - CÍVKOVÉ (MECHANISMUS)</t>
  </si>
  <si>
    <t>-2099763590</t>
  </si>
  <si>
    <t>OST 14</t>
  </si>
  <si>
    <t xml:space="preserve">MONTÁŽ KONSTRUKCE PRO KRUHY NA NOSNOU ZEĎ </t>
  </si>
  <si>
    <t>611980853</t>
  </si>
  <si>
    <t>OST 15</t>
  </si>
  <si>
    <t>ŠPLHOVÁ KONSTRUKCE PRO LANA A TYČE - TVAR U</t>
  </si>
  <si>
    <t>-1210791472</t>
  </si>
  <si>
    <t>OST 16</t>
  </si>
  <si>
    <t>MONTÁŽ KONSTRUKCE PRO ŠPLHOVÁ LANA ,TYČE NA NOSNOU ZEĎ</t>
  </si>
  <si>
    <t>1147446924</t>
  </si>
  <si>
    <t>OST 17</t>
  </si>
  <si>
    <t>ŠPLHOVÁ TYČ 5m , pr.43mm</t>
  </si>
  <si>
    <t>-943687366</t>
  </si>
  <si>
    <t>OST 18</t>
  </si>
  <si>
    <t>KOTEVNÍ HÁČEK PRO ŠPLHOVOU TYČ pr.43mm</t>
  </si>
  <si>
    <t>1412669725</t>
  </si>
  <si>
    <t>OST 19</t>
  </si>
  <si>
    <t>LANO NA ŠPLH  5m , pr.35mm</t>
  </si>
  <si>
    <t>745427952</t>
  </si>
  <si>
    <t>OST 20</t>
  </si>
  <si>
    <t xml:space="preserve">KOTEVNÍ HÁČEK PRO ŠPLHOVÉ LANO - KOMAXIT </t>
  </si>
  <si>
    <t>1679385185</t>
  </si>
  <si>
    <t>OST 21</t>
  </si>
  <si>
    <t xml:space="preserve">VÝSUVNÉ JEDNOHRAZDÍ ,HRAZDA,KOMAXIT +HRAZDOVÁ ZEĎ </t>
  </si>
  <si>
    <t>-525656232</t>
  </si>
  <si>
    <t>OST 22</t>
  </si>
  <si>
    <t xml:space="preserve">MONTÁŽ VÝSUVNÉHO JEDNOHRAZDÍ NA NOSNOU ZEĎ </t>
  </si>
  <si>
    <t>-1569208687</t>
  </si>
  <si>
    <t>OST 23</t>
  </si>
  <si>
    <t>BRANKA NA HÁZENOU 2*3m(Al) CERTIFIKÁT  (ATYPICKÁ HLOUBKA)</t>
  </si>
  <si>
    <t>2081677713</t>
  </si>
  <si>
    <t>OST 24</t>
  </si>
  <si>
    <t xml:space="preserve">SÍŤ HÁZENÁ STANDART 3mm , strojová </t>
  </si>
  <si>
    <t>-675367559</t>
  </si>
  <si>
    <t>OST 25</t>
  </si>
  <si>
    <t xml:space="preserve">MONTÁŽ KOTEVNÍ  BRANKY DO ZDI +KOMPLETACEBRANKY +VYPLETENÍ SÍTÍ </t>
  </si>
  <si>
    <t>-2140940990</t>
  </si>
  <si>
    <t>OST 26</t>
  </si>
  <si>
    <t xml:space="preserve">BASKETBALOVÁ KONSTRUKCE PEVNÁ,INTERIER,VYSAZENÍ DO 1,6M </t>
  </si>
  <si>
    <t>-1133630801</t>
  </si>
  <si>
    <t>OST 27</t>
  </si>
  <si>
    <t xml:space="preserve">MONTÁŽ BASKETBALOVÉ KONSTRUKCE DO NOSNÉHO ZDIVA,NOSNÉ KONSTRUKCE </t>
  </si>
  <si>
    <t>-1625068119</t>
  </si>
  <si>
    <t>OST 28</t>
  </si>
  <si>
    <t>BASKETBALOVÁ KONSTRUKCE PŘÍDAVNÁ PRO REGULACI VÝŠKY DESKY S KOŠEM  2,60-3,05</t>
  </si>
  <si>
    <t>-28560989</t>
  </si>
  <si>
    <t>OST 29</t>
  </si>
  <si>
    <t xml:space="preserve">MONTÁŽ PŘÍDAVNÉHO MECHANISMU PRO REGULACI VÝŠKY DESKY </t>
  </si>
  <si>
    <t>130991257</t>
  </si>
  <si>
    <t>OST 30</t>
  </si>
  <si>
    <t xml:space="preserve">BASKETBALOVÁ DESKA 180*105cm , PŘEKLIŽKA ,INTERIÉR ,CERTIFIKÁT  </t>
  </si>
  <si>
    <t>-1912286133</t>
  </si>
  <si>
    <t>OST 31</t>
  </si>
  <si>
    <t xml:space="preserve">BASKETBALOVÝ KOŠ PEVNÝ (KOMAXIT) </t>
  </si>
  <si>
    <t>-180593943</t>
  </si>
  <si>
    <t>OST 32</t>
  </si>
  <si>
    <t>BASKETBALOVÁ SÍŤKA  STANDART 3mm</t>
  </si>
  <si>
    <t>-131330158</t>
  </si>
  <si>
    <t>OST 33</t>
  </si>
  <si>
    <t xml:space="preserve">KOMPLETACE DESKY , KOŠE A SÍŤKY </t>
  </si>
  <si>
    <t>-1445790663</t>
  </si>
  <si>
    <t>OST 34</t>
  </si>
  <si>
    <t xml:space="preserve">BASKETBALOVÁ KONSTRUKCE PEVNÁ,INTERIER,VYSAZENÍ DO 1,25M </t>
  </si>
  <si>
    <t>-352939279</t>
  </si>
  <si>
    <t>OST 35</t>
  </si>
  <si>
    <t>246587135</t>
  </si>
  <si>
    <t>OST 36</t>
  </si>
  <si>
    <t>1903019854</t>
  </si>
  <si>
    <t>OST 37</t>
  </si>
  <si>
    <t>-879722598</t>
  </si>
  <si>
    <t>OST 38</t>
  </si>
  <si>
    <t>299594446</t>
  </si>
  <si>
    <t>OST 39</t>
  </si>
  <si>
    <t>BASKETBALOVÝ KOŠ PEVNÝ  (KOMAXIT)</t>
  </si>
  <si>
    <t>-603130381</t>
  </si>
  <si>
    <t>OST 40</t>
  </si>
  <si>
    <t>BASKETBALOVÁ SÍŤKA STANDART 3mm</t>
  </si>
  <si>
    <t>-1814576526</t>
  </si>
  <si>
    <t>OST 41</t>
  </si>
  <si>
    <t>KOMPLETACE DESKY,KOŠE  A SÍŤKY</t>
  </si>
  <si>
    <t>859607863</t>
  </si>
  <si>
    <t>OST 42</t>
  </si>
  <si>
    <t>BASKETBALOVÁ KONSTRUKCE PEVNÁ,INTERIER,CVIČNÁ ,VYSAZENÍ DO 300MM</t>
  </si>
  <si>
    <t>-1485623474</t>
  </si>
  <si>
    <t>OST 43</t>
  </si>
  <si>
    <t xml:space="preserve">MONTÁŽ BASKETBALOVÉ KONSTRUKCE DO NOSNÉHO ZDIVA </t>
  </si>
  <si>
    <t>-1021876573</t>
  </si>
  <si>
    <t>OST 44</t>
  </si>
  <si>
    <t xml:space="preserve">BASKETBALOVÁ DESKA 120*90CM , PŘEKLIŽKA , INTERIÉR , CVIČNÁ ,CERTIFIKÁT </t>
  </si>
  <si>
    <t>-248318364</t>
  </si>
  <si>
    <t>OST 45</t>
  </si>
  <si>
    <t>BASKETBALOVÝ KOŠ PEVNÝ (KOMAXIT)</t>
  </si>
  <si>
    <t>-747162756</t>
  </si>
  <si>
    <t>OST 46</t>
  </si>
  <si>
    <t>-885000758</t>
  </si>
  <si>
    <t>OST 47</t>
  </si>
  <si>
    <t xml:space="preserve">KOMPLETACE DESKY,KOŠE ,SÍŤKY </t>
  </si>
  <si>
    <t>373979313</t>
  </si>
  <si>
    <t>OST 48</t>
  </si>
  <si>
    <t xml:space="preserve">VOLEJBALOVÉ SLOUPKY /KOMAXIT/ DO ZDI ,PR 60MM  </t>
  </si>
  <si>
    <t>spr</t>
  </si>
  <si>
    <t>1655467348</t>
  </si>
  <si>
    <t>OST 49</t>
  </si>
  <si>
    <t xml:space="preserve">MONTÁŽ VOLEJBALU  DO ZDI </t>
  </si>
  <si>
    <t>-1487710334</t>
  </si>
  <si>
    <t>OST 50</t>
  </si>
  <si>
    <t xml:space="preserve">STŘEDOVÝ SLOUPEK </t>
  </si>
  <si>
    <t>-1373504666</t>
  </si>
  <si>
    <t>OST 51</t>
  </si>
  <si>
    <t xml:space="preserve">SÍŤ VOLEJBAL PP/3mm , s lankem (na rozteč sloupků 11m) černá </t>
  </si>
  <si>
    <t>872557035</t>
  </si>
  <si>
    <t>OST 52</t>
  </si>
  <si>
    <t xml:space="preserve">SÍŤ VOLEJBAL PP/3mm , s lankem (na rozteč sloupků 14,5m) černá  ATYP </t>
  </si>
  <si>
    <t>-396688374</t>
  </si>
  <si>
    <t>OST 53</t>
  </si>
  <si>
    <t xml:space="preserve">SÍŤ VOLEJBAL ,PP/3mm, s lankem (na rozteč sloupků 24m) černá ATYP  </t>
  </si>
  <si>
    <t>616377232</t>
  </si>
  <si>
    <t>OST 54</t>
  </si>
  <si>
    <t xml:space="preserve">ANTÉNKY K VOLEJBALOVÉ SÍTI </t>
  </si>
  <si>
    <t>-212744703</t>
  </si>
  <si>
    <t>OST 55</t>
  </si>
  <si>
    <t xml:space="preserve">BADMINTONOVÉ SLOUPKY - MOBILNÍ NA KOLEČKÁCH S PLNÝM OCEL ZÁVAŽÍNM , CERTIFIKÁT </t>
  </si>
  <si>
    <t xml:space="preserve">spr </t>
  </si>
  <si>
    <t>-971740426</t>
  </si>
  <si>
    <t>OST 56</t>
  </si>
  <si>
    <t>SÍŤ BADMINTON  , PA / 18/1,2mm , černá .</t>
  </si>
  <si>
    <t>-391457282</t>
  </si>
  <si>
    <t>OST 57</t>
  </si>
  <si>
    <t>BRANKA NA FLORBAL 160*115cm ,úroveň B (KOMAXIT)</t>
  </si>
  <si>
    <t>145217722</t>
  </si>
  <si>
    <t>OST 58</t>
  </si>
  <si>
    <t xml:space="preserve">SÍŤ NA FLORBAL 160*115cm , POLYAMID 2mm , oko 40mm , černá </t>
  </si>
  <si>
    <t>1536434401</t>
  </si>
  <si>
    <t>OST 59</t>
  </si>
  <si>
    <t xml:space="preserve">ZÁSTĚRKA FLORBAL </t>
  </si>
  <si>
    <t>915352903</t>
  </si>
  <si>
    <t>OST 60</t>
  </si>
  <si>
    <t xml:space="preserve">BRANKA NA FLORBAL  90*60cm , úroveň B - komaxit </t>
  </si>
  <si>
    <t>-541574449</t>
  </si>
  <si>
    <t>OST 61</t>
  </si>
  <si>
    <t xml:space="preserve">SVĚTELNÝ UKAZATEL SKÓRE - SVĚT UKAZ , SIRENA ,BEZDRÁT OVLÁDÁNÍ , OVLÁDACÍ PULT </t>
  </si>
  <si>
    <t>589858784</t>
  </si>
  <si>
    <t>OST 62</t>
  </si>
  <si>
    <t xml:space="preserve">MONTÁŽ SVĚTELNÉHO UKAZATELE </t>
  </si>
  <si>
    <t>1739182112</t>
  </si>
  <si>
    <t>OST 63</t>
  </si>
  <si>
    <t xml:space="preserve">DOPRAVA + MANIPULACE </t>
  </si>
  <si>
    <t>1454268000</t>
  </si>
  <si>
    <t>OST64</t>
  </si>
  <si>
    <t>REPASE ŽEBŘÍK  OZN12  MALÁ TĚLOCVIČNA</t>
  </si>
  <si>
    <t>-1625396169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</si>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</sst>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9"/>
      <c r="AQ5" s="31"/>
      <c r="BE5" s="357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9"/>
      <c r="AQ6" s="31"/>
      <c r="BE6" s="358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58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8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8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58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21</v>
      </c>
      <c r="AO11" s="29"/>
      <c r="AP11" s="29"/>
      <c r="AQ11" s="31"/>
      <c r="BE11" s="358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8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33</v>
      </c>
      <c r="AO13" s="29"/>
      <c r="AP13" s="29"/>
      <c r="AQ13" s="31"/>
      <c r="BE13" s="358"/>
      <c r="BS13" s="24" t="s">
        <v>8</v>
      </c>
    </row>
    <row r="14" spans="2:71" ht="13.5">
      <c r="B14" s="28"/>
      <c r="C14" s="29"/>
      <c r="D14" s="29"/>
      <c r="E14" s="362" t="s">
        <v>33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58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8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35</v>
      </c>
      <c r="AO16" s="29"/>
      <c r="AP16" s="29"/>
      <c r="AQ16" s="31"/>
      <c r="BE16" s="358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21</v>
      </c>
      <c r="AO17" s="29"/>
      <c r="AP17" s="29"/>
      <c r="AQ17" s="31"/>
      <c r="BE17" s="358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8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8"/>
      <c r="BS19" s="24" t="s">
        <v>8</v>
      </c>
    </row>
    <row r="20" spans="2:71" ht="22.5" customHeight="1">
      <c r="B20" s="28"/>
      <c r="C20" s="29"/>
      <c r="D20" s="29"/>
      <c r="E20" s="364" t="s">
        <v>21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9"/>
      <c r="AP20" s="29"/>
      <c r="AQ20" s="31"/>
      <c r="BE20" s="358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8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8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5">
        <f>ROUND(AG51,2)</f>
        <v>0</v>
      </c>
      <c r="AL23" s="366"/>
      <c r="AM23" s="366"/>
      <c r="AN23" s="366"/>
      <c r="AO23" s="366"/>
      <c r="AP23" s="42"/>
      <c r="AQ23" s="45"/>
      <c r="BE23" s="35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7" t="s">
        <v>40</v>
      </c>
      <c r="M25" s="367"/>
      <c r="N25" s="367"/>
      <c r="O25" s="367"/>
      <c r="P25" s="42"/>
      <c r="Q25" s="42"/>
      <c r="R25" s="42"/>
      <c r="S25" s="42"/>
      <c r="T25" s="42"/>
      <c r="U25" s="42"/>
      <c r="V25" s="42"/>
      <c r="W25" s="367" t="s">
        <v>41</v>
      </c>
      <c r="X25" s="367"/>
      <c r="Y25" s="367"/>
      <c r="Z25" s="367"/>
      <c r="AA25" s="367"/>
      <c r="AB25" s="367"/>
      <c r="AC25" s="367"/>
      <c r="AD25" s="367"/>
      <c r="AE25" s="367"/>
      <c r="AF25" s="42"/>
      <c r="AG25" s="42"/>
      <c r="AH25" s="42"/>
      <c r="AI25" s="42"/>
      <c r="AJ25" s="42"/>
      <c r="AK25" s="367" t="s">
        <v>42</v>
      </c>
      <c r="AL25" s="367"/>
      <c r="AM25" s="367"/>
      <c r="AN25" s="367"/>
      <c r="AO25" s="367"/>
      <c r="AP25" s="42"/>
      <c r="AQ25" s="45"/>
      <c r="BE25" s="358"/>
    </row>
    <row r="26" spans="2:57" s="2" customFormat="1" ht="14.45" customHeight="1" hidden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ROUND(AV51,2)</f>
        <v>0</v>
      </c>
      <c r="AL26" s="369"/>
      <c r="AM26" s="369"/>
      <c r="AN26" s="369"/>
      <c r="AO26" s="369"/>
      <c r="AP26" s="48"/>
      <c r="AQ26" s="50"/>
      <c r="BE26" s="358"/>
    </row>
    <row r="27" spans="2:57" s="2" customFormat="1" ht="14.45" customHeight="1" hidden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ROUND(AW51,2)</f>
        <v>0</v>
      </c>
      <c r="AL27" s="369"/>
      <c r="AM27" s="369"/>
      <c r="AN27" s="369"/>
      <c r="AO27" s="369"/>
      <c r="AP27" s="48"/>
      <c r="AQ27" s="50"/>
      <c r="BE27" s="358"/>
    </row>
    <row r="28" spans="2:57" s="2" customFormat="1" ht="14.45" customHeight="1">
      <c r="B28" s="47"/>
      <c r="C28" s="48"/>
      <c r="D28" s="49" t="s">
        <v>43</v>
      </c>
      <c r="E28" s="48"/>
      <c r="F28" s="49" t="s">
        <v>46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58"/>
    </row>
    <row r="29" spans="2:57" s="2" customFormat="1" ht="14.45" customHeight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58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5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8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71" t="s">
        <v>51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5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18-07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5" t="str">
        <f>K6</f>
        <v>OPRAVA TĚLOCVIČEN A JEJICH ZÁZEMÍ ZŠ JUBILEJNÍ 3     I.ETAPA</v>
      </c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JUBILEJNÍ 3, NOVÝ JIČÍN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7" t="str">
        <f>IF(AN8="","",AN8)</f>
        <v>15. 3. 2018</v>
      </c>
      <c r="AN44" s="37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ZŠ a MŠ Nový Jičín , Jubilejní 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78" t="str">
        <f>IF(E17="","",E17)</f>
        <v>GaP inženýring s.r.o.</v>
      </c>
      <c r="AN46" s="378"/>
      <c r="AO46" s="378"/>
      <c r="AP46" s="378"/>
      <c r="AQ46" s="63"/>
      <c r="AR46" s="61"/>
      <c r="AS46" s="379" t="s">
        <v>53</v>
      </c>
      <c r="AT46" s="38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1"/>
      <c r="AT47" s="38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3"/>
      <c r="AT48" s="38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5" t="s">
        <v>54</v>
      </c>
      <c r="D49" s="386"/>
      <c r="E49" s="386"/>
      <c r="F49" s="386"/>
      <c r="G49" s="386"/>
      <c r="H49" s="79"/>
      <c r="I49" s="387" t="s">
        <v>55</v>
      </c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8" t="s">
        <v>56</v>
      </c>
      <c r="AH49" s="386"/>
      <c r="AI49" s="386"/>
      <c r="AJ49" s="386"/>
      <c r="AK49" s="386"/>
      <c r="AL49" s="386"/>
      <c r="AM49" s="386"/>
      <c r="AN49" s="387" t="s">
        <v>57</v>
      </c>
      <c r="AO49" s="386"/>
      <c r="AP49" s="386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2">
        <f>ROUND(SUM(AG52:AG57),2)</f>
        <v>0</v>
      </c>
      <c r="AH51" s="392"/>
      <c r="AI51" s="392"/>
      <c r="AJ51" s="392"/>
      <c r="AK51" s="392"/>
      <c r="AL51" s="392"/>
      <c r="AM51" s="392"/>
      <c r="AN51" s="393">
        <f aca="true" t="shared" si="0" ref="AN51:AN57">SUM(AG51,AT51)</f>
        <v>0</v>
      </c>
      <c r="AO51" s="393"/>
      <c r="AP51" s="393"/>
      <c r="AQ51" s="89" t="s">
        <v>21</v>
      </c>
      <c r="AR51" s="71"/>
      <c r="AS51" s="90">
        <f>ROUND(SUM(AS52:AS57),2)</f>
        <v>0</v>
      </c>
      <c r="AT51" s="91">
        <f aca="true" t="shared" si="1" ref="AT51:AT57">ROUND(SUM(AV51:AW51),2)</f>
        <v>0</v>
      </c>
      <c r="AU51" s="92">
        <f>ROUND(SUM(AU52:AU57),5)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ROUND(SUM(AZ52:AZ57),2)</f>
        <v>0</v>
      </c>
      <c r="BA51" s="91">
        <f>ROUND(SUM(BA52:BA57),2)</f>
        <v>0</v>
      </c>
      <c r="BB51" s="91">
        <f>ROUND(SUM(BB52:BB57),2)</f>
        <v>0</v>
      </c>
      <c r="BC51" s="91">
        <f>ROUND(SUM(BC52:BC57),2)</f>
        <v>0</v>
      </c>
      <c r="BD51" s="93">
        <f>ROUND(SUM(BD52:BD57),2)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22.5" customHeight="1">
      <c r="A52" s="96" t="s">
        <v>77</v>
      </c>
      <c r="B52" s="97"/>
      <c r="C52" s="98"/>
      <c r="D52" s="391" t="s">
        <v>78</v>
      </c>
      <c r="E52" s="391"/>
      <c r="F52" s="391"/>
      <c r="G52" s="391"/>
      <c r="H52" s="391"/>
      <c r="I52" s="99"/>
      <c r="J52" s="391" t="s">
        <v>79</v>
      </c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89">
        <f>'18-07A - SO 01 STAVEBNÍ Č...'!J27</f>
        <v>0</v>
      </c>
      <c r="AH52" s="390"/>
      <c r="AI52" s="390"/>
      <c r="AJ52" s="390"/>
      <c r="AK52" s="390"/>
      <c r="AL52" s="390"/>
      <c r="AM52" s="390"/>
      <c r="AN52" s="389">
        <f t="shared" si="0"/>
        <v>0</v>
      </c>
      <c r="AO52" s="390"/>
      <c r="AP52" s="390"/>
      <c r="AQ52" s="100" t="s">
        <v>80</v>
      </c>
      <c r="AR52" s="101"/>
      <c r="AS52" s="102">
        <v>0</v>
      </c>
      <c r="AT52" s="103">
        <f t="shared" si="1"/>
        <v>0</v>
      </c>
      <c r="AU52" s="104">
        <f>'18-07A - SO 01 STAVEBNÍ Č...'!P101</f>
        <v>0</v>
      </c>
      <c r="AV52" s="103">
        <f>'18-07A - SO 01 STAVEBNÍ Č...'!J30</f>
        <v>0</v>
      </c>
      <c r="AW52" s="103">
        <f>'18-07A - SO 01 STAVEBNÍ Č...'!J31</f>
        <v>0</v>
      </c>
      <c r="AX52" s="103">
        <f>'18-07A - SO 01 STAVEBNÍ Č...'!J32</f>
        <v>0</v>
      </c>
      <c r="AY52" s="103">
        <f>'18-07A - SO 01 STAVEBNÍ Č...'!J33</f>
        <v>0</v>
      </c>
      <c r="AZ52" s="103">
        <f>'18-07A - SO 01 STAVEBNÍ Č...'!F30</f>
        <v>0</v>
      </c>
      <c r="BA52" s="103">
        <f>'18-07A - SO 01 STAVEBNÍ Č...'!F31</f>
        <v>0</v>
      </c>
      <c r="BB52" s="103">
        <f>'18-07A - SO 01 STAVEBNÍ Č...'!F32</f>
        <v>0</v>
      </c>
      <c r="BC52" s="103">
        <f>'18-07A - SO 01 STAVEBNÍ Č...'!F33</f>
        <v>0</v>
      </c>
      <c r="BD52" s="105">
        <f>'18-07A - SO 01 STAVEBNÍ Č...'!F34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22.5" customHeight="1">
      <c r="A53" s="96" t="s">
        <v>77</v>
      </c>
      <c r="B53" s="97"/>
      <c r="C53" s="98"/>
      <c r="D53" s="391" t="s">
        <v>84</v>
      </c>
      <c r="E53" s="391"/>
      <c r="F53" s="391"/>
      <c r="G53" s="391"/>
      <c r="H53" s="391"/>
      <c r="I53" s="99"/>
      <c r="J53" s="391" t="s">
        <v>85</v>
      </c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89">
        <f>'18-07B - SO 02 SPORTOVNÍ ...'!J27</f>
        <v>0</v>
      </c>
      <c r="AH53" s="390"/>
      <c r="AI53" s="390"/>
      <c r="AJ53" s="390"/>
      <c r="AK53" s="390"/>
      <c r="AL53" s="390"/>
      <c r="AM53" s="390"/>
      <c r="AN53" s="389">
        <f t="shared" si="0"/>
        <v>0</v>
      </c>
      <c r="AO53" s="390"/>
      <c r="AP53" s="390"/>
      <c r="AQ53" s="100" t="s">
        <v>80</v>
      </c>
      <c r="AR53" s="101"/>
      <c r="AS53" s="102">
        <v>0</v>
      </c>
      <c r="AT53" s="103">
        <f t="shared" si="1"/>
        <v>0</v>
      </c>
      <c r="AU53" s="104">
        <f>'18-07B - SO 02 SPORTOVNÍ ...'!P88</f>
        <v>0</v>
      </c>
      <c r="AV53" s="103">
        <f>'18-07B - SO 02 SPORTOVNÍ ...'!J30</f>
        <v>0</v>
      </c>
      <c r="AW53" s="103">
        <f>'18-07B - SO 02 SPORTOVNÍ ...'!J31</f>
        <v>0</v>
      </c>
      <c r="AX53" s="103">
        <f>'18-07B - SO 02 SPORTOVNÍ ...'!J32</f>
        <v>0</v>
      </c>
      <c r="AY53" s="103">
        <f>'18-07B - SO 02 SPORTOVNÍ ...'!J33</f>
        <v>0</v>
      </c>
      <c r="AZ53" s="103">
        <f>'18-07B - SO 02 SPORTOVNÍ ...'!F30</f>
        <v>0</v>
      </c>
      <c r="BA53" s="103">
        <f>'18-07B - SO 02 SPORTOVNÍ ...'!F31</f>
        <v>0</v>
      </c>
      <c r="BB53" s="103">
        <f>'18-07B - SO 02 SPORTOVNÍ ...'!F32</f>
        <v>0</v>
      </c>
      <c r="BC53" s="103">
        <f>'18-07B - SO 02 SPORTOVNÍ ...'!F33</f>
        <v>0</v>
      </c>
      <c r="BD53" s="105">
        <f>'18-07B - SO 02 SPORTOVNÍ ...'!F34</f>
        <v>0</v>
      </c>
      <c r="BT53" s="106" t="s">
        <v>81</v>
      </c>
      <c r="BV53" s="106" t="s">
        <v>75</v>
      </c>
      <c r="BW53" s="106" t="s">
        <v>86</v>
      </c>
      <c r="BX53" s="106" t="s">
        <v>7</v>
      </c>
      <c r="CL53" s="106" t="s">
        <v>21</v>
      </c>
      <c r="CM53" s="106" t="s">
        <v>83</v>
      </c>
    </row>
    <row r="54" spans="1:91" s="5" customFormat="1" ht="22.5" customHeight="1">
      <c r="A54" s="96" t="s">
        <v>77</v>
      </c>
      <c r="B54" s="97"/>
      <c r="C54" s="98"/>
      <c r="D54" s="391" t="s">
        <v>87</v>
      </c>
      <c r="E54" s="391"/>
      <c r="F54" s="391"/>
      <c r="G54" s="391"/>
      <c r="H54" s="391"/>
      <c r="I54" s="99"/>
      <c r="J54" s="391" t="s">
        <v>88</v>
      </c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89">
        <f>'18-07C - SO 03 VYTÁPĚNÍ '!J27</f>
        <v>0</v>
      </c>
      <c r="AH54" s="390"/>
      <c r="AI54" s="390"/>
      <c r="AJ54" s="390"/>
      <c r="AK54" s="390"/>
      <c r="AL54" s="390"/>
      <c r="AM54" s="390"/>
      <c r="AN54" s="389">
        <f t="shared" si="0"/>
        <v>0</v>
      </c>
      <c r="AO54" s="390"/>
      <c r="AP54" s="390"/>
      <c r="AQ54" s="100" t="s">
        <v>80</v>
      </c>
      <c r="AR54" s="101"/>
      <c r="AS54" s="102">
        <v>0</v>
      </c>
      <c r="AT54" s="103">
        <f t="shared" si="1"/>
        <v>0</v>
      </c>
      <c r="AU54" s="104">
        <f>'18-07C - SO 03 VYTÁPĚNÍ '!P88</f>
        <v>0</v>
      </c>
      <c r="AV54" s="103">
        <f>'18-07C - SO 03 VYTÁPĚNÍ '!J30</f>
        <v>0</v>
      </c>
      <c r="AW54" s="103">
        <f>'18-07C - SO 03 VYTÁPĚNÍ '!J31</f>
        <v>0</v>
      </c>
      <c r="AX54" s="103">
        <f>'18-07C - SO 03 VYTÁPĚNÍ '!J32</f>
        <v>0</v>
      </c>
      <c r="AY54" s="103">
        <f>'18-07C - SO 03 VYTÁPĚNÍ '!J33</f>
        <v>0</v>
      </c>
      <c r="AZ54" s="103">
        <f>'18-07C - SO 03 VYTÁPĚNÍ '!F30</f>
        <v>0</v>
      </c>
      <c r="BA54" s="103">
        <f>'18-07C - SO 03 VYTÁPĚNÍ '!F31</f>
        <v>0</v>
      </c>
      <c r="BB54" s="103">
        <f>'18-07C - SO 03 VYTÁPĚNÍ '!F32</f>
        <v>0</v>
      </c>
      <c r="BC54" s="103">
        <f>'18-07C - SO 03 VYTÁPĚNÍ '!F33</f>
        <v>0</v>
      </c>
      <c r="BD54" s="105">
        <f>'18-07C - SO 03 VYTÁPĚNÍ '!F34</f>
        <v>0</v>
      </c>
      <c r="BT54" s="106" t="s">
        <v>81</v>
      </c>
      <c r="BV54" s="106" t="s">
        <v>75</v>
      </c>
      <c r="BW54" s="106" t="s">
        <v>89</v>
      </c>
      <c r="BX54" s="106" t="s">
        <v>7</v>
      </c>
      <c r="CL54" s="106" t="s">
        <v>21</v>
      </c>
      <c r="CM54" s="106" t="s">
        <v>83</v>
      </c>
    </row>
    <row r="55" spans="1:91" s="5" customFormat="1" ht="37.5" customHeight="1">
      <c r="A55" s="96" t="s">
        <v>77</v>
      </c>
      <c r="B55" s="97"/>
      <c r="C55" s="98"/>
      <c r="D55" s="391" t="s">
        <v>90</v>
      </c>
      <c r="E55" s="391"/>
      <c r="F55" s="391"/>
      <c r="G55" s="391"/>
      <c r="H55" s="391"/>
      <c r="I55" s="99"/>
      <c r="J55" s="391" t="s">
        <v>91</v>
      </c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89">
        <f>'18-07D - SO 04  ELEKTROIN...'!J27</f>
        <v>0</v>
      </c>
      <c r="AH55" s="390"/>
      <c r="AI55" s="390"/>
      <c r="AJ55" s="390"/>
      <c r="AK55" s="390"/>
      <c r="AL55" s="390"/>
      <c r="AM55" s="390"/>
      <c r="AN55" s="389">
        <f t="shared" si="0"/>
        <v>0</v>
      </c>
      <c r="AO55" s="390"/>
      <c r="AP55" s="390"/>
      <c r="AQ55" s="100" t="s">
        <v>80</v>
      </c>
      <c r="AR55" s="101"/>
      <c r="AS55" s="102">
        <v>0</v>
      </c>
      <c r="AT55" s="103">
        <f t="shared" si="1"/>
        <v>0</v>
      </c>
      <c r="AU55" s="104">
        <f>'18-07D - SO 04  ELEKTROIN...'!P82</f>
        <v>0</v>
      </c>
      <c r="AV55" s="103">
        <f>'18-07D - SO 04  ELEKTROIN...'!J30</f>
        <v>0</v>
      </c>
      <c r="AW55" s="103">
        <f>'18-07D - SO 04  ELEKTROIN...'!J31</f>
        <v>0</v>
      </c>
      <c r="AX55" s="103">
        <f>'18-07D - SO 04  ELEKTROIN...'!J32</f>
        <v>0</v>
      </c>
      <c r="AY55" s="103">
        <f>'18-07D - SO 04  ELEKTROIN...'!J33</f>
        <v>0</v>
      </c>
      <c r="AZ55" s="103">
        <f>'18-07D - SO 04  ELEKTROIN...'!F30</f>
        <v>0</v>
      </c>
      <c r="BA55" s="103">
        <f>'18-07D - SO 04  ELEKTROIN...'!F31</f>
        <v>0</v>
      </c>
      <c r="BB55" s="103">
        <f>'18-07D - SO 04  ELEKTROIN...'!F32</f>
        <v>0</v>
      </c>
      <c r="BC55" s="103">
        <f>'18-07D - SO 04  ELEKTROIN...'!F33</f>
        <v>0</v>
      </c>
      <c r="BD55" s="105">
        <f>'18-07D - SO 04  ELEKTROIN...'!F34</f>
        <v>0</v>
      </c>
      <c r="BT55" s="106" t="s">
        <v>81</v>
      </c>
      <c r="BV55" s="106" t="s">
        <v>75</v>
      </c>
      <c r="BW55" s="106" t="s">
        <v>92</v>
      </c>
      <c r="BX55" s="106" t="s">
        <v>7</v>
      </c>
      <c r="CL55" s="106" t="s">
        <v>21</v>
      </c>
      <c r="CM55" s="106" t="s">
        <v>83</v>
      </c>
    </row>
    <row r="56" spans="1:91" s="5" customFormat="1" ht="22.5" customHeight="1">
      <c r="A56" s="96" t="s">
        <v>77</v>
      </c>
      <c r="B56" s="97"/>
      <c r="C56" s="98"/>
      <c r="D56" s="391" t="s">
        <v>93</v>
      </c>
      <c r="E56" s="391"/>
      <c r="F56" s="391"/>
      <c r="G56" s="391"/>
      <c r="H56" s="391"/>
      <c r="I56" s="99"/>
      <c r="J56" s="391" t="s">
        <v>94</v>
      </c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89">
        <f>'18-07E - SO 05 AUDIO SYSTÉM '!J27</f>
        <v>0</v>
      </c>
      <c r="AH56" s="390"/>
      <c r="AI56" s="390"/>
      <c r="AJ56" s="390"/>
      <c r="AK56" s="390"/>
      <c r="AL56" s="390"/>
      <c r="AM56" s="390"/>
      <c r="AN56" s="389">
        <f t="shared" si="0"/>
        <v>0</v>
      </c>
      <c r="AO56" s="390"/>
      <c r="AP56" s="390"/>
      <c r="AQ56" s="100" t="s">
        <v>80</v>
      </c>
      <c r="AR56" s="101"/>
      <c r="AS56" s="102">
        <v>0</v>
      </c>
      <c r="AT56" s="103">
        <f t="shared" si="1"/>
        <v>0</v>
      </c>
      <c r="AU56" s="104">
        <f>'18-07E - SO 05 AUDIO SYSTÉM '!P82</f>
        <v>0</v>
      </c>
      <c r="AV56" s="103">
        <f>'18-07E - SO 05 AUDIO SYSTÉM '!J30</f>
        <v>0</v>
      </c>
      <c r="AW56" s="103">
        <f>'18-07E - SO 05 AUDIO SYSTÉM '!J31</f>
        <v>0</v>
      </c>
      <c r="AX56" s="103">
        <f>'18-07E - SO 05 AUDIO SYSTÉM '!J32</f>
        <v>0</v>
      </c>
      <c r="AY56" s="103">
        <f>'18-07E - SO 05 AUDIO SYSTÉM '!J33</f>
        <v>0</v>
      </c>
      <c r="AZ56" s="103">
        <f>'18-07E - SO 05 AUDIO SYSTÉM '!F30</f>
        <v>0</v>
      </c>
      <c r="BA56" s="103">
        <f>'18-07E - SO 05 AUDIO SYSTÉM '!F31</f>
        <v>0</v>
      </c>
      <c r="BB56" s="103">
        <f>'18-07E - SO 05 AUDIO SYSTÉM '!F32</f>
        <v>0</v>
      </c>
      <c r="BC56" s="103">
        <f>'18-07E - SO 05 AUDIO SYSTÉM '!F33</f>
        <v>0</v>
      </c>
      <c r="BD56" s="105">
        <f>'18-07E - SO 05 AUDIO SYSTÉM '!F34</f>
        <v>0</v>
      </c>
      <c r="BT56" s="106" t="s">
        <v>81</v>
      </c>
      <c r="BV56" s="106" t="s">
        <v>75</v>
      </c>
      <c r="BW56" s="106" t="s">
        <v>95</v>
      </c>
      <c r="BX56" s="106" t="s">
        <v>7</v>
      </c>
      <c r="CL56" s="106" t="s">
        <v>21</v>
      </c>
      <c r="CM56" s="106" t="s">
        <v>83</v>
      </c>
    </row>
    <row r="57" spans="1:91" s="5" customFormat="1" ht="22.5" customHeight="1">
      <c r="A57" s="96" t="s">
        <v>77</v>
      </c>
      <c r="B57" s="97"/>
      <c r="C57" s="98"/>
      <c r="D57" s="391" t="s">
        <v>96</v>
      </c>
      <c r="E57" s="391"/>
      <c r="F57" s="391"/>
      <c r="G57" s="391"/>
      <c r="H57" s="391"/>
      <c r="I57" s="99"/>
      <c r="J57" s="391" t="s">
        <v>97</v>
      </c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89">
        <f>'18-07F - SO 06 SPORTOVNÍ ...'!J27</f>
        <v>0</v>
      </c>
      <c r="AH57" s="390"/>
      <c r="AI57" s="390"/>
      <c r="AJ57" s="390"/>
      <c r="AK57" s="390"/>
      <c r="AL57" s="390"/>
      <c r="AM57" s="390"/>
      <c r="AN57" s="389">
        <f t="shared" si="0"/>
        <v>0</v>
      </c>
      <c r="AO57" s="390"/>
      <c r="AP57" s="390"/>
      <c r="AQ57" s="100" t="s">
        <v>80</v>
      </c>
      <c r="AR57" s="101"/>
      <c r="AS57" s="107">
        <v>0</v>
      </c>
      <c r="AT57" s="108">
        <f t="shared" si="1"/>
        <v>0</v>
      </c>
      <c r="AU57" s="109">
        <f>'18-07F - SO 06 SPORTOVNÍ ...'!P77</f>
        <v>0</v>
      </c>
      <c r="AV57" s="108">
        <f>'18-07F - SO 06 SPORTOVNÍ ...'!J30</f>
        <v>0</v>
      </c>
      <c r="AW57" s="108">
        <f>'18-07F - SO 06 SPORTOVNÍ ...'!J31</f>
        <v>0</v>
      </c>
      <c r="AX57" s="108">
        <f>'18-07F - SO 06 SPORTOVNÍ ...'!J32</f>
        <v>0</v>
      </c>
      <c r="AY57" s="108">
        <f>'18-07F - SO 06 SPORTOVNÍ ...'!J33</f>
        <v>0</v>
      </c>
      <c r="AZ57" s="108">
        <f>'18-07F - SO 06 SPORTOVNÍ ...'!F30</f>
        <v>0</v>
      </c>
      <c r="BA57" s="108">
        <f>'18-07F - SO 06 SPORTOVNÍ ...'!F31</f>
        <v>0</v>
      </c>
      <c r="BB57" s="108">
        <f>'18-07F - SO 06 SPORTOVNÍ ...'!F32</f>
        <v>0</v>
      </c>
      <c r="BC57" s="108">
        <f>'18-07F - SO 06 SPORTOVNÍ ...'!F33</f>
        <v>0</v>
      </c>
      <c r="BD57" s="110">
        <f>'18-07F - SO 06 SPORTOVNÍ ...'!F34</f>
        <v>0</v>
      </c>
      <c r="BT57" s="106" t="s">
        <v>81</v>
      </c>
      <c r="BV57" s="106" t="s">
        <v>75</v>
      </c>
      <c r="BW57" s="106" t="s">
        <v>98</v>
      </c>
      <c r="BX57" s="106" t="s">
        <v>7</v>
      </c>
      <c r="CL57" s="106" t="s">
        <v>21</v>
      </c>
      <c r="CM57" s="106" t="s">
        <v>83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A4ZQ3PJEoL0L3lCYSjdzYh+UpFSgmEWueEDpHBDiMh6PU7zDjLgiRvVqs8GINoV7ngtqfjLbhfEiEpi+Wl1V4w==" saltValue="DXoGhrxrEv8be06PN3Zw2A==" spinCount="100000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8-07A - SO 01 STAVEBNÍ Č...'!C2" display="/"/>
    <hyperlink ref="A53" location="'18-07B - SO 02 SPORTOVNÍ ...'!C2" display="/"/>
    <hyperlink ref="A54" location="'18-07C - SO 03 VYTÁPĚNÍ '!C2" display="/"/>
    <hyperlink ref="A55" location="'18-07D - SO 04  ELEKTROIN...'!C2" display="/"/>
    <hyperlink ref="A56" location="'18-07E - SO 05 AUDIO SYSTÉM '!C2" display="/"/>
    <hyperlink ref="A57" location="'18-07F - SO 06 SPORTOV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9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106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ROUND(J101,2)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ROUND(SUM(BE101:BE987),2)</f>
        <v>0</v>
      </c>
      <c r="G30" s="42"/>
      <c r="H30" s="42"/>
      <c r="I30" s="131">
        <v>0.21</v>
      </c>
      <c r="J30" s="130">
        <f>ROUND(ROUND((SUM(BE101:BE987)),2)*I30,2)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ROUND(SUM(BF101:BF987),2)</f>
        <v>0</v>
      </c>
      <c r="G31" s="42"/>
      <c r="H31" s="42"/>
      <c r="I31" s="131">
        <v>0.15</v>
      </c>
      <c r="J31" s="130">
        <f>ROUND(ROUND((SUM(BF101:BF987)),2)*I31,2)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ROUND(SUM(BG101:BG987),2)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ROUND(SUM(BH101:BH987),2)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ROUND(SUM(BI101:BI987),2)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18-07A - SO 01 STAVEBNÍ ČÁST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J101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112</v>
      </c>
      <c r="E57" s="152"/>
      <c r="F57" s="152"/>
      <c r="G57" s="152"/>
      <c r="H57" s="152"/>
      <c r="I57" s="153"/>
      <c r="J57" s="154">
        <f>J102</f>
        <v>0</v>
      </c>
      <c r="K57" s="155"/>
    </row>
    <row r="58" spans="2:11" s="8" customFormat="1" ht="19.9" customHeight="1">
      <c r="B58" s="156"/>
      <c r="C58" s="157"/>
      <c r="D58" s="158" t="s">
        <v>113</v>
      </c>
      <c r="E58" s="159"/>
      <c r="F58" s="159"/>
      <c r="G58" s="159"/>
      <c r="H58" s="159"/>
      <c r="I58" s="160"/>
      <c r="J58" s="161">
        <f>J103</f>
        <v>0</v>
      </c>
      <c r="K58" s="162"/>
    </row>
    <row r="59" spans="2:11" s="8" customFormat="1" ht="19.9" customHeight="1">
      <c r="B59" s="156"/>
      <c r="C59" s="157"/>
      <c r="D59" s="158" t="s">
        <v>114</v>
      </c>
      <c r="E59" s="159"/>
      <c r="F59" s="159"/>
      <c r="G59" s="159"/>
      <c r="H59" s="159"/>
      <c r="I59" s="160"/>
      <c r="J59" s="161">
        <f>J107</f>
        <v>0</v>
      </c>
      <c r="K59" s="162"/>
    </row>
    <row r="60" spans="2:11" s="8" customFormat="1" ht="19.9" customHeight="1">
      <c r="B60" s="156"/>
      <c r="C60" s="157"/>
      <c r="D60" s="158" t="s">
        <v>115</v>
      </c>
      <c r="E60" s="159"/>
      <c r="F60" s="159"/>
      <c r="G60" s="159"/>
      <c r="H60" s="159"/>
      <c r="I60" s="160"/>
      <c r="J60" s="161">
        <f>J115</f>
        <v>0</v>
      </c>
      <c r="K60" s="162"/>
    </row>
    <row r="61" spans="2:11" s="8" customFormat="1" ht="19.9" customHeight="1">
      <c r="B61" s="156"/>
      <c r="C61" s="157"/>
      <c r="D61" s="158" t="s">
        <v>116</v>
      </c>
      <c r="E61" s="159"/>
      <c r="F61" s="159"/>
      <c r="G61" s="159"/>
      <c r="H61" s="159"/>
      <c r="I61" s="160"/>
      <c r="J61" s="161">
        <f>J371</f>
        <v>0</v>
      </c>
      <c r="K61" s="162"/>
    </row>
    <row r="62" spans="2:11" s="8" customFormat="1" ht="19.9" customHeight="1">
      <c r="B62" s="156"/>
      <c r="C62" s="157"/>
      <c r="D62" s="158" t="s">
        <v>117</v>
      </c>
      <c r="E62" s="159"/>
      <c r="F62" s="159"/>
      <c r="G62" s="159"/>
      <c r="H62" s="159"/>
      <c r="I62" s="160"/>
      <c r="J62" s="161">
        <f>J405</f>
        <v>0</v>
      </c>
      <c r="K62" s="162"/>
    </row>
    <row r="63" spans="2:11" s="8" customFormat="1" ht="19.9" customHeight="1">
      <c r="B63" s="156"/>
      <c r="C63" s="157"/>
      <c r="D63" s="158" t="s">
        <v>118</v>
      </c>
      <c r="E63" s="159"/>
      <c r="F63" s="159"/>
      <c r="G63" s="159"/>
      <c r="H63" s="159"/>
      <c r="I63" s="160"/>
      <c r="J63" s="161">
        <f>J411</f>
        <v>0</v>
      </c>
      <c r="K63" s="162"/>
    </row>
    <row r="64" spans="2:11" s="7" customFormat="1" ht="24.95" customHeight="1">
      <c r="B64" s="149"/>
      <c r="C64" s="150"/>
      <c r="D64" s="151" t="s">
        <v>119</v>
      </c>
      <c r="E64" s="152"/>
      <c r="F64" s="152"/>
      <c r="G64" s="152"/>
      <c r="H64" s="152"/>
      <c r="I64" s="153"/>
      <c r="J64" s="154">
        <f>J413</f>
        <v>0</v>
      </c>
      <c r="K64" s="155"/>
    </row>
    <row r="65" spans="2:11" s="8" customFormat="1" ht="19.9" customHeight="1">
      <c r="B65" s="156"/>
      <c r="C65" s="157"/>
      <c r="D65" s="158" t="s">
        <v>120</v>
      </c>
      <c r="E65" s="159"/>
      <c r="F65" s="159"/>
      <c r="G65" s="159"/>
      <c r="H65" s="159"/>
      <c r="I65" s="160"/>
      <c r="J65" s="161">
        <f>J414</f>
        <v>0</v>
      </c>
      <c r="K65" s="162"/>
    </row>
    <row r="66" spans="2:11" s="8" customFormat="1" ht="19.9" customHeight="1">
      <c r="B66" s="156"/>
      <c r="C66" s="157"/>
      <c r="D66" s="158" t="s">
        <v>121</v>
      </c>
      <c r="E66" s="159"/>
      <c r="F66" s="159"/>
      <c r="G66" s="159"/>
      <c r="H66" s="159"/>
      <c r="I66" s="160"/>
      <c r="J66" s="161">
        <f>J440</f>
        <v>0</v>
      </c>
      <c r="K66" s="162"/>
    </row>
    <row r="67" spans="2:11" s="8" customFormat="1" ht="19.9" customHeight="1">
      <c r="B67" s="156"/>
      <c r="C67" s="157"/>
      <c r="D67" s="158" t="s">
        <v>122</v>
      </c>
      <c r="E67" s="159"/>
      <c r="F67" s="159"/>
      <c r="G67" s="159"/>
      <c r="H67" s="159"/>
      <c r="I67" s="160"/>
      <c r="J67" s="161">
        <f>J476</f>
        <v>0</v>
      </c>
      <c r="K67" s="162"/>
    </row>
    <row r="68" spans="2:11" s="8" customFormat="1" ht="19.9" customHeight="1">
      <c r="B68" s="156"/>
      <c r="C68" s="157"/>
      <c r="D68" s="158" t="s">
        <v>123</v>
      </c>
      <c r="E68" s="159"/>
      <c r="F68" s="159"/>
      <c r="G68" s="159"/>
      <c r="H68" s="159"/>
      <c r="I68" s="160"/>
      <c r="J68" s="161">
        <f>J485</f>
        <v>0</v>
      </c>
      <c r="K68" s="162"/>
    </row>
    <row r="69" spans="2:11" s="8" customFormat="1" ht="19.9" customHeight="1">
      <c r="B69" s="156"/>
      <c r="C69" s="157"/>
      <c r="D69" s="158" t="s">
        <v>124</v>
      </c>
      <c r="E69" s="159"/>
      <c r="F69" s="159"/>
      <c r="G69" s="159"/>
      <c r="H69" s="159"/>
      <c r="I69" s="160"/>
      <c r="J69" s="161">
        <f>J492</f>
        <v>0</v>
      </c>
      <c r="K69" s="162"/>
    </row>
    <row r="70" spans="2:11" s="8" customFormat="1" ht="19.9" customHeight="1">
      <c r="B70" s="156"/>
      <c r="C70" s="157"/>
      <c r="D70" s="158" t="s">
        <v>125</v>
      </c>
      <c r="E70" s="159"/>
      <c r="F70" s="159"/>
      <c r="G70" s="159"/>
      <c r="H70" s="159"/>
      <c r="I70" s="160"/>
      <c r="J70" s="161">
        <f>J512</f>
        <v>0</v>
      </c>
      <c r="K70" s="162"/>
    </row>
    <row r="71" spans="2:11" s="8" customFormat="1" ht="19.9" customHeight="1">
      <c r="B71" s="156"/>
      <c r="C71" s="157"/>
      <c r="D71" s="158" t="s">
        <v>126</v>
      </c>
      <c r="E71" s="159"/>
      <c r="F71" s="159"/>
      <c r="G71" s="159"/>
      <c r="H71" s="159"/>
      <c r="I71" s="160"/>
      <c r="J71" s="161">
        <f>J720</f>
        <v>0</v>
      </c>
      <c r="K71" s="162"/>
    </row>
    <row r="72" spans="2:11" s="8" customFormat="1" ht="19.9" customHeight="1">
      <c r="B72" s="156"/>
      <c r="C72" s="157"/>
      <c r="D72" s="158" t="s">
        <v>127</v>
      </c>
      <c r="E72" s="159"/>
      <c r="F72" s="159"/>
      <c r="G72" s="159"/>
      <c r="H72" s="159"/>
      <c r="I72" s="160"/>
      <c r="J72" s="161">
        <f>J739</f>
        <v>0</v>
      </c>
      <c r="K72" s="162"/>
    </row>
    <row r="73" spans="2:11" s="8" customFormat="1" ht="19.9" customHeight="1">
      <c r="B73" s="156"/>
      <c r="C73" s="157"/>
      <c r="D73" s="158" t="s">
        <v>128</v>
      </c>
      <c r="E73" s="159"/>
      <c r="F73" s="159"/>
      <c r="G73" s="159"/>
      <c r="H73" s="159"/>
      <c r="I73" s="160"/>
      <c r="J73" s="161">
        <f>J794</f>
        <v>0</v>
      </c>
      <c r="K73" s="162"/>
    </row>
    <row r="74" spans="2:11" s="8" customFormat="1" ht="19.9" customHeight="1">
      <c r="B74" s="156"/>
      <c r="C74" s="157"/>
      <c r="D74" s="158" t="s">
        <v>129</v>
      </c>
      <c r="E74" s="159"/>
      <c r="F74" s="159"/>
      <c r="G74" s="159"/>
      <c r="H74" s="159"/>
      <c r="I74" s="160"/>
      <c r="J74" s="161">
        <f>J804</f>
        <v>0</v>
      </c>
      <c r="K74" s="162"/>
    </row>
    <row r="75" spans="2:11" s="8" customFormat="1" ht="19.9" customHeight="1">
      <c r="B75" s="156"/>
      <c r="C75" s="157"/>
      <c r="D75" s="158" t="s">
        <v>130</v>
      </c>
      <c r="E75" s="159"/>
      <c r="F75" s="159"/>
      <c r="G75" s="159"/>
      <c r="H75" s="159"/>
      <c r="I75" s="160"/>
      <c r="J75" s="161">
        <f>J814</f>
        <v>0</v>
      </c>
      <c r="K75" s="162"/>
    </row>
    <row r="76" spans="2:11" s="8" customFormat="1" ht="19.9" customHeight="1">
      <c r="B76" s="156"/>
      <c r="C76" s="157"/>
      <c r="D76" s="158" t="s">
        <v>131</v>
      </c>
      <c r="E76" s="159"/>
      <c r="F76" s="159"/>
      <c r="G76" s="159"/>
      <c r="H76" s="159"/>
      <c r="I76" s="160"/>
      <c r="J76" s="161">
        <f>J863</f>
        <v>0</v>
      </c>
      <c r="K76" s="162"/>
    </row>
    <row r="77" spans="2:11" s="7" customFormat="1" ht="24.95" customHeight="1">
      <c r="B77" s="149"/>
      <c r="C77" s="150"/>
      <c r="D77" s="151" t="s">
        <v>132</v>
      </c>
      <c r="E77" s="152"/>
      <c r="F77" s="152"/>
      <c r="G77" s="152"/>
      <c r="H77" s="152"/>
      <c r="I77" s="153"/>
      <c r="J77" s="154">
        <f>J979</f>
        <v>0</v>
      </c>
      <c r="K77" s="155"/>
    </row>
    <row r="78" spans="2:11" s="7" customFormat="1" ht="24.95" customHeight="1">
      <c r="B78" s="149"/>
      <c r="C78" s="150"/>
      <c r="D78" s="151" t="s">
        <v>133</v>
      </c>
      <c r="E78" s="152"/>
      <c r="F78" s="152"/>
      <c r="G78" s="152"/>
      <c r="H78" s="152"/>
      <c r="I78" s="153"/>
      <c r="J78" s="154">
        <f>J981</f>
        <v>0</v>
      </c>
      <c r="K78" s="155"/>
    </row>
    <row r="79" spans="2:11" s="8" customFormat="1" ht="19.9" customHeight="1">
      <c r="B79" s="156"/>
      <c r="C79" s="157"/>
      <c r="D79" s="158" t="s">
        <v>134</v>
      </c>
      <c r="E79" s="159"/>
      <c r="F79" s="159"/>
      <c r="G79" s="159"/>
      <c r="H79" s="159"/>
      <c r="I79" s="160"/>
      <c r="J79" s="161">
        <f>J982</f>
        <v>0</v>
      </c>
      <c r="K79" s="162"/>
    </row>
    <row r="80" spans="2:11" s="8" customFormat="1" ht="19.9" customHeight="1">
      <c r="B80" s="156"/>
      <c r="C80" s="157"/>
      <c r="D80" s="158" t="s">
        <v>135</v>
      </c>
      <c r="E80" s="159"/>
      <c r="F80" s="159"/>
      <c r="G80" s="159"/>
      <c r="H80" s="159"/>
      <c r="I80" s="160"/>
      <c r="J80" s="161">
        <f>J984</f>
        <v>0</v>
      </c>
      <c r="K80" s="162"/>
    </row>
    <row r="81" spans="2:11" s="8" customFormat="1" ht="19.9" customHeight="1">
      <c r="B81" s="156"/>
      <c r="C81" s="157"/>
      <c r="D81" s="158" t="s">
        <v>136</v>
      </c>
      <c r="E81" s="159"/>
      <c r="F81" s="159"/>
      <c r="G81" s="159"/>
      <c r="H81" s="159"/>
      <c r="I81" s="160"/>
      <c r="J81" s="161">
        <f>J986</f>
        <v>0</v>
      </c>
      <c r="K81" s="162"/>
    </row>
    <row r="82" spans="2:11" s="1" customFormat="1" ht="21.75" customHeight="1">
      <c r="B82" s="41"/>
      <c r="C82" s="42"/>
      <c r="D82" s="42"/>
      <c r="E82" s="42"/>
      <c r="F82" s="42"/>
      <c r="G82" s="42"/>
      <c r="H82" s="42"/>
      <c r="I82" s="118"/>
      <c r="J82" s="42"/>
      <c r="K82" s="45"/>
    </row>
    <row r="83" spans="2:11" s="1" customFormat="1" ht="6.95" customHeight="1">
      <c r="B83" s="56"/>
      <c r="C83" s="57"/>
      <c r="D83" s="57"/>
      <c r="E83" s="57"/>
      <c r="F83" s="57"/>
      <c r="G83" s="57"/>
      <c r="H83" s="57"/>
      <c r="I83" s="139"/>
      <c r="J83" s="57"/>
      <c r="K83" s="58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42"/>
      <c r="J87" s="60"/>
      <c r="K87" s="60"/>
      <c r="L87" s="61"/>
    </row>
    <row r="88" spans="2:12" s="1" customFormat="1" ht="36.95" customHeight="1">
      <c r="B88" s="41"/>
      <c r="C88" s="62" t="s">
        <v>137</v>
      </c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4.45" customHeight="1">
      <c r="B90" s="41"/>
      <c r="C90" s="65" t="s">
        <v>18</v>
      </c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22.5" customHeight="1">
      <c r="B91" s="41"/>
      <c r="C91" s="63"/>
      <c r="D91" s="63"/>
      <c r="E91" s="399" t="str">
        <f>E7</f>
        <v>OPRAVA TĚLOCVIČEN A JEJICH ZÁZEMÍ ZŠ JUBILEJNÍ 3     I.ETAPA</v>
      </c>
      <c r="F91" s="400"/>
      <c r="G91" s="400"/>
      <c r="H91" s="400"/>
      <c r="I91" s="163"/>
      <c r="J91" s="63"/>
      <c r="K91" s="63"/>
      <c r="L91" s="61"/>
    </row>
    <row r="92" spans="2:12" s="1" customFormat="1" ht="14.45" customHeight="1">
      <c r="B92" s="41"/>
      <c r="C92" s="65" t="s">
        <v>105</v>
      </c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23.25" customHeight="1">
      <c r="B93" s="41"/>
      <c r="C93" s="63"/>
      <c r="D93" s="63"/>
      <c r="E93" s="375" t="str">
        <f>E9</f>
        <v xml:space="preserve">18-07A - SO 01 STAVEBNÍ ČÁST </v>
      </c>
      <c r="F93" s="401"/>
      <c r="G93" s="401"/>
      <c r="H93" s="401"/>
      <c r="I93" s="163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12" s="1" customFormat="1" ht="18" customHeight="1">
      <c r="B95" s="41"/>
      <c r="C95" s="65" t="s">
        <v>23</v>
      </c>
      <c r="D95" s="63"/>
      <c r="E95" s="63"/>
      <c r="F95" s="164" t="str">
        <f>F12</f>
        <v xml:space="preserve">JUBILEJNÍ 3, NOVÝ JIČÍN </v>
      </c>
      <c r="G95" s="63"/>
      <c r="H95" s="63"/>
      <c r="I95" s="165" t="s">
        <v>25</v>
      </c>
      <c r="J95" s="73" t="str">
        <f>IF(J12="","",J12)</f>
        <v>15. 3. 2018</v>
      </c>
      <c r="K95" s="63"/>
      <c r="L95" s="61"/>
    </row>
    <row r="96" spans="2:12" s="1" customFormat="1" ht="6.95" customHeight="1">
      <c r="B96" s="41"/>
      <c r="C96" s="63"/>
      <c r="D96" s="63"/>
      <c r="E96" s="63"/>
      <c r="F96" s="63"/>
      <c r="G96" s="63"/>
      <c r="H96" s="63"/>
      <c r="I96" s="163"/>
      <c r="J96" s="63"/>
      <c r="K96" s="63"/>
      <c r="L96" s="61"/>
    </row>
    <row r="97" spans="2:12" s="1" customFormat="1" ht="13.5">
      <c r="B97" s="41"/>
      <c r="C97" s="65" t="s">
        <v>27</v>
      </c>
      <c r="D97" s="63"/>
      <c r="E97" s="63"/>
      <c r="F97" s="164" t="str">
        <f>E15</f>
        <v>ZŠ a MŠ Nový Jičín , Jubilejní 3</v>
      </c>
      <c r="G97" s="63"/>
      <c r="H97" s="63"/>
      <c r="I97" s="165" t="s">
        <v>34</v>
      </c>
      <c r="J97" s="164" t="str">
        <f>E21</f>
        <v>GaP inženýring s.r.o.</v>
      </c>
      <c r="K97" s="63"/>
      <c r="L97" s="61"/>
    </row>
    <row r="98" spans="2:12" s="1" customFormat="1" ht="14.45" customHeight="1">
      <c r="B98" s="41"/>
      <c r="C98" s="65" t="s">
        <v>32</v>
      </c>
      <c r="D98" s="63"/>
      <c r="E98" s="63"/>
      <c r="F98" s="164" t="str">
        <f>IF(E18="","",E18)</f>
        <v/>
      </c>
      <c r="G98" s="63"/>
      <c r="H98" s="63"/>
      <c r="I98" s="163"/>
      <c r="J98" s="63"/>
      <c r="K98" s="63"/>
      <c r="L98" s="61"/>
    </row>
    <row r="99" spans="2:12" s="1" customFormat="1" ht="10.3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20" s="9" customFormat="1" ht="29.25" customHeight="1">
      <c r="B100" s="166"/>
      <c r="C100" s="167" t="s">
        <v>138</v>
      </c>
      <c r="D100" s="168" t="s">
        <v>58</v>
      </c>
      <c r="E100" s="168" t="s">
        <v>54</v>
      </c>
      <c r="F100" s="168" t="s">
        <v>139</v>
      </c>
      <c r="G100" s="168" t="s">
        <v>140</v>
      </c>
      <c r="H100" s="168" t="s">
        <v>141</v>
      </c>
      <c r="I100" s="169" t="s">
        <v>142</v>
      </c>
      <c r="J100" s="168" t="s">
        <v>109</v>
      </c>
      <c r="K100" s="170" t="s">
        <v>143</v>
      </c>
      <c r="L100" s="171"/>
      <c r="M100" s="81" t="s">
        <v>144</v>
      </c>
      <c r="N100" s="82" t="s">
        <v>43</v>
      </c>
      <c r="O100" s="82" t="s">
        <v>145</v>
      </c>
      <c r="P100" s="82" t="s">
        <v>146</v>
      </c>
      <c r="Q100" s="82" t="s">
        <v>147</v>
      </c>
      <c r="R100" s="82" t="s">
        <v>148</v>
      </c>
      <c r="S100" s="82" t="s">
        <v>149</v>
      </c>
      <c r="T100" s="83" t="s">
        <v>150</v>
      </c>
    </row>
    <row r="101" spans="2:63" s="1" customFormat="1" ht="29.25" customHeight="1">
      <c r="B101" s="41"/>
      <c r="C101" s="87" t="s">
        <v>110</v>
      </c>
      <c r="D101" s="63"/>
      <c r="E101" s="63"/>
      <c r="F101" s="63"/>
      <c r="G101" s="63"/>
      <c r="H101" s="63"/>
      <c r="I101" s="163"/>
      <c r="J101" s="172">
        <f>BK101</f>
        <v>0</v>
      </c>
      <c r="K101" s="63"/>
      <c r="L101" s="61"/>
      <c r="M101" s="84"/>
      <c r="N101" s="85"/>
      <c r="O101" s="85"/>
      <c r="P101" s="173">
        <f>P102+P413+P979+P981</f>
        <v>0</v>
      </c>
      <c r="Q101" s="85"/>
      <c r="R101" s="173">
        <f>R102+R413+R979+R981</f>
        <v>59.20282019</v>
      </c>
      <c r="S101" s="85"/>
      <c r="T101" s="174">
        <f>T102+T413+T979+T981</f>
        <v>83.52960393000001</v>
      </c>
      <c r="AT101" s="24" t="s">
        <v>72</v>
      </c>
      <c r="AU101" s="24" t="s">
        <v>111</v>
      </c>
      <c r="BK101" s="175">
        <f>BK102+BK413+BK979+BK981</f>
        <v>0</v>
      </c>
    </row>
    <row r="102" spans="2:63" s="10" customFormat="1" ht="37.35" customHeight="1">
      <c r="B102" s="176"/>
      <c r="C102" s="177"/>
      <c r="D102" s="178" t="s">
        <v>72</v>
      </c>
      <c r="E102" s="179" t="s">
        <v>151</v>
      </c>
      <c r="F102" s="179" t="s">
        <v>152</v>
      </c>
      <c r="G102" s="177"/>
      <c r="H102" s="177"/>
      <c r="I102" s="180"/>
      <c r="J102" s="181">
        <f>BK102</f>
        <v>0</v>
      </c>
      <c r="K102" s="177"/>
      <c r="L102" s="182"/>
      <c r="M102" s="183"/>
      <c r="N102" s="184"/>
      <c r="O102" s="184"/>
      <c r="P102" s="185">
        <f>P103+P107+P115+P371+P405+P411</f>
        <v>0</v>
      </c>
      <c r="Q102" s="184"/>
      <c r="R102" s="185">
        <f>R103+R107+R115+R371+R405+R411</f>
        <v>43.23515791</v>
      </c>
      <c r="S102" s="184"/>
      <c r="T102" s="186">
        <f>T103+T107+T115+T371+T405+T411</f>
        <v>9.994675</v>
      </c>
      <c r="AR102" s="187" t="s">
        <v>81</v>
      </c>
      <c r="AT102" s="188" t="s">
        <v>72</v>
      </c>
      <c r="AU102" s="188" t="s">
        <v>73</v>
      </c>
      <c r="AY102" s="187" t="s">
        <v>153</v>
      </c>
      <c r="BK102" s="189">
        <f>BK103+BK107+BK115+BK371+BK405+BK411</f>
        <v>0</v>
      </c>
    </row>
    <row r="103" spans="2:63" s="10" customFormat="1" ht="19.9" customHeight="1">
      <c r="B103" s="176"/>
      <c r="C103" s="177"/>
      <c r="D103" s="190" t="s">
        <v>72</v>
      </c>
      <c r="E103" s="191" t="s">
        <v>154</v>
      </c>
      <c r="F103" s="191" t="s">
        <v>155</v>
      </c>
      <c r="G103" s="177"/>
      <c r="H103" s="177"/>
      <c r="I103" s="180"/>
      <c r="J103" s="192">
        <f>BK103</f>
        <v>0</v>
      </c>
      <c r="K103" s="177"/>
      <c r="L103" s="182"/>
      <c r="M103" s="183"/>
      <c r="N103" s="184"/>
      <c r="O103" s="184"/>
      <c r="P103" s="185">
        <f>SUM(P104:P106)</f>
        <v>0</v>
      </c>
      <c r="Q103" s="184"/>
      <c r="R103" s="185">
        <f>SUM(R104:R106)</f>
        <v>0.6801795</v>
      </c>
      <c r="S103" s="184"/>
      <c r="T103" s="186">
        <f>SUM(T104:T106)</f>
        <v>0</v>
      </c>
      <c r="AR103" s="187" t="s">
        <v>81</v>
      </c>
      <c r="AT103" s="188" t="s">
        <v>72</v>
      </c>
      <c r="AU103" s="188" t="s">
        <v>81</v>
      </c>
      <c r="AY103" s="187" t="s">
        <v>153</v>
      </c>
      <c r="BK103" s="189">
        <f>SUM(BK104:BK106)</f>
        <v>0</v>
      </c>
    </row>
    <row r="104" spans="2:65" s="1" customFormat="1" ht="31.5" customHeight="1">
      <c r="B104" s="41"/>
      <c r="C104" s="193" t="s">
        <v>81</v>
      </c>
      <c r="D104" s="193" t="s">
        <v>156</v>
      </c>
      <c r="E104" s="194" t="s">
        <v>157</v>
      </c>
      <c r="F104" s="195" t="s">
        <v>158</v>
      </c>
      <c r="G104" s="196" t="s">
        <v>159</v>
      </c>
      <c r="H104" s="197">
        <v>0.63</v>
      </c>
      <c r="I104" s="198"/>
      <c r="J104" s="199">
        <f>ROUND(I104*H104,2)</f>
        <v>0</v>
      </c>
      <c r="K104" s="195" t="s">
        <v>160</v>
      </c>
      <c r="L104" s="61"/>
      <c r="M104" s="200" t="s">
        <v>21</v>
      </c>
      <c r="N104" s="201" t="s">
        <v>46</v>
      </c>
      <c r="O104" s="42"/>
      <c r="P104" s="202">
        <f>O104*H104</f>
        <v>0</v>
      </c>
      <c r="Q104" s="202">
        <v>1.07965</v>
      </c>
      <c r="R104" s="202">
        <f>Q104*H104</f>
        <v>0.6801795</v>
      </c>
      <c r="S104" s="202">
        <v>0</v>
      </c>
      <c r="T104" s="203">
        <f>S104*H104</f>
        <v>0</v>
      </c>
      <c r="AR104" s="24" t="s">
        <v>161</v>
      </c>
      <c r="AT104" s="24" t="s">
        <v>156</v>
      </c>
      <c r="AU104" s="24" t="s">
        <v>83</v>
      </c>
      <c r="AY104" s="24" t="s">
        <v>153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161</v>
      </c>
      <c r="BK104" s="204">
        <f>ROUND(I104*H104,2)</f>
        <v>0</v>
      </c>
      <c r="BL104" s="24" t="s">
        <v>161</v>
      </c>
      <c r="BM104" s="24" t="s">
        <v>162</v>
      </c>
    </row>
    <row r="105" spans="2:51" s="11" customFormat="1" ht="13.5">
      <c r="B105" s="205"/>
      <c r="C105" s="206"/>
      <c r="D105" s="207" t="s">
        <v>163</v>
      </c>
      <c r="E105" s="208" t="s">
        <v>21</v>
      </c>
      <c r="F105" s="209" t="s">
        <v>164</v>
      </c>
      <c r="G105" s="206"/>
      <c r="H105" s="210">
        <v>0.63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163</v>
      </c>
      <c r="AU105" s="216" t="s">
        <v>83</v>
      </c>
      <c r="AV105" s="11" t="s">
        <v>83</v>
      </c>
      <c r="AW105" s="11" t="s">
        <v>37</v>
      </c>
      <c r="AX105" s="11" t="s">
        <v>73</v>
      </c>
      <c r="AY105" s="216" t="s">
        <v>153</v>
      </c>
    </row>
    <row r="106" spans="2:51" s="12" customFormat="1" ht="13.5">
      <c r="B106" s="217"/>
      <c r="C106" s="218"/>
      <c r="D106" s="207" t="s">
        <v>163</v>
      </c>
      <c r="E106" s="219" t="s">
        <v>21</v>
      </c>
      <c r="F106" s="220" t="s">
        <v>165</v>
      </c>
      <c r="G106" s="218"/>
      <c r="H106" s="221">
        <v>0.63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163</v>
      </c>
      <c r="AU106" s="227" t="s">
        <v>83</v>
      </c>
      <c r="AV106" s="12" t="s">
        <v>161</v>
      </c>
      <c r="AW106" s="12" t="s">
        <v>37</v>
      </c>
      <c r="AX106" s="12" t="s">
        <v>81</v>
      </c>
      <c r="AY106" s="227" t="s">
        <v>153</v>
      </c>
    </row>
    <row r="107" spans="2:63" s="10" customFormat="1" ht="29.85" customHeight="1">
      <c r="B107" s="176"/>
      <c r="C107" s="177"/>
      <c r="D107" s="190" t="s">
        <v>72</v>
      </c>
      <c r="E107" s="191" t="s">
        <v>161</v>
      </c>
      <c r="F107" s="191" t="s">
        <v>166</v>
      </c>
      <c r="G107" s="177"/>
      <c r="H107" s="177"/>
      <c r="I107" s="180"/>
      <c r="J107" s="192">
        <f>BK107</f>
        <v>0</v>
      </c>
      <c r="K107" s="177"/>
      <c r="L107" s="182"/>
      <c r="M107" s="183"/>
      <c r="N107" s="184"/>
      <c r="O107" s="184"/>
      <c r="P107" s="185">
        <f>SUM(P108:P114)</f>
        <v>0</v>
      </c>
      <c r="Q107" s="184"/>
      <c r="R107" s="185">
        <f>SUM(R108:R114)</f>
        <v>3.94705257</v>
      </c>
      <c r="S107" s="184"/>
      <c r="T107" s="186">
        <f>SUM(T108:T114)</f>
        <v>0</v>
      </c>
      <c r="AR107" s="187" t="s">
        <v>81</v>
      </c>
      <c r="AT107" s="188" t="s">
        <v>72</v>
      </c>
      <c r="AU107" s="188" t="s">
        <v>81</v>
      </c>
      <c r="AY107" s="187" t="s">
        <v>153</v>
      </c>
      <c r="BK107" s="189">
        <f>SUM(BK108:BK114)</f>
        <v>0</v>
      </c>
    </row>
    <row r="108" spans="2:65" s="1" customFormat="1" ht="44.25" customHeight="1">
      <c r="B108" s="41"/>
      <c r="C108" s="193" t="s">
        <v>83</v>
      </c>
      <c r="D108" s="193" t="s">
        <v>156</v>
      </c>
      <c r="E108" s="194" t="s">
        <v>167</v>
      </c>
      <c r="F108" s="195" t="s">
        <v>168</v>
      </c>
      <c r="G108" s="196" t="s">
        <v>169</v>
      </c>
      <c r="H108" s="197">
        <v>93.333</v>
      </c>
      <c r="I108" s="198"/>
      <c r="J108" s="199">
        <f>ROUND(I108*H108,2)</f>
        <v>0</v>
      </c>
      <c r="K108" s="195" t="s">
        <v>160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0.00229</v>
      </c>
      <c r="R108" s="202">
        <f>Q108*H108</f>
        <v>0.21373256999999998</v>
      </c>
      <c r="S108" s="202">
        <v>0</v>
      </c>
      <c r="T108" s="203">
        <f>S108*H108</f>
        <v>0</v>
      </c>
      <c r="AR108" s="24" t="s">
        <v>161</v>
      </c>
      <c r="AT108" s="24" t="s">
        <v>156</v>
      </c>
      <c r="AU108" s="24" t="s">
        <v>83</v>
      </c>
      <c r="AY108" s="24" t="s">
        <v>153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161</v>
      </c>
      <c r="BK108" s="204">
        <f>ROUND(I108*H108,2)</f>
        <v>0</v>
      </c>
      <c r="BL108" s="24" t="s">
        <v>161</v>
      </c>
      <c r="BM108" s="24" t="s">
        <v>170</v>
      </c>
    </row>
    <row r="109" spans="2:51" s="13" customFormat="1" ht="13.5">
      <c r="B109" s="228"/>
      <c r="C109" s="229"/>
      <c r="D109" s="207" t="s">
        <v>163</v>
      </c>
      <c r="E109" s="230" t="s">
        <v>21</v>
      </c>
      <c r="F109" s="231" t="s">
        <v>171</v>
      </c>
      <c r="G109" s="229"/>
      <c r="H109" s="232" t="s">
        <v>21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163</v>
      </c>
      <c r="AU109" s="238" t="s">
        <v>83</v>
      </c>
      <c r="AV109" s="13" t="s">
        <v>81</v>
      </c>
      <c r="AW109" s="13" t="s">
        <v>37</v>
      </c>
      <c r="AX109" s="13" t="s">
        <v>73</v>
      </c>
      <c r="AY109" s="238" t="s">
        <v>153</v>
      </c>
    </row>
    <row r="110" spans="2:51" s="11" customFormat="1" ht="13.5">
      <c r="B110" s="205"/>
      <c r="C110" s="206"/>
      <c r="D110" s="207" t="s">
        <v>163</v>
      </c>
      <c r="E110" s="208" t="s">
        <v>21</v>
      </c>
      <c r="F110" s="209" t="s">
        <v>172</v>
      </c>
      <c r="G110" s="206"/>
      <c r="H110" s="210">
        <v>93.333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163</v>
      </c>
      <c r="AU110" s="216" t="s">
        <v>83</v>
      </c>
      <c r="AV110" s="11" t="s">
        <v>83</v>
      </c>
      <c r="AW110" s="11" t="s">
        <v>37</v>
      </c>
      <c r="AX110" s="11" t="s">
        <v>73</v>
      </c>
      <c r="AY110" s="216" t="s">
        <v>153</v>
      </c>
    </row>
    <row r="111" spans="2:51" s="12" customFormat="1" ht="13.5">
      <c r="B111" s="217"/>
      <c r="C111" s="218"/>
      <c r="D111" s="239" t="s">
        <v>163</v>
      </c>
      <c r="E111" s="240" t="s">
        <v>21</v>
      </c>
      <c r="F111" s="241" t="s">
        <v>165</v>
      </c>
      <c r="G111" s="218"/>
      <c r="H111" s="242">
        <v>93.333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163</v>
      </c>
      <c r="AU111" s="227" t="s">
        <v>83</v>
      </c>
      <c r="AV111" s="12" t="s">
        <v>161</v>
      </c>
      <c r="AW111" s="12" t="s">
        <v>37</v>
      </c>
      <c r="AX111" s="12" t="s">
        <v>81</v>
      </c>
      <c r="AY111" s="227" t="s">
        <v>153</v>
      </c>
    </row>
    <row r="112" spans="2:65" s="1" customFormat="1" ht="22.5" customHeight="1">
      <c r="B112" s="41"/>
      <c r="C112" s="243" t="s">
        <v>154</v>
      </c>
      <c r="D112" s="243" t="s">
        <v>173</v>
      </c>
      <c r="E112" s="244" t="s">
        <v>174</v>
      </c>
      <c r="F112" s="245" t="s">
        <v>175</v>
      </c>
      <c r="G112" s="246" t="s">
        <v>169</v>
      </c>
      <c r="H112" s="247">
        <v>93.333</v>
      </c>
      <c r="I112" s="248"/>
      <c r="J112" s="249">
        <f>ROUND(I112*H112,2)</f>
        <v>0</v>
      </c>
      <c r="K112" s="245" t="s">
        <v>160</v>
      </c>
      <c r="L112" s="250"/>
      <c r="M112" s="251" t="s">
        <v>21</v>
      </c>
      <c r="N112" s="252" t="s">
        <v>46</v>
      </c>
      <c r="O112" s="42"/>
      <c r="P112" s="202">
        <f>O112*H112</f>
        <v>0</v>
      </c>
      <c r="Q112" s="202">
        <v>0.04</v>
      </c>
      <c r="R112" s="202">
        <f>Q112*H112</f>
        <v>3.73332</v>
      </c>
      <c r="S112" s="202">
        <v>0</v>
      </c>
      <c r="T112" s="203">
        <f>S112*H112</f>
        <v>0</v>
      </c>
      <c r="AR112" s="24" t="s">
        <v>176</v>
      </c>
      <c r="AT112" s="24" t="s">
        <v>173</v>
      </c>
      <c r="AU112" s="24" t="s">
        <v>83</v>
      </c>
      <c r="AY112" s="24" t="s">
        <v>153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161</v>
      </c>
      <c r="BK112" s="204">
        <f>ROUND(I112*H112,2)</f>
        <v>0</v>
      </c>
      <c r="BL112" s="24" t="s">
        <v>161</v>
      </c>
      <c r="BM112" s="24" t="s">
        <v>177</v>
      </c>
    </row>
    <row r="113" spans="2:51" s="11" customFormat="1" ht="13.5">
      <c r="B113" s="205"/>
      <c r="C113" s="206"/>
      <c r="D113" s="207" t="s">
        <v>163</v>
      </c>
      <c r="E113" s="208" t="s">
        <v>21</v>
      </c>
      <c r="F113" s="209" t="s">
        <v>178</v>
      </c>
      <c r="G113" s="206"/>
      <c r="H113" s="210">
        <v>93.333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163</v>
      </c>
      <c r="AU113" s="216" t="s">
        <v>83</v>
      </c>
      <c r="AV113" s="11" t="s">
        <v>83</v>
      </c>
      <c r="AW113" s="11" t="s">
        <v>37</v>
      </c>
      <c r="AX113" s="11" t="s">
        <v>73</v>
      </c>
      <c r="AY113" s="216" t="s">
        <v>153</v>
      </c>
    </row>
    <row r="114" spans="2:51" s="12" customFormat="1" ht="13.5">
      <c r="B114" s="217"/>
      <c r="C114" s="218"/>
      <c r="D114" s="207" t="s">
        <v>163</v>
      </c>
      <c r="E114" s="219" t="s">
        <v>21</v>
      </c>
      <c r="F114" s="220" t="s">
        <v>165</v>
      </c>
      <c r="G114" s="218"/>
      <c r="H114" s="221">
        <v>93.333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163</v>
      </c>
      <c r="AU114" s="227" t="s">
        <v>83</v>
      </c>
      <c r="AV114" s="12" t="s">
        <v>161</v>
      </c>
      <c r="AW114" s="12" t="s">
        <v>37</v>
      </c>
      <c r="AX114" s="12" t="s">
        <v>81</v>
      </c>
      <c r="AY114" s="227" t="s">
        <v>153</v>
      </c>
    </row>
    <row r="115" spans="2:63" s="10" customFormat="1" ht="29.85" customHeight="1">
      <c r="B115" s="176"/>
      <c r="C115" s="177"/>
      <c r="D115" s="190" t="s">
        <v>72</v>
      </c>
      <c r="E115" s="191" t="s">
        <v>179</v>
      </c>
      <c r="F115" s="191" t="s">
        <v>180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SUM(P116:P370)</f>
        <v>0</v>
      </c>
      <c r="Q115" s="184"/>
      <c r="R115" s="185">
        <f>SUM(R116:R370)</f>
        <v>38.58585104</v>
      </c>
      <c r="S115" s="184"/>
      <c r="T115" s="186">
        <f>SUM(T116:T370)</f>
        <v>0</v>
      </c>
      <c r="AR115" s="187" t="s">
        <v>81</v>
      </c>
      <c r="AT115" s="188" t="s">
        <v>72</v>
      </c>
      <c r="AU115" s="188" t="s">
        <v>81</v>
      </c>
      <c r="AY115" s="187" t="s">
        <v>153</v>
      </c>
      <c r="BK115" s="189">
        <f>SUM(BK116:BK370)</f>
        <v>0</v>
      </c>
    </row>
    <row r="116" spans="2:65" s="1" customFormat="1" ht="31.5" customHeight="1">
      <c r="B116" s="41"/>
      <c r="C116" s="193" t="s">
        <v>161</v>
      </c>
      <c r="D116" s="193" t="s">
        <v>156</v>
      </c>
      <c r="E116" s="194" t="s">
        <v>181</v>
      </c>
      <c r="F116" s="195" t="s">
        <v>182</v>
      </c>
      <c r="G116" s="196" t="s">
        <v>183</v>
      </c>
      <c r="H116" s="197">
        <v>69.9</v>
      </c>
      <c r="I116" s="198"/>
      <c r="J116" s="199">
        <f>ROUND(I116*H116,2)</f>
        <v>0</v>
      </c>
      <c r="K116" s="195" t="s">
        <v>160</v>
      </c>
      <c r="L116" s="61"/>
      <c r="M116" s="200" t="s">
        <v>21</v>
      </c>
      <c r="N116" s="201" t="s">
        <v>46</v>
      </c>
      <c r="O116" s="42"/>
      <c r="P116" s="202">
        <f>O116*H116</f>
        <v>0</v>
      </c>
      <c r="Q116" s="202">
        <v>0.00026</v>
      </c>
      <c r="R116" s="202">
        <f>Q116*H116</f>
        <v>0.018174</v>
      </c>
      <c r="S116" s="202">
        <v>0</v>
      </c>
      <c r="T116" s="203">
        <f>S116*H116</f>
        <v>0</v>
      </c>
      <c r="AR116" s="24" t="s">
        <v>161</v>
      </c>
      <c r="AT116" s="24" t="s">
        <v>156</v>
      </c>
      <c r="AU116" s="24" t="s">
        <v>83</v>
      </c>
      <c r="AY116" s="24" t="s">
        <v>153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161</v>
      </c>
      <c r="BK116" s="204">
        <f>ROUND(I116*H116,2)</f>
        <v>0</v>
      </c>
      <c r="BL116" s="24" t="s">
        <v>161</v>
      </c>
      <c r="BM116" s="24" t="s">
        <v>184</v>
      </c>
    </row>
    <row r="117" spans="2:51" s="13" customFormat="1" ht="13.5">
      <c r="B117" s="228"/>
      <c r="C117" s="229"/>
      <c r="D117" s="207" t="s">
        <v>163</v>
      </c>
      <c r="E117" s="230" t="s">
        <v>21</v>
      </c>
      <c r="F117" s="231" t="s">
        <v>185</v>
      </c>
      <c r="G117" s="229"/>
      <c r="H117" s="232" t="s">
        <v>21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163</v>
      </c>
      <c r="AU117" s="238" t="s">
        <v>83</v>
      </c>
      <c r="AV117" s="13" t="s">
        <v>81</v>
      </c>
      <c r="AW117" s="13" t="s">
        <v>37</v>
      </c>
      <c r="AX117" s="13" t="s">
        <v>73</v>
      </c>
      <c r="AY117" s="238" t="s">
        <v>153</v>
      </c>
    </row>
    <row r="118" spans="2:51" s="11" customFormat="1" ht="13.5">
      <c r="B118" s="205"/>
      <c r="C118" s="206"/>
      <c r="D118" s="207" t="s">
        <v>163</v>
      </c>
      <c r="E118" s="208" t="s">
        <v>21</v>
      </c>
      <c r="F118" s="209" t="s">
        <v>186</v>
      </c>
      <c r="G118" s="206"/>
      <c r="H118" s="210">
        <v>69.9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163</v>
      </c>
      <c r="AU118" s="216" t="s">
        <v>83</v>
      </c>
      <c r="AV118" s="11" t="s">
        <v>83</v>
      </c>
      <c r="AW118" s="11" t="s">
        <v>37</v>
      </c>
      <c r="AX118" s="11" t="s">
        <v>73</v>
      </c>
      <c r="AY118" s="216" t="s">
        <v>153</v>
      </c>
    </row>
    <row r="119" spans="2:51" s="12" customFormat="1" ht="13.5">
      <c r="B119" s="217"/>
      <c r="C119" s="218"/>
      <c r="D119" s="239" t="s">
        <v>163</v>
      </c>
      <c r="E119" s="240" t="s">
        <v>21</v>
      </c>
      <c r="F119" s="241" t="s">
        <v>165</v>
      </c>
      <c r="G119" s="218"/>
      <c r="H119" s="242">
        <v>69.9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163</v>
      </c>
      <c r="AU119" s="227" t="s">
        <v>83</v>
      </c>
      <c r="AV119" s="12" t="s">
        <v>161</v>
      </c>
      <c r="AW119" s="12" t="s">
        <v>37</v>
      </c>
      <c r="AX119" s="12" t="s">
        <v>81</v>
      </c>
      <c r="AY119" s="227" t="s">
        <v>153</v>
      </c>
    </row>
    <row r="120" spans="2:65" s="1" customFormat="1" ht="31.5" customHeight="1">
      <c r="B120" s="41"/>
      <c r="C120" s="193" t="s">
        <v>187</v>
      </c>
      <c r="D120" s="193" t="s">
        <v>156</v>
      </c>
      <c r="E120" s="194" t="s">
        <v>188</v>
      </c>
      <c r="F120" s="195" t="s">
        <v>189</v>
      </c>
      <c r="G120" s="196" t="s">
        <v>183</v>
      </c>
      <c r="H120" s="197">
        <v>69.9</v>
      </c>
      <c r="I120" s="198"/>
      <c r="J120" s="199">
        <f>ROUND(I120*H120,2)</f>
        <v>0</v>
      </c>
      <c r="K120" s="195" t="s">
        <v>160</v>
      </c>
      <c r="L120" s="61"/>
      <c r="M120" s="200" t="s">
        <v>21</v>
      </c>
      <c r="N120" s="201" t="s">
        <v>46</v>
      </c>
      <c r="O120" s="42"/>
      <c r="P120" s="202">
        <f>O120*H120</f>
        <v>0</v>
      </c>
      <c r="Q120" s="202">
        <v>0.003</v>
      </c>
      <c r="R120" s="202">
        <f>Q120*H120</f>
        <v>0.20970000000000003</v>
      </c>
      <c r="S120" s="202">
        <v>0</v>
      </c>
      <c r="T120" s="203">
        <f>S120*H120</f>
        <v>0</v>
      </c>
      <c r="AR120" s="24" t="s">
        <v>161</v>
      </c>
      <c r="AT120" s="24" t="s">
        <v>156</v>
      </c>
      <c r="AU120" s="24" t="s">
        <v>83</v>
      </c>
      <c r="AY120" s="24" t="s">
        <v>153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161</v>
      </c>
      <c r="BK120" s="204">
        <f>ROUND(I120*H120,2)</f>
        <v>0</v>
      </c>
      <c r="BL120" s="24" t="s">
        <v>161</v>
      </c>
      <c r="BM120" s="24" t="s">
        <v>190</v>
      </c>
    </row>
    <row r="121" spans="2:51" s="13" customFormat="1" ht="13.5">
      <c r="B121" s="228"/>
      <c r="C121" s="229"/>
      <c r="D121" s="207" t="s">
        <v>163</v>
      </c>
      <c r="E121" s="230" t="s">
        <v>21</v>
      </c>
      <c r="F121" s="231" t="s">
        <v>185</v>
      </c>
      <c r="G121" s="229"/>
      <c r="H121" s="232" t="s">
        <v>21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163</v>
      </c>
      <c r="AU121" s="238" t="s">
        <v>83</v>
      </c>
      <c r="AV121" s="13" t="s">
        <v>81</v>
      </c>
      <c r="AW121" s="13" t="s">
        <v>37</v>
      </c>
      <c r="AX121" s="13" t="s">
        <v>73</v>
      </c>
      <c r="AY121" s="238" t="s">
        <v>153</v>
      </c>
    </row>
    <row r="122" spans="2:51" s="11" customFormat="1" ht="13.5">
      <c r="B122" s="205"/>
      <c r="C122" s="206"/>
      <c r="D122" s="207" t="s">
        <v>163</v>
      </c>
      <c r="E122" s="208" t="s">
        <v>21</v>
      </c>
      <c r="F122" s="209" t="s">
        <v>186</v>
      </c>
      <c r="G122" s="206"/>
      <c r="H122" s="210">
        <v>69.9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163</v>
      </c>
      <c r="AU122" s="216" t="s">
        <v>83</v>
      </c>
      <c r="AV122" s="11" t="s">
        <v>83</v>
      </c>
      <c r="AW122" s="11" t="s">
        <v>37</v>
      </c>
      <c r="AX122" s="11" t="s">
        <v>73</v>
      </c>
      <c r="AY122" s="216" t="s">
        <v>153</v>
      </c>
    </row>
    <row r="123" spans="2:51" s="12" customFormat="1" ht="13.5">
      <c r="B123" s="217"/>
      <c r="C123" s="218"/>
      <c r="D123" s="239" t="s">
        <v>163</v>
      </c>
      <c r="E123" s="240" t="s">
        <v>21</v>
      </c>
      <c r="F123" s="241" t="s">
        <v>165</v>
      </c>
      <c r="G123" s="218"/>
      <c r="H123" s="242">
        <v>69.9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163</v>
      </c>
      <c r="AU123" s="227" t="s">
        <v>83</v>
      </c>
      <c r="AV123" s="12" t="s">
        <v>161</v>
      </c>
      <c r="AW123" s="12" t="s">
        <v>37</v>
      </c>
      <c r="AX123" s="12" t="s">
        <v>81</v>
      </c>
      <c r="AY123" s="227" t="s">
        <v>153</v>
      </c>
    </row>
    <row r="124" spans="2:65" s="1" customFormat="1" ht="31.5" customHeight="1">
      <c r="B124" s="41"/>
      <c r="C124" s="193" t="s">
        <v>179</v>
      </c>
      <c r="D124" s="193" t="s">
        <v>156</v>
      </c>
      <c r="E124" s="194" t="s">
        <v>191</v>
      </c>
      <c r="F124" s="195" t="s">
        <v>192</v>
      </c>
      <c r="G124" s="196" t="s">
        <v>183</v>
      </c>
      <c r="H124" s="197">
        <v>980.663</v>
      </c>
      <c r="I124" s="198"/>
      <c r="J124" s="199">
        <f>ROUND(I124*H124,2)</f>
        <v>0</v>
      </c>
      <c r="K124" s="195" t="s">
        <v>160</v>
      </c>
      <c r="L124" s="61"/>
      <c r="M124" s="200" t="s">
        <v>21</v>
      </c>
      <c r="N124" s="201" t="s">
        <v>46</v>
      </c>
      <c r="O124" s="42"/>
      <c r="P124" s="202">
        <f>O124*H124</f>
        <v>0</v>
      </c>
      <c r="Q124" s="202">
        <v>0.00026</v>
      </c>
      <c r="R124" s="202">
        <f>Q124*H124</f>
        <v>0.25497238</v>
      </c>
      <c r="S124" s="202">
        <v>0</v>
      </c>
      <c r="T124" s="203">
        <f>S124*H124</f>
        <v>0</v>
      </c>
      <c r="AR124" s="24" t="s">
        <v>161</v>
      </c>
      <c r="AT124" s="24" t="s">
        <v>156</v>
      </c>
      <c r="AU124" s="24" t="s">
        <v>83</v>
      </c>
      <c r="AY124" s="24" t="s">
        <v>153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161</v>
      </c>
      <c r="BK124" s="204">
        <f>ROUND(I124*H124,2)</f>
        <v>0</v>
      </c>
      <c r="BL124" s="24" t="s">
        <v>161</v>
      </c>
      <c r="BM124" s="24" t="s">
        <v>193</v>
      </c>
    </row>
    <row r="125" spans="2:51" s="13" customFormat="1" ht="13.5">
      <c r="B125" s="228"/>
      <c r="C125" s="229"/>
      <c r="D125" s="207" t="s">
        <v>163</v>
      </c>
      <c r="E125" s="230" t="s">
        <v>21</v>
      </c>
      <c r="F125" s="231" t="s">
        <v>194</v>
      </c>
      <c r="G125" s="229"/>
      <c r="H125" s="232" t="s">
        <v>21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163</v>
      </c>
      <c r="AU125" s="238" t="s">
        <v>83</v>
      </c>
      <c r="AV125" s="13" t="s">
        <v>81</v>
      </c>
      <c r="AW125" s="13" t="s">
        <v>37</v>
      </c>
      <c r="AX125" s="13" t="s">
        <v>73</v>
      </c>
      <c r="AY125" s="238" t="s">
        <v>153</v>
      </c>
    </row>
    <row r="126" spans="2:51" s="11" customFormat="1" ht="13.5">
      <c r="B126" s="205"/>
      <c r="C126" s="206"/>
      <c r="D126" s="207" t="s">
        <v>163</v>
      </c>
      <c r="E126" s="208" t="s">
        <v>21</v>
      </c>
      <c r="F126" s="209" t="s">
        <v>195</v>
      </c>
      <c r="G126" s="206"/>
      <c r="H126" s="210">
        <v>573.464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163</v>
      </c>
      <c r="AU126" s="216" t="s">
        <v>83</v>
      </c>
      <c r="AV126" s="11" t="s">
        <v>83</v>
      </c>
      <c r="AW126" s="11" t="s">
        <v>37</v>
      </c>
      <c r="AX126" s="11" t="s">
        <v>73</v>
      </c>
      <c r="AY126" s="216" t="s">
        <v>153</v>
      </c>
    </row>
    <row r="127" spans="2:51" s="11" customFormat="1" ht="13.5">
      <c r="B127" s="205"/>
      <c r="C127" s="206"/>
      <c r="D127" s="207" t="s">
        <v>163</v>
      </c>
      <c r="E127" s="208" t="s">
        <v>21</v>
      </c>
      <c r="F127" s="209" t="s">
        <v>196</v>
      </c>
      <c r="G127" s="206"/>
      <c r="H127" s="210">
        <v>-85.19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163</v>
      </c>
      <c r="AU127" s="216" t="s">
        <v>83</v>
      </c>
      <c r="AV127" s="11" t="s">
        <v>83</v>
      </c>
      <c r="AW127" s="11" t="s">
        <v>37</v>
      </c>
      <c r="AX127" s="11" t="s">
        <v>73</v>
      </c>
      <c r="AY127" s="216" t="s">
        <v>153</v>
      </c>
    </row>
    <row r="128" spans="2:51" s="11" customFormat="1" ht="13.5">
      <c r="B128" s="205"/>
      <c r="C128" s="206"/>
      <c r="D128" s="207" t="s">
        <v>163</v>
      </c>
      <c r="E128" s="208" t="s">
        <v>21</v>
      </c>
      <c r="F128" s="209" t="s">
        <v>197</v>
      </c>
      <c r="G128" s="206"/>
      <c r="H128" s="210">
        <v>-7.525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163</v>
      </c>
      <c r="AU128" s="216" t="s">
        <v>83</v>
      </c>
      <c r="AV128" s="11" t="s">
        <v>83</v>
      </c>
      <c r="AW128" s="11" t="s">
        <v>37</v>
      </c>
      <c r="AX128" s="11" t="s">
        <v>73</v>
      </c>
      <c r="AY128" s="216" t="s">
        <v>153</v>
      </c>
    </row>
    <row r="129" spans="2:51" s="11" customFormat="1" ht="13.5">
      <c r="B129" s="205"/>
      <c r="C129" s="206"/>
      <c r="D129" s="207" t="s">
        <v>163</v>
      </c>
      <c r="E129" s="208" t="s">
        <v>21</v>
      </c>
      <c r="F129" s="209" t="s">
        <v>198</v>
      </c>
      <c r="G129" s="206"/>
      <c r="H129" s="210">
        <v>-7.212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163</v>
      </c>
      <c r="AU129" s="216" t="s">
        <v>83</v>
      </c>
      <c r="AV129" s="11" t="s">
        <v>83</v>
      </c>
      <c r="AW129" s="11" t="s">
        <v>37</v>
      </c>
      <c r="AX129" s="11" t="s">
        <v>73</v>
      </c>
      <c r="AY129" s="216" t="s">
        <v>153</v>
      </c>
    </row>
    <row r="130" spans="2:51" s="11" customFormat="1" ht="13.5">
      <c r="B130" s="205"/>
      <c r="C130" s="206"/>
      <c r="D130" s="207" t="s">
        <v>163</v>
      </c>
      <c r="E130" s="208" t="s">
        <v>21</v>
      </c>
      <c r="F130" s="209" t="s">
        <v>199</v>
      </c>
      <c r="G130" s="206"/>
      <c r="H130" s="210">
        <v>-90.36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163</v>
      </c>
      <c r="AU130" s="216" t="s">
        <v>83</v>
      </c>
      <c r="AV130" s="11" t="s">
        <v>83</v>
      </c>
      <c r="AW130" s="11" t="s">
        <v>37</v>
      </c>
      <c r="AX130" s="11" t="s">
        <v>73</v>
      </c>
      <c r="AY130" s="216" t="s">
        <v>153</v>
      </c>
    </row>
    <row r="131" spans="2:51" s="11" customFormat="1" ht="13.5">
      <c r="B131" s="205"/>
      <c r="C131" s="206"/>
      <c r="D131" s="207" t="s">
        <v>163</v>
      </c>
      <c r="E131" s="208" t="s">
        <v>21</v>
      </c>
      <c r="F131" s="209" t="s">
        <v>200</v>
      </c>
      <c r="G131" s="206"/>
      <c r="H131" s="210">
        <v>38.944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163</v>
      </c>
      <c r="AU131" s="216" t="s">
        <v>83</v>
      </c>
      <c r="AV131" s="11" t="s">
        <v>83</v>
      </c>
      <c r="AW131" s="11" t="s">
        <v>37</v>
      </c>
      <c r="AX131" s="11" t="s">
        <v>73</v>
      </c>
      <c r="AY131" s="216" t="s">
        <v>153</v>
      </c>
    </row>
    <row r="132" spans="2:51" s="11" customFormat="1" ht="13.5">
      <c r="B132" s="205"/>
      <c r="C132" s="206"/>
      <c r="D132" s="207" t="s">
        <v>163</v>
      </c>
      <c r="E132" s="208" t="s">
        <v>21</v>
      </c>
      <c r="F132" s="209" t="s">
        <v>201</v>
      </c>
      <c r="G132" s="206"/>
      <c r="H132" s="210">
        <v>65.28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163</v>
      </c>
      <c r="AU132" s="216" t="s">
        <v>83</v>
      </c>
      <c r="AV132" s="11" t="s">
        <v>83</v>
      </c>
      <c r="AW132" s="11" t="s">
        <v>37</v>
      </c>
      <c r="AX132" s="11" t="s">
        <v>73</v>
      </c>
      <c r="AY132" s="216" t="s">
        <v>153</v>
      </c>
    </row>
    <row r="133" spans="2:51" s="14" customFormat="1" ht="13.5">
      <c r="B133" s="253"/>
      <c r="C133" s="254"/>
      <c r="D133" s="207" t="s">
        <v>163</v>
      </c>
      <c r="E133" s="255" t="s">
        <v>21</v>
      </c>
      <c r="F133" s="256" t="s">
        <v>202</v>
      </c>
      <c r="G133" s="254"/>
      <c r="H133" s="257">
        <v>487.401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163</v>
      </c>
      <c r="AU133" s="263" t="s">
        <v>83</v>
      </c>
      <c r="AV133" s="14" t="s">
        <v>154</v>
      </c>
      <c r="AW133" s="14" t="s">
        <v>37</v>
      </c>
      <c r="AX133" s="14" t="s">
        <v>73</v>
      </c>
      <c r="AY133" s="263" t="s">
        <v>153</v>
      </c>
    </row>
    <row r="134" spans="2:51" s="13" customFormat="1" ht="13.5">
      <c r="B134" s="228"/>
      <c r="C134" s="229"/>
      <c r="D134" s="207" t="s">
        <v>163</v>
      </c>
      <c r="E134" s="230" t="s">
        <v>21</v>
      </c>
      <c r="F134" s="231" t="s">
        <v>203</v>
      </c>
      <c r="G134" s="229"/>
      <c r="H134" s="232" t="s">
        <v>21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163</v>
      </c>
      <c r="AU134" s="238" t="s">
        <v>83</v>
      </c>
      <c r="AV134" s="13" t="s">
        <v>81</v>
      </c>
      <c r="AW134" s="13" t="s">
        <v>37</v>
      </c>
      <c r="AX134" s="13" t="s">
        <v>73</v>
      </c>
      <c r="AY134" s="238" t="s">
        <v>153</v>
      </c>
    </row>
    <row r="135" spans="2:51" s="11" customFormat="1" ht="13.5">
      <c r="B135" s="205"/>
      <c r="C135" s="206"/>
      <c r="D135" s="207" t="s">
        <v>163</v>
      </c>
      <c r="E135" s="208" t="s">
        <v>21</v>
      </c>
      <c r="F135" s="209" t="s">
        <v>204</v>
      </c>
      <c r="G135" s="206"/>
      <c r="H135" s="210">
        <v>418.564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163</v>
      </c>
      <c r="AU135" s="216" t="s">
        <v>83</v>
      </c>
      <c r="AV135" s="11" t="s">
        <v>83</v>
      </c>
      <c r="AW135" s="11" t="s">
        <v>37</v>
      </c>
      <c r="AX135" s="11" t="s">
        <v>73</v>
      </c>
      <c r="AY135" s="216" t="s">
        <v>153</v>
      </c>
    </row>
    <row r="136" spans="2:51" s="11" customFormat="1" ht="13.5">
      <c r="B136" s="205"/>
      <c r="C136" s="206"/>
      <c r="D136" s="207" t="s">
        <v>163</v>
      </c>
      <c r="E136" s="208" t="s">
        <v>21</v>
      </c>
      <c r="F136" s="209" t="s">
        <v>205</v>
      </c>
      <c r="G136" s="206"/>
      <c r="H136" s="210">
        <v>-51.695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163</v>
      </c>
      <c r="AU136" s="216" t="s">
        <v>83</v>
      </c>
      <c r="AV136" s="11" t="s">
        <v>83</v>
      </c>
      <c r="AW136" s="11" t="s">
        <v>37</v>
      </c>
      <c r="AX136" s="11" t="s">
        <v>73</v>
      </c>
      <c r="AY136" s="216" t="s">
        <v>153</v>
      </c>
    </row>
    <row r="137" spans="2:51" s="11" customFormat="1" ht="13.5">
      <c r="B137" s="205"/>
      <c r="C137" s="206"/>
      <c r="D137" s="207" t="s">
        <v>163</v>
      </c>
      <c r="E137" s="208" t="s">
        <v>21</v>
      </c>
      <c r="F137" s="209" t="s">
        <v>206</v>
      </c>
      <c r="G137" s="206"/>
      <c r="H137" s="210">
        <v>-3.763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163</v>
      </c>
      <c r="AU137" s="216" t="s">
        <v>83</v>
      </c>
      <c r="AV137" s="11" t="s">
        <v>83</v>
      </c>
      <c r="AW137" s="11" t="s">
        <v>37</v>
      </c>
      <c r="AX137" s="11" t="s">
        <v>73</v>
      </c>
      <c r="AY137" s="216" t="s">
        <v>153</v>
      </c>
    </row>
    <row r="138" spans="2:51" s="11" customFormat="1" ht="13.5">
      <c r="B138" s="205"/>
      <c r="C138" s="206"/>
      <c r="D138" s="207" t="s">
        <v>163</v>
      </c>
      <c r="E138" s="208" t="s">
        <v>21</v>
      </c>
      <c r="F138" s="209" t="s">
        <v>207</v>
      </c>
      <c r="G138" s="206"/>
      <c r="H138" s="210">
        <v>-2.37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163</v>
      </c>
      <c r="AU138" s="216" t="s">
        <v>83</v>
      </c>
      <c r="AV138" s="11" t="s">
        <v>83</v>
      </c>
      <c r="AW138" s="11" t="s">
        <v>37</v>
      </c>
      <c r="AX138" s="11" t="s">
        <v>73</v>
      </c>
      <c r="AY138" s="216" t="s">
        <v>153</v>
      </c>
    </row>
    <row r="139" spans="2:51" s="11" customFormat="1" ht="13.5">
      <c r="B139" s="205"/>
      <c r="C139" s="206"/>
      <c r="D139" s="207" t="s">
        <v>163</v>
      </c>
      <c r="E139" s="208" t="s">
        <v>21</v>
      </c>
      <c r="F139" s="209" t="s">
        <v>199</v>
      </c>
      <c r="G139" s="206"/>
      <c r="H139" s="210">
        <v>-90.36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163</v>
      </c>
      <c r="AU139" s="216" t="s">
        <v>83</v>
      </c>
      <c r="AV139" s="11" t="s">
        <v>83</v>
      </c>
      <c r="AW139" s="11" t="s">
        <v>37</v>
      </c>
      <c r="AX139" s="11" t="s">
        <v>73</v>
      </c>
      <c r="AY139" s="216" t="s">
        <v>153</v>
      </c>
    </row>
    <row r="140" spans="2:51" s="11" customFormat="1" ht="13.5">
      <c r="B140" s="205"/>
      <c r="C140" s="206"/>
      <c r="D140" s="207" t="s">
        <v>163</v>
      </c>
      <c r="E140" s="208" t="s">
        <v>21</v>
      </c>
      <c r="F140" s="209" t="s">
        <v>208</v>
      </c>
      <c r="G140" s="206"/>
      <c r="H140" s="210">
        <v>23.632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163</v>
      </c>
      <c r="AU140" s="216" t="s">
        <v>83</v>
      </c>
      <c r="AV140" s="11" t="s">
        <v>83</v>
      </c>
      <c r="AW140" s="11" t="s">
        <v>37</v>
      </c>
      <c r="AX140" s="11" t="s">
        <v>73</v>
      </c>
      <c r="AY140" s="216" t="s">
        <v>153</v>
      </c>
    </row>
    <row r="141" spans="2:51" s="11" customFormat="1" ht="13.5">
      <c r="B141" s="205"/>
      <c r="C141" s="206"/>
      <c r="D141" s="207" t="s">
        <v>163</v>
      </c>
      <c r="E141" s="208" t="s">
        <v>21</v>
      </c>
      <c r="F141" s="209" t="s">
        <v>209</v>
      </c>
      <c r="G141" s="206"/>
      <c r="H141" s="210">
        <v>32.64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163</v>
      </c>
      <c r="AU141" s="216" t="s">
        <v>83</v>
      </c>
      <c r="AV141" s="11" t="s">
        <v>83</v>
      </c>
      <c r="AW141" s="11" t="s">
        <v>37</v>
      </c>
      <c r="AX141" s="11" t="s">
        <v>73</v>
      </c>
      <c r="AY141" s="216" t="s">
        <v>153</v>
      </c>
    </row>
    <row r="142" spans="2:51" s="14" customFormat="1" ht="13.5">
      <c r="B142" s="253"/>
      <c r="C142" s="254"/>
      <c r="D142" s="207" t="s">
        <v>163</v>
      </c>
      <c r="E142" s="255" t="s">
        <v>21</v>
      </c>
      <c r="F142" s="256" t="s">
        <v>202</v>
      </c>
      <c r="G142" s="254"/>
      <c r="H142" s="257">
        <v>326.648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AT142" s="263" t="s">
        <v>163</v>
      </c>
      <c r="AU142" s="263" t="s">
        <v>83</v>
      </c>
      <c r="AV142" s="14" t="s">
        <v>154</v>
      </c>
      <c r="AW142" s="14" t="s">
        <v>37</v>
      </c>
      <c r="AX142" s="14" t="s">
        <v>73</v>
      </c>
      <c r="AY142" s="263" t="s">
        <v>153</v>
      </c>
    </row>
    <row r="143" spans="2:51" s="13" customFormat="1" ht="13.5">
      <c r="B143" s="228"/>
      <c r="C143" s="229"/>
      <c r="D143" s="207" t="s">
        <v>163</v>
      </c>
      <c r="E143" s="230" t="s">
        <v>21</v>
      </c>
      <c r="F143" s="231" t="s">
        <v>210</v>
      </c>
      <c r="G143" s="229"/>
      <c r="H143" s="232" t="s">
        <v>21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163</v>
      </c>
      <c r="AU143" s="238" t="s">
        <v>83</v>
      </c>
      <c r="AV143" s="13" t="s">
        <v>81</v>
      </c>
      <c r="AW143" s="13" t="s">
        <v>37</v>
      </c>
      <c r="AX143" s="13" t="s">
        <v>73</v>
      </c>
      <c r="AY143" s="238" t="s">
        <v>153</v>
      </c>
    </row>
    <row r="144" spans="2:51" s="11" customFormat="1" ht="13.5">
      <c r="B144" s="205"/>
      <c r="C144" s="206"/>
      <c r="D144" s="207" t="s">
        <v>163</v>
      </c>
      <c r="E144" s="208" t="s">
        <v>21</v>
      </c>
      <c r="F144" s="209" t="s">
        <v>211</v>
      </c>
      <c r="G144" s="206"/>
      <c r="H144" s="210">
        <v>66.185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163</v>
      </c>
      <c r="AU144" s="216" t="s">
        <v>83</v>
      </c>
      <c r="AV144" s="11" t="s">
        <v>83</v>
      </c>
      <c r="AW144" s="11" t="s">
        <v>37</v>
      </c>
      <c r="AX144" s="11" t="s">
        <v>73</v>
      </c>
      <c r="AY144" s="216" t="s">
        <v>153</v>
      </c>
    </row>
    <row r="145" spans="2:51" s="11" customFormat="1" ht="13.5">
      <c r="B145" s="205"/>
      <c r="C145" s="206"/>
      <c r="D145" s="207" t="s">
        <v>163</v>
      </c>
      <c r="E145" s="208" t="s">
        <v>21</v>
      </c>
      <c r="F145" s="209" t="s">
        <v>212</v>
      </c>
      <c r="G145" s="206"/>
      <c r="H145" s="210">
        <v>-7.428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163</v>
      </c>
      <c r="AU145" s="216" t="s">
        <v>83</v>
      </c>
      <c r="AV145" s="11" t="s">
        <v>83</v>
      </c>
      <c r="AW145" s="11" t="s">
        <v>37</v>
      </c>
      <c r="AX145" s="11" t="s">
        <v>73</v>
      </c>
      <c r="AY145" s="216" t="s">
        <v>153</v>
      </c>
    </row>
    <row r="146" spans="2:51" s="14" customFormat="1" ht="13.5">
      <c r="B146" s="253"/>
      <c r="C146" s="254"/>
      <c r="D146" s="207" t="s">
        <v>163</v>
      </c>
      <c r="E146" s="255" t="s">
        <v>21</v>
      </c>
      <c r="F146" s="256" t="s">
        <v>202</v>
      </c>
      <c r="G146" s="254"/>
      <c r="H146" s="257">
        <v>58.757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AT146" s="263" t="s">
        <v>163</v>
      </c>
      <c r="AU146" s="263" t="s">
        <v>83</v>
      </c>
      <c r="AV146" s="14" t="s">
        <v>154</v>
      </c>
      <c r="AW146" s="14" t="s">
        <v>37</v>
      </c>
      <c r="AX146" s="14" t="s">
        <v>73</v>
      </c>
      <c r="AY146" s="263" t="s">
        <v>153</v>
      </c>
    </row>
    <row r="147" spans="2:51" s="13" customFormat="1" ht="13.5">
      <c r="B147" s="228"/>
      <c r="C147" s="229"/>
      <c r="D147" s="207" t="s">
        <v>163</v>
      </c>
      <c r="E147" s="230" t="s">
        <v>21</v>
      </c>
      <c r="F147" s="231" t="s">
        <v>213</v>
      </c>
      <c r="G147" s="229"/>
      <c r="H147" s="232" t="s">
        <v>21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163</v>
      </c>
      <c r="AU147" s="238" t="s">
        <v>83</v>
      </c>
      <c r="AV147" s="13" t="s">
        <v>81</v>
      </c>
      <c r="AW147" s="13" t="s">
        <v>37</v>
      </c>
      <c r="AX147" s="13" t="s">
        <v>73</v>
      </c>
      <c r="AY147" s="238" t="s">
        <v>153</v>
      </c>
    </row>
    <row r="148" spans="2:51" s="11" customFormat="1" ht="13.5">
      <c r="B148" s="205"/>
      <c r="C148" s="206"/>
      <c r="D148" s="207" t="s">
        <v>163</v>
      </c>
      <c r="E148" s="208" t="s">
        <v>21</v>
      </c>
      <c r="F148" s="209" t="s">
        <v>214</v>
      </c>
      <c r="G148" s="206"/>
      <c r="H148" s="210">
        <v>39.763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163</v>
      </c>
      <c r="AU148" s="216" t="s">
        <v>83</v>
      </c>
      <c r="AV148" s="11" t="s">
        <v>83</v>
      </c>
      <c r="AW148" s="11" t="s">
        <v>37</v>
      </c>
      <c r="AX148" s="11" t="s">
        <v>73</v>
      </c>
      <c r="AY148" s="216" t="s">
        <v>153</v>
      </c>
    </row>
    <row r="149" spans="2:51" s="11" customFormat="1" ht="13.5">
      <c r="B149" s="205"/>
      <c r="C149" s="206"/>
      <c r="D149" s="207" t="s">
        <v>163</v>
      </c>
      <c r="E149" s="208" t="s">
        <v>21</v>
      </c>
      <c r="F149" s="209" t="s">
        <v>215</v>
      </c>
      <c r="G149" s="206"/>
      <c r="H149" s="210">
        <v>-2.49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163</v>
      </c>
      <c r="AU149" s="216" t="s">
        <v>83</v>
      </c>
      <c r="AV149" s="11" t="s">
        <v>83</v>
      </c>
      <c r="AW149" s="11" t="s">
        <v>37</v>
      </c>
      <c r="AX149" s="11" t="s">
        <v>73</v>
      </c>
      <c r="AY149" s="216" t="s">
        <v>153</v>
      </c>
    </row>
    <row r="150" spans="2:51" s="11" customFormat="1" ht="13.5">
      <c r="B150" s="205"/>
      <c r="C150" s="206"/>
      <c r="D150" s="207" t="s">
        <v>163</v>
      </c>
      <c r="E150" s="208" t="s">
        <v>21</v>
      </c>
      <c r="F150" s="209" t="s">
        <v>207</v>
      </c>
      <c r="G150" s="206"/>
      <c r="H150" s="210">
        <v>-2.37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163</v>
      </c>
      <c r="AU150" s="216" t="s">
        <v>83</v>
      </c>
      <c r="AV150" s="11" t="s">
        <v>83</v>
      </c>
      <c r="AW150" s="11" t="s">
        <v>37</v>
      </c>
      <c r="AX150" s="11" t="s">
        <v>73</v>
      </c>
      <c r="AY150" s="216" t="s">
        <v>153</v>
      </c>
    </row>
    <row r="151" spans="2:51" s="11" customFormat="1" ht="13.5">
      <c r="B151" s="205"/>
      <c r="C151" s="206"/>
      <c r="D151" s="207" t="s">
        <v>163</v>
      </c>
      <c r="E151" s="208" t="s">
        <v>21</v>
      </c>
      <c r="F151" s="209" t="s">
        <v>216</v>
      </c>
      <c r="G151" s="206"/>
      <c r="H151" s="210">
        <v>5.232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163</v>
      </c>
      <c r="AU151" s="216" t="s">
        <v>83</v>
      </c>
      <c r="AV151" s="11" t="s">
        <v>83</v>
      </c>
      <c r="AW151" s="11" t="s">
        <v>37</v>
      </c>
      <c r="AX151" s="11" t="s">
        <v>73</v>
      </c>
      <c r="AY151" s="216" t="s">
        <v>153</v>
      </c>
    </row>
    <row r="152" spans="2:51" s="14" customFormat="1" ht="13.5">
      <c r="B152" s="253"/>
      <c r="C152" s="254"/>
      <c r="D152" s="207" t="s">
        <v>163</v>
      </c>
      <c r="E152" s="255" t="s">
        <v>21</v>
      </c>
      <c r="F152" s="256" t="s">
        <v>202</v>
      </c>
      <c r="G152" s="254"/>
      <c r="H152" s="257">
        <v>40.135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163</v>
      </c>
      <c r="AU152" s="263" t="s">
        <v>83</v>
      </c>
      <c r="AV152" s="14" t="s">
        <v>154</v>
      </c>
      <c r="AW152" s="14" t="s">
        <v>37</v>
      </c>
      <c r="AX152" s="14" t="s">
        <v>73</v>
      </c>
      <c r="AY152" s="263" t="s">
        <v>153</v>
      </c>
    </row>
    <row r="153" spans="2:51" s="13" customFormat="1" ht="13.5">
      <c r="B153" s="228"/>
      <c r="C153" s="229"/>
      <c r="D153" s="207" t="s">
        <v>163</v>
      </c>
      <c r="E153" s="230" t="s">
        <v>21</v>
      </c>
      <c r="F153" s="231" t="s">
        <v>217</v>
      </c>
      <c r="G153" s="229"/>
      <c r="H153" s="232" t="s">
        <v>21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163</v>
      </c>
      <c r="AU153" s="238" t="s">
        <v>83</v>
      </c>
      <c r="AV153" s="13" t="s">
        <v>81</v>
      </c>
      <c r="AW153" s="13" t="s">
        <v>37</v>
      </c>
      <c r="AX153" s="13" t="s">
        <v>73</v>
      </c>
      <c r="AY153" s="238" t="s">
        <v>153</v>
      </c>
    </row>
    <row r="154" spans="2:51" s="11" customFormat="1" ht="13.5">
      <c r="B154" s="205"/>
      <c r="C154" s="206"/>
      <c r="D154" s="207" t="s">
        <v>163</v>
      </c>
      <c r="E154" s="208" t="s">
        <v>21</v>
      </c>
      <c r="F154" s="209" t="s">
        <v>218</v>
      </c>
      <c r="G154" s="206"/>
      <c r="H154" s="210">
        <v>62.49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163</v>
      </c>
      <c r="AU154" s="216" t="s">
        <v>83</v>
      </c>
      <c r="AV154" s="11" t="s">
        <v>83</v>
      </c>
      <c r="AW154" s="11" t="s">
        <v>37</v>
      </c>
      <c r="AX154" s="11" t="s">
        <v>73</v>
      </c>
      <c r="AY154" s="216" t="s">
        <v>153</v>
      </c>
    </row>
    <row r="155" spans="2:51" s="11" customFormat="1" ht="13.5">
      <c r="B155" s="205"/>
      <c r="C155" s="206"/>
      <c r="D155" s="207" t="s">
        <v>163</v>
      </c>
      <c r="E155" s="208" t="s">
        <v>21</v>
      </c>
      <c r="F155" s="209" t="s">
        <v>216</v>
      </c>
      <c r="G155" s="206"/>
      <c r="H155" s="210">
        <v>5.232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163</v>
      </c>
      <c r="AU155" s="216" t="s">
        <v>83</v>
      </c>
      <c r="AV155" s="11" t="s">
        <v>83</v>
      </c>
      <c r="AW155" s="11" t="s">
        <v>37</v>
      </c>
      <c r="AX155" s="11" t="s">
        <v>73</v>
      </c>
      <c r="AY155" s="216" t="s">
        <v>153</v>
      </c>
    </row>
    <row r="156" spans="2:51" s="14" customFormat="1" ht="13.5">
      <c r="B156" s="253"/>
      <c r="C156" s="254"/>
      <c r="D156" s="207" t="s">
        <v>163</v>
      </c>
      <c r="E156" s="255" t="s">
        <v>21</v>
      </c>
      <c r="F156" s="256" t="s">
        <v>202</v>
      </c>
      <c r="G156" s="254"/>
      <c r="H156" s="257">
        <v>67.722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163</v>
      </c>
      <c r="AU156" s="263" t="s">
        <v>83</v>
      </c>
      <c r="AV156" s="14" t="s">
        <v>154</v>
      </c>
      <c r="AW156" s="14" t="s">
        <v>37</v>
      </c>
      <c r="AX156" s="14" t="s">
        <v>73</v>
      </c>
      <c r="AY156" s="263" t="s">
        <v>153</v>
      </c>
    </row>
    <row r="157" spans="2:51" s="12" customFormat="1" ht="13.5">
      <c r="B157" s="217"/>
      <c r="C157" s="218"/>
      <c r="D157" s="239" t="s">
        <v>163</v>
      </c>
      <c r="E157" s="240" t="s">
        <v>21</v>
      </c>
      <c r="F157" s="241" t="s">
        <v>165</v>
      </c>
      <c r="G157" s="218"/>
      <c r="H157" s="242">
        <v>980.663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163</v>
      </c>
      <c r="AU157" s="227" t="s">
        <v>83</v>
      </c>
      <c r="AV157" s="12" t="s">
        <v>161</v>
      </c>
      <c r="AW157" s="12" t="s">
        <v>37</v>
      </c>
      <c r="AX157" s="12" t="s">
        <v>81</v>
      </c>
      <c r="AY157" s="227" t="s">
        <v>153</v>
      </c>
    </row>
    <row r="158" spans="2:65" s="1" customFormat="1" ht="22.5" customHeight="1">
      <c r="B158" s="41"/>
      <c r="C158" s="193" t="s">
        <v>219</v>
      </c>
      <c r="D158" s="193" t="s">
        <v>156</v>
      </c>
      <c r="E158" s="194" t="s">
        <v>220</v>
      </c>
      <c r="F158" s="195" t="s">
        <v>221</v>
      </c>
      <c r="G158" s="196" t="s">
        <v>183</v>
      </c>
      <c r="H158" s="197">
        <v>980.663</v>
      </c>
      <c r="I158" s="198"/>
      <c r="J158" s="199">
        <f>ROUND(I158*H158,2)</f>
        <v>0</v>
      </c>
      <c r="K158" s="195" t="s">
        <v>160</v>
      </c>
      <c r="L158" s="61"/>
      <c r="M158" s="200" t="s">
        <v>21</v>
      </c>
      <c r="N158" s="201" t="s">
        <v>46</v>
      </c>
      <c r="O158" s="42"/>
      <c r="P158" s="202">
        <f>O158*H158</f>
        <v>0</v>
      </c>
      <c r="Q158" s="202">
        <v>0.00546</v>
      </c>
      <c r="R158" s="202">
        <f>Q158*H158</f>
        <v>5.354419979999999</v>
      </c>
      <c r="S158" s="202">
        <v>0</v>
      </c>
      <c r="T158" s="203">
        <f>S158*H158</f>
        <v>0</v>
      </c>
      <c r="AR158" s="24" t="s">
        <v>161</v>
      </c>
      <c r="AT158" s="24" t="s">
        <v>156</v>
      </c>
      <c r="AU158" s="24" t="s">
        <v>83</v>
      </c>
      <c r="AY158" s="24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161</v>
      </c>
      <c r="BK158" s="204">
        <f>ROUND(I158*H158,2)</f>
        <v>0</v>
      </c>
      <c r="BL158" s="24" t="s">
        <v>161</v>
      </c>
      <c r="BM158" s="24" t="s">
        <v>222</v>
      </c>
    </row>
    <row r="159" spans="2:51" s="13" customFormat="1" ht="13.5">
      <c r="B159" s="228"/>
      <c r="C159" s="229"/>
      <c r="D159" s="207" t="s">
        <v>163</v>
      </c>
      <c r="E159" s="230" t="s">
        <v>21</v>
      </c>
      <c r="F159" s="231" t="s">
        <v>194</v>
      </c>
      <c r="G159" s="229"/>
      <c r="H159" s="232" t="s">
        <v>21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163</v>
      </c>
      <c r="AU159" s="238" t="s">
        <v>83</v>
      </c>
      <c r="AV159" s="13" t="s">
        <v>81</v>
      </c>
      <c r="AW159" s="13" t="s">
        <v>37</v>
      </c>
      <c r="AX159" s="13" t="s">
        <v>73</v>
      </c>
      <c r="AY159" s="238" t="s">
        <v>153</v>
      </c>
    </row>
    <row r="160" spans="2:51" s="11" customFormat="1" ht="13.5">
      <c r="B160" s="205"/>
      <c r="C160" s="206"/>
      <c r="D160" s="207" t="s">
        <v>163</v>
      </c>
      <c r="E160" s="208" t="s">
        <v>21</v>
      </c>
      <c r="F160" s="209" t="s">
        <v>195</v>
      </c>
      <c r="G160" s="206"/>
      <c r="H160" s="210">
        <v>573.464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163</v>
      </c>
      <c r="AU160" s="216" t="s">
        <v>83</v>
      </c>
      <c r="AV160" s="11" t="s">
        <v>83</v>
      </c>
      <c r="AW160" s="11" t="s">
        <v>37</v>
      </c>
      <c r="AX160" s="11" t="s">
        <v>73</v>
      </c>
      <c r="AY160" s="216" t="s">
        <v>153</v>
      </c>
    </row>
    <row r="161" spans="2:51" s="11" customFormat="1" ht="13.5">
      <c r="B161" s="205"/>
      <c r="C161" s="206"/>
      <c r="D161" s="207" t="s">
        <v>163</v>
      </c>
      <c r="E161" s="208" t="s">
        <v>21</v>
      </c>
      <c r="F161" s="209" t="s">
        <v>196</v>
      </c>
      <c r="G161" s="206"/>
      <c r="H161" s="210">
        <v>-85.19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163</v>
      </c>
      <c r="AU161" s="216" t="s">
        <v>83</v>
      </c>
      <c r="AV161" s="11" t="s">
        <v>83</v>
      </c>
      <c r="AW161" s="11" t="s">
        <v>37</v>
      </c>
      <c r="AX161" s="11" t="s">
        <v>73</v>
      </c>
      <c r="AY161" s="216" t="s">
        <v>153</v>
      </c>
    </row>
    <row r="162" spans="2:51" s="11" customFormat="1" ht="13.5">
      <c r="B162" s="205"/>
      <c r="C162" s="206"/>
      <c r="D162" s="207" t="s">
        <v>163</v>
      </c>
      <c r="E162" s="208" t="s">
        <v>21</v>
      </c>
      <c r="F162" s="209" t="s">
        <v>197</v>
      </c>
      <c r="G162" s="206"/>
      <c r="H162" s="210">
        <v>-7.525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163</v>
      </c>
      <c r="AU162" s="216" t="s">
        <v>83</v>
      </c>
      <c r="AV162" s="11" t="s">
        <v>83</v>
      </c>
      <c r="AW162" s="11" t="s">
        <v>37</v>
      </c>
      <c r="AX162" s="11" t="s">
        <v>73</v>
      </c>
      <c r="AY162" s="216" t="s">
        <v>153</v>
      </c>
    </row>
    <row r="163" spans="2:51" s="11" customFormat="1" ht="13.5">
      <c r="B163" s="205"/>
      <c r="C163" s="206"/>
      <c r="D163" s="207" t="s">
        <v>163</v>
      </c>
      <c r="E163" s="208" t="s">
        <v>21</v>
      </c>
      <c r="F163" s="209" t="s">
        <v>198</v>
      </c>
      <c r="G163" s="206"/>
      <c r="H163" s="210">
        <v>-7.212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163</v>
      </c>
      <c r="AU163" s="216" t="s">
        <v>83</v>
      </c>
      <c r="AV163" s="11" t="s">
        <v>83</v>
      </c>
      <c r="AW163" s="11" t="s">
        <v>37</v>
      </c>
      <c r="AX163" s="11" t="s">
        <v>73</v>
      </c>
      <c r="AY163" s="216" t="s">
        <v>153</v>
      </c>
    </row>
    <row r="164" spans="2:51" s="11" customFormat="1" ht="13.5">
      <c r="B164" s="205"/>
      <c r="C164" s="206"/>
      <c r="D164" s="207" t="s">
        <v>163</v>
      </c>
      <c r="E164" s="208" t="s">
        <v>21</v>
      </c>
      <c r="F164" s="209" t="s">
        <v>199</v>
      </c>
      <c r="G164" s="206"/>
      <c r="H164" s="210">
        <v>-90.36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163</v>
      </c>
      <c r="AU164" s="216" t="s">
        <v>83</v>
      </c>
      <c r="AV164" s="11" t="s">
        <v>83</v>
      </c>
      <c r="AW164" s="11" t="s">
        <v>37</v>
      </c>
      <c r="AX164" s="11" t="s">
        <v>73</v>
      </c>
      <c r="AY164" s="216" t="s">
        <v>153</v>
      </c>
    </row>
    <row r="165" spans="2:51" s="11" customFormat="1" ht="13.5">
      <c r="B165" s="205"/>
      <c r="C165" s="206"/>
      <c r="D165" s="207" t="s">
        <v>163</v>
      </c>
      <c r="E165" s="208" t="s">
        <v>21</v>
      </c>
      <c r="F165" s="209" t="s">
        <v>200</v>
      </c>
      <c r="G165" s="206"/>
      <c r="H165" s="210">
        <v>38.944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163</v>
      </c>
      <c r="AU165" s="216" t="s">
        <v>83</v>
      </c>
      <c r="AV165" s="11" t="s">
        <v>83</v>
      </c>
      <c r="AW165" s="11" t="s">
        <v>37</v>
      </c>
      <c r="AX165" s="11" t="s">
        <v>73</v>
      </c>
      <c r="AY165" s="216" t="s">
        <v>153</v>
      </c>
    </row>
    <row r="166" spans="2:51" s="11" customFormat="1" ht="13.5">
      <c r="B166" s="205"/>
      <c r="C166" s="206"/>
      <c r="D166" s="207" t="s">
        <v>163</v>
      </c>
      <c r="E166" s="208" t="s">
        <v>21</v>
      </c>
      <c r="F166" s="209" t="s">
        <v>201</v>
      </c>
      <c r="G166" s="206"/>
      <c r="H166" s="210">
        <v>65.28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163</v>
      </c>
      <c r="AU166" s="216" t="s">
        <v>83</v>
      </c>
      <c r="AV166" s="11" t="s">
        <v>83</v>
      </c>
      <c r="AW166" s="11" t="s">
        <v>37</v>
      </c>
      <c r="AX166" s="11" t="s">
        <v>73</v>
      </c>
      <c r="AY166" s="216" t="s">
        <v>153</v>
      </c>
    </row>
    <row r="167" spans="2:51" s="14" customFormat="1" ht="13.5">
      <c r="B167" s="253"/>
      <c r="C167" s="254"/>
      <c r="D167" s="207" t="s">
        <v>163</v>
      </c>
      <c r="E167" s="255" t="s">
        <v>21</v>
      </c>
      <c r="F167" s="256" t="s">
        <v>202</v>
      </c>
      <c r="G167" s="254"/>
      <c r="H167" s="257">
        <v>487.401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AT167" s="263" t="s">
        <v>163</v>
      </c>
      <c r="AU167" s="263" t="s">
        <v>83</v>
      </c>
      <c r="AV167" s="14" t="s">
        <v>154</v>
      </c>
      <c r="AW167" s="14" t="s">
        <v>37</v>
      </c>
      <c r="AX167" s="14" t="s">
        <v>73</v>
      </c>
      <c r="AY167" s="263" t="s">
        <v>153</v>
      </c>
    </row>
    <row r="168" spans="2:51" s="13" customFormat="1" ht="13.5">
      <c r="B168" s="228"/>
      <c r="C168" s="229"/>
      <c r="D168" s="207" t="s">
        <v>163</v>
      </c>
      <c r="E168" s="230" t="s">
        <v>21</v>
      </c>
      <c r="F168" s="231" t="s">
        <v>203</v>
      </c>
      <c r="G168" s="229"/>
      <c r="H168" s="232" t="s">
        <v>21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163</v>
      </c>
      <c r="AU168" s="238" t="s">
        <v>83</v>
      </c>
      <c r="AV168" s="13" t="s">
        <v>81</v>
      </c>
      <c r="AW168" s="13" t="s">
        <v>37</v>
      </c>
      <c r="AX168" s="13" t="s">
        <v>73</v>
      </c>
      <c r="AY168" s="238" t="s">
        <v>153</v>
      </c>
    </row>
    <row r="169" spans="2:51" s="11" customFormat="1" ht="13.5">
      <c r="B169" s="205"/>
      <c r="C169" s="206"/>
      <c r="D169" s="207" t="s">
        <v>163</v>
      </c>
      <c r="E169" s="208" t="s">
        <v>21</v>
      </c>
      <c r="F169" s="209" t="s">
        <v>204</v>
      </c>
      <c r="G169" s="206"/>
      <c r="H169" s="210">
        <v>418.564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163</v>
      </c>
      <c r="AU169" s="216" t="s">
        <v>83</v>
      </c>
      <c r="AV169" s="11" t="s">
        <v>83</v>
      </c>
      <c r="AW169" s="11" t="s">
        <v>37</v>
      </c>
      <c r="AX169" s="11" t="s">
        <v>73</v>
      </c>
      <c r="AY169" s="216" t="s">
        <v>153</v>
      </c>
    </row>
    <row r="170" spans="2:51" s="11" customFormat="1" ht="13.5">
      <c r="B170" s="205"/>
      <c r="C170" s="206"/>
      <c r="D170" s="207" t="s">
        <v>163</v>
      </c>
      <c r="E170" s="208" t="s">
        <v>21</v>
      </c>
      <c r="F170" s="209" t="s">
        <v>205</v>
      </c>
      <c r="G170" s="206"/>
      <c r="H170" s="210">
        <v>-51.695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163</v>
      </c>
      <c r="AU170" s="216" t="s">
        <v>83</v>
      </c>
      <c r="AV170" s="11" t="s">
        <v>83</v>
      </c>
      <c r="AW170" s="11" t="s">
        <v>37</v>
      </c>
      <c r="AX170" s="11" t="s">
        <v>73</v>
      </c>
      <c r="AY170" s="216" t="s">
        <v>153</v>
      </c>
    </row>
    <row r="171" spans="2:51" s="11" customFormat="1" ht="13.5">
      <c r="B171" s="205"/>
      <c r="C171" s="206"/>
      <c r="D171" s="207" t="s">
        <v>163</v>
      </c>
      <c r="E171" s="208" t="s">
        <v>21</v>
      </c>
      <c r="F171" s="209" t="s">
        <v>206</v>
      </c>
      <c r="G171" s="206"/>
      <c r="H171" s="210">
        <v>-3.763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163</v>
      </c>
      <c r="AU171" s="216" t="s">
        <v>83</v>
      </c>
      <c r="AV171" s="11" t="s">
        <v>83</v>
      </c>
      <c r="AW171" s="11" t="s">
        <v>37</v>
      </c>
      <c r="AX171" s="11" t="s">
        <v>73</v>
      </c>
      <c r="AY171" s="216" t="s">
        <v>153</v>
      </c>
    </row>
    <row r="172" spans="2:51" s="11" customFormat="1" ht="13.5">
      <c r="B172" s="205"/>
      <c r="C172" s="206"/>
      <c r="D172" s="207" t="s">
        <v>163</v>
      </c>
      <c r="E172" s="208" t="s">
        <v>21</v>
      </c>
      <c r="F172" s="209" t="s">
        <v>207</v>
      </c>
      <c r="G172" s="206"/>
      <c r="H172" s="210">
        <v>-2.37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163</v>
      </c>
      <c r="AU172" s="216" t="s">
        <v>83</v>
      </c>
      <c r="AV172" s="11" t="s">
        <v>83</v>
      </c>
      <c r="AW172" s="11" t="s">
        <v>37</v>
      </c>
      <c r="AX172" s="11" t="s">
        <v>73</v>
      </c>
      <c r="AY172" s="216" t="s">
        <v>153</v>
      </c>
    </row>
    <row r="173" spans="2:51" s="11" customFormat="1" ht="13.5">
      <c r="B173" s="205"/>
      <c r="C173" s="206"/>
      <c r="D173" s="207" t="s">
        <v>163</v>
      </c>
      <c r="E173" s="208" t="s">
        <v>21</v>
      </c>
      <c r="F173" s="209" t="s">
        <v>199</v>
      </c>
      <c r="G173" s="206"/>
      <c r="H173" s="210">
        <v>-90.36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163</v>
      </c>
      <c r="AU173" s="216" t="s">
        <v>83</v>
      </c>
      <c r="AV173" s="11" t="s">
        <v>83</v>
      </c>
      <c r="AW173" s="11" t="s">
        <v>37</v>
      </c>
      <c r="AX173" s="11" t="s">
        <v>73</v>
      </c>
      <c r="AY173" s="216" t="s">
        <v>153</v>
      </c>
    </row>
    <row r="174" spans="2:51" s="11" customFormat="1" ht="13.5">
      <c r="B174" s="205"/>
      <c r="C174" s="206"/>
      <c r="D174" s="207" t="s">
        <v>163</v>
      </c>
      <c r="E174" s="208" t="s">
        <v>21</v>
      </c>
      <c r="F174" s="209" t="s">
        <v>208</v>
      </c>
      <c r="G174" s="206"/>
      <c r="H174" s="210">
        <v>23.632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163</v>
      </c>
      <c r="AU174" s="216" t="s">
        <v>83</v>
      </c>
      <c r="AV174" s="11" t="s">
        <v>83</v>
      </c>
      <c r="AW174" s="11" t="s">
        <v>37</v>
      </c>
      <c r="AX174" s="11" t="s">
        <v>73</v>
      </c>
      <c r="AY174" s="216" t="s">
        <v>153</v>
      </c>
    </row>
    <row r="175" spans="2:51" s="11" customFormat="1" ht="13.5">
      <c r="B175" s="205"/>
      <c r="C175" s="206"/>
      <c r="D175" s="207" t="s">
        <v>163</v>
      </c>
      <c r="E175" s="208" t="s">
        <v>21</v>
      </c>
      <c r="F175" s="209" t="s">
        <v>209</v>
      </c>
      <c r="G175" s="206"/>
      <c r="H175" s="210">
        <v>32.64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163</v>
      </c>
      <c r="AU175" s="216" t="s">
        <v>83</v>
      </c>
      <c r="AV175" s="11" t="s">
        <v>83</v>
      </c>
      <c r="AW175" s="11" t="s">
        <v>37</v>
      </c>
      <c r="AX175" s="11" t="s">
        <v>73</v>
      </c>
      <c r="AY175" s="216" t="s">
        <v>153</v>
      </c>
    </row>
    <row r="176" spans="2:51" s="14" customFormat="1" ht="13.5">
      <c r="B176" s="253"/>
      <c r="C176" s="254"/>
      <c r="D176" s="207" t="s">
        <v>163</v>
      </c>
      <c r="E176" s="255" t="s">
        <v>21</v>
      </c>
      <c r="F176" s="256" t="s">
        <v>202</v>
      </c>
      <c r="G176" s="254"/>
      <c r="H176" s="257">
        <v>326.648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AT176" s="263" t="s">
        <v>163</v>
      </c>
      <c r="AU176" s="263" t="s">
        <v>83</v>
      </c>
      <c r="AV176" s="14" t="s">
        <v>154</v>
      </c>
      <c r="AW176" s="14" t="s">
        <v>37</v>
      </c>
      <c r="AX176" s="14" t="s">
        <v>73</v>
      </c>
      <c r="AY176" s="263" t="s">
        <v>153</v>
      </c>
    </row>
    <row r="177" spans="2:51" s="13" customFormat="1" ht="13.5">
      <c r="B177" s="228"/>
      <c r="C177" s="229"/>
      <c r="D177" s="207" t="s">
        <v>163</v>
      </c>
      <c r="E177" s="230" t="s">
        <v>21</v>
      </c>
      <c r="F177" s="231" t="s">
        <v>210</v>
      </c>
      <c r="G177" s="229"/>
      <c r="H177" s="232" t="s">
        <v>21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163</v>
      </c>
      <c r="AU177" s="238" t="s">
        <v>83</v>
      </c>
      <c r="AV177" s="13" t="s">
        <v>81</v>
      </c>
      <c r="AW177" s="13" t="s">
        <v>37</v>
      </c>
      <c r="AX177" s="13" t="s">
        <v>73</v>
      </c>
      <c r="AY177" s="238" t="s">
        <v>153</v>
      </c>
    </row>
    <row r="178" spans="2:51" s="11" customFormat="1" ht="13.5">
      <c r="B178" s="205"/>
      <c r="C178" s="206"/>
      <c r="D178" s="207" t="s">
        <v>163</v>
      </c>
      <c r="E178" s="208" t="s">
        <v>21</v>
      </c>
      <c r="F178" s="209" t="s">
        <v>211</v>
      </c>
      <c r="G178" s="206"/>
      <c r="H178" s="210">
        <v>66.185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163</v>
      </c>
      <c r="AU178" s="216" t="s">
        <v>83</v>
      </c>
      <c r="AV178" s="11" t="s">
        <v>83</v>
      </c>
      <c r="AW178" s="11" t="s">
        <v>37</v>
      </c>
      <c r="AX178" s="11" t="s">
        <v>73</v>
      </c>
      <c r="AY178" s="216" t="s">
        <v>153</v>
      </c>
    </row>
    <row r="179" spans="2:51" s="11" customFormat="1" ht="13.5">
      <c r="B179" s="205"/>
      <c r="C179" s="206"/>
      <c r="D179" s="207" t="s">
        <v>163</v>
      </c>
      <c r="E179" s="208" t="s">
        <v>21</v>
      </c>
      <c r="F179" s="209" t="s">
        <v>212</v>
      </c>
      <c r="G179" s="206"/>
      <c r="H179" s="210">
        <v>-7.428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163</v>
      </c>
      <c r="AU179" s="216" t="s">
        <v>83</v>
      </c>
      <c r="AV179" s="11" t="s">
        <v>83</v>
      </c>
      <c r="AW179" s="11" t="s">
        <v>37</v>
      </c>
      <c r="AX179" s="11" t="s">
        <v>73</v>
      </c>
      <c r="AY179" s="216" t="s">
        <v>153</v>
      </c>
    </row>
    <row r="180" spans="2:51" s="14" customFormat="1" ht="13.5">
      <c r="B180" s="253"/>
      <c r="C180" s="254"/>
      <c r="D180" s="207" t="s">
        <v>163</v>
      </c>
      <c r="E180" s="255" t="s">
        <v>21</v>
      </c>
      <c r="F180" s="256" t="s">
        <v>202</v>
      </c>
      <c r="G180" s="254"/>
      <c r="H180" s="257">
        <v>58.757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AT180" s="263" t="s">
        <v>163</v>
      </c>
      <c r="AU180" s="263" t="s">
        <v>83</v>
      </c>
      <c r="AV180" s="14" t="s">
        <v>154</v>
      </c>
      <c r="AW180" s="14" t="s">
        <v>37</v>
      </c>
      <c r="AX180" s="14" t="s">
        <v>73</v>
      </c>
      <c r="AY180" s="263" t="s">
        <v>153</v>
      </c>
    </row>
    <row r="181" spans="2:51" s="13" customFormat="1" ht="13.5">
      <c r="B181" s="228"/>
      <c r="C181" s="229"/>
      <c r="D181" s="207" t="s">
        <v>163</v>
      </c>
      <c r="E181" s="230" t="s">
        <v>21</v>
      </c>
      <c r="F181" s="231" t="s">
        <v>213</v>
      </c>
      <c r="G181" s="229"/>
      <c r="H181" s="232" t="s">
        <v>21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163</v>
      </c>
      <c r="AU181" s="238" t="s">
        <v>83</v>
      </c>
      <c r="AV181" s="13" t="s">
        <v>81</v>
      </c>
      <c r="AW181" s="13" t="s">
        <v>37</v>
      </c>
      <c r="AX181" s="13" t="s">
        <v>73</v>
      </c>
      <c r="AY181" s="238" t="s">
        <v>153</v>
      </c>
    </row>
    <row r="182" spans="2:51" s="11" customFormat="1" ht="13.5">
      <c r="B182" s="205"/>
      <c r="C182" s="206"/>
      <c r="D182" s="207" t="s">
        <v>163</v>
      </c>
      <c r="E182" s="208" t="s">
        <v>21</v>
      </c>
      <c r="F182" s="209" t="s">
        <v>214</v>
      </c>
      <c r="G182" s="206"/>
      <c r="H182" s="210">
        <v>39.763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163</v>
      </c>
      <c r="AU182" s="216" t="s">
        <v>83</v>
      </c>
      <c r="AV182" s="11" t="s">
        <v>83</v>
      </c>
      <c r="AW182" s="11" t="s">
        <v>37</v>
      </c>
      <c r="AX182" s="11" t="s">
        <v>73</v>
      </c>
      <c r="AY182" s="216" t="s">
        <v>153</v>
      </c>
    </row>
    <row r="183" spans="2:51" s="11" customFormat="1" ht="13.5">
      <c r="B183" s="205"/>
      <c r="C183" s="206"/>
      <c r="D183" s="207" t="s">
        <v>163</v>
      </c>
      <c r="E183" s="208" t="s">
        <v>21</v>
      </c>
      <c r="F183" s="209" t="s">
        <v>215</v>
      </c>
      <c r="G183" s="206"/>
      <c r="H183" s="210">
        <v>-2.49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163</v>
      </c>
      <c r="AU183" s="216" t="s">
        <v>83</v>
      </c>
      <c r="AV183" s="11" t="s">
        <v>83</v>
      </c>
      <c r="AW183" s="11" t="s">
        <v>37</v>
      </c>
      <c r="AX183" s="11" t="s">
        <v>73</v>
      </c>
      <c r="AY183" s="216" t="s">
        <v>153</v>
      </c>
    </row>
    <row r="184" spans="2:51" s="11" customFormat="1" ht="13.5">
      <c r="B184" s="205"/>
      <c r="C184" s="206"/>
      <c r="D184" s="207" t="s">
        <v>163</v>
      </c>
      <c r="E184" s="208" t="s">
        <v>21</v>
      </c>
      <c r="F184" s="209" t="s">
        <v>207</v>
      </c>
      <c r="G184" s="206"/>
      <c r="H184" s="210">
        <v>-2.37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163</v>
      </c>
      <c r="AU184" s="216" t="s">
        <v>83</v>
      </c>
      <c r="AV184" s="11" t="s">
        <v>83</v>
      </c>
      <c r="AW184" s="11" t="s">
        <v>37</v>
      </c>
      <c r="AX184" s="11" t="s">
        <v>73</v>
      </c>
      <c r="AY184" s="216" t="s">
        <v>153</v>
      </c>
    </row>
    <row r="185" spans="2:51" s="11" customFormat="1" ht="13.5">
      <c r="B185" s="205"/>
      <c r="C185" s="206"/>
      <c r="D185" s="207" t="s">
        <v>163</v>
      </c>
      <c r="E185" s="208" t="s">
        <v>21</v>
      </c>
      <c r="F185" s="209" t="s">
        <v>216</v>
      </c>
      <c r="G185" s="206"/>
      <c r="H185" s="210">
        <v>5.232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163</v>
      </c>
      <c r="AU185" s="216" t="s">
        <v>83</v>
      </c>
      <c r="AV185" s="11" t="s">
        <v>83</v>
      </c>
      <c r="AW185" s="11" t="s">
        <v>37</v>
      </c>
      <c r="AX185" s="11" t="s">
        <v>73</v>
      </c>
      <c r="AY185" s="216" t="s">
        <v>153</v>
      </c>
    </row>
    <row r="186" spans="2:51" s="14" customFormat="1" ht="13.5">
      <c r="B186" s="253"/>
      <c r="C186" s="254"/>
      <c r="D186" s="207" t="s">
        <v>163</v>
      </c>
      <c r="E186" s="255" t="s">
        <v>21</v>
      </c>
      <c r="F186" s="256" t="s">
        <v>202</v>
      </c>
      <c r="G186" s="254"/>
      <c r="H186" s="257">
        <v>40.135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AT186" s="263" t="s">
        <v>163</v>
      </c>
      <c r="AU186" s="263" t="s">
        <v>83</v>
      </c>
      <c r="AV186" s="14" t="s">
        <v>154</v>
      </c>
      <c r="AW186" s="14" t="s">
        <v>37</v>
      </c>
      <c r="AX186" s="14" t="s">
        <v>73</v>
      </c>
      <c r="AY186" s="263" t="s">
        <v>153</v>
      </c>
    </row>
    <row r="187" spans="2:51" s="13" customFormat="1" ht="13.5">
      <c r="B187" s="228"/>
      <c r="C187" s="229"/>
      <c r="D187" s="207" t="s">
        <v>163</v>
      </c>
      <c r="E187" s="230" t="s">
        <v>21</v>
      </c>
      <c r="F187" s="231" t="s">
        <v>217</v>
      </c>
      <c r="G187" s="229"/>
      <c r="H187" s="232" t="s">
        <v>21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163</v>
      </c>
      <c r="AU187" s="238" t="s">
        <v>83</v>
      </c>
      <c r="AV187" s="13" t="s">
        <v>81</v>
      </c>
      <c r="AW187" s="13" t="s">
        <v>37</v>
      </c>
      <c r="AX187" s="13" t="s">
        <v>73</v>
      </c>
      <c r="AY187" s="238" t="s">
        <v>153</v>
      </c>
    </row>
    <row r="188" spans="2:51" s="11" customFormat="1" ht="13.5">
      <c r="B188" s="205"/>
      <c r="C188" s="206"/>
      <c r="D188" s="207" t="s">
        <v>163</v>
      </c>
      <c r="E188" s="208" t="s">
        <v>21</v>
      </c>
      <c r="F188" s="209" t="s">
        <v>218</v>
      </c>
      <c r="G188" s="206"/>
      <c r="H188" s="210">
        <v>62.49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163</v>
      </c>
      <c r="AU188" s="216" t="s">
        <v>83</v>
      </c>
      <c r="AV188" s="11" t="s">
        <v>83</v>
      </c>
      <c r="AW188" s="11" t="s">
        <v>37</v>
      </c>
      <c r="AX188" s="11" t="s">
        <v>73</v>
      </c>
      <c r="AY188" s="216" t="s">
        <v>153</v>
      </c>
    </row>
    <row r="189" spans="2:51" s="11" customFormat="1" ht="13.5">
      <c r="B189" s="205"/>
      <c r="C189" s="206"/>
      <c r="D189" s="207" t="s">
        <v>163</v>
      </c>
      <c r="E189" s="208" t="s">
        <v>21</v>
      </c>
      <c r="F189" s="209" t="s">
        <v>216</v>
      </c>
      <c r="G189" s="206"/>
      <c r="H189" s="210">
        <v>5.232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163</v>
      </c>
      <c r="AU189" s="216" t="s">
        <v>83</v>
      </c>
      <c r="AV189" s="11" t="s">
        <v>83</v>
      </c>
      <c r="AW189" s="11" t="s">
        <v>37</v>
      </c>
      <c r="AX189" s="11" t="s">
        <v>73</v>
      </c>
      <c r="AY189" s="216" t="s">
        <v>153</v>
      </c>
    </row>
    <row r="190" spans="2:51" s="14" customFormat="1" ht="13.5">
      <c r="B190" s="253"/>
      <c r="C190" s="254"/>
      <c r="D190" s="207" t="s">
        <v>163</v>
      </c>
      <c r="E190" s="255" t="s">
        <v>21</v>
      </c>
      <c r="F190" s="256" t="s">
        <v>202</v>
      </c>
      <c r="G190" s="254"/>
      <c r="H190" s="257">
        <v>67.722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163</v>
      </c>
      <c r="AU190" s="263" t="s">
        <v>83</v>
      </c>
      <c r="AV190" s="14" t="s">
        <v>154</v>
      </c>
      <c r="AW190" s="14" t="s">
        <v>37</v>
      </c>
      <c r="AX190" s="14" t="s">
        <v>73</v>
      </c>
      <c r="AY190" s="263" t="s">
        <v>153</v>
      </c>
    </row>
    <row r="191" spans="2:51" s="12" customFormat="1" ht="13.5">
      <c r="B191" s="217"/>
      <c r="C191" s="218"/>
      <c r="D191" s="239" t="s">
        <v>163</v>
      </c>
      <c r="E191" s="240" t="s">
        <v>21</v>
      </c>
      <c r="F191" s="241" t="s">
        <v>165</v>
      </c>
      <c r="G191" s="218"/>
      <c r="H191" s="242">
        <v>980.663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163</v>
      </c>
      <c r="AU191" s="227" t="s">
        <v>83</v>
      </c>
      <c r="AV191" s="12" t="s">
        <v>161</v>
      </c>
      <c r="AW191" s="12" t="s">
        <v>37</v>
      </c>
      <c r="AX191" s="12" t="s">
        <v>81</v>
      </c>
      <c r="AY191" s="227" t="s">
        <v>153</v>
      </c>
    </row>
    <row r="192" spans="2:65" s="1" customFormat="1" ht="22.5" customHeight="1">
      <c r="B192" s="41"/>
      <c r="C192" s="193" t="s">
        <v>176</v>
      </c>
      <c r="D192" s="193" t="s">
        <v>156</v>
      </c>
      <c r="E192" s="194" t="s">
        <v>223</v>
      </c>
      <c r="F192" s="195" t="s">
        <v>224</v>
      </c>
      <c r="G192" s="196" t="s">
        <v>183</v>
      </c>
      <c r="H192" s="197">
        <v>926.237</v>
      </c>
      <c r="I192" s="198"/>
      <c r="J192" s="199">
        <f>ROUND(I192*H192,2)</f>
        <v>0</v>
      </c>
      <c r="K192" s="195" t="s">
        <v>160</v>
      </c>
      <c r="L192" s="61"/>
      <c r="M192" s="200" t="s">
        <v>21</v>
      </c>
      <c r="N192" s="201" t="s">
        <v>46</v>
      </c>
      <c r="O192" s="42"/>
      <c r="P192" s="202">
        <f>O192*H192</f>
        <v>0</v>
      </c>
      <c r="Q192" s="202">
        <v>0.003</v>
      </c>
      <c r="R192" s="202">
        <f>Q192*H192</f>
        <v>2.778711</v>
      </c>
      <c r="S192" s="202">
        <v>0</v>
      </c>
      <c r="T192" s="203">
        <f>S192*H192</f>
        <v>0</v>
      </c>
      <c r="AR192" s="24" t="s">
        <v>161</v>
      </c>
      <c r="AT192" s="24" t="s">
        <v>156</v>
      </c>
      <c r="AU192" s="24" t="s">
        <v>83</v>
      </c>
      <c r="AY192" s="24" t="s">
        <v>153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161</v>
      </c>
      <c r="BK192" s="204">
        <f>ROUND(I192*H192,2)</f>
        <v>0</v>
      </c>
      <c r="BL192" s="24" t="s">
        <v>161</v>
      </c>
      <c r="BM192" s="24" t="s">
        <v>225</v>
      </c>
    </row>
    <row r="193" spans="2:51" s="13" customFormat="1" ht="13.5">
      <c r="B193" s="228"/>
      <c r="C193" s="229"/>
      <c r="D193" s="207" t="s">
        <v>163</v>
      </c>
      <c r="E193" s="230" t="s">
        <v>21</v>
      </c>
      <c r="F193" s="231" t="s">
        <v>226</v>
      </c>
      <c r="G193" s="229"/>
      <c r="H193" s="232" t="s">
        <v>21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163</v>
      </c>
      <c r="AU193" s="238" t="s">
        <v>83</v>
      </c>
      <c r="AV193" s="13" t="s">
        <v>81</v>
      </c>
      <c r="AW193" s="13" t="s">
        <v>37</v>
      </c>
      <c r="AX193" s="13" t="s">
        <v>73</v>
      </c>
      <c r="AY193" s="238" t="s">
        <v>153</v>
      </c>
    </row>
    <row r="194" spans="2:51" s="11" customFormat="1" ht="13.5">
      <c r="B194" s="205"/>
      <c r="C194" s="206"/>
      <c r="D194" s="207" t="s">
        <v>163</v>
      </c>
      <c r="E194" s="208" t="s">
        <v>21</v>
      </c>
      <c r="F194" s="209" t="s">
        <v>227</v>
      </c>
      <c r="G194" s="206"/>
      <c r="H194" s="210">
        <v>4.44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163</v>
      </c>
      <c r="AU194" s="216" t="s">
        <v>83</v>
      </c>
      <c r="AV194" s="11" t="s">
        <v>83</v>
      </c>
      <c r="AW194" s="11" t="s">
        <v>37</v>
      </c>
      <c r="AX194" s="11" t="s">
        <v>73</v>
      </c>
      <c r="AY194" s="216" t="s">
        <v>153</v>
      </c>
    </row>
    <row r="195" spans="2:51" s="14" customFormat="1" ht="13.5">
      <c r="B195" s="253"/>
      <c r="C195" s="254"/>
      <c r="D195" s="207" t="s">
        <v>163</v>
      </c>
      <c r="E195" s="255" t="s">
        <v>21</v>
      </c>
      <c r="F195" s="256" t="s">
        <v>202</v>
      </c>
      <c r="G195" s="254"/>
      <c r="H195" s="257">
        <v>4.44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163</v>
      </c>
      <c r="AU195" s="263" t="s">
        <v>83</v>
      </c>
      <c r="AV195" s="14" t="s">
        <v>154</v>
      </c>
      <c r="AW195" s="14" t="s">
        <v>37</v>
      </c>
      <c r="AX195" s="14" t="s">
        <v>73</v>
      </c>
      <c r="AY195" s="263" t="s">
        <v>153</v>
      </c>
    </row>
    <row r="196" spans="2:51" s="13" customFormat="1" ht="13.5">
      <c r="B196" s="228"/>
      <c r="C196" s="229"/>
      <c r="D196" s="207" t="s">
        <v>163</v>
      </c>
      <c r="E196" s="230" t="s">
        <v>21</v>
      </c>
      <c r="F196" s="231" t="s">
        <v>194</v>
      </c>
      <c r="G196" s="229"/>
      <c r="H196" s="232" t="s">
        <v>21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163</v>
      </c>
      <c r="AU196" s="238" t="s">
        <v>83</v>
      </c>
      <c r="AV196" s="13" t="s">
        <v>81</v>
      </c>
      <c r="AW196" s="13" t="s">
        <v>37</v>
      </c>
      <c r="AX196" s="13" t="s">
        <v>73</v>
      </c>
      <c r="AY196" s="238" t="s">
        <v>153</v>
      </c>
    </row>
    <row r="197" spans="2:51" s="11" customFormat="1" ht="13.5">
      <c r="B197" s="205"/>
      <c r="C197" s="206"/>
      <c r="D197" s="207" t="s">
        <v>163</v>
      </c>
      <c r="E197" s="208" t="s">
        <v>21</v>
      </c>
      <c r="F197" s="209" t="s">
        <v>195</v>
      </c>
      <c r="G197" s="206"/>
      <c r="H197" s="210">
        <v>573.464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163</v>
      </c>
      <c r="AU197" s="216" t="s">
        <v>83</v>
      </c>
      <c r="AV197" s="11" t="s">
        <v>83</v>
      </c>
      <c r="AW197" s="11" t="s">
        <v>37</v>
      </c>
      <c r="AX197" s="11" t="s">
        <v>73</v>
      </c>
      <c r="AY197" s="216" t="s">
        <v>153</v>
      </c>
    </row>
    <row r="198" spans="2:51" s="11" customFormat="1" ht="13.5">
      <c r="B198" s="205"/>
      <c r="C198" s="206"/>
      <c r="D198" s="207" t="s">
        <v>163</v>
      </c>
      <c r="E198" s="208" t="s">
        <v>21</v>
      </c>
      <c r="F198" s="209" t="s">
        <v>196</v>
      </c>
      <c r="G198" s="206"/>
      <c r="H198" s="210">
        <v>-85.19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163</v>
      </c>
      <c r="AU198" s="216" t="s">
        <v>83</v>
      </c>
      <c r="AV198" s="11" t="s">
        <v>83</v>
      </c>
      <c r="AW198" s="11" t="s">
        <v>37</v>
      </c>
      <c r="AX198" s="11" t="s">
        <v>73</v>
      </c>
      <c r="AY198" s="216" t="s">
        <v>153</v>
      </c>
    </row>
    <row r="199" spans="2:51" s="11" customFormat="1" ht="13.5">
      <c r="B199" s="205"/>
      <c r="C199" s="206"/>
      <c r="D199" s="207" t="s">
        <v>163</v>
      </c>
      <c r="E199" s="208" t="s">
        <v>21</v>
      </c>
      <c r="F199" s="209" t="s">
        <v>197</v>
      </c>
      <c r="G199" s="206"/>
      <c r="H199" s="210">
        <v>-7.525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163</v>
      </c>
      <c r="AU199" s="216" t="s">
        <v>83</v>
      </c>
      <c r="AV199" s="11" t="s">
        <v>83</v>
      </c>
      <c r="AW199" s="11" t="s">
        <v>37</v>
      </c>
      <c r="AX199" s="11" t="s">
        <v>73</v>
      </c>
      <c r="AY199" s="216" t="s">
        <v>153</v>
      </c>
    </row>
    <row r="200" spans="2:51" s="11" customFormat="1" ht="13.5">
      <c r="B200" s="205"/>
      <c r="C200" s="206"/>
      <c r="D200" s="207" t="s">
        <v>163</v>
      </c>
      <c r="E200" s="208" t="s">
        <v>21</v>
      </c>
      <c r="F200" s="209" t="s">
        <v>198</v>
      </c>
      <c r="G200" s="206"/>
      <c r="H200" s="210">
        <v>-7.212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163</v>
      </c>
      <c r="AU200" s="216" t="s">
        <v>83</v>
      </c>
      <c r="AV200" s="11" t="s">
        <v>83</v>
      </c>
      <c r="AW200" s="11" t="s">
        <v>37</v>
      </c>
      <c r="AX200" s="11" t="s">
        <v>73</v>
      </c>
      <c r="AY200" s="216" t="s">
        <v>153</v>
      </c>
    </row>
    <row r="201" spans="2:51" s="11" customFormat="1" ht="13.5">
      <c r="B201" s="205"/>
      <c r="C201" s="206"/>
      <c r="D201" s="207" t="s">
        <v>163</v>
      </c>
      <c r="E201" s="208" t="s">
        <v>21</v>
      </c>
      <c r="F201" s="209" t="s">
        <v>199</v>
      </c>
      <c r="G201" s="206"/>
      <c r="H201" s="210">
        <v>-90.36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163</v>
      </c>
      <c r="AU201" s="216" t="s">
        <v>83</v>
      </c>
      <c r="AV201" s="11" t="s">
        <v>83</v>
      </c>
      <c r="AW201" s="11" t="s">
        <v>37</v>
      </c>
      <c r="AX201" s="11" t="s">
        <v>73</v>
      </c>
      <c r="AY201" s="216" t="s">
        <v>153</v>
      </c>
    </row>
    <row r="202" spans="2:51" s="11" customFormat="1" ht="13.5">
      <c r="B202" s="205"/>
      <c r="C202" s="206"/>
      <c r="D202" s="207" t="s">
        <v>163</v>
      </c>
      <c r="E202" s="208" t="s">
        <v>21</v>
      </c>
      <c r="F202" s="209" t="s">
        <v>200</v>
      </c>
      <c r="G202" s="206"/>
      <c r="H202" s="210">
        <v>38.944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163</v>
      </c>
      <c r="AU202" s="216" t="s">
        <v>83</v>
      </c>
      <c r="AV202" s="11" t="s">
        <v>83</v>
      </c>
      <c r="AW202" s="11" t="s">
        <v>37</v>
      </c>
      <c r="AX202" s="11" t="s">
        <v>73</v>
      </c>
      <c r="AY202" s="216" t="s">
        <v>153</v>
      </c>
    </row>
    <row r="203" spans="2:51" s="11" customFormat="1" ht="13.5">
      <c r="B203" s="205"/>
      <c r="C203" s="206"/>
      <c r="D203" s="207" t="s">
        <v>163</v>
      </c>
      <c r="E203" s="208" t="s">
        <v>21</v>
      </c>
      <c r="F203" s="209" t="s">
        <v>201</v>
      </c>
      <c r="G203" s="206"/>
      <c r="H203" s="210">
        <v>65.28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163</v>
      </c>
      <c r="AU203" s="216" t="s">
        <v>83</v>
      </c>
      <c r="AV203" s="11" t="s">
        <v>83</v>
      </c>
      <c r="AW203" s="11" t="s">
        <v>37</v>
      </c>
      <c r="AX203" s="11" t="s">
        <v>73</v>
      </c>
      <c r="AY203" s="216" t="s">
        <v>153</v>
      </c>
    </row>
    <row r="204" spans="2:51" s="14" customFormat="1" ht="13.5">
      <c r="B204" s="253"/>
      <c r="C204" s="254"/>
      <c r="D204" s="207" t="s">
        <v>163</v>
      </c>
      <c r="E204" s="255" t="s">
        <v>21</v>
      </c>
      <c r="F204" s="256" t="s">
        <v>202</v>
      </c>
      <c r="G204" s="254"/>
      <c r="H204" s="257">
        <v>487.401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163</v>
      </c>
      <c r="AU204" s="263" t="s">
        <v>83</v>
      </c>
      <c r="AV204" s="14" t="s">
        <v>154</v>
      </c>
      <c r="AW204" s="14" t="s">
        <v>37</v>
      </c>
      <c r="AX204" s="14" t="s">
        <v>73</v>
      </c>
      <c r="AY204" s="263" t="s">
        <v>153</v>
      </c>
    </row>
    <row r="205" spans="2:51" s="13" customFormat="1" ht="13.5">
      <c r="B205" s="228"/>
      <c r="C205" s="229"/>
      <c r="D205" s="207" t="s">
        <v>163</v>
      </c>
      <c r="E205" s="230" t="s">
        <v>21</v>
      </c>
      <c r="F205" s="231" t="s">
        <v>203</v>
      </c>
      <c r="G205" s="229"/>
      <c r="H205" s="232" t="s">
        <v>21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163</v>
      </c>
      <c r="AU205" s="238" t="s">
        <v>83</v>
      </c>
      <c r="AV205" s="13" t="s">
        <v>81</v>
      </c>
      <c r="AW205" s="13" t="s">
        <v>37</v>
      </c>
      <c r="AX205" s="13" t="s">
        <v>73</v>
      </c>
      <c r="AY205" s="238" t="s">
        <v>153</v>
      </c>
    </row>
    <row r="206" spans="2:51" s="11" customFormat="1" ht="13.5">
      <c r="B206" s="205"/>
      <c r="C206" s="206"/>
      <c r="D206" s="207" t="s">
        <v>163</v>
      </c>
      <c r="E206" s="208" t="s">
        <v>21</v>
      </c>
      <c r="F206" s="209" t="s">
        <v>204</v>
      </c>
      <c r="G206" s="206"/>
      <c r="H206" s="210">
        <v>418.564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163</v>
      </c>
      <c r="AU206" s="216" t="s">
        <v>83</v>
      </c>
      <c r="AV206" s="11" t="s">
        <v>83</v>
      </c>
      <c r="AW206" s="11" t="s">
        <v>37</v>
      </c>
      <c r="AX206" s="11" t="s">
        <v>73</v>
      </c>
      <c r="AY206" s="216" t="s">
        <v>153</v>
      </c>
    </row>
    <row r="207" spans="2:51" s="11" customFormat="1" ht="13.5">
      <c r="B207" s="205"/>
      <c r="C207" s="206"/>
      <c r="D207" s="207" t="s">
        <v>163</v>
      </c>
      <c r="E207" s="208" t="s">
        <v>21</v>
      </c>
      <c r="F207" s="209" t="s">
        <v>205</v>
      </c>
      <c r="G207" s="206"/>
      <c r="H207" s="210">
        <v>-51.695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163</v>
      </c>
      <c r="AU207" s="216" t="s">
        <v>83</v>
      </c>
      <c r="AV207" s="11" t="s">
        <v>83</v>
      </c>
      <c r="AW207" s="11" t="s">
        <v>37</v>
      </c>
      <c r="AX207" s="11" t="s">
        <v>73</v>
      </c>
      <c r="AY207" s="216" t="s">
        <v>153</v>
      </c>
    </row>
    <row r="208" spans="2:51" s="11" customFormat="1" ht="13.5">
      <c r="B208" s="205"/>
      <c r="C208" s="206"/>
      <c r="D208" s="207" t="s">
        <v>163</v>
      </c>
      <c r="E208" s="208" t="s">
        <v>21</v>
      </c>
      <c r="F208" s="209" t="s">
        <v>206</v>
      </c>
      <c r="G208" s="206"/>
      <c r="H208" s="210">
        <v>-3.763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163</v>
      </c>
      <c r="AU208" s="216" t="s">
        <v>83</v>
      </c>
      <c r="AV208" s="11" t="s">
        <v>83</v>
      </c>
      <c r="AW208" s="11" t="s">
        <v>37</v>
      </c>
      <c r="AX208" s="11" t="s">
        <v>73</v>
      </c>
      <c r="AY208" s="216" t="s">
        <v>153</v>
      </c>
    </row>
    <row r="209" spans="2:51" s="11" customFormat="1" ht="13.5">
      <c r="B209" s="205"/>
      <c r="C209" s="206"/>
      <c r="D209" s="207" t="s">
        <v>163</v>
      </c>
      <c r="E209" s="208" t="s">
        <v>21</v>
      </c>
      <c r="F209" s="209" t="s">
        <v>207</v>
      </c>
      <c r="G209" s="206"/>
      <c r="H209" s="210">
        <v>-2.37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163</v>
      </c>
      <c r="AU209" s="216" t="s">
        <v>83</v>
      </c>
      <c r="AV209" s="11" t="s">
        <v>83</v>
      </c>
      <c r="AW209" s="11" t="s">
        <v>37</v>
      </c>
      <c r="AX209" s="11" t="s">
        <v>73</v>
      </c>
      <c r="AY209" s="216" t="s">
        <v>153</v>
      </c>
    </row>
    <row r="210" spans="2:51" s="11" customFormat="1" ht="13.5">
      <c r="B210" s="205"/>
      <c r="C210" s="206"/>
      <c r="D210" s="207" t="s">
        <v>163</v>
      </c>
      <c r="E210" s="208" t="s">
        <v>21</v>
      </c>
      <c r="F210" s="209" t="s">
        <v>199</v>
      </c>
      <c r="G210" s="206"/>
      <c r="H210" s="210">
        <v>-90.36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163</v>
      </c>
      <c r="AU210" s="216" t="s">
        <v>83</v>
      </c>
      <c r="AV210" s="11" t="s">
        <v>83</v>
      </c>
      <c r="AW210" s="11" t="s">
        <v>37</v>
      </c>
      <c r="AX210" s="11" t="s">
        <v>73</v>
      </c>
      <c r="AY210" s="216" t="s">
        <v>153</v>
      </c>
    </row>
    <row r="211" spans="2:51" s="11" customFormat="1" ht="13.5">
      <c r="B211" s="205"/>
      <c r="C211" s="206"/>
      <c r="D211" s="207" t="s">
        <v>163</v>
      </c>
      <c r="E211" s="208" t="s">
        <v>21</v>
      </c>
      <c r="F211" s="209" t="s">
        <v>208</v>
      </c>
      <c r="G211" s="206"/>
      <c r="H211" s="210">
        <v>23.632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163</v>
      </c>
      <c r="AU211" s="216" t="s">
        <v>83</v>
      </c>
      <c r="AV211" s="11" t="s">
        <v>83</v>
      </c>
      <c r="AW211" s="11" t="s">
        <v>37</v>
      </c>
      <c r="AX211" s="11" t="s">
        <v>73</v>
      </c>
      <c r="AY211" s="216" t="s">
        <v>153</v>
      </c>
    </row>
    <row r="212" spans="2:51" s="11" customFormat="1" ht="13.5">
      <c r="B212" s="205"/>
      <c r="C212" s="206"/>
      <c r="D212" s="207" t="s">
        <v>163</v>
      </c>
      <c r="E212" s="208" t="s">
        <v>21</v>
      </c>
      <c r="F212" s="209" t="s">
        <v>209</v>
      </c>
      <c r="G212" s="206"/>
      <c r="H212" s="210">
        <v>32.64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163</v>
      </c>
      <c r="AU212" s="216" t="s">
        <v>83</v>
      </c>
      <c r="AV212" s="11" t="s">
        <v>83</v>
      </c>
      <c r="AW212" s="11" t="s">
        <v>37</v>
      </c>
      <c r="AX212" s="11" t="s">
        <v>73</v>
      </c>
      <c r="AY212" s="216" t="s">
        <v>153</v>
      </c>
    </row>
    <row r="213" spans="2:51" s="14" customFormat="1" ht="13.5">
      <c r="B213" s="253"/>
      <c r="C213" s="254"/>
      <c r="D213" s="207" t="s">
        <v>163</v>
      </c>
      <c r="E213" s="255" t="s">
        <v>21</v>
      </c>
      <c r="F213" s="256" t="s">
        <v>202</v>
      </c>
      <c r="G213" s="254"/>
      <c r="H213" s="257">
        <v>326.648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AT213" s="263" t="s">
        <v>163</v>
      </c>
      <c r="AU213" s="263" t="s">
        <v>83</v>
      </c>
      <c r="AV213" s="14" t="s">
        <v>154</v>
      </c>
      <c r="AW213" s="14" t="s">
        <v>37</v>
      </c>
      <c r="AX213" s="14" t="s">
        <v>73</v>
      </c>
      <c r="AY213" s="263" t="s">
        <v>153</v>
      </c>
    </row>
    <row r="214" spans="2:51" s="13" customFormat="1" ht="13.5">
      <c r="B214" s="228"/>
      <c r="C214" s="229"/>
      <c r="D214" s="207" t="s">
        <v>163</v>
      </c>
      <c r="E214" s="230" t="s">
        <v>21</v>
      </c>
      <c r="F214" s="231" t="s">
        <v>210</v>
      </c>
      <c r="G214" s="229"/>
      <c r="H214" s="232" t="s">
        <v>21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163</v>
      </c>
      <c r="AU214" s="238" t="s">
        <v>83</v>
      </c>
      <c r="AV214" s="13" t="s">
        <v>81</v>
      </c>
      <c r="AW214" s="13" t="s">
        <v>37</v>
      </c>
      <c r="AX214" s="13" t="s">
        <v>73</v>
      </c>
      <c r="AY214" s="238" t="s">
        <v>153</v>
      </c>
    </row>
    <row r="215" spans="2:51" s="11" customFormat="1" ht="13.5">
      <c r="B215" s="205"/>
      <c r="C215" s="206"/>
      <c r="D215" s="207" t="s">
        <v>163</v>
      </c>
      <c r="E215" s="208" t="s">
        <v>21</v>
      </c>
      <c r="F215" s="209" t="s">
        <v>211</v>
      </c>
      <c r="G215" s="206"/>
      <c r="H215" s="210">
        <v>66.185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163</v>
      </c>
      <c r="AU215" s="216" t="s">
        <v>83</v>
      </c>
      <c r="AV215" s="11" t="s">
        <v>83</v>
      </c>
      <c r="AW215" s="11" t="s">
        <v>37</v>
      </c>
      <c r="AX215" s="11" t="s">
        <v>73</v>
      </c>
      <c r="AY215" s="216" t="s">
        <v>153</v>
      </c>
    </row>
    <row r="216" spans="2:51" s="11" customFormat="1" ht="13.5">
      <c r="B216" s="205"/>
      <c r="C216" s="206"/>
      <c r="D216" s="207" t="s">
        <v>163</v>
      </c>
      <c r="E216" s="208" t="s">
        <v>21</v>
      </c>
      <c r="F216" s="209" t="s">
        <v>212</v>
      </c>
      <c r="G216" s="206"/>
      <c r="H216" s="210">
        <v>-7.428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163</v>
      </c>
      <c r="AU216" s="216" t="s">
        <v>83</v>
      </c>
      <c r="AV216" s="11" t="s">
        <v>83</v>
      </c>
      <c r="AW216" s="11" t="s">
        <v>37</v>
      </c>
      <c r="AX216" s="11" t="s">
        <v>73</v>
      </c>
      <c r="AY216" s="216" t="s">
        <v>153</v>
      </c>
    </row>
    <row r="217" spans="2:51" s="14" customFormat="1" ht="13.5">
      <c r="B217" s="253"/>
      <c r="C217" s="254"/>
      <c r="D217" s="207" t="s">
        <v>163</v>
      </c>
      <c r="E217" s="255" t="s">
        <v>21</v>
      </c>
      <c r="F217" s="256" t="s">
        <v>202</v>
      </c>
      <c r="G217" s="254"/>
      <c r="H217" s="257">
        <v>58.757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163</v>
      </c>
      <c r="AU217" s="263" t="s">
        <v>83</v>
      </c>
      <c r="AV217" s="14" t="s">
        <v>154</v>
      </c>
      <c r="AW217" s="14" t="s">
        <v>37</v>
      </c>
      <c r="AX217" s="14" t="s">
        <v>73</v>
      </c>
      <c r="AY217" s="263" t="s">
        <v>153</v>
      </c>
    </row>
    <row r="218" spans="2:51" s="13" customFormat="1" ht="13.5">
      <c r="B218" s="228"/>
      <c r="C218" s="229"/>
      <c r="D218" s="207" t="s">
        <v>163</v>
      </c>
      <c r="E218" s="230" t="s">
        <v>21</v>
      </c>
      <c r="F218" s="231" t="s">
        <v>213</v>
      </c>
      <c r="G218" s="229"/>
      <c r="H218" s="232" t="s">
        <v>21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163</v>
      </c>
      <c r="AU218" s="238" t="s">
        <v>83</v>
      </c>
      <c r="AV218" s="13" t="s">
        <v>81</v>
      </c>
      <c r="AW218" s="13" t="s">
        <v>37</v>
      </c>
      <c r="AX218" s="13" t="s">
        <v>73</v>
      </c>
      <c r="AY218" s="238" t="s">
        <v>153</v>
      </c>
    </row>
    <row r="219" spans="2:51" s="11" customFormat="1" ht="13.5">
      <c r="B219" s="205"/>
      <c r="C219" s="206"/>
      <c r="D219" s="207" t="s">
        <v>163</v>
      </c>
      <c r="E219" s="208" t="s">
        <v>21</v>
      </c>
      <c r="F219" s="209" t="s">
        <v>214</v>
      </c>
      <c r="G219" s="206"/>
      <c r="H219" s="210">
        <v>39.763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163</v>
      </c>
      <c r="AU219" s="216" t="s">
        <v>83</v>
      </c>
      <c r="AV219" s="11" t="s">
        <v>83</v>
      </c>
      <c r="AW219" s="11" t="s">
        <v>37</v>
      </c>
      <c r="AX219" s="11" t="s">
        <v>73</v>
      </c>
      <c r="AY219" s="216" t="s">
        <v>153</v>
      </c>
    </row>
    <row r="220" spans="2:51" s="11" customFormat="1" ht="13.5">
      <c r="B220" s="205"/>
      <c r="C220" s="206"/>
      <c r="D220" s="207" t="s">
        <v>163</v>
      </c>
      <c r="E220" s="208" t="s">
        <v>21</v>
      </c>
      <c r="F220" s="209" t="s">
        <v>215</v>
      </c>
      <c r="G220" s="206"/>
      <c r="H220" s="210">
        <v>-2.49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163</v>
      </c>
      <c r="AU220" s="216" t="s">
        <v>83</v>
      </c>
      <c r="AV220" s="11" t="s">
        <v>83</v>
      </c>
      <c r="AW220" s="11" t="s">
        <v>37</v>
      </c>
      <c r="AX220" s="11" t="s">
        <v>73</v>
      </c>
      <c r="AY220" s="216" t="s">
        <v>153</v>
      </c>
    </row>
    <row r="221" spans="2:51" s="11" customFormat="1" ht="13.5">
      <c r="B221" s="205"/>
      <c r="C221" s="206"/>
      <c r="D221" s="207" t="s">
        <v>163</v>
      </c>
      <c r="E221" s="208" t="s">
        <v>21</v>
      </c>
      <c r="F221" s="209" t="s">
        <v>207</v>
      </c>
      <c r="G221" s="206"/>
      <c r="H221" s="210">
        <v>-2.37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163</v>
      </c>
      <c r="AU221" s="216" t="s">
        <v>83</v>
      </c>
      <c r="AV221" s="11" t="s">
        <v>83</v>
      </c>
      <c r="AW221" s="11" t="s">
        <v>37</v>
      </c>
      <c r="AX221" s="11" t="s">
        <v>73</v>
      </c>
      <c r="AY221" s="216" t="s">
        <v>153</v>
      </c>
    </row>
    <row r="222" spans="2:51" s="11" customFormat="1" ht="13.5">
      <c r="B222" s="205"/>
      <c r="C222" s="206"/>
      <c r="D222" s="207" t="s">
        <v>163</v>
      </c>
      <c r="E222" s="208" t="s">
        <v>21</v>
      </c>
      <c r="F222" s="209" t="s">
        <v>216</v>
      </c>
      <c r="G222" s="206"/>
      <c r="H222" s="210">
        <v>5.232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163</v>
      </c>
      <c r="AU222" s="216" t="s">
        <v>83</v>
      </c>
      <c r="AV222" s="11" t="s">
        <v>83</v>
      </c>
      <c r="AW222" s="11" t="s">
        <v>37</v>
      </c>
      <c r="AX222" s="11" t="s">
        <v>73</v>
      </c>
      <c r="AY222" s="216" t="s">
        <v>153</v>
      </c>
    </row>
    <row r="223" spans="2:51" s="14" customFormat="1" ht="13.5">
      <c r="B223" s="253"/>
      <c r="C223" s="254"/>
      <c r="D223" s="207" t="s">
        <v>163</v>
      </c>
      <c r="E223" s="255" t="s">
        <v>21</v>
      </c>
      <c r="F223" s="256" t="s">
        <v>202</v>
      </c>
      <c r="G223" s="254"/>
      <c r="H223" s="257">
        <v>40.135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AT223" s="263" t="s">
        <v>163</v>
      </c>
      <c r="AU223" s="263" t="s">
        <v>83</v>
      </c>
      <c r="AV223" s="14" t="s">
        <v>154</v>
      </c>
      <c r="AW223" s="14" t="s">
        <v>37</v>
      </c>
      <c r="AX223" s="14" t="s">
        <v>73</v>
      </c>
      <c r="AY223" s="263" t="s">
        <v>153</v>
      </c>
    </row>
    <row r="224" spans="2:51" s="13" customFormat="1" ht="13.5">
      <c r="B224" s="228"/>
      <c r="C224" s="229"/>
      <c r="D224" s="207" t="s">
        <v>163</v>
      </c>
      <c r="E224" s="230" t="s">
        <v>21</v>
      </c>
      <c r="F224" s="231" t="s">
        <v>217</v>
      </c>
      <c r="G224" s="229"/>
      <c r="H224" s="232" t="s">
        <v>21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163</v>
      </c>
      <c r="AU224" s="238" t="s">
        <v>83</v>
      </c>
      <c r="AV224" s="13" t="s">
        <v>81</v>
      </c>
      <c r="AW224" s="13" t="s">
        <v>37</v>
      </c>
      <c r="AX224" s="13" t="s">
        <v>73</v>
      </c>
      <c r="AY224" s="238" t="s">
        <v>153</v>
      </c>
    </row>
    <row r="225" spans="2:51" s="11" customFormat="1" ht="13.5">
      <c r="B225" s="205"/>
      <c r="C225" s="206"/>
      <c r="D225" s="207" t="s">
        <v>163</v>
      </c>
      <c r="E225" s="208" t="s">
        <v>21</v>
      </c>
      <c r="F225" s="209" t="s">
        <v>218</v>
      </c>
      <c r="G225" s="206"/>
      <c r="H225" s="210">
        <v>62.49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163</v>
      </c>
      <c r="AU225" s="216" t="s">
        <v>83</v>
      </c>
      <c r="AV225" s="11" t="s">
        <v>83</v>
      </c>
      <c r="AW225" s="11" t="s">
        <v>37</v>
      </c>
      <c r="AX225" s="11" t="s">
        <v>73</v>
      </c>
      <c r="AY225" s="216" t="s">
        <v>153</v>
      </c>
    </row>
    <row r="226" spans="2:51" s="11" customFormat="1" ht="13.5">
      <c r="B226" s="205"/>
      <c r="C226" s="206"/>
      <c r="D226" s="207" t="s">
        <v>163</v>
      </c>
      <c r="E226" s="208" t="s">
        <v>21</v>
      </c>
      <c r="F226" s="209" t="s">
        <v>216</v>
      </c>
      <c r="G226" s="206"/>
      <c r="H226" s="210">
        <v>5.232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163</v>
      </c>
      <c r="AU226" s="216" t="s">
        <v>83</v>
      </c>
      <c r="AV226" s="11" t="s">
        <v>83</v>
      </c>
      <c r="AW226" s="11" t="s">
        <v>37</v>
      </c>
      <c r="AX226" s="11" t="s">
        <v>73</v>
      </c>
      <c r="AY226" s="216" t="s">
        <v>153</v>
      </c>
    </row>
    <row r="227" spans="2:51" s="14" customFormat="1" ht="13.5">
      <c r="B227" s="253"/>
      <c r="C227" s="254"/>
      <c r="D227" s="207" t="s">
        <v>163</v>
      </c>
      <c r="E227" s="255" t="s">
        <v>21</v>
      </c>
      <c r="F227" s="256" t="s">
        <v>202</v>
      </c>
      <c r="G227" s="254"/>
      <c r="H227" s="257">
        <v>67.722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AT227" s="263" t="s">
        <v>163</v>
      </c>
      <c r="AU227" s="263" t="s">
        <v>83</v>
      </c>
      <c r="AV227" s="14" t="s">
        <v>154</v>
      </c>
      <c r="AW227" s="14" t="s">
        <v>37</v>
      </c>
      <c r="AX227" s="14" t="s">
        <v>73</v>
      </c>
      <c r="AY227" s="263" t="s">
        <v>153</v>
      </c>
    </row>
    <row r="228" spans="2:51" s="13" customFormat="1" ht="13.5">
      <c r="B228" s="228"/>
      <c r="C228" s="229"/>
      <c r="D228" s="207" t="s">
        <v>163</v>
      </c>
      <c r="E228" s="230" t="s">
        <v>21</v>
      </c>
      <c r="F228" s="231" t="s">
        <v>228</v>
      </c>
      <c r="G228" s="229"/>
      <c r="H228" s="232" t="s">
        <v>21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163</v>
      </c>
      <c r="AU228" s="238" t="s">
        <v>83</v>
      </c>
      <c r="AV228" s="13" t="s">
        <v>81</v>
      </c>
      <c r="AW228" s="13" t="s">
        <v>37</v>
      </c>
      <c r="AX228" s="13" t="s">
        <v>73</v>
      </c>
      <c r="AY228" s="238" t="s">
        <v>153</v>
      </c>
    </row>
    <row r="229" spans="2:51" s="11" customFormat="1" ht="13.5">
      <c r="B229" s="205"/>
      <c r="C229" s="206"/>
      <c r="D229" s="207" t="s">
        <v>163</v>
      </c>
      <c r="E229" s="208" t="s">
        <v>21</v>
      </c>
      <c r="F229" s="209" t="s">
        <v>229</v>
      </c>
      <c r="G229" s="206"/>
      <c r="H229" s="210">
        <v>-58.866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163</v>
      </c>
      <c r="AU229" s="216" t="s">
        <v>83</v>
      </c>
      <c r="AV229" s="11" t="s">
        <v>83</v>
      </c>
      <c r="AW229" s="11" t="s">
        <v>37</v>
      </c>
      <c r="AX229" s="11" t="s">
        <v>73</v>
      </c>
      <c r="AY229" s="216" t="s">
        <v>153</v>
      </c>
    </row>
    <row r="230" spans="2:51" s="14" customFormat="1" ht="13.5">
      <c r="B230" s="253"/>
      <c r="C230" s="254"/>
      <c r="D230" s="207" t="s">
        <v>163</v>
      </c>
      <c r="E230" s="255" t="s">
        <v>21</v>
      </c>
      <c r="F230" s="256" t="s">
        <v>202</v>
      </c>
      <c r="G230" s="254"/>
      <c r="H230" s="257">
        <v>-58.866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163</v>
      </c>
      <c r="AU230" s="263" t="s">
        <v>83</v>
      </c>
      <c r="AV230" s="14" t="s">
        <v>154</v>
      </c>
      <c r="AW230" s="14" t="s">
        <v>37</v>
      </c>
      <c r="AX230" s="14" t="s">
        <v>73</v>
      </c>
      <c r="AY230" s="263" t="s">
        <v>153</v>
      </c>
    </row>
    <row r="231" spans="2:51" s="12" customFormat="1" ht="13.5">
      <c r="B231" s="217"/>
      <c r="C231" s="218"/>
      <c r="D231" s="239" t="s">
        <v>163</v>
      </c>
      <c r="E231" s="240" t="s">
        <v>21</v>
      </c>
      <c r="F231" s="241" t="s">
        <v>165</v>
      </c>
      <c r="G231" s="218"/>
      <c r="H231" s="242">
        <v>926.237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163</v>
      </c>
      <c r="AU231" s="227" t="s">
        <v>83</v>
      </c>
      <c r="AV231" s="12" t="s">
        <v>161</v>
      </c>
      <c r="AW231" s="12" t="s">
        <v>37</v>
      </c>
      <c r="AX231" s="12" t="s">
        <v>81</v>
      </c>
      <c r="AY231" s="227" t="s">
        <v>153</v>
      </c>
    </row>
    <row r="232" spans="2:65" s="1" customFormat="1" ht="31.5" customHeight="1">
      <c r="B232" s="41"/>
      <c r="C232" s="193" t="s">
        <v>230</v>
      </c>
      <c r="D232" s="193" t="s">
        <v>156</v>
      </c>
      <c r="E232" s="194" t="s">
        <v>231</v>
      </c>
      <c r="F232" s="195" t="s">
        <v>232</v>
      </c>
      <c r="G232" s="196" t="s">
        <v>169</v>
      </c>
      <c r="H232" s="197">
        <v>2</v>
      </c>
      <c r="I232" s="198"/>
      <c r="J232" s="199">
        <f>ROUND(I232*H232,2)</f>
        <v>0</v>
      </c>
      <c r="K232" s="195" t="s">
        <v>160</v>
      </c>
      <c r="L232" s="61"/>
      <c r="M232" s="200" t="s">
        <v>21</v>
      </c>
      <c r="N232" s="201" t="s">
        <v>46</v>
      </c>
      <c r="O232" s="42"/>
      <c r="P232" s="202">
        <f>O232*H232</f>
        <v>0</v>
      </c>
      <c r="Q232" s="202">
        <v>0.147</v>
      </c>
      <c r="R232" s="202">
        <f>Q232*H232</f>
        <v>0.294</v>
      </c>
      <c r="S232" s="202">
        <v>0</v>
      </c>
      <c r="T232" s="203">
        <f>S232*H232</f>
        <v>0</v>
      </c>
      <c r="AR232" s="24" t="s">
        <v>161</v>
      </c>
      <c r="AT232" s="24" t="s">
        <v>156</v>
      </c>
      <c r="AU232" s="24" t="s">
        <v>83</v>
      </c>
      <c r="AY232" s="24" t="s">
        <v>153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161</v>
      </c>
      <c r="BK232" s="204">
        <f>ROUND(I232*H232,2)</f>
        <v>0</v>
      </c>
      <c r="BL232" s="24" t="s">
        <v>161</v>
      </c>
      <c r="BM232" s="24" t="s">
        <v>233</v>
      </c>
    </row>
    <row r="233" spans="2:51" s="11" customFormat="1" ht="13.5">
      <c r="B233" s="205"/>
      <c r="C233" s="206"/>
      <c r="D233" s="207" t="s">
        <v>163</v>
      </c>
      <c r="E233" s="208" t="s">
        <v>21</v>
      </c>
      <c r="F233" s="209" t="s">
        <v>83</v>
      </c>
      <c r="G233" s="206"/>
      <c r="H233" s="210">
        <v>2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163</v>
      </c>
      <c r="AU233" s="216" t="s">
        <v>83</v>
      </c>
      <c r="AV233" s="11" t="s">
        <v>83</v>
      </c>
      <c r="AW233" s="11" t="s">
        <v>37</v>
      </c>
      <c r="AX233" s="11" t="s">
        <v>73</v>
      </c>
      <c r="AY233" s="216" t="s">
        <v>153</v>
      </c>
    </row>
    <row r="234" spans="2:51" s="12" customFormat="1" ht="13.5">
      <c r="B234" s="217"/>
      <c r="C234" s="218"/>
      <c r="D234" s="239" t="s">
        <v>163</v>
      </c>
      <c r="E234" s="240" t="s">
        <v>21</v>
      </c>
      <c r="F234" s="241" t="s">
        <v>165</v>
      </c>
      <c r="G234" s="218"/>
      <c r="H234" s="242">
        <v>2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163</v>
      </c>
      <c r="AU234" s="227" t="s">
        <v>83</v>
      </c>
      <c r="AV234" s="12" t="s">
        <v>161</v>
      </c>
      <c r="AW234" s="12" t="s">
        <v>37</v>
      </c>
      <c r="AX234" s="12" t="s">
        <v>81</v>
      </c>
      <c r="AY234" s="227" t="s">
        <v>153</v>
      </c>
    </row>
    <row r="235" spans="2:65" s="1" customFormat="1" ht="31.5" customHeight="1">
      <c r="B235" s="41"/>
      <c r="C235" s="193" t="s">
        <v>234</v>
      </c>
      <c r="D235" s="193" t="s">
        <v>156</v>
      </c>
      <c r="E235" s="194" t="s">
        <v>235</v>
      </c>
      <c r="F235" s="195" t="s">
        <v>236</v>
      </c>
      <c r="G235" s="196" t="s">
        <v>183</v>
      </c>
      <c r="H235" s="197">
        <v>203.755</v>
      </c>
      <c r="I235" s="198"/>
      <c r="J235" s="199">
        <f>ROUND(I235*H235,2)</f>
        <v>0</v>
      </c>
      <c r="K235" s="195" t="s">
        <v>160</v>
      </c>
      <c r="L235" s="61"/>
      <c r="M235" s="200" t="s">
        <v>21</v>
      </c>
      <c r="N235" s="201" t="s">
        <v>46</v>
      </c>
      <c r="O235" s="42"/>
      <c r="P235" s="202">
        <f>O235*H235</f>
        <v>0</v>
      </c>
      <c r="Q235" s="202">
        <v>0.0052</v>
      </c>
      <c r="R235" s="202">
        <f>Q235*H235</f>
        <v>1.059526</v>
      </c>
      <c r="S235" s="202">
        <v>0</v>
      </c>
      <c r="T235" s="203">
        <f>S235*H235</f>
        <v>0</v>
      </c>
      <c r="AR235" s="24" t="s">
        <v>161</v>
      </c>
      <c r="AT235" s="24" t="s">
        <v>156</v>
      </c>
      <c r="AU235" s="24" t="s">
        <v>83</v>
      </c>
      <c r="AY235" s="24" t="s">
        <v>153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4" t="s">
        <v>161</v>
      </c>
      <c r="BK235" s="204">
        <f>ROUND(I235*H235,2)</f>
        <v>0</v>
      </c>
      <c r="BL235" s="24" t="s">
        <v>161</v>
      </c>
      <c r="BM235" s="24" t="s">
        <v>237</v>
      </c>
    </row>
    <row r="236" spans="2:51" s="13" customFormat="1" ht="13.5">
      <c r="B236" s="228"/>
      <c r="C236" s="229"/>
      <c r="D236" s="207" t="s">
        <v>163</v>
      </c>
      <c r="E236" s="230" t="s">
        <v>21</v>
      </c>
      <c r="F236" s="231" t="s">
        <v>238</v>
      </c>
      <c r="G236" s="229"/>
      <c r="H236" s="232" t="s">
        <v>21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163</v>
      </c>
      <c r="AU236" s="238" t="s">
        <v>83</v>
      </c>
      <c r="AV236" s="13" t="s">
        <v>81</v>
      </c>
      <c r="AW236" s="13" t="s">
        <v>37</v>
      </c>
      <c r="AX236" s="13" t="s">
        <v>73</v>
      </c>
      <c r="AY236" s="238" t="s">
        <v>153</v>
      </c>
    </row>
    <row r="237" spans="2:51" s="11" customFormat="1" ht="13.5">
      <c r="B237" s="205"/>
      <c r="C237" s="206"/>
      <c r="D237" s="207" t="s">
        <v>163</v>
      </c>
      <c r="E237" s="208" t="s">
        <v>21</v>
      </c>
      <c r="F237" s="209" t="s">
        <v>239</v>
      </c>
      <c r="G237" s="206"/>
      <c r="H237" s="210">
        <v>83.664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163</v>
      </c>
      <c r="AU237" s="216" t="s">
        <v>83</v>
      </c>
      <c r="AV237" s="11" t="s">
        <v>83</v>
      </c>
      <c r="AW237" s="11" t="s">
        <v>37</v>
      </c>
      <c r="AX237" s="11" t="s">
        <v>73</v>
      </c>
      <c r="AY237" s="216" t="s">
        <v>153</v>
      </c>
    </row>
    <row r="238" spans="2:51" s="11" customFormat="1" ht="13.5">
      <c r="B238" s="205"/>
      <c r="C238" s="206"/>
      <c r="D238" s="207" t="s">
        <v>163</v>
      </c>
      <c r="E238" s="208" t="s">
        <v>21</v>
      </c>
      <c r="F238" s="209" t="s">
        <v>240</v>
      </c>
      <c r="G238" s="206"/>
      <c r="H238" s="210">
        <v>48.72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163</v>
      </c>
      <c r="AU238" s="216" t="s">
        <v>83</v>
      </c>
      <c r="AV238" s="11" t="s">
        <v>83</v>
      </c>
      <c r="AW238" s="11" t="s">
        <v>37</v>
      </c>
      <c r="AX238" s="11" t="s">
        <v>73</v>
      </c>
      <c r="AY238" s="216" t="s">
        <v>153</v>
      </c>
    </row>
    <row r="239" spans="2:51" s="11" customFormat="1" ht="13.5">
      <c r="B239" s="205"/>
      <c r="C239" s="206"/>
      <c r="D239" s="207" t="s">
        <v>163</v>
      </c>
      <c r="E239" s="208" t="s">
        <v>21</v>
      </c>
      <c r="F239" s="209" t="s">
        <v>241</v>
      </c>
      <c r="G239" s="206"/>
      <c r="H239" s="210">
        <v>65.736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163</v>
      </c>
      <c r="AU239" s="216" t="s">
        <v>83</v>
      </c>
      <c r="AV239" s="11" t="s">
        <v>83</v>
      </c>
      <c r="AW239" s="11" t="s">
        <v>37</v>
      </c>
      <c r="AX239" s="11" t="s">
        <v>73</v>
      </c>
      <c r="AY239" s="216" t="s">
        <v>153</v>
      </c>
    </row>
    <row r="240" spans="2:51" s="11" customFormat="1" ht="13.5">
      <c r="B240" s="205"/>
      <c r="C240" s="206"/>
      <c r="D240" s="207" t="s">
        <v>163</v>
      </c>
      <c r="E240" s="208" t="s">
        <v>21</v>
      </c>
      <c r="F240" s="209" t="s">
        <v>242</v>
      </c>
      <c r="G240" s="206"/>
      <c r="H240" s="210">
        <v>25.06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163</v>
      </c>
      <c r="AU240" s="216" t="s">
        <v>83</v>
      </c>
      <c r="AV240" s="11" t="s">
        <v>83</v>
      </c>
      <c r="AW240" s="11" t="s">
        <v>37</v>
      </c>
      <c r="AX240" s="11" t="s">
        <v>73</v>
      </c>
      <c r="AY240" s="216" t="s">
        <v>153</v>
      </c>
    </row>
    <row r="241" spans="2:51" s="11" customFormat="1" ht="13.5">
      <c r="B241" s="205"/>
      <c r="C241" s="206"/>
      <c r="D241" s="207" t="s">
        <v>163</v>
      </c>
      <c r="E241" s="208" t="s">
        <v>21</v>
      </c>
      <c r="F241" s="209" t="s">
        <v>243</v>
      </c>
      <c r="G241" s="206"/>
      <c r="H241" s="210">
        <v>-11.025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163</v>
      </c>
      <c r="AU241" s="216" t="s">
        <v>83</v>
      </c>
      <c r="AV241" s="11" t="s">
        <v>83</v>
      </c>
      <c r="AW241" s="11" t="s">
        <v>37</v>
      </c>
      <c r="AX241" s="11" t="s">
        <v>73</v>
      </c>
      <c r="AY241" s="216" t="s">
        <v>153</v>
      </c>
    </row>
    <row r="242" spans="2:51" s="11" customFormat="1" ht="13.5">
      <c r="B242" s="205"/>
      <c r="C242" s="206"/>
      <c r="D242" s="207" t="s">
        <v>163</v>
      </c>
      <c r="E242" s="208" t="s">
        <v>21</v>
      </c>
      <c r="F242" s="209" t="s">
        <v>244</v>
      </c>
      <c r="G242" s="206"/>
      <c r="H242" s="210">
        <v>-7.56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163</v>
      </c>
      <c r="AU242" s="216" t="s">
        <v>83</v>
      </c>
      <c r="AV242" s="11" t="s">
        <v>83</v>
      </c>
      <c r="AW242" s="11" t="s">
        <v>37</v>
      </c>
      <c r="AX242" s="11" t="s">
        <v>73</v>
      </c>
      <c r="AY242" s="216" t="s">
        <v>153</v>
      </c>
    </row>
    <row r="243" spans="2:51" s="11" customFormat="1" ht="13.5">
      <c r="B243" s="205"/>
      <c r="C243" s="206"/>
      <c r="D243" s="207" t="s">
        <v>163</v>
      </c>
      <c r="E243" s="208" t="s">
        <v>21</v>
      </c>
      <c r="F243" s="209" t="s">
        <v>245</v>
      </c>
      <c r="G243" s="206"/>
      <c r="H243" s="210">
        <v>1.47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163</v>
      </c>
      <c r="AU243" s="216" t="s">
        <v>83</v>
      </c>
      <c r="AV243" s="11" t="s">
        <v>83</v>
      </c>
      <c r="AW243" s="11" t="s">
        <v>37</v>
      </c>
      <c r="AX243" s="11" t="s">
        <v>73</v>
      </c>
      <c r="AY243" s="216" t="s">
        <v>153</v>
      </c>
    </row>
    <row r="244" spans="2:51" s="11" customFormat="1" ht="13.5">
      <c r="B244" s="205"/>
      <c r="C244" s="206"/>
      <c r="D244" s="207" t="s">
        <v>163</v>
      </c>
      <c r="E244" s="208" t="s">
        <v>21</v>
      </c>
      <c r="F244" s="209" t="s">
        <v>246</v>
      </c>
      <c r="G244" s="206"/>
      <c r="H244" s="210">
        <v>-3.78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163</v>
      </c>
      <c r="AU244" s="216" t="s">
        <v>83</v>
      </c>
      <c r="AV244" s="11" t="s">
        <v>83</v>
      </c>
      <c r="AW244" s="11" t="s">
        <v>37</v>
      </c>
      <c r="AX244" s="11" t="s">
        <v>73</v>
      </c>
      <c r="AY244" s="216" t="s">
        <v>153</v>
      </c>
    </row>
    <row r="245" spans="2:51" s="11" customFormat="1" ht="13.5">
      <c r="B245" s="205"/>
      <c r="C245" s="206"/>
      <c r="D245" s="207" t="s">
        <v>163</v>
      </c>
      <c r="E245" s="208" t="s">
        <v>21</v>
      </c>
      <c r="F245" s="209" t="s">
        <v>245</v>
      </c>
      <c r="G245" s="206"/>
      <c r="H245" s="210">
        <v>1.47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163</v>
      </c>
      <c r="AU245" s="216" t="s">
        <v>83</v>
      </c>
      <c r="AV245" s="11" t="s">
        <v>83</v>
      </c>
      <c r="AW245" s="11" t="s">
        <v>37</v>
      </c>
      <c r="AX245" s="11" t="s">
        <v>73</v>
      </c>
      <c r="AY245" s="216" t="s">
        <v>153</v>
      </c>
    </row>
    <row r="246" spans="2:51" s="12" customFormat="1" ht="13.5">
      <c r="B246" s="217"/>
      <c r="C246" s="218"/>
      <c r="D246" s="239" t="s">
        <v>163</v>
      </c>
      <c r="E246" s="240" t="s">
        <v>21</v>
      </c>
      <c r="F246" s="241" t="s">
        <v>165</v>
      </c>
      <c r="G246" s="218"/>
      <c r="H246" s="242">
        <v>203.755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163</v>
      </c>
      <c r="AU246" s="227" t="s">
        <v>83</v>
      </c>
      <c r="AV246" s="12" t="s">
        <v>161</v>
      </c>
      <c r="AW246" s="12" t="s">
        <v>37</v>
      </c>
      <c r="AX246" s="12" t="s">
        <v>81</v>
      </c>
      <c r="AY246" s="227" t="s">
        <v>153</v>
      </c>
    </row>
    <row r="247" spans="2:65" s="1" customFormat="1" ht="31.5" customHeight="1">
      <c r="B247" s="41"/>
      <c r="C247" s="193" t="s">
        <v>247</v>
      </c>
      <c r="D247" s="193" t="s">
        <v>156</v>
      </c>
      <c r="E247" s="194" t="s">
        <v>248</v>
      </c>
      <c r="F247" s="195" t="s">
        <v>249</v>
      </c>
      <c r="G247" s="196" t="s">
        <v>250</v>
      </c>
      <c r="H247" s="197">
        <v>452.86</v>
      </c>
      <c r="I247" s="198"/>
      <c r="J247" s="199">
        <f>ROUND(I247*H247,2)</f>
        <v>0</v>
      </c>
      <c r="K247" s="195" t="s">
        <v>160</v>
      </c>
      <c r="L247" s="61"/>
      <c r="M247" s="200" t="s">
        <v>21</v>
      </c>
      <c r="N247" s="201" t="s">
        <v>46</v>
      </c>
      <c r="O247" s="42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AR247" s="24" t="s">
        <v>161</v>
      </c>
      <c r="AT247" s="24" t="s">
        <v>156</v>
      </c>
      <c r="AU247" s="24" t="s">
        <v>83</v>
      </c>
      <c r="AY247" s="24" t="s">
        <v>153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4" t="s">
        <v>161</v>
      </c>
      <c r="BK247" s="204">
        <f>ROUND(I247*H247,2)</f>
        <v>0</v>
      </c>
      <c r="BL247" s="24" t="s">
        <v>161</v>
      </c>
      <c r="BM247" s="24" t="s">
        <v>251</v>
      </c>
    </row>
    <row r="248" spans="2:51" s="13" customFormat="1" ht="13.5">
      <c r="B248" s="228"/>
      <c r="C248" s="229"/>
      <c r="D248" s="207" t="s">
        <v>163</v>
      </c>
      <c r="E248" s="230" t="s">
        <v>21</v>
      </c>
      <c r="F248" s="231" t="s">
        <v>252</v>
      </c>
      <c r="G248" s="229"/>
      <c r="H248" s="232" t="s">
        <v>21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163</v>
      </c>
      <c r="AU248" s="238" t="s">
        <v>83</v>
      </c>
      <c r="AV248" s="13" t="s">
        <v>81</v>
      </c>
      <c r="AW248" s="13" t="s">
        <v>37</v>
      </c>
      <c r="AX248" s="13" t="s">
        <v>73</v>
      </c>
      <c r="AY248" s="238" t="s">
        <v>153</v>
      </c>
    </row>
    <row r="249" spans="2:51" s="11" customFormat="1" ht="13.5">
      <c r="B249" s="205"/>
      <c r="C249" s="206"/>
      <c r="D249" s="207" t="s">
        <v>163</v>
      </c>
      <c r="E249" s="208" t="s">
        <v>21</v>
      </c>
      <c r="F249" s="209" t="s">
        <v>253</v>
      </c>
      <c r="G249" s="206"/>
      <c r="H249" s="210">
        <v>4.8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163</v>
      </c>
      <c r="AU249" s="216" t="s">
        <v>83</v>
      </c>
      <c r="AV249" s="11" t="s">
        <v>83</v>
      </c>
      <c r="AW249" s="11" t="s">
        <v>37</v>
      </c>
      <c r="AX249" s="11" t="s">
        <v>73</v>
      </c>
      <c r="AY249" s="216" t="s">
        <v>153</v>
      </c>
    </row>
    <row r="250" spans="2:51" s="11" customFormat="1" ht="13.5">
      <c r="B250" s="205"/>
      <c r="C250" s="206"/>
      <c r="D250" s="207" t="s">
        <v>163</v>
      </c>
      <c r="E250" s="208" t="s">
        <v>21</v>
      </c>
      <c r="F250" s="209" t="s">
        <v>254</v>
      </c>
      <c r="G250" s="206"/>
      <c r="H250" s="210">
        <v>136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163</v>
      </c>
      <c r="AU250" s="216" t="s">
        <v>83</v>
      </c>
      <c r="AV250" s="11" t="s">
        <v>83</v>
      </c>
      <c r="AW250" s="11" t="s">
        <v>37</v>
      </c>
      <c r="AX250" s="11" t="s">
        <v>73</v>
      </c>
      <c r="AY250" s="216" t="s">
        <v>153</v>
      </c>
    </row>
    <row r="251" spans="2:51" s="11" customFormat="1" ht="13.5">
      <c r="B251" s="205"/>
      <c r="C251" s="206"/>
      <c r="D251" s="207" t="s">
        <v>163</v>
      </c>
      <c r="E251" s="208" t="s">
        <v>21</v>
      </c>
      <c r="F251" s="209" t="s">
        <v>255</v>
      </c>
      <c r="G251" s="206"/>
      <c r="H251" s="210">
        <v>13.6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163</v>
      </c>
      <c r="AU251" s="216" t="s">
        <v>83</v>
      </c>
      <c r="AV251" s="11" t="s">
        <v>83</v>
      </c>
      <c r="AW251" s="11" t="s">
        <v>37</v>
      </c>
      <c r="AX251" s="11" t="s">
        <v>73</v>
      </c>
      <c r="AY251" s="216" t="s">
        <v>153</v>
      </c>
    </row>
    <row r="252" spans="2:51" s="11" customFormat="1" ht="13.5">
      <c r="B252" s="205"/>
      <c r="C252" s="206"/>
      <c r="D252" s="207" t="s">
        <v>163</v>
      </c>
      <c r="E252" s="208" t="s">
        <v>21</v>
      </c>
      <c r="F252" s="209" t="s">
        <v>256</v>
      </c>
      <c r="G252" s="206"/>
      <c r="H252" s="210">
        <v>24.4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163</v>
      </c>
      <c r="AU252" s="216" t="s">
        <v>83</v>
      </c>
      <c r="AV252" s="11" t="s">
        <v>83</v>
      </c>
      <c r="AW252" s="11" t="s">
        <v>37</v>
      </c>
      <c r="AX252" s="11" t="s">
        <v>73</v>
      </c>
      <c r="AY252" s="216" t="s">
        <v>153</v>
      </c>
    </row>
    <row r="253" spans="2:51" s="11" customFormat="1" ht="13.5">
      <c r="B253" s="205"/>
      <c r="C253" s="206"/>
      <c r="D253" s="207" t="s">
        <v>163</v>
      </c>
      <c r="E253" s="208" t="s">
        <v>21</v>
      </c>
      <c r="F253" s="209" t="s">
        <v>257</v>
      </c>
      <c r="G253" s="206"/>
      <c r="H253" s="210">
        <v>37.8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163</v>
      </c>
      <c r="AU253" s="216" t="s">
        <v>83</v>
      </c>
      <c r="AV253" s="11" t="s">
        <v>83</v>
      </c>
      <c r="AW253" s="11" t="s">
        <v>37</v>
      </c>
      <c r="AX253" s="11" t="s">
        <v>73</v>
      </c>
      <c r="AY253" s="216" t="s">
        <v>153</v>
      </c>
    </row>
    <row r="254" spans="2:51" s="13" customFormat="1" ht="13.5">
      <c r="B254" s="228"/>
      <c r="C254" s="229"/>
      <c r="D254" s="207" t="s">
        <v>163</v>
      </c>
      <c r="E254" s="230" t="s">
        <v>21</v>
      </c>
      <c r="F254" s="231" t="s">
        <v>258</v>
      </c>
      <c r="G254" s="229"/>
      <c r="H254" s="232" t="s">
        <v>21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163</v>
      </c>
      <c r="AU254" s="238" t="s">
        <v>83</v>
      </c>
      <c r="AV254" s="13" t="s">
        <v>81</v>
      </c>
      <c r="AW254" s="13" t="s">
        <v>37</v>
      </c>
      <c r="AX254" s="13" t="s">
        <v>73</v>
      </c>
      <c r="AY254" s="238" t="s">
        <v>153</v>
      </c>
    </row>
    <row r="255" spans="2:51" s="11" customFormat="1" ht="13.5">
      <c r="B255" s="205"/>
      <c r="C255" s="206"/>
      <c r="D255" s="207" t="s">
        <v>163</v>
      </c>
      <c r="E255" s="208" t="s">
        <v>21</v>
      </c>
      <c r="F255" s="209" t="s">
        <v>253</v>
      </c>
      <c r="G255" s="206"/>
      <c r="H255" s="210">
        <v>4.8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163</v>
      </c>
      <c r="AU255" s="216" t="s">
        <v>83</v>
      </c>
      <c r="AV255" s="11" t="s">
        <v>83</v>
      </c>
      <c r="AW255" s="11" t="s">
        <v>37</v>
      </c>
      <c r="AX255" s="11" t="s">
        <v>73</v>
      </c>
      <c r="AY255" s="216" t="s">
        <v>153</v>
      </c>
    </row>
    <row r="256" spans="2:51" s="11" customFormat="1" ht="13.5">
      <c r="B256" s="205"/>
      <c r="C256" s="206"/>
      <c r="D256" s="207" t="s">
        <v>163</v>
      </c>
      <c r="E256" s="208" t="s">
        <v>21</v>
      </c>
      <c r="F256" s="209" t="s">
        <v>259</v>
      </c>
      <c r="G256" s="206"/>
      <c r="H256" s="210">
        <v>108.8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163</v>
      </c>
      <c r="AU256" s="216" t="s">
        <v>83</v>
      </c>
      <c r="AV256" s="11" t="s">
        <v>83</v>
      </c>
      <c r="AW256" s="11" t="s">
        <v>37</v>
      </c>
      <c r="AX256" s="11" t="s">
        <v>73</v>
      </c>
      <c r="AY256" s="216" t="s">
        <v>153</v>
      </c>
    </row>
    <row r="257" spans="2:51" s="11" customFormat="1" ht="13.5">
      <c r="B257" s="205"/>
      <c r="C257" s="206"/>
      <c r="D257" s="207" t="s">
        <v>163</v>
      </c>
      <c r="E257" s="208" t="s">
        <v>21</v>
      </c>
      <c r="F257" s="209" t="s">
        <v>255</v>
      </c>
      <c r="G257" s="206"/>
      <c r="H257" s="210">
        <v>13.6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163</v>
      </c>
      <c r="AU257" s="216" t="s">
        <v>83</v>
      </c>
      <c r="AV257" s="11" t="s">
        <v>83</v>
      </c>
      <c r="AW257" s="11" t="s">
        <v>37</v>
      </c>
      <c r="AX257" s="11" t="s">
        <v>73</v>
      </c>
      <c r="AY257" s="216" t="s">
        <v>153</v>
      </c>
    </row>
    <row r="258" spans="2:51" s="11" customFormat="1" ht="13.5">
      <c r="B258" s="205"/>
      <c r="C258" s="206"/>
      <c r="D258" s="207" t="s">
        <v>163</v>
      </c>
      <c r="E258" s="208" t="s">
        <v>21</v>
      </c>
      <c r="F258" s="209" t="s">
        <v>260</v>
      </c>
      <c r="G258" s="206"/>
      <c r="H258" s="210">
        <v>14.8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163</v>
      </c>
      <c r="AU258" s="216" t="s">
        <v>83</v>
      </c>
      <c r="AV258" s="11" t="s">
        <v>83</v>
      </c>
      <c r="AW258" s="11" t="s">
        <v>37</v>
      </c>
      <c r="AX258" s="11" t="s">
        <v>73</v>
      </c>
      <c r="AY258" s="216" t="s">
        <v>153</v>
      </c>
    </row>
    <row r="259" spans="2:51" s="11" customFormat="1" ht="13.5">
      <c r="B259" s="205"/>
      <c r="C259" s="206"/>
      <c r="D259" s="207" t="s">
        <v>163</v>
      </c>
      <c r="E259" s="208" t="s">
        <v>21</v>
      </c>
      <c r="F259" s="209" t="s">
        <v>261</v>
      </c>
      <c r="G259" s="206"/>
      <c r="H259" s="210">
        <v>21.6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163</v>
      </c>
      <c r="AU259" s="216" t="s">
        <v>83</v>
      </c>
      <c r="AV259" s="11" t="s">
        <v>83</v>
      </c>
      <c r="AW259" s="11" t="s">
        <v>37</v>
      </c>
      <c r="AX259" s="11" t="s">
        <v>73</v>
      </c>
      <c r="AY259" s="216" t="s">
        <v>153</v>
      </c>
    </row>
    <row r="260" spans="2:51" s="13" customFormat="1" ht="13.5">
      <c r="B260" s="228"/>
      <c r="C260" s="229"/>
      <c r="D260" s="207" t="s">
        <v>163</v>
      </c>
      <c r="E260" s="230" t="s">
        <v>21</v>
      </c>
      <c r="F260" s="231" t="s">
        <v>262</v>
      </c>
      <c r="G260" s="229"/>
      <c r="H260" s="232" t="s">
        <v>21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163</v>
      </c>
      <c r="AU260" s="238" t="s">
        <v>83</v>
      </c>
      <c r="AV260" s="13" t="s">
        <v>81</v>
      </c>
      <c r="AW260" s="13" t="s">
        <v>37</v>
      </c>
      <c r="AX260" s="13" t="s">
        <v>73</v>
      </c>
      <c r="AY260" s="238" t="s">
        <v>153</v>
      </c>
    </row>
    <row r="261" spans="2:51" s="11" customFormat="1" ht="13.5">
      <c r="B261" s="205"/>
      <c r="C261" s="206"/>
      <c r="D261" s="207" t="s">
        <v>163</v>
      </c>
      <c r="E261" s="208" t="s">
        <v>21</v>
      </c>
      <c r="F261" s="209" t="s">
        <v>263</v>
      </c>
      <c r="G261" s="206"/>
      <c r="H261" s="210">
        <v>9.78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163</v>
      </c>
      <c r="AU261" s="216" t="s">
        <v>83</v>
      </c>
      <c r="AV261" s="11" t="s">
        <v>83</v>
      </c>
      <c r="AW261" s="11" t="s">
        <v>37</v>
      </c>
      <c r="AX261" s="11" t="s">
        <v>73</v>
      </c>
      <c r="AY261" s="216" t="s">
        <v>153</v>
      </c>
    </row>
    <row r="262" spans="2:51" s="11" customFormat="1" ht="13.5">
      <c r="B262" s="205"/>
      <c r="C262" s="206"/>
      <c r="D262" s="207" t="s">
        <v>163</v>
      </c>
      <c r="E262" s="208" t="s">
        <v>21</v>
      </c>
      <c r="F262" s="209" t="s">
        <v>264</v>
      </c>
      <c r="G262" s="206"/>
      <c r="H262" s="210">
        <v>6.54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163</v>
      </c>
      <c r="AU262" s="216" t="s">
        <v>83</v>
      </c>
      <c r="AV262" s="11" t="s">
        <v>83</v>
      </c>
      <c r="AW262" s="11" t="s">
        <v>37</v>
      </c>
      <c r="AX262" s="11" t="s">
        <v>73</v>
      </c>
      <c r="AY262" s="216" t="s">
        <v>153</v>
      </c>
    </row>
    <row r="263" spans="2:51" s="13" customFormat="1" ht="13.5">
      <c r="B263" s="228"/>
      <c r="C263" s="229"/>
      <c r="D263" s="207" t="s">
        <v>163</v>
      </c>
      <c r="E263" s="230" t="s">
        <v>21</v>
      </c>
      <c r="F263" s="231" t="s">
        <v>265</v>
      </c>
      <c r="G263" s="229"/>
      <c r="H263" s="232" t="s">
        <v>21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163</v>
      </c>
      <c r="AU263" s="238" t="s">
        <v>83</v>
      </c>
      <c r="AV263" s="13" t="s">
        <v>81</v>
      </c>
      <c r="AW263" s="13" t="s">
        <v>37</v>
      </c>
      <c r="AX263" s="13" t="s">
        <v>73</v>
      </c>
      <c r="AY263" s="238" t="s">
        <v>153</v>
      </c>
    </row>
    <row r="264" spans="2:51" s="11" customFormat="1" ht="13.5">
      <c r="B264" s="205"/>
      <c r="C264" s="206"/>
      <c r="D264" s="207" t="s">
        <v>163</v>
      </c>
      <c r="E264" s="208" t="s">
        <v>21</v>
      </c>
      <c r="F264" s="209" t="s">
        <v>266</v>
      </c>
      <c r="G264" s="206"/>
      <c r="H264" s="210">
        <v>7.98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163</v>
      </c>
      <c r="AU264" s="216" t="s">
        <v>83</v>
      </c>
      <c r="AV264" s="11" t="s">
        <v>83</v>
      </c>
      <c r="AW264" s="11" t="s">
        <v>37</v>
      </c>
      <c r="AX264" s="11" t="s">
        <v>73</v>
      </c>
      <c r="AY264" s="216" t="s">
        <v>153</v>
      </c>
    </row>
    <row r="265" spans="2:51" s="11" customFormat="1" ht="13.5">
      <c r="B265" s="205"/>
      <c r="C265" s="206"/>
      <c r="D265" s="207" t="s">
        <v>163</v>
      </c>
      <c r="E265" s="208" t="s">
        <v>21</v>
      </c>
      <c r="F265" s="209" t="s">
        <v>267</v>
      </c>
      <c r="G265" s="206"/>
      <c r="H265" s="210">
        <v>5.85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163</v>
      </c>
      <c r="AU265" s="216" t="s">
        <v>83</v>
      </c>
      <c r="AV265" s="11" t="s">
        <v>83</v>
      </c>
      <c r="AW265" s="11" t="s">
        <v>37</v>
      </c>
      <c r="AX265" s="11" t="s">
        <v>73</v>
      </c>
      <c r="AY265" s="216" t="s">
        <v>153</v>
      </c>
    </row>
    <row r="266" spans="2:51" s="11" customFormat="1" ht="13.5">
      <c r="B266" s="205"/>
      <c r="C266" s="206"/>
      <c r="D266" s="207" t="s">
        <v>163</v>
      </c>
      <c r="E266" s="208" t="s">
        <v>21</v>
      </c>
      <c r="F266" s="209" t="s">
        <v>268</v>
      </c>
      <c r="G266" s="206"/>
      <c r="H266" s="210">
        <v>16.35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163</v>
      </c>
      <c r="AU266" s="216" t="s">
        <v>83</v>
      </c>
      <c r="AV266" s="11" t="s">
        <v>83</v>
      </c>
      <c r="AW266" s="11" t="s">
        <v>37</v>
      </c>
      <c r="AX266" s="11" t="s">
        <v>73</v>
      </c>
      <c r="AY266" s="216" t="s">
        <v>153</v>
      </c>
    </row>
    <row r="267" spans="2:51" s="13" customFormat="1" ht="13.5">
      <c r="B267" s="228"/>
      <c r="C267" s="229"/>
      <c r="D267" s="207" t="s">
        <v>163</v>
      </c>
      <c r="E267" s="230" t="s">
        <v>21</v>
      </c>
      <c r="F267" s="231" t="s">
        <v>269</v>
      </c>
      <c r="G267" s="229"/>
      <c r="H267" s="232" t="s">
        <v>21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163</v>
      </c>
      <c r="AU267" s="238" t="s">
        <v>83</v>
      </c>
      <c r="AV267" s="13" t="s">
        <v>81</v>
      </c>
      <c r="AW267" s="13" t="s">
        <v>37</v>
      </c>
      <c r="AX267" s="13" t="s">
        <v>73</v>
      </c>
      <c r="AY267" s="238" t="s">
        <v>153</v>
      </c>
    </row>
    <row r="268" spans="2:51" s="11" customFormat="1" ht="13.5">
      <c r="B268" s="205"/>
      <c r="C268" s="206"/>
      <c r="D268" s="207" t="s">
        <v>163</v>
      </c>
      <c r="E268" s="208" t="s">
        <v>21</v>
      </c>
      <c r="F268" s="209" t="s">
        <v>270</v>
      </c>
      <c r="G268" s="206"/>
      <c r="H268" s="210">
        <v>26.16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163</v>
      </c>
      <c r="AU268" s="216" t="s">
        <v>83</v>
      </c>
      <c r="AV268" s="11" t="s">
        <v>83</v>
      </c>
      <c r="AW268" s="11" t="s">
        <v>37</v>
      </c>
      <c r="AX268" s="11" t="s">
        <v>73</v>
      </c>
      <c r="AY268" s="216" t="s">
        <v>153</v>
      </c>
    </row>
    <row r="269" spans="2:51" s="12" customFormat="1" ht="13.5">
      <c r="B269" s="217"/>
      <c r="C269" s="218"/>
      <c r="D269" s="239" t="s">
        <v>163</v>
      </c>
      <c r="E269" s="240" t="s">
        <v>21</v>
      </c>
      <c r="F269" s="241" t="s">
        <v>165</v>
      </c>
      <c r="G269" s="218"/>
      <c r="H269" s="242">
        <v>452.86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163</v>
      </c>
      <c r="AU269" s="227" t="s">
        <v>83</v>
      </c>
      <c r="AV269" s="12" t="s">
        <v>161</v>
      </c>
      <c r="AW269" s="12" t="s">
        <v>37</v>
      </c>
      <c r="AX269" s="12" t="s">
        <v>81</v>
      </c>
      <c r="AY269" s="227" t="s">
        <v>153</v>
      </c>
    </row>
    <row r="270" spans="2:65" s="1" customFormat="1" ht="22.5" customHeight="1">
      <c r="B270" s="41"/>
      <c r="C270" s="243" t="s">
        <v>271</v>
      </c>
      <c r="D270" s="243" t="s">
        <v>173</v>
      </c>
      <c r="E270" s="244" t="s">
        <v>272</v>
      </c>
      <c r="F270" s="245" t="s">
        <v>273</v>
      </c>
      <c r="G270" s="246" t="s">
        <v>250</v>
      </c>
      <c r="H270" s="247">
        <v>475.503</v>
      </c>
      <c r="I270" s="248"/>
      <c r="J270" s="249">
        <f>ROUND(I270*H270,2)</f>
        <v>0</v>
      </c>
      <c r="K270" s="245" t="s">
        <v>160</v>
      </c>
      <c r="L270" s="250"/>
      <c r="M270" s="251" t="s">
        <v>21</v>
      </c>
      <c r="N270" s="252" t="s">
        <v>46</v>
      </c>
      <c r="O270" s="42"/>
      <c r="P270" s="202">
        <f>O270*H270</f>
        <v>0</v>
      </c>
      <c r="Q270" s="202">
        <v>3E-05</v>
      </c>
      <c r="R270" s="202">
        <f>Q270*H270</f>
        <v>0.01426509</v>
      </c>
      <c r="S270" s="202">
        <v>0</v>
      </c>
      <c r="T270" s="203">
        <f>S270*H270</f>
        <v>0</v>
      </c>
      <c r="AR270" s="24" t="s">
        <v>176</v>
      </c>
      <c r="AT270" s="24" t="s">
        <v>173</v>
      </c>
      <c r="AU270" s="24" t="s">
        <v>83</v>
      </c>
      <c r="AY270" s="24" t="s">
        <v>153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161</v>
      </c>
      <c r="BK270" s="204">
        <f>ROUND(I270*H270,2)</f>
        <v>0</v>
      </c>
      <c r="BL270" s="24" t="s">
        <v>161</v>
      </c>
      <c r="BM270" s="24" t="s">
        <v>274</v>
      </c>
    </row>
    <row r="271" spans="2:51" s="13" customFormat="1" ht="13.5">
      <c r="B271" s="228"/>
      <c r="C271" s="229"/>
      <c r="D271" s="207" t="s">
        <v>163</v>
      </c>
      <c r="E271" s="230" t="s">
        <v>21</v>
      </c>
      <c r="F271" s="231" t="s">
        <v>252</v>
      </c>
      <c r="G271" s="229"/>
      <c r="H271" s="232" t="s">
        <v>21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163</v>
      </c>
      <c r="AU271" s="238" t="s">
        <v>83</v>
      </c>
      <c r="AV271" s="13" t="s">
        <v>81</v>
      </c>
      <c r="AW271" s="13" t="s">
        <v>37</v>
      </c>
      <c r="AX271" s="13" t="s">
        <v>73</v>
      </c>
      <c r="AY271" s="238" t="s">
        <v>153</v>
      </c>
    </row>
    <row r="272" spans="2:51" s="11" customFormat="1" ht="13.5">
      <c r="B272" s="205"/>
      <c r="C272" s="206"/>
      <c r="D272" s="207" t="s">
        <v>163</v>
      </c>
      <c r="E272" s="208" t="s">
        <v>21</v>
      </c>
      <c r="F272" s="209" t="s">
        <v>253</v>
      </c>
      <c r="G272" s="206"/>
      <c r="H272" s="210">
        <v>4.8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163</v>
      </c>
      <c r="AU272" s="216" t="s">
        <v>83</v>
      </c>
      <c r="AV272" s="11" t="s">
        <v>83</v>
      </c>
      <c r="AW272" s="11" t="s">
        <v>37</v>
      </c>
      <c r="AX272" s="11" t="s">
        <v>73</v>
      </c>
      <c r="AY272" s="216" t="s">
        <v>153</v>
      </c>
    </row>
    <row r="273" spans="2:51" s="11" customFormat="1" ht="13.5">
      <c r="B273" s="205"/>
      <c r="C273" s="206"/>
      <c r="D273" s="207" t="s">
        <v>163</v>
      </c>
      <c r="E273" s="208" t="s">
        <v>21</v>
      </c>
      <c r="F273" s="209" t="s">
        <v>254</v>
      </c>
      <c r="G273" s="206"/>
      <c r="H273" s="210">
        <v>136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163</v>
      </c>
      <c r="AU273" s="216" t="s">
        <v>83</v>
      </c>
      <c r="AV273" s="11" t="s">
        <v>83</v>
      </c>
      <c r="AW273" s="11" t="s">
        <v>37</v>
      </c>
      <c r="AX273" s="11" t="s">
        <v>73</v>
      </c>
      <c r="AY273" s="216" t="s">
        <v>153</v>
      </c>
    </row>
    <row r="274" spans="2:51" s="11" customFormat="1" ht="13.5">
      <c r="B274" s="205"/>
      <c r="C274" s="206"/>
      <c r="D274" s="207" t="s">
        <v>163</v>
      </c>
      <c r="E274" s="208" t="s">
        <v>21</v>
      </c>
      <c r="F274" s="209" t="s">
        <v>255</v>
      </c>
      <c r="G274" s="206"/>
      <c r="H274" s="210">
        <v>13.6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163</v>
      </c>
      <c r="AU274" s="216" t="s">
        <v>83</v>
      </c>
      <c r="AV274" s="11" t="s">
        <v>83</v>
      </c>
      <c r="AW274" s="11" t="s">
        <v>37</v>
      </c>
      <c r="AX274" s="11" t="s">
        <v>73</v>
      </c>
      <c r="AY274" s="216" t="s">
        <v>153</v>
      </c>
    </row>
    <row r="275" spans="2:51" s="11" customFormat="1" ht="13.5">
      <c r="B275" s="205"/>
      <c r="C275" s="206"/>
      <c r="D275" s="207" t="s">
        <v>163</v>
      </c>
      <c r="E275" s="208" t="s">
        <v>21</v>
      </c>
      <c r="F275" s="209" t="s">
        <v>256</v>
      </c>
      <c r="G275" s="206"/>
      <c r="H275" s="210">
        <v>24.4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163</v>
      </c>
      <c r="AU275" s="216" t="s">
        <v>83</v>
      </c>
      <c r="AV275" s="11" t="s">
        <v>83</v>
      </c>
      <c r="AW275" s="11" t="s">
        <v>37</v>
      </c>
      <c r="AX275" s="11" t="s">
        <v>73</v>
      </c>
      <c r="AY275" s="216" t="s">
        <v>153</v>
      </c>
    </row>
    <row r="276" spans="2:51" s="11" customFormat="1" ht="13.5">
      <c r="B276" s="205"/>
      <c r="C276" s="206"/>
      <c r="D276" s="207" t="s">
        <v>163</v>
      </c>
      <c r="E276" s="208" t="s">
        <v>21</v>
      </c>
      <c r="F276" s="209" t="s">
        <v>257</v>
      </c>
      <c r="G276" s="206"/>
      <c r="H276" s="210">
        <v>37.8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163</v>
      </c>
      <c r="AU276" s="216" t="s">
        <v>83</v>
      </c>
      <c r="AV276" s="11" t="s">
        <v>83</v>
      </c>
      <c r="AW276" s="11" t="s">
        <v>37</v>
      </c>
      <c r="AX276" s="11" t="s">
        <v>73</v>
      </c>
      <c r="AY276" s="216" t="s">
        <v>153</v>
      </c>
    </row>
    <row r="277" spans="2:51" s="13" customFormat="1" ht="13.5">
      <c r="B277" s="228"/>
      <c r="C277" s="229"/>
      <c r="D277" s="207" t="s">
        <v>163</v>
      </c>
      <c r="E277" s="230" t="s">
        <v>21</v>
      </c>
      <c r="F277" s="231" t="s">
        <v>258</v>
      </c>
      <c r="G277" s="229"/>
      <c r="H277" s="232" t="s">
        <v>21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163</v>
      </c>
      <c r="AU277" s="238" t="s">
        <v>83</v>
      </c>
      <c r="AV277" s="13" t="s">
        <v>81</v>
      </c>
      <c r="AW277" s="13" t="s">
        <v>37</v>
      </c>
      <c r="AX277" s="13" t="s">
        <v>73</v>
      </c>
      <c r="AY277" s="238" t="s">
        <v>153</v>
      </c>
    </row>
    <row r="278" spans="2:51" s="11" customFormat="1" ht="13.5">
      <c r="B278" s="205"/>
      <c r="C278" s="206"/>
      <c r="D278" s="207" t="s">
        <v>163</v>
      </c>
      <c r="E278" s="208" t="s">
        <v>21</v>
      </c>
      <c r="F278" s="209" t="s">
        <v>253</v>
      </c>
      <c r="G278" s="206"/>
      <c r="H278" s="210">
        <v>4.8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163</v>
      </c>
      <c r="AU278" s="216" t="s">
        <v>83</v>
      </c>
      <c r="AV278" s="11" t="s">
        <v>83</v>
      </c>
      <c r="AW278" s="11" t="s">
        <v>37</v>
      </c>
      <c r="AX278" s="11" t="s">
        <v>73</v>
      </c>
      <c r="AY278" s="216" t="s">
        <v>153</v>
      </c>
    </row>
    <row r="279" spans="2:51" s="11" customFormat="1" ht="13.5">
      <c r="B279" s="205"/>
      <c r="C279" s="206"/>
      <c r="D279" s="207" t="s">
        <v>163</v>
      </c>
      <c r="E279" s="208" t="s">
        <v>21</v>
      </c>
      <c r="F279" s="209" t="s">
        <v>259</v>
      </c>
      <c r="G279" s="206"/>
      <c r="H279" s="210">
        <v>108.8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163</v>
      </c>
      <c r="AU279" s="216" t="s">
        <v>83</v>
      </c>
      <c r="AV279" s="11" t="s">
        <v>83</v>
      </c>
      <c r="AW279" s="11" t="s">
        <v>37</v>
      </c>
      <c r="AX279" s="11" t="s">
        <v>73</v>
      </c>
      <c r="AY279" s="216" t="s">
        <v>153</v>
      </c>
    </row>
    <row r="280" spans="2:51" s="11" customFormat="1" ht="13.5">
      <c r="B280" s="205"/>
      <c r="C280" s="206"/>
      <c r="D280" s="207" t="s">
        <v>163</v>
      </c>
      <c r="E280" s="208" t="s">
        <v>21</v>
      </c>
      <c r="F280" s="209" t="s">
        <v>255</v>
      </c>
      <c r="G280" s="206"/>
      <c r="H280" s="210">
        <v>13.6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163</v>
      </c>
      <c r="AU280" s="216" t="s">
        <v>83</v>
      </c>
      <c r="AV280" s="11" t="s">
        <v>83</v>
      </c>
      <c r="AW280" s="11" t="s">
        <v>37</v>
      </c>
      <c r="AX280" s="11" t="s">
        <v>73</v>
      </c>
      <c r="AY280" s="216" t="s">
        <v>153</v>
      </c>
    </row>
    <row r="281" spans="2:51" s="11" customFormat="1" ht="13.5">
      <c r="B281" s="205"/>
      <c r="C281" s="206"/>
      <c r="D281" s="207" t="s">
        <v>163</v>
      </c>
      <c r="E281" s="208" t="s">
        <v>21</v>
      </c>
      <c r="F281" s="209" t="s">
        <v>260</v>
      </c>
      <c r="G281" s="206"/>
      <c r="H281" s="210">
        <v>14.8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163</v>
      </c>
      <c r="AU281" s="216" t="s">
        <v>83</v>
      </c>
      <c r="AV281" s="11" t="s">
        <v>83</v>
      </c>
      <c r="AW281" s="11" t="s">
        <v>37</v>
      </c>
      <c r="AX281" s="11" t="s">
        <v>73</v>
      </c>
      <c r="AY281" s="216" t="s">
        <v>153</v>
      </c>
    </row>
    <row r="282" spans="2:51" s="11" customFormat="1" ht="13.5">
      <c r="B282" s="205"/>
      <c r="C282" s="206"/>
      <c r="D282" s="207" t="s">
        <v>163</v>
      </c>
      <c r="E282" s="208" t="s">
        <v>21</v>
      </c>
      <c r="F282" s="209" t="s">
        <v>261</v>
      </c>
      <c r="G282" s="206"/>
      <c r="H282" s="210">
        <v>21.6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163</v>
      </c>
      <c r="AU282" s="216" t="s">
        <v>83</v>
      </c>
      <c r="AV282" s="11" t="s">
        <v>83</v>
      </c>
      <c r="AW282" s="11" t="s">
        <v>37</v>
      </c>
      <c r="AX282" s="11" t="s">
        <v>73</v>
      </c>
      <c r="AY282" s="216" t="s">
        <v>153</v>
      </c>
    </row>
    <row r="283" spans="2:51" s="13" customFormat="1" ht="13.5">
      <c r="B283" s="228"/>
      <c r="C283" s="229"/>
      <c r="D283" s="207" t="s">
        <v>163</v>
      </c>
      <c r="E283" s="230" t="s">
        <v>21</v>
      </c>
      <c r="F283" s="231" t="s">
        <v>262</v>
      </c>
      <c r="G283" s="229"/>
      <c r="H283" s="232" t="s">
        <v>21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163</v>
      </c>
      <c r="AU283" s="238" t="s">
        <v>83</v>
      </c>
      <c r="AV283" s="13" t="s">
        <v>81</v>
      </c>
      <c r="AW283" s="13" t="s">
        <v>37</v>
      </c>
      <c r="AX283" s="13" t="s">
        <v>73</v>
      </c>
      <c r="AY283" s="238" t="s">
        <v>153</v>
      </c>
    </row>
    <row r="284" spans="2:51" s="11" customFormat="1" ht="13.5">
      <c r="B284" s="205"/>
      <c r="C284" s="206"/>
      <c r="D284" s="207" t="s">
        <v>163</v>
      </c>
      <c r="E284" s="208" t="s">
        <v>21</v>
      </c>
      <c r="F284" s="209" t="s">
        <v>263</v>
      </c>
      <c r="G284" s="206"/>
      <c r="H284" s="210">
        <v>9.78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163</v>
      </c>
      <c r="AU284" s="216" t="s">
        <v>83</v>
      </c>
      <c r="AV284" s="11" t="s">
        <v>83</v>
      </c>
      <c r="AW284" s="11" t="s">
        <v>37</v>
      </c>
      <c r="AX284" s="11" t="s">
        <v>73</v>
      </c>
      <c r="AY284" s="216" t="s">
        <v>153</v>
      </c>
    </row>
    <row r="285" spans="2:51" s="11" customFormat="1" ht="13.5">
      <c r="B285" s="205"/>
      <c r="C285" s="206"/>
      <c r="D285" s="207" t="s">
        <v>163</v>
      </c>
      <c r="E285" s="208" t="s">
        <v>21</v>
      </c>
      <c r="F285" s="209" t="s">
        <v>264</v>
      </c>
      <c r="G285" s="206"/>
      <c r="H285" s="210">
        <v>6.54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163</v>
      </c>
      <c r="AU285" s="216" t="s">
        <v>83</v>
      </c>
      <c r="AV285" s="11" t="s">
        <v>83</v>
      </c>
      <c r="AW285" s="11" t="s">
        <v>37</v>
      </c>
      <c r="AX285" s="11" t="s">
        <v>73</v>
      </c>
      <c r="AY285" s="216" t="s">
        <v>153</v>
      </c>
    </row>
    <row r="286" spans="2:51" s="13" customFormat="1" ht="13.5">
      <c r="B286" s="228"/>
      <c r="C286" s="229"/>
      <c r="D286" s="207" t="s">
        <v>163</v>
      </c>
      <c r="E286" s="230" t="s">
        <v>21</v>
      </c>
      <c r="F286" s="231" t="s">
        <v>265</v>
      </c>
      <c r="G286" s="229"/>
      <c r="H286" s="232" t="s">
        <v>21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163</v>
      </c>
      <c r="AU286" s="238" t="s">
        <v>83</v>
      </c>
      <c r="AV286" s="13" t="s">
        <v>81</v>
      </c>
      <c r="AW286" s="13" t="s">
        <v>37</v>
      </c>
      <c r="AX286" s="13" t="s">
        <v>73</v>
      </c>
      <c r="AY286" s="238" t="s">
        <v>153</v>
      </c>
    </row>
    <row r="287" spans="2:51" s="11" customFormat="1" ht="13.5">
      <c r="B287" s="205"/>
      <c r="C287" s="206"/>
      <c r="D287" s="207" t="s">
        <v>163</v>
      </c>
      <c r="E287" s="208" t="s">
        <v>21</v>
      </c>
      <c r="F287" s="209" t="s">
        <v>266</v>
      </c>
      <c r="G287" s="206"/>
      <c r="H287" s="210">
        <v>7.98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163</v>
      </c>
      <c r="AU287" s="216" t="s">
        <v>83</v>
      </c>
      <c r="AV287" s="11" t="s">
        <v>83</v>
      </c>
      <c r="AW287" s="11" t="s">
        <v>37</v>
      </c>
      <c r="AX287" s="11" t="s">
        <v>73</v>
      </c>
      <c r="AY287" s="216" t="s">
        <v>153</v>
      </c>
    </row>
    <row r="288" spans="2:51" s="11" customFormat="1" ht="13.5">
      <c r="B288" s="205"/>
      <c r="C288" s="206"/>
      <c r="D288" s="207" t="s">
        <v>163</v>
      </c>
      <c r="E288" s="208" t="s">
        <v>21</v>
      </c>
      <c r="F288" s="209" t="s">
        <v>267</v>
      </c>
      <c r="G288" s="206"/>
      <c r="H288" s="210">
        <v>5.85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163</v>
      </c>
      <c r="AU288" s="216" t="s">
        <v>83</v>
      </c>
      <c r="AV288" s="11" t="s">
        <v>83</v>
      </c>
      <c r="AW288" s="11" t="s">
        <v>37</v>
      </c>
      <c r="AX288" s="11" t="s">
        <v>73</v>
      </c>
      <c r="AY288" s="216" t="s">
        <v>153</v>
      </c>
    </row>
    <row r="289" spans="2:51" s="11" customFormat="1" ht="13.5">
      <c r="B289" s="205"/>
      <c r="C289" s="206"/>
      <c r="D289" s="207" t="s">
        <v>163</v>
      </c>
      <c r="E289" s="208" t="s">
        <v>21</v>
      </c>
      <c r="F289" s="209" t="s">
        <v>268</v>
      </c>
      <c r="G289" s="206"/>
      <c r="H289" s="210">
        <v>16.35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163</v>
      </c>
      <c r="AU289" s="216" t="s">
        <v>83</v>
      </c>
      <c r="AV289" s="11" t="s">
        <v>83</v>
      </c>
      <c r="AW289" s="11" t="s">
        <v>37</v>
      </c>
      <c r="AX289" s="11" t="s">
        <v>73</v>
      </c>
      <c r="AY289" s="216" t="s">
        <v>153</v>
      </c>
    </row>
    <row r="290" spans="2:51" s="13" customFormat="1" ht="13.5">
      <c r="B290" s="228"/>
      <c r="C290" s="229"/>
      <c r="D290" s="207" t="s">
        <v>163</v>
      </c>
      <c r="E290" s="230" t="s">
        <v>21</v>
      </c>
      <c r="F290" s="231" t="s">
        <v>269</v>
      </c>
      <c r="G290" s="229"/>
      <c r="H290" s="232" t="s">
        <v>21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163</v>
      </c>
      <c r="AU290" s="238" t="s">
        <v>83</v>
      </c>
      <c r="AV290" s="13" t="s">
        <v>81</v>
      </c>
      <c r="AW290" s="13" t="s">
        <v>37</v>
      </c>
      <c r="AX290" s="13" t="s">
        <v>73</v>
      </c>
      <c r="AY290" s="238" t="s">
        <v>153</v>
      </c>
    </row>
    <row r="291" spans="2:51" s="11" customFormat="1" ht="13.5">
      <c r="B291" s="205"/>
      <c r="C291" s="206"/>
      <c r="D291" s="207" t="s">
        <v>163</v>
      </c>
      <c r="E291" s="208" t="s">
        <v>21</v>
      </c>
      <c r="F291" s="209" t="s">
        <v>270</v>
      </c>
      <c r="G291" s="206"/>
      <c r="H291" s="210">
        <v>26.16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163</v>
      </c>
      <c r="AU291" s="216" t="s">
        <v>83</v>
      </c>
      <c r="AV291" s="11" t="s">
        <v>83</v>
      </c>
      <c r="AW291" s="11" t="s">
        <v>37</v>
      </c>
      <c r="AX291" s="11" t="s">
        <v>73</v>
      </c>
      <c r="AY291" s="216" t="s">
        <v>153</v>
      </c>
    </row>
    <row r="292" spans="2:51" s="12" customFormat="1" ht="13.5">
      <c r="B292" s="217"/>
      <c r="C292" s="218"/>
      <c r="D292" s="207" t="s">
        <v>163</v>
      </c>
      <c r="E292" s="219" t="s">
        <v>21</v>
      </c>
      <c r="F292" s="220" t="s">
        <v>165</v>
      </c>
      <c r="G292" s="218"/>
      <c r="H292" s="221">
        <v>452.86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163</v>
      </c>
      <c r="AU292" s="227" t="s">
        <v>83</v>
      </c>
      <c r="AV292" s="12" t="s">
        <v>161</v>
      </c>
      <c r="AW292" s="12" t="s">
        <v>37</v>
      </c>
      <c r="AX292" s="12" t="s">
        <v>81</v>
      </c>
      <c r="AY292" s="227" t="s">
        <v>153</v>
      </c>
    </row>
    <row r="293" spans="2:51" s="11" customFormat="1" ht="13.5">
      <c r="B293" s="205"/>
      <c r="C293" s="206"/>
      <c r="D293" s="239" t="s">
        <v>163</v>
      </c>
      <c r="E293" s="206"/>
      <c r="F293" s="264" t="s">
        <v>275</v>
      </c>
      <c r="G293" s="206"/>
      <c r="H293" s="265">
        <v>475.503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163</v>
      </c>
      <c r="AU293" s="216" t="s">
        <v>83</v>
      </c>
      <c r="AV293" s="11" t="s">
        <v>83</v>
      </c>
      <c r="AW293" s="11" t="s">
        <v>6</v>
      </c>
      <c r="AX293" s="11" t="s">
        <v>81</v>
      </c>
      <c r="AY293" s="216" t="s">
        <v>153</v>
      </c>
    </row>
    <row r="294" spans="2:65" s="1" customFormat="1" ht="31.5" customHeight="1">
      <c r="B294" s="41"/>
      <c r="C294" s="193" t="s">
        <v>276</v>
      </c>
      <c r="D294" s="193" t="s">
        <v>156</v>
      </c>
      <c r="E294" s="194" t="s">
        <v>277</v>
      </c>
      <c r="F294" s="195" t="s">
        <v>278</v>
      </c>
      <c r="G294" s="196" t="s">
        <v>159</v>
      </c>
      <c r="H294" s="197">
        <v>1.68</v>
      </c>
      <c r="I294" s="198"/>
      <c r="J294" s="199">
        <f>ROUND(I294*H294,2)</f>
        <v>0</v>
      </c>
      <c r="K294" s="195" t="s">
        <v>160</v>
      </c>
      <c r="L294" s="61"/>
      <c r="M294" s="200" t="s">
        <v>21</v>
      </c>
      <c r="N294" s="201" t="s">
        <v>46</v>
      </c>
      <c r="O294" s="42"/>
      <c r="P294" s="202">
        <f>O294*H294</f>
        <v>0</v>
      </c>
      <c r="Q294" s="202">
        <v>2.45329</v>
      </c>
      <c r="R294" s="202">
        <f>Q294*H294</f>
        <v>4.1215272</v>
      </c>
      <c r="S294" s="202">
        <v>0</v>
      </c>
      <c r="T294" s="203">
        <f>S294*H294</f>
        <v>0</v>
      </c>
      <c r="AR294" s="24" t="s">
        <v>161</v>
      </c>
      <c r="AT294" s="24" t="s">
        <v>156</v>
      </c>
      <c r="AU294" s="24" t="s">
        <v>83</v>
      </c>
      <c r="AY294" s="24" t="s">
        <v>153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161</v>
      </c>
      <c r="BK294" s="204">
        <f>ROUND(I294*H294,2)</f>
        <v>0</v>
      </c>
      <c r="BL294" s="24" t="s">
        <v>161</v>
      </c>
      <c r="BM294" s="24" t="s">
        <v>279</v>
      </c>
    </row>
    <row r="295" spans="2:51" s="13" customFormat="1" ht="13.5">
      <c r="B295" s="228"/>
      <c r="C295" s="229"/>
      <c r="D295" s="207" t="s">
        <v>163</v>
      </c>
      <c r="E295" s="230" t="s">
        <v>21</v>
      </c>
      <c r="F295" s="231" t="s">
        <v>280</v>
      </c>
      <c r="G295" s="229"/>
      <c r="H295" s="232" t="s">
        <v>21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163</v>
      </c>
      <c r="AU295" s="238" t="s">
        <v>83</v>
      </c>
      <c r="AV295" s="13" t="s">
        <v>81</v>
      </c>
      <c r="AW295" s="13" t="s">
        <v>37</v>
      </c>
      <c r="AX295" s="13" t="s">
        <v>73</v>
      </c>
      <c r="AY295" s="238" t="s">
        <v>153</v>
      </c>
    </row>
    <row r="296" spans="2:51" s="11" customFormat="1" ht="13.5">
      <c r="B296" s="205"/>
      <c r="C296" s="206"/>
      <c r="D296" s="207" t="s">
        <v>163</v>
      </c>
      <c r="E296" s="208" t="s">
        <v>21</v>
      </c>
      <c r="F296" s="209" t="s">
        <v>281</v>
      </c>
      <c r="G296" s="206"/>
      <c r="H296" s="210">
        <v>1.68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163</v>
      </c>
      <c r="AU296" s="216" t="s">
        <v>83</v>
      </c>
      <c r="AV296" s="11" t="s">
        <v>83</v>
      </c>
      <c r="AW296" s="11" t="s">
        <v>37</v>
      </c>
      <c r="AX296" s="11" t="s">
        <v>73</v>
      </c>
      <c r="AY296" s="216" t="s">
        <v>153</v>
      </c>
    </row>
    <row r="297" spans="2:51" s="12" customFormat="1" ht="13.5">
      <c r="B297" s="217"/>
      <c r="C297" s="218"/>
      <c r="D297" s="239" t="s">
        <v>163</v>
      </c>
      <c r="E297" s="240" t="s">
        <v>21</v>
      </c>
      <c r="F297" s="241" t="s">
        <v>165</v>
      </c>
      <c r="G297" s="218"/>
      <c r="H297" s="242">
        <v>1.68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163</v>
      </c>
      <c r="AU297" s="227" t="s">
        <v>83</v>
      </c>
      <c r="AV297" s="12" t="s">
        <v>161</v>
      </c>
      <c r="AW297" s="12" t="s">
        <v>37</v>
      </c>
      <c r="AX297" s="12" t="s">
        <v>81</v>
      </c>
      <c r="AY297" s="227" t="s">
        <v>153</v>
      </c>
    </row>
    <row r="298" spans="2:65" s="1" customFormat="1" ht="31.5" customHeight="1">
      <c r="B298" s="41"/>
      <c r="C298" s="193" t="s">
        <v>282</v>
      </c>
      <c r="D298" s="193" t="s">
        <v>156</v>
      </c>
      <c r="E298" s="194" t="s">
        <v>283</v>
      </c>
      <c r="F298" s="195" t="s">
        <v>284</v>
      </c>
      <c r="G298" s="196" t="s">
        <v>159</v>
      </c>
      <c r="H298" s="197">
        <v>2.111</v>
      </c>
      <c r="I298" s="198"/>
      <c r="J298" s="199">
        <f>ROUND(I298*H298,2)</f>
        <v>0</v>
      </c>
      <c r="K298" s="195" t="s">
        <v>160</v>
      </c>
      <c r="L298" s="61"/>
      <c r="M298" s="200" t="s">
        <v>21</v>
      </c>
      <c r="N298" s="201" t="s">
        <v>46</v>
      </c>
      <c r="O298" s="42"/>
      <c r="P298" s="202">
        <f>O298*H298</f>
        <v>0</v>
      </c>
      <c r="Q298" s="202">
        <v>2.45329</v>
      </c>
      <c r="R298" s="202">
        <f>Q298*H298</f>
        <v>5.17889519</v>
      </c>
      <c r="S298" s="202">
        <v>0</v>
      </c>
      <c r="T298" s="203">
        <f>S298*H298</f>
        <v>0</v>
      </c>
      <c r="AR298" s="24" t="s">
        <v>161</v>
      </c>
      <c r="AT298" s="24" t="s">
        <v>156</v>
      </c>
      <c r="AU298" s="24" t="s">
        <v>83</v>
      </c>
      <c r="AY298" s="24" t="s">
        <v>153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161</v>
      </c>
      <c r="BK298" s="204">
        <f>ROUND(I298*H298,2)</f>
        <v>0</v>
      </c>
      <c r="BL298" s="24" t="s">
        <v>161</v>
      </c>
      <c r="BM298" s="24" t="s">
        <v>285</v>
      </c>
    </row>
    <row r="299" spans="2:51" s="13" customFormat="1" ht="13.5">
      <c r="B299" s="228"/>
      <c r="C299" s="229"/>
      <c r="D299" s="207" t="s">
        <v>163</v>
      </c>
      <c r="E299" s="230" t="s">
        <v>21</v>
      </c>
      <c r="F299" s="231" t="s">
        <v>286</v>
      </c>
      <c r="G299" s="229"/>
      <c r="H299" s="232" t="s">
        <v>21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163</v>
      </c>
      <c r="AU299" s="238" t="s">
        <v>83</v>
      </c>
      <c r="AV299" s="13" t="s">
        <v>81</v>
      </c>
      <c r="AW299" s="13" t="s">
        <v>37</v>
      </c>
      <c r="AX299" s="13" t="s">
        <v>73</v>
      </c>
      <c r="AY299" s="238" t="s">
        <v>153</v>
      </c>
    </row>
    <row r="300" spans="2:51" s="11" customFormat="1" ht="13.5">
      <c r="B300" s="205"/>
      <c r="C300" s="206"/>
      <c r="D300" s="207" t="s">
        <v>163</v>
      </c>
      <c r="E300" s="208" t="s">
        <v>21</v>
      </c>
      <c r="F300" s="209" t="s">
        <v>287</v>
      </c>
      <c r="G300" s="206"/>
      <c r="H300" s="210">
        <v>2.111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163</v>
      </c>
      <c r="AU300" s="216" t="s">
        <v>83</v>
      </c>
      <c r="AV300" s="11" t="s">
        <v>83</v>
      </c>
      <c r="AW300" s="11" t="s">
        <v>37</v>
      </c>
      <c r="AX300" s="11" t="s">
        <v>73</v>
      </c>
      <c r="AY300" s="216" t="s">
        <v>153</v>
      </c>
    </row>
    <row r="301" spans="2:51" s="12" customFormat="1" ht="13.5">
      <c r="B301" s="217"/>
      <c r="C301" s="218"/>
      <c r="D301" s="239" t="s">
        <v>163</v>
      </c>
      <c r="E301" s="240" t="s">
        <v>21</v>
      </c>
      <c r="F301" s="241" t="s">
        <v>165</v>
      </c>
      <c r="G301" s="218"/>
      <c r="H301" s="242">
        <v>2.111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163</v>
      </c>
      <c r="AU301" s="227" t="s">
        <v>83</v>
      </c>
      <c r="AV301" s="12" t="s">
        <v>161</v>
      </c>
      <c r="AW301" s="12" t="s">
        <v>37</v>
      </c>
      <c r="AX301" s="12" t="s">
        <v>81</v>
      </c>
      <c r="AY301" s="227" t="s">
        <v>153</v>
      </c>
    </row>
    <row r="302" spans="2:65" s="1" customFormat="1" ht="31.5" customHeight="1">
      <c r="B302" s="41"/>
      <c r="C302" s="193" t="s">
        <v>10</v>
      </c>
      <c r="D302" s="193" t="s">
        <v>156</v>
      </c>
      <c r="E302" s="194" t="s">
        <v>288</v>
      </c>
      <c r="F302" s="195" t="s">
        <v>289</v>
      </c>
      <c r="G302" s="196" t="s">
        <v>159</v>
      </c>
      <c r="H302" s="197">
        <v>2.111</v>
      </c>
      <c r="I302" s="198"/>
      <c r="J302" s="199">
        <f>ROUND(I302*H302,2)</f>
        <v>0</v>
      </c>
      <c r="K302" s="195" t="s">
        <v>160</v>
      </c>
      <c r="L302" s="61"/>
      <c r="M302" s="200" t="s">
        <v>21</v>
      </c>
      <c r="N302" s="201" t="s">
        <v>46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4" t="s">
        <v>161</v>
      </c>
      <c r="AT302" s="24" t="s">
        <v>156</v>
      </c>
      <c r="AU302" s="24" t="s">
        <v>83</v>
      </c>
      <c r="AY302" s="24" t="s">
        <v>153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161</v>
      </c>
      <c r="BK302" s="204">
        <f>ROUND(I302*H302,2)</f>
        <v>0</v>
      </c>
      <c r="BL302" s="24" t="s">
        <v>161</v>
      </c>
      <c r="BM302" s="24" t="s">
        <v>290</v>
      </c>
    </row>
    <row r="303" spans="2:51" s="13" customFormat="1" ht="13.5">
      <c r="B303" s="228"/>
      <c r="C303" s="229"/>
      <c r="D303" s="207" t="s">
        <v>163</v>
      </c>
      <c r="E303" s="230" t="s">
        <v>21</v>
      </c>
      <c r="F303" s="231" t="s">
        <v>286</v>
      </c>
      <c r="G303" s="229"/>
      <c r="H303" s="232" t="s">
        <v>21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163</v>
      </c>
      <c r="AU303" s="238" t="s">
        <v>83</v>
      </c>
      <c r="AV303" s="13" t="s">
        <v>81</v>
      </c>
      <c r="AW303" s="13" t="s">
        <v>37</v>
      </c>
      <c r="AX303" s="13" t="s">
        <v>73</v>
      </c>
      <c r="AY303" s="238" t="s">
        <v>153</v>
      </c>
    </row>
    <row r="304" spans="2:51" s="11" customFormat="1" ht="13.5">
      <c r="B304" s="205"/>
      <c r="C304" s="206"/>
      <c r="D304" s="207" t="s">
        <v>163</v>
      </c>
      <c r="E304" s="208" t="s">
        <v>21</v>
      </c>
      <c r="F304" s="209" t="s">
        <v>287</v>
      </c>
      <c r="G304" s="206"/>
      <c r="H304" s="210">
        <v>2.111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163</v>
      </c>
      <c r="AU304" s="216" t="s">
        <v>83</v>
      </c>
      <c r="AV304" s="11" t="s">
        <v>83</v>
      </c>
      <c r="AW304" s="11" t="s">
        <v>37</v>
      </c>
      <c r="AX304" s="11" t="s">
        <v>73</v>
      </c>
      <c r="AY304" s="216" t="s">
        <v>153</v>
      </c>
    </row>
    <row r="305" spans="2:51" s="12" customFormat="1" ht="13.5">
      <c r="B305" s="217"/>
      <c r="C305" s="218"/>
      <c r="D305" s="239" t="s">
        <v>163</v>
      </c>
      <c r="E305" s="240" t="s">
        <v>21</v>
      </c>
      <c r="F305" s="241" t="s">
        <v>165</v>
      </c>
      <c r="G305" s="218"/>
      <c r="H305" s="242">
        <v>2.111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163</v>
      </c>
      <c r="AU305" s="227" t="s">
        <v>83</v>
      </c>
      <c r="AV305" s="12" t="s">
        <v>161</v>
      </c>
      <c r="AW305" s="12" t="s">
        <v>37</v>
      </c>
      <c r="AX305" s="12" t="s">
        <v>81</v>
      </c>
      <c r="AY305" s="227" t="s">
        <v>153</v>
      </c>
    </row>
    <row r="306" spans="2:65" s="1" customFormat="1" ht="22.5" customHeight="1">
      <c r="B306" s="41"/>
      <c r="C306" s="193" t="s">
        <v>291</v>
      </c>
      <c r="D306" s="193" t="s">
        <v>156</v>
      </c>
      <c r="E306" s="194" t="s">
        <v>292</v>
      </c>
      <c r="F306" s="195" t="s">
        <v>293</v>
      </c>
      <c r="G306" s="196" t="s">
        <v>183</v>
      </c>
      <c r="H306" s="197">
        <v>5.865</v>
      </c>
      <c r="I306" s="198"/>
      <c r="J306" s="199">
        <f>ROUND(I306*H306,2)</f>
        <v>0</v>
      </c>
      <c r="K306" s="195" t="s">
        <v>160</v>
      </c>
      <c r="L306" s="61"/>
      <c r="M306" s="200" t="s">
        <v>21</v>
      </c>
      <c r="N306" s="201" t="s">
        <v>46</v>
      </c>
      <c r="O306" s="42"/>
      <c r="P306" s="202">
        <f>O306*H306</f>
        <v>0</v>
      </c>
      <c r="Q306" s="202">
        <v>0.01352</v>
      </c>
      <c r="R306" s="202">
        <f>Q306*H306</f>
        <v>0.07929480000000001</v>
      </c>
      <c r="S306" s="202">
        <v>0</v>
      </c>
      <c r="T306" s="203">
        <f>S306*H306</f>
        <v>0</v>
      </c>
      <c r="AR306" s="24" t="s">
        <v>161</v>
      </c>
      <c r="AT306" s="24" t="s">
        <v>156</v>
      </c>
      <c r="AU306" s="24" t="s">
        <v>83</v>
      </c>
      <c r="AY306" s="24" t="s">
        <v>153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161</v>
      </c>
      <c r="BK306" s="204">
        <f>ROUND(I306*H306,2)</f>
        <v>0</v>
      </c>
      <c r="BL306" s="24" t="s">
        <v>161</v>
      </c>
      <c r="BM306" s="24" t="s">
        <v>294</v>
      </c>
    </row>
    <row r="307" spans="2:51" s="13" customFormat="1" ht="13.5">
      <c r="B307" s="228"/>
      <c r="C307" s="229"/>
      <c r="D307" s="207" t="s">
        <v>163</v>
      </c>
      <c r="E307" s="230" t="s">
        <v>21</v>
      </c>
      <c r="F307" s="231" t="s">
        <v>286</v>
      </c>
      <c r="G307" s="229"/>
      <c r="H307" s="232" t="s">
        <v>21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163</v>
      </c>
      <c r="AU307" s="238" t="s">
        <v>83</v>
      </c>
      <c r="AV307" s="13" t="s">
        <v>81</v>
      </c>
      <c r="AW307" s="13" t="s">
        <v>37</v>
      </c>
      <c r="AX307" s="13" t="s">
        <v>73</v>
      </c>
      <c r="AY307" s="238" t="s">
        <v>153</v>
      </c>
    </row>
    <row r="308" spans="2:51" s="11" customFormat="1" ht="13.5">
      <c r="B308" s="205"/>
      <c r="C308" s="206"/>
      <c r="D308" s="207" t="s">
        <v>163</v>
      </c>
      <c r="E308" s="208" t="s">
        <v>21</v>
      </c>
      <c r="F308" s="209" t="s">
        <v>295</v>
      </c>
      <c r="G308" s="206"/>
      <c r="H308" s="210">
        <v>5.865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163</v>
      </c>
      <c r="AU308" s="216" t="s">
        <v>83</v>
      </c>
      <c r="AV308" s="11" t="s">
        <v>83</v>
      </c>
      <c r="AW308" s="11" t="s">
        <v>37</v>
      </c>
      <c r="AX308" s="11" t="s">
        <v>73</v>
      </c>
      <c r="AY308" s="216" t="s">
        <v>153</v>
      </c>
    </row>
    <row r="309" spans="2:51" s="12" customFormat="1" ht="13.5">
      <c r="B309" s="217"/>
      <c r="C309" s="218"/>
      <c r="D309" s="239" t="s">
        <v>163</v>
      </c>
      <c r="E309" s="240" t="s">
        <v>21</v>
      </c>
      <c r="F309" s="241" t="s">
        <v>165</v>
      </c>
      <c r="G309" s="218"/>
      <c r="H309" s="242">
        <v>5.865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163</v>
      </c>
      <c r="AU309" s="227" t="s">
        <v>83</v>
      </c>
      <c r="AV309" s="12" t="s">
        <v>161</v>
      </c>
      <c r="AW309" s="12" t="s">
        <v>37</v>
      </c>
      <c r="AX309" s="12" t="s">
        <v>81</v>
      </c>
      <c r="AY309" s="227" t="s">
        <v>153</v>
      </c>
    </row>
    <row r="310" spans="2:65" s="1" customFormat="1" ht="22.5" customHeight="1">
      <c r="B310" s="41"/>
      <c r="C310" s="193" t="s">
        <v>296</v>
      </c>
      <c r="D310" s="193" t="s">
        <v>156</v>
      </c>
      <c r="E310" s="194" t="s">
        <v>297</v>
      </c>
      <c r="F310" s="195" t="s">
        <v>298</v>
      </c>
      <c r="G310" s="196" t="s">
        <v>183</v>
      </c>
      <c r="H310" s="197">
        <v>5.865</v>
      </c>
      <c r="I310" s="198"/>
      <c r="J310" s="199">
        <f>ROUND(I310*H310,2)</f>
        <v>0</v>
      </c>
      <c r="K310" s="195" t="s">
        <v>160</v>
      </c>
      <c r="L310" s="61"/>
      <c r="M310" s="200" t="s">
        <v>21</v>
      </c>
      <c r="N310" s="201" t="s">
        <v>46</v>
      </c>
      <c r="O310" s="4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AR310" s="24" t="s">
        <v>161</v>
      </c>
      <c r="AT310" s="24" t="s">
        <v>156</v>
      </c>
      <c r="AU310" s="24" t="s">
        <v>83</v>
      </c>
      <c r="AY310" s="24" t="s">
        <v>153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161</v>
      </c>
      <c r="BK310" s="204">
        <f>ROUND(I310*H310,2)</f>
        <v>0</v>
      </c>
      <c r="BL310" s="24" t="s">
        <v>161</v>
      </c>
      <c r="BM310" s="24" t="s">
        <v>299</v>
      </c>
    </row>
    <row r="311" spans="2:51" s="13" customFormat="1" ht="13.5">
      <c r="B311" s="228"/>
      <c r="C311" s="229"/>
      <c r="D311" s="207" t="s">
        <v>163</v>
      </c>
      <c r="E311" s="230" t="s">
        <v>21</v>
      </c>
      <c r="F311" s="231" t="s">
        <v>286</v>
      </c>
      <c r="G311" s="229"/>
      <c r="H311" s="232" t="s">
        <v>21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163</v>
      </c>
      <c r="AU311" s="238" t="s">
        <v>83</v>
      </c>
      <c r="AV311" s="13" t="s">
        <v>81</v>
      </c>
      <c r="AW311" s="13" t="s">
        <v>37</v>
      </c>
      <c r="AX311" s="13" t="s">
        <v>73</v>
      </c>
      <c r="AY311" s="238" t="s">
        <v>153</v>
      </c>
    </row>
    <row r="312" spans="2:51" s="11" customFormat="1" ht="13.5">
      <c r="B312" s="205"/>
      <c r="C312" s="206"/>
      <c r="D312" s="207" t="s">
        <v>163</v>
      </c>
      <c r="E312" s="208" t="s">
        <v>21</v>
      </c>
      <c r="F312" s="209" t="s">
        <v>295</v>
      </c>
      <c r="G312" s="206"/>
      <c r="H312" s="210">
        <v>5.865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163</v>
      </c>
      <c r="AU312" s="216" t="s">
        <v>83</v>
      </c>
      <c r="AV312" s="11" t="s">
        <v>83</v>
      </c>
      <c r="AW312" s="11" t="s">
        <v>37</v>
      </c>
      <c r="AX312" s="11" t="s">
        <v>73</v>
      </c>
      <c r="AY312" s="216" t="s">
        <v>153</v>
      </c>
    </row>
    <row r="313" spans="2:51" s="12" customFormat="1" ht="13.5">
      <c r="B313" s="217"/>
      <c r="C313" s="218"/>
      <c r="D313" s="239" t="s">
        <v>163</v>
      </c>
      <c r="E313" s="240" t="s">
        <v>21</v>
      </c>
      <c r="F313" s="241" t="s">
        <v>165</v>
      </c>
      <c r="G313" s="218"/>
      <c r="H313" s="242">
        <v>5.865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163</v>
      </c>
      <c r="AU313" s="227" t="s">
        <v>83</v>
      </c>
      <c r="AV313" s="12" t="s">
        <v>161</v>
      </c>
      <c r="AW313" s="12" t="s">
        <v>37</v>
      </c>
      <c r="AX313" s="12" t="s">
        <v>81</v>
      </c>
      <c r="AY313" s="227" t="s">
        <v>153</v>
      </c>
    </row>
    <row r="314" spans="2:65" s="1" customFormat="1" ht="31.5" customHeight="1">
      <c r="B314" s="41"/>
      <c r="C314" s="193" t="s">
        <v>300</v>
      </c>
      <c r="D314" s="193" t="s">
        <v>156</v>
      </c>
      <c r="E314" s="194" t="s">
        <v>301</v>
      </c>
      <c r="F314" s="195" t="s">
        <v>302</v>
      </c>
      <c r="G314" s="196" t="s">
        <v>183</v>
      </c>
      <c r="H314" s="197">
        <v>268.91</v>
      </c>
      <c r="I314" s="198"/>
      <c r="J314" s="199">
        <f>ROUND(I314*H314,2)</f>
        <v>0</v>
      </c>
      <c r="K314" s="195" t="s">
        <v>160</v>
      </c>
      <c r="L314" s="61"/>
      <c r="M314" s="200" t="s">
        <v>21</v>
      </c>
      <c r="N314" s="201" t="s">
        <v>46</v>
      </c>
      <c r="O314" s="42"/>
      <c r="P314" s="202">
        <f>O314*H314</f>
        <v>0</v>
      </c>
      <c r="Q314" s="202">
        <v>0.042</v>
      </c>
      <c r="R314" s="202">
        <f>Q314*H314</f>
        <v>11.294220000000001</v>
      </c>
      <c r="S314" s="202">
        <v>0</v>
      </c>
      <c r="T314" s="203">
        <f>S314*H314</f>
        <v>0</v>
      </c>
      <c r="AR314" s="24" t="s">
        <v>161</v>
      </c>
      <c r="AT314" s="24" t="s">
        <v>156</v>
      </c>
      <c r="AU314" s="24" t="s">
        <v>83</v>
      </c>
      <c r="AY314" s="24" t="s">
        <v>153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161</v>
      </c>
      <c r="BK314" s="204">
        <f>ROUND(I314*H314,2)</f>
        <v>0</v>
      </c>
      <c r="BL314" s="24" t="s">
        <v>161</v>
      </c>
      <c r="BM314" s="24" t="s">
        <v>303</v>
      </c>
    </row>
    <row r="315" spans="2:51" s="13" customFormat="1" ht="13.5">
      <c r="B315" s="228"/>
      <c r="C315" s="229"/>
      <c r="D315" s="207" t="s">
        <v>163</v>
      </c>
      <c r="E315" s="230" t="s">
        <v>21</v>
      </c>
      <c r="F315" s="231" t="s">
        <v>304</v>
      </c>
      <c r="G315" s="229"/>
      <c r="H315" s="232" t="s">
        <v>21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163</v>
      </c>
      <c r="AU315" s="238" t="s">
        <v>83</v>
      </c>
      <c r="AV315" s="13" t="s">
        <v>81</v>
      </c>
      <c r="AW315" s="13" t="s">
        <v>37</v>
      </c>
      <c r="AX315" s="13" t="s">
        <v>73</v>
      </c>
      <c r="AY315" s="238" t="s">
        <v>153</v>
      </c>
    </row>
    <row r="316" spans="2:51" s="11" customFormat="1" ht="13.5">
      <c r="B316" s="205"/>
      <c r="C316" s="206"/>
      <c r="D316" s="207" t="s">
        <v>163</v>
      </c>
      <c r="E316" s="208" t="s">
        <v>21</v>
      </c>
      <c r="F316" s="209" t="s">
        <v>305</v>
      </c>
      <c r="G316" s="206"/>
      <c r="H316" s="210">
        <v>228.92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163</v>
      </c>
      <c r="AU316" s="216" t="s">
        <v>83</v>
      </c>
      <c r="AV316" s="11" t="s">
        <v>83</v>
      </c>
      <c r="AW316" s="11" t="s">
        <v>37</v>
      </c>
      <c r="AX316" s="11" t="s">
        <v>73</v>
      </c>
      <c r="AY316" s="216" t="s">
        <v>153</v>
      </c>
    </row>
    <row r="317" spans="2:51" s="11" customFormat="1" ht="13.5">
      <c r="B317" s="205"/>
      <c r="C317" s="206"/>
      <c r="D317" s="207" t="s">
        <v>163</v>
      </c>
      <c r="E317" s="208" t="s">
        <v>21</v>
      </c>
      <c r="F317" s="209" t="s">
        <v>306</v>
      </c>
      <c r="G317" s="206"/>
      <c r="H317" s="210">
        <v>39.99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163</v>
      </c>
      <c r="AU317" s="216" t="s">
        <v>83</v>
      </c>
      <c r="AV317" s="11" t="s">
        <v>83</v>
      </c>
      <c r="AW317" s="11" t="s">
        <v>37</v>
      </c>
      <c r="AX317" s="11" t="s">
        <v>73</v>
      </c>
      <c r="AY317" s="216" t="s">
        <v>153</v>
      </c>
    </row>
    <row r="318" spans="2:51" s="12" customFormat="1" ht="13.5">
      <c r="B318" s="217"/>
      <c r="C318" s="218"/>
      <c r="D318" s="239" t="s">
        <v>163</v>
      </c>
      <c r="E318" s="240" t="s">
        <v>21</v>
      </c>
      <c r="F318" s="241" t="s">
        <v>165</v>
      </c>
      <c r="G318" s="218"/>
      <c r="H318" s="242">
        <v>268.91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163</v>
      </c>
      <c r="AU318" s="227" t="s">
        <v>83</v>
      </c>
      <c r="AV318" s="12" t="s">
        <v>161</v>
      </c>
      <c r="AW318" s="12" t="s">
        <v>37</v>
      </c>
      <c r="AX318" s="12" t="s">
        <v>81</v>
      </c>
      <c r="AY318" s="227" t="s">
        <v>153</v>
      </c>
    </row>
    <row r="319" spans="2:65" s="1" customFormat="1" ht="22.5" customHeight="1">
      <c r="B319" s="41"/>
      <c r="C319" s="193" t="s">
        <v>307</v>
      </c>
      <c r="D319" s="193" t="s">
        <v>156</v>
      </c>
      <c r="E319" s="194" t="s">
        <v>308</v>
      </c>
      <c r="F319" s="195" t="s">
        <v>309</v>
      </c>
      <c r="G319" s="196" t="s">
        <v>183</v>
      </c>
      <c r="H319" s="197">
        <v>69.9</v>
      </c>
      <c r="I319" s="198"/>
      <c r="J319" s="199">
        <f>ROUND(I319*H319,2)</f>
        <v>0</v>
      </c>
      <c r="K319" s="195" t="s">
        <v>160</v>
      </c>
      <c r="L319" s="61"/>
      <c r="M319" s="200" t="s">
        <v>21</v>
      </c>
      <c r="N319" s="201" t="s">
        <v>46</v>
      </c>
      <c r="O319" s="42"/>
      <c r="P319" s="202">
        <f>O319*H319</f>
        <v>0</v>
      </c>
      <c r="Q319" s="202">
        <v>0.1117</v>
      </c>
      <c r="R319" s="202">
        <f>Q319*H319</f>
        <v>7.80783</v>
      </c>
      <c r="S319" s="202">
        <v>0</v>
      </c>
      <c r="T319" s="203">
        <f>S319*H319</f>
        <v>0</v>
      </c>
      <c r="AR319" s="24" t="s">
        <v>161</v>
      </c>
      <c r="AT319" s="24" t="s">
        <v>156</v>
      </c>
      <c r="AU319" s="24" t="s">
        <v>83</v>
      </c>
      <c r="AY319" s="24" t="s">
        <v>153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161</v>
      </c>
      <c r="BK319" s="204">
        <f>ROUND(I319*H319,2)</f>
        <v>0</v>
      </c>
      <c r="BL319" s="24" t="s">
        <v>161</v>
      </c>
      <c r="BM319" s="24" t="s">
        <v>310</v>
      </c>
    </row>
    <row r="320" spans="2:51" s="13" customFormat="1" ht="13.5">
      <c r="B320" s="228"/>
      <c r="C320" s="229"/>
      <c r="D320" s="207" t="s">
        <v>163</v>
      </c>
      <c r="E320" s="230" t="s">
        <v>21</v>
      </c>
      <c r="F320" s="231" t="s">
        <v>210</v>
      </c>
      <c r="G320" s="229"/>
      <c r="H320" s="232" t="s">
        <v>21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163</v>
      </c>
      <c r="AU320" s="238" t="s">
        <v>83</v>
      </c>
      <c r="AV320" s="13" t="s">
        <v>81</v>
      </c>
      <c r="AW320" s="13" t="s">
        <v>37</v>
      </c>
      <c r="AX320" s="13" t="s">
        <v>73</v>
      </c>
      <c r="AY320" s="238" t="s">
        <v>153</v>
      </c>
    </row>
    <row r="321" spans="2:51" s="11" customFormat="1" ht="13.5">
      <c r="B321" s="205"/>
      <c r="C321" s="206"/>
      <c r="D321" s="207" t="s">
        <v>163</v>
      </c>
      <c r="E321" s="208" t="s">
        <v>21</v>
      </c>
      <c r="F321" s="209" t="s">
        <v>311</v>
      </c>
      <c r="G321" s="206"/>
      <c r="H321" s="210">
        <v>24.74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163</v>
      </c>
      <c r="AU321" s="216" t="s">
        <v>83</v>
      </c>
      <c r="AV321" s="11" t="s">
        <v>83</v>
      </c>
      <c r="AW321" s="11" t="s">
        <v>37</v>
      </c>
      <c r="AX321" s="11" t="s">
        <v>73</v>
      </c>
      <c r="AY321" s="216" t="s">
        <v>153</v>
      </c>
    </row>
    <row r="322" spans="2:51" s="13" customFormat="1" ht="13.5">
      <c r="B322" s="228"/>
      <c r="C322" s="229"/>
      <c r="D322" s="207" t="s">
        <v>163</v>
      </c>
      <c r="E322" s="230" t="s">
        <v>21</v>
      </c>
      <c r="F322" s="231" t="s">
        <v>217</v>
      </c>
      <c r="G322" s="229"/>
      <c r="H322" s="232" t="s">
        <v>21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163</v>
      </c>
      <c r="AU322" s="238" t="s">
        <v>83</v>
      </c>
      <c r="AV322" s="13" t="s">
        <v>81</v>
      </c>
      <c r="AW322" s="13" t="s">
        <v>37</v>
      </c>
      <c r="AX322" s="13" t="s">
        <v>73</v>
      </c>
      <c r="AY322" s="238" t="s">
        <v>153</v>
      </c>
    </row>
    <row r="323" spans="2:51" s="11" customFormat="1" ht="13.5">
      <c r="B323" s="205"/>
      <c r="C323" s="206"/>
      <c r="D323" s="207" t="s">
        <v>163</v>
      </c>
      <c r="E323" s="208" t="s">
        <v>21</v>
      </c>
      <c r="F323" s="209" t="s">
        <v>312</v>
      </c>
      <c r="G323" s="206"/>
      <c r="H323" s="210">
        <v>29.68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163</v>
      </c>
      <c r="AU323" s="216" t="s">
        <v>83</v>
      </c>
      <c r="AV323" s="11" t="s">
        <v>83</v>
      </c>
      <c r="AW323" s="11" t="s">
        <v>37</v>
      </c>
      <c r="AX323" s="11" t="s">
        <v>73</v>
      </c>
      <c r="AY323" s="216" t="s">
        <v>153</v>
      </c>
    </row>
    <row r="324" spans="2:51" s="13" customFormat="1" ht="13.5">
      <c r="B324" s="228"/>
      <c r="C324" s="229"/>
      <c r="D324" s="207" t="s">
        <v>163</v>
      </c>
      <c r="E324" s="230" t="s">
        <v>21</v>
      </c>
      <c r="F324" s="231" t="s">
        <v>213</v>
      </c>
      <c r="G324" s="229"/>
      <c r="H324" s="232" t="s">
        <v>21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163</v>
      </c>
      <c r="AU324" s="238" t="s">
        <v>83</v>
      </c>
      <c r="AV324" s="13" t="s">
        <v>81</v>
      </c>
      <c r="AW324" s="13" t="s">
        <v>37</v>
      </c>
      <c r="AX324" s="13" t="s">
        <v>73</v>
      </c>
      <c r="AY324" s="238" t="s">
        <v>153</v>
      </c>
    </row>
    <row r="325" spans="2:51" s="11" customFormat="1" ht="13.5">
      <c r="B325" s="205"/>
      <c r="C325" s="206"/>
      <c r="D325" s="207" t="s">
        <v>163</v>
      </c>
      <c r="E325" s="208" t="s">
        <v>21</v>
      </c>
      <c r="F325" s="209" t="s">
        <v>313</v>
      </c>
      <c r="G325" s="206"/>
      <c r="H325" s="210">
        <v>15.48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163</v>
      </c>
      <c r="AU325" s="216" t="s">
        <v>83</v>
      </c>
      <c r="AV325" s="11" t="s">
        <v>83</v>
      </c>
      <c r="AW325" s="11" t="s">
        <v>37</v>
      </c>
      <c r="AX325" s="11" t="s">
        <v>73</v>
      </c>
      <c r="AY325" s="216" t="s">
        <v>153</v>
      </c>
    </row>
    <row r="326" spans="2:51" s="14" customFormat="1" ht="13.5">
      <c r="B326" s="253"/>
      <c r="C326" s="254"/>
      <c r="D326" s="207" t="s">
        <v>163</v>
      </c>
      <c r="E326" s="255" t="s">
        <v>21</v>
      </c>
      <c r="F326" s="256" t="s">
        <v>202</v>
      </c>
      <c r="G326" s="254"/>
      <c r="H326" s="257">
        <v>69.9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AT326" s="263" t="s">
        <v>163</v>
      </c>
      <c r="AU326" s="263" t="s">
        <v>83</v>
      </c>
      <c r="AV326" s="14" t="s">
        <v>154</v>
      </c>
      <c r="AW326" s="14" t="s">
        <v>37</v>
      </c>
      <c r="AX326" s="14" t="s">
        <v>73</v>
      </c>
      <c r="AY326" s="263" t="s">
        <v>153</v>
      </c>
    </row>
    <row r="327" spans="2:51" s="12" customFormat="1" ht="13.5">
      <c r="B327" s="217"/>
      <c r="C327" s="218"/>
      <c r="D327" s="239" t="s">
        <v>163</v>
      </c>
      <c r="E327" s="240" t="s">
        <v>21</v>
      </c>
      <c r="F327" s="241" t="s">
        <v>165</v>
      </c>
      <c r="G327" s="218"/>
      <c r="H327" s="242">
        <v>69.9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163</v>
      </c>
      <c r="AU327" s="227" t="s">
        <v>83</v>
      </c>
      <c r="AV327" s="12" t="s">
        <v>161</v>
      </c>
      <c r="AW327" s="12" t="s">
        <v>37</v>
      </c>
      <c r="AX327" s="12" t="s">
        <v>81</v>
      </c>
      <c r="AY327" s="227" t="s">
        <v>153</v>
      </c>
    </row>
    <row r="328" spans="2:65" s="1" customFormat="1" ht="22.5" customHeight="1">
      <c r="B328" s="41"/>
      <c r="C328" s="193" t="s">
        <v>314</v>
      </c>
      <c r="D328" s="193" t="s">
        <v>156</v>
      </c>
      <c r="E328" s="194" t="s">
        <v>315</v>
      </c>
      <c r="F328" s="195" t="s">
        <v>316</v>
      </c>
      <c r="G328" s="196" t="s">
        <v>183</v>
      </c>
      <c r="H328" s="197">
        <v>69.9</v>
      </c>
      <c r="I328" s="198"/>
      <c r="J328" s="199">
        <f>ROUND(I328*H328,2)</f>
        <v>0</v>
      </c>
      <c r="K328" s="195" t="s">
        <v>160</v>
      </c>
      <c r="L328" s="61"/>
      <c r="M328" s="200" t="s">
        <v>21</v>
      </c>
      <c r="N328" s="201" t="s">
        <v>46</v>
      </c>
      <c r="O328" s="42"/>
      <c r="P328" s="202">
        <f>O328*H328</f>
        <v>0</v>
      </c>
      <c r="Q328" s="202">
        <v>0.001</v>
      </c>
      <c r="R328" s="202">
        <f>Q328*H328</f>
        <v>0.0699</v>
      </c>
      <c r="S328" s="202">
        <v>0</v>
      </c>
      <c r="T328" s="203">
        <f>S328*H328</f>
        <v>0</v>
      </c>
      <c r="AR328" s="24" t="s">
        <v>161</v>
      </c>
      <c r="AT328" s="24" t="s">
        <v>156</v>
      </c>
      <c r="AU328" s="24" t="s">
        <v>83</v>
      </c>
      <c r="AY328" s="24" t="s">
        <v>153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4" t="s">
        <v>161</v>
      </c>
      <c r="BK328" s="204">
        <f>ROUND(I328*H328,2)</f>
        <v>0</v>
      </c>
      <c r="BL328" s="24" t="s">
        <v>161</v>
      </c>
      <c r="BM328" s="24" t="s">
        <v>317</v>
      </c>
    </row>
    <row r="329" spans="2:51" s="13" customFormat="1" ht="13.5">
      <c r="B329" s="228"/>
      <c r="C329" s="229"/>
      <c r="D329" s="207" t="s">
        <v>163</v>
      </c>
      <c r="E329" s="230" t="s">
        <v>21</v>
      </c>
      <c r="F329" s="231" t="s">
        <v>210</v>
      </c>
      <c r="G329" s="229"/>
      <c r="H329" s="232" t="s">
        <v>21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163</v>
      </c>
      <c r="AU329" s="238" t="s">
        <v>83</v>
      </c>
      <c r="AV329" s="13" t="s">
        <v>81</v>
      </c>
      <c r="AW329" s="13" t="s">
        <v>37</v>
      </c>
      <c r="AX329" s="13" t="s">
        <v>73</v>
      </c>
      <c r="AY329" s="238" t="s">
        <v>153</v>
      </c>
    </row>
    <row r="330" spans="2:51" s="11" customFormat="1" ht="13.5">
      <c r="B330" s="205"/>
      <c r="C330" s="206"/>
      <c r="D330" s="207" t="s">
        <v>163</v>
      </c>
      <c r="E330" s="208" t="s">
        <v>21</v>
      </c>
      <c r="F330" s="209" t="s">
        <v>311</v>
      </c>
      <c r="G330" s="206"/>
      <c r="H330" s="210">
        <v>24.74</v>
      </c>
      <c r="I330" s="211"/>
      <c r="J330" s="206"/>
      <c r="K330" s="206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163</v>
      </c>
      <c r="AU330" s="216" t="s">
        <v>83</v>
      </c>
      <c r="AV330" s="11" t="s">
        <v>83</v>
      </c>
      <c r="AW330" s="11" t="s">
        <v>37</v>
      </c>
      <c r="AX330" s="11" t="s">
        <v>73</v>
      </c>
      <c r="AY330" s="216" t="s">
        <v>153</v>
      </c>
    </row>
    <row r="331" spans="2:51" s="13" customFormat="1" ht="13.5">
      <c r="B331" s="228"/>
      <c r="C331" s="229"/>
      <c r="D331" s="207" t="s">
        <v>163</v>
      </c>
      <c r="E331" s="230" t="s">
        <v>21</v>
      </c>
      <c r="F331" s="231" t="s">
        <v>217</v>
      </c>
      <c r="G331" s="229"/>
      <c r="H331" s="232" t="s">
        <v>21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163</v>
      </c>
      <c r="AU331" s="238" t="s">
        <v>83</v>
      </c>
      <c r="AV331" s="13" t="s">
        <v>81</v>
      </c>
      <c r="AW331" s="13" t="s">
        <v>37</v>
      </c>
      <c r="AX331" s="13" t="s">
        <v>73</v>
      </c>
      <c r="AY331" s="238" t="s">
        <v>153</v>
      </c>
    </row>
    <row r="332" spans="2:51" s="11" customFormat="1" ht="13.5">
      <c r="B332" s="205"/>
      <c r="C332" s="206"/>
      <c r="D332" s="207" t="s">
        <v>163</v>
      </c>
      <c r="E332" s="208" t="s">
        <v>21</v>
      </c>
      <c r="F332" s="209" t="s">
        <v>312</v>
      </c>
      <c r="G332" s="206"/>
      <c r="H332" s="210">
        <v>29.68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163</v>
      </c>
      <c r="AU332" s="216" t="s">
        <v>83</v>
      </c>
      <c r="AV332" s="11" t="s">
        <v>83</v>
      </c>
      <c r="AW332" s="11" t="s">
        <v>37</v>
      </c>
      <c r="AX332" s="11" t="s">
        <v>73</v>
      </c>
      <c r="AY332" s="216" t="s">
        <v>153</v>
      </c>
    </row>
    <row r="333" spans="2:51" s="13" customFormat="1" ht="13.5">
      <c r="B333" s="228"/>
      <c r="C333" s="229"/>
      <c r="D333" s="207" t="s">
        <v>163</v>
      </c>
      <c r="E333" s="230" t="s">
        <v>21</v>
      </c>
      <c r="F333" s="231" t="s">
        <v>213</v>
      </c>
      <c r="G333" s="229"/>
      <c r="H333" s="232" t="s">
        <v>21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163</v>
      </c>
      <c r="AU333" s="238" t="s">
        <v>83</v>
      </c>
      <c r="AV333" s="13" t="s">
        <v>81</v>
      </c>
      <c r="AW333" s="13" t="s">
        <v>37</v>
      </c>
      <c r="AX333" s="13" t="s">
        <v>73</v>
      </c>
      <c r="AY333" s="238" t="s">
        <v>153</v>
      </c>
    </row>
    <row r="334" spans="2:51" s="11" customFormat="1" ht="13.5">
      <c r="B334" s="205"/>
      <c r="C334" s="206"/>
      <c r="D334" s="207" t="s">
        <v>163</v>
      </c>
      <c r="E334" s="208" t="s">
        <v>21</v>
      </c>
      <c r="F334" s="209" t="s">
        <v>313</v>
      </c>
      <c r="G334" s="206"/>
      <c r="H334" s="210">
        <v>15.48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163</v>
      </c>
      <c r="AU334" s="216" t="s">
        <v>83</v>
      </c>
      <c r="AV334" s="11" t="s">
        <v>83</v>
      </c>
      <c r="AW334" s="11" t="s">
        <v>37</v>
      </c>
      <c r="AX334" s="11" t="s">
        <v>73</v>
      </c>
      <c r="AY334" s="216" t="s">
        <v>153</v>
      </c>
    </row>
    <row r="335" spans="2:51" s="14" customFormat="1" ht="13.5">
      <c r="B335" s="253"/>
      <c r="C335" s="254"/>
      <c r="D335" s="207" t="s">
        <v>163</v>
      </c>
      <c r="E335" s="255" t="s">
        <v>21</v>
      </c>
      <c r="F335" s="256" t="s">
        <v>202</v>
      </c>
      <c r="G335" s="254"/>
      <c r="H335" s="257">
        <v>69.9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AT335" s="263" t="s">
        <v>163</v>
      </c>
      <c r="AU335" s="263" t="s">
        <v>83</v>
      </c>
      <c r="AV335" s="14" t="s">
        <v>154</v>
      </c>
      <c r="AW335" s="14" t="s">
        <v>37</v>
      </c>
      <c r="AX335" s="14" t="s">
        <v>73</v>
      </c>
      <c r="AY335" s="263" t="s">
        <v>153</v>
      </c>
    </row>
    <row r="336" spans="2:51" s="12" customFormat="1" ht="13.5">
      <c r="B336" s="217"/>
      <c r="C336" s="218"/>
      <c r="D336" s="239" t="s">
        <v>163</v>
      </c>
      <c r="E336" s="240" t="s">
        <v>21</v>
      </c>
      <c r="F336" s="241" t="s">
        <v>165</v>
      </c>
      <c r="G336" s="218"/>
      <c r="H336" s="242">
        <v>69.9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163</v>
      </c>
      <c r="AU336" s="227" t="s">
        <v>83</v>
      </c>
      <c r="AV336" s="12" t="s">
        <v>161</v>
      </c>
      <c r="AW336" s="12" t="s">
        <v>37</v>
      </c>
      <c r="AX336" s="12" t="s">
        <v>81</v>
      </c>
      <c r="AY336" s="227" t="s">
        <v>153</v>
      </c>
    </row>
    <row r="337" spans="2:65" s="1" customFormat="1" ht="22.5" customHeight="1">
      <c r="B337" s="41"/>
      <c r="C337" s="193" t="s">
        <v>9</v>
      </c>
      <c r="D337" s="193" t="s">
        <v>156</v>
      </c>
      <c r="E337" s="194" t="s">
        <v>318</v>
      </c>
      <c r="F337" s="195" t="s">
        <v>319</v>
      </c>
      <c r="G337" s="196" t="s">
        <v>183</v>
      </c>
      <c r="H337" s="197">
        <v>69.9</v>
      </c>
      <c r="I337" s="198"/>
      <c r="J337" s="199">
        <f>ROUND(I337*H337,2)</f>
        <v>0</v>
      </c>
      <c r="K337" s="195" t="s">
        <v>160</v>
      </c>
      <c r="L337" s="61"/>
      <c r="M337" s="200" t="s">
        <v>21</v>
      </c>
      <c r="N337" s="201" t="s">
        <v>46</v>
      </c>
      <c r="O337" s="42"/>
      <c r="P337" s="202">
        <f>O337*H337</f>
        <v>0</v>
      </c>
      <c r="Q337" s="202">
        <v>0.000567</v>
      </c>
      <c r="R337" s="202">
        <f>Q337*H337</f>
        <v>0.0396333</v>
      </c>
      <c r="S337" s="202">
        <v>0</v>
      </c>
      <c r="T337" s="203">
        <f>S337*H337</f>
        <v>0</v>
      </c>
      <c r="AR337" s="24" t="s">
        <v>161</v>
      </c>
      <c r="AT337" s="24" t="s">
        <v>156</v>
      </c>
      <c r="AU337" s="24" t="s">
        <v>83</v>
      </c>
      <c r="AY337" s="24" t="s">
        <v>153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4" t="s">
        <v>161</v>
      </c>
      <c r="BK337" s="204">
        <f>ROUND(I337*H337,2)</f>
        <v>0</v>
      </c>
      <c r="BL337" s="24" t="s">
        <v>161</v>
      </c>
      <c r="BM337" s="24" t="s">
        <v>320</v>
      </c>
    </row>
    <row r="338" spans="2:51" s="13" customFormat="1" ht="13.5">
      <c r="B338" s="228"/>
      <c r="C338" s="229"/>
      <c r="D338" s="207" t="s">
        <v>163</v>
      </c>
      <c r="E338" s="230" t="s">
        <v>21</v>
      </c>
      <c r="F338" s="231" t="s">
        <v>210</v>
      </c>
      <c r="G338" s="229"/>
      <c r="H338" s="232" t="s">
        <v>21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163</v>
      </c>
      <c r="AU338" s="238" t="s">
        <v>83</v>
      </c>
      <c r="AV338" s="13" t="s">
        <v>81</v>
      </c>
      <c r="AW338" s="13" t="s">
        <v>37</v>
      </c>
      <c r="AX338" s="13" t="s">
        <v>73</v>
      </c>
      <c r="AY338" s="238" t="s">
        <v>153</v>
      </c>
    </row>
    <row r="339" spans="2:51" s="11" customFormat="1" ht="13.5">
      <c r="B339" s="205"/>
      <c r="C339" s="206"/>
      <c r="D339" s="207" t="s">
        <v>163</v>
      </c>
      <c r="E339" s="208" t="s">
        <v>21</v>
      </c>
      <c r="F339" s="209" t="s">
        <v>311</v>
      </c>
      <c r="G339" s="206"/>
      <c r="H339" s="210">
        <v>24.74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163</v>
      </c>
      <c r="AU339" s="216" t="s">
        <v>83</v>
      </c>
      <c r="AV339" s="11" t="s">
        <v>83</v>
      </c>
      <c r="AW339" s="11" t="s">
        <v>37</v>
      </c>
      <c r="AX339" s="11" t="s">
        <v>73</v>
      </c>
      <c r="AY339" s="216" t="s">
        <v>153</v>
      </c>
    </row>
    <row r="340" spans="2:51" s="13" customFormat="1" ht="13.5">
      <c r="B340" s="228"/>
      <c r="C340" s="229"/>
      <c r="D340" s="207" t="s">
        <v>163</v>
      </c>
      <c r="E340" s="230" t="s">
        <v>21</v>
      </c>
      <c r="F340" s="231" t="s">
        <v>217</v>
      </c>
      <c r="G340" s="229"/>
      <c r="H340" s="232" t="s">
        <v>21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163</v>
      </c>
      <c r="AU340" s="238" t="s">
        <v>83</v>
      </c>
      <c r="AV340" s="13" t="s">
        <v>81</v>
      </c>
      <c r="AW340" s="13" t="s">
        <v>37</v>
      </c>
      <c r="AX340" s="13" t="s">
        <v>73</v>
      </c>
      <c r="AY340" s="238" t="s">
        <v>153</v>
      </c>
    </row>
    <row r="341" spans="2:51" s="11" customFormat="1" ht="13.5">
      <c r="B341" s="205"/>
      <c r="C341" s="206"/>
      <c r="D341" s="207" t="s">
        <v>163</v>
      </c>
      <c r="E341" s="208" t="s">
        <v>21</v>
      </c>
      <c r="F341" s="209" t="s">
        <v>312</v>
      </c>
      <c r="G341" s="206"/>
      <c r="H341" s="210">
        <v>29.68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163</v>
      </c>
      <c r="AU341" s="216" t="s">
        <v>83</v>
      </c>
      <c r="AV341" s="11" t="s">
        <v>83</v>
      </c>
      <c r="AW341" s="11" t="s">
        <v>37</v>
      </c>
      <c r="AX341" s="11" t="s">
        <v>73</v>
      </c>
      <c r="AY341" s="216" t="s">
        <v>153</v>
      </c>
    </row>
    <row r="342" spans="2:51" s="13" customFormat="1" ht="13.5">
      <c r="B342" s="228"/>
      <c r="C342" s="229"/>
      <c r="D342" s="207" t="s">
        <v>163</v>
      </c>
      <c r="E342" s="230" t="s">
        <v>21</v>
      </c>
      <c r="F342" s="231" t="s">
        <v>213</v>
      </c>
      <c r="G342" s="229"/>
      <c r="H342" s="232" t="s">
        <v>21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163</v>
      </c>
      <c r="AU342" s="238" t="s">
        <v>83</v>
      </c>
      <c r="AV342" s="13" t="s">
        <v>81</v>
      </c>
      <c r="AW342" s="13" t="s">
        <v>37</v>
      </c>
      <c r="AX342" s="13" t="s">
        <v>73</v>
      </c>
      <c r="AY342" s="238" t="s">
        <v>153</v>
      </c>
    </row>
    <row r="343" spans="2:51" s="11" customFormat="1" ht="13.5">
      <c r="B343" s="205"/>
      <c r="C343" s="206"/>
      <c r="D343" s="207" t="s">
        <v>163</v>
      </c>
      <c r="E343" s="208" t="s">
        <v>21</v>
      </c>
      <c r="F343" s="209" t="s">
        <v>313</v>
      </c>
      <c r="G343" s="206"/>
      <c r="H343" s="210">
        <v>15.48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163</v>
      </c>
      <c r="AU343" s="216" t="s">
        <v>83</v>
      </c>
      <c r="AV343" s="11" t="s">
        <v>83</v>
      </c>
      <c r="AW343" s="11" t="s">
        <v>37</v>
      </c>
      <c r="AX343" s="11" t="s">
        <v>73</v>
      </c>
      <c r="AY343" s="216" t="s">
        <v>153</v>
      </c>
    </row>
    <row r="344" spans="2:51" s="14" customFormat="1" ht="13.5">
      <c r="B344" s="253"/>
      <c r="C344" s="254"/>
      <c r="D344" s="239" t="s">
        <v>163</v>
      </c>
      <c r="E344" s="266" t="s">
        <v>21</v>
      </c>
      <c r="F344" s="267" t="s">
        <v>202</v>
      </c>
      <c r="G344" s="254"/>
      <c r="H344" s="268">
        <v>69.9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163</v>
      </c>
      <c r="AU344" s="263" t="s">
        <v>83</v>
      </c>
      <c r="AV344" s="14" t="s">
        <v>154</v>
      </c>
      <c r="AW344" s="14" t="s">
        <v>37</v>
      </c>
      <c r="AX344" s="14" t="s">
        <v>81</v>
      </c>
      <c r="AY344" s="263" t="s">
        <v>153</v>
      </c>
    </row>
    <row r="345" spans="2:65" s="1" customFormat="1" ht="22.5" customHeight="1">
      <c r="B345" s="41"/>
      <c r="C345" s="193" t="s">
        <v>321</v>
      </c>
      <c r="D345" s="193" t="s">
        <v>156</v>
      </c>
      <c r="E345" s="194" t="s">
        <v>322</v>
      </c>
      <c r="F345" s="195" t="s">
        <v>323</v>
      </c>
      <c r="G345" s="196" t="s">
        <v>183</v>
      </c>
      <c r="H345" s="197">
        <v>79.9</v>
      </c>
      <c r="I345" s="198"/>
      <c r="J345" s="199">
        <f>ROUND(I345*H345,2)</f>
        <v>0</v>
      </c>
      <c r="K345" s="195" t="s">
        <v>160</v>
      </c>
      <c r="L345" s="61"/>
      <c r="M345" s="200" t="s">
        <v>21</v>
      </c>
      <c r="N345" s="201" t="s">
        <v>46</v>
      </c>
      <c r="O345" s="42"/>
      <c r="P345" s="202">
        <f>O345*H345</f>
        <v>0</v>
      </c>
      <c r="Q345" s="202">
        <v>0.00012</v>
      </c>
      <c r="R345" s="202">
        <f>Q345*H345</f>
        <v>0.009588000000000001</v>
      </c>
      <c r="S345" s="202">
        <v>0</v>
      </c>
      <c r="T345" s="203">
        <f>S345*H345</f>
        <v>0</v>
      </c>
      <c r="AR345" s="24" t="s">
        <v>161</v>
      </c>
      <c r="AT345" s="24" t="s">
        <v>156</v>
      </c>
      <c r="AU345" s="24" t="s">
        <v>83</v>
      </c>
      <c r="AY345" s="24" t="s">
        <v>153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161</v>
      </c>
      <c r="BK345" s="204">
        <f>ROUND(I345*H345,2)</f>
        <v>0</v>
      </c>
      <c r="BL345" s="24" t="s">
        <v>161</v>
      </c>
      <c r="BM345" s="24" t="s">
        <v>324</v>
      </c>
    </row>
    <row r="346" spans="2:51" s="13" customFormat="1" ht="13.5">
      <c r="B346" s="228"/>
      <c r="C346" s="229"/>
      <c r="D346" s="207" t="s">
        <v>163</v>
      </c>
      <c r="E346" s="230" t="s">
        <v>21</v>
      </c>
      <c r="F346" s="231" t="s">
        <v>210</v>
      </c>
      <c r="G346" s="229"/>
      <c r="H346" s="232" t="s">
        <v>21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163</v>
      </c>
      <c r="AU346" s="238" t="s">
        <v>83</v>
      </c>
      <c r="AV346" s="13" t="s">
        <v>81</v>
      </c>
      <c r="AW346" s="13" t="s">
        <v>37</v>
      </c>
      <c r="AX346" s="13" t="s">
        <v>73</v>
      </c>
      <c r="AY346" s="238" t="s">
        <v>153</v>
      </c>
    </row>
    <row r="347" spans="2:51" s="11" customFormat="1" ht="13.5">
      <c r="B347" s="205"/>
      <c r="C347" s="206"/>
      <c r="D347" s="207" t="s">
        <v>163</v>
      </c>
      <c r="E347" s="208" t="s">
        <v>21</v>
      </c>
      <c r="F347" s="209" t="s">
        <v>311</v>
      </c>
      <c r="G347" s="206"/>
      <c r="H347" s="210">
        <v>24.74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163</v>
      </c>
      <c r="AU347" s="216" t="s">
        <v>83</v>
      </c>
      <c r="AV347" s="11" t="s">
        <v>83</v>
      </c>
      <c r="AW347" s="11" t="s">
        <v>37</v>
      </c>
      <c r="AX347" s="11" t="s">
        <v>73</v>
      </c>
      <c r="AY347" s="216" t="s">
        <v>153</v>
      </c>
    </row>
    <row r="348" spans="2:51" s="13" customFormat="1" ht="13.5">
      <c r="B348" s="228"/>
      <c r="C348" s="229"/>
      <c r="D348" s="207" t="s">
        <v>163</v>
      </c>
      <c r="E348" s="230" t="s">
        <v>21</v>
      </c>
      <c r="F348" s="231" t="s">
        <v>217</v>
      </c>
      <c r="G348" s="229"/>
      <c r="H348" s="232" t="s">
        <v>21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163</v>
      </c>
      <c r="AU348" s="238" t="s">
        <v>83</v>
      </c>
      <c r="AV348" s="13" t="s">
        <v>81</v>
      </c>
      <c r="AW348" s="13" t="s">
        <v>37</v>
      </c>
      <c r="AX348" s="13" t="s">
        <v>73</v>
      </c>
      <c r="AY348" s="238" t="s">
        <v>153</v>
      </c>
    </row>
    <row r="349" spans="2:51" s="11" customFormat="1" ht="13.5">
      <c r="B349" s="205"/>
      <c r="C349" s="206"/>
      <c r="D349" s="207" t="s">
        <v>163</v>
      </c>
      <c r="E349" s="208" t="s">
        <v>21</v>
      </c>
      <c r="F349" s="209" t="s">
        <v>312</v>
      </c>
      <c r="G349" s="206"/>
      <c r="H349" s="210">
        <v>29.68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163</v>
      </c>
      <c r="AU349" s="216" t="s">
        <v>83</v>
      </c>
      <c r="AV349" s="11" t="s">
        <v>83</v>
      </c>
      <c r="AW349" s="11" t="s">
        <v>37</v>
      </c>
      <c r="AX349" s="11" t="s">
        <v>73</v>
      </c>
      <c r="AY349" s="216" t="s">
        <v>153</v>
      </c>
    </row>
    <row r="350" spans="2:51" s="13" customFormat="1" ht="13.5">
      <c r="B350" s="228"/>
      <c r="C350" s="229"/>
      <c r="D350" s="207" t="s">
        <v>163</v>
      </c>
      <c r="E350" s="230" t="s">
        <v>21</v>
      </c>
      <c r="F350" s="231" t="s">
        <v>213</v>
      </c>
      <c r="G350" s="229"/>
      <c r="H350" s="232" t="s">
        <v>21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163</v>
      </c>
      <c r="AU350" s="238" t="s">
        <v>83</v>
      </c>
      <c r="AV350" s="13" t="s">
        <v>81</v>
      </c>
      <c r="AW350" s="13" t="s">
        <v>37</v>
      </c>
      <c r="AX350" s="13" t="s">
        <v>73</v>
      </c>
      <c r="AY350" s="238" t="s">
        <v>153</v>
      </c>
    </row>
    <row r="351" spans="2:51" s="11" customFormat="1" ht="13.5">
      <c r="B351" s="205"/>
      <c r="C351" s="206"/>
      <c r="D351" s="207" t="s">
        <v>163</v>
      </c>
      <c r="E351" s="208" t="s">
        <v>21</v>
      </c>
      <c r="F351" s="209" t="s">
        <v>313</v>
      </c>
      <c r="G351" s="206"/>
      <c r="H351" s="210">
        <v>15.48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163</v>
      </c>
      <c r="AU351" s="216" t="s">
        <v>83</v>
      </c>
      <c r="AV351" s="11" t="s">
        <v>83</v>
      </c>
      <c r="AW351" s="11" t="s">
        <v>37</v>
      </c>
      <c r="AX351" s="11" t="s">
        <v>73</v>
      </c>
      <c r="AY351" s="216" t="s">
        <v>153</v>
      </c>
    </row>
    <row r="352" spans="2:51" s="14" customFormat="1" ht="13.5">
      <c r="B352" s="253"/>
      <c r="C352" s="254"/>
      <c r="D352" s="207" t="s">
        <v>163</v>
      </c>
      <c r="E352" s="255" t="s">
        <v>21</v>
      </c>
      <c r="F352" s="256" t="s">
        <v>202</v>
      </c>
      <c r="G352" s="254"/>
      <c r="H352" s="257">
        <v>69.9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AT352" s="263" t="s">
        <v>163</v>
      </c>
      <c r="AU352" s="263" t="s">
        <v>83</v>
      </c>
      <c r="AV352" s="14" t="s">
        <v>154</v>
      </c>
      <c r="AW352" s="14" t="s">
        <v>37</v>
      </c>
      <c r="AX352" s="14" t="s">
        <v>73</v>
      </c>
      <c r="AY352" s="263" t="s">
        <v>153</v>
      </c>
    </row>
    <row r="353" spans="2:51" s="13" customFormat="1" ht="13.5">
      <c r="B353" s="228"/>
      <c r="C353" s="229"/>
      <c r="D353" s="207" t="s">
        <v>163</v>
      </c>
      <c r="E353" s="230" t="s">
        <v>21</v>
      </c>
      <c r="F353" s="231" t="s">
        <v>286</v>
      </c>
      <c r="G353" s="229"/>
      <c r="H353" s="232" t="s">
        <v>21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163</v>
      </c>
      <c r="AU353" s="238" t="s">
        <v>83</v>
      </c>
      <c r="AV353" s="13" t="s">
        <v>81</v>
      </c>
      <c r="AW353" s="13" t="s">
        <v>37</v>
      </c>
      <c r="AX353" s="13" t="s">
        <v>73</v>
      </c>
      <c r="AY353" s="238" t="s">
        <v>153</v>
      </c>
    </row>
    <row r="354" spans="2:51" s="11" customFormat="1" ht="13.5">
      <c r="B354" s="205"/>
      <c r="C354" s="206"/>
      <c r="D354" s="207" t="s">
        <v>163</v>
      </c>
      <c r="E354" s="208" t="s">
        <v>21</v>
      </c>
      <c r="F354" s="209" t="s">
        <v>325</v>
      </c>
      <c r="G354" s="206"/>
      <c r="H354" s="210">
        <v>10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163</v>
      </c>
      <c r="AU354" s="216" t="s">
        <v>83</v>
      </c>
      <c r="AV354" s="11" t="s">
        <v>83</v>
      </c>
      <c r="AW354" s="11" t="s">
        <v>37</v>
      </c>
      <c r="AX354" s="11" t="s">
        <v>73</v>
      </c>
      <c r="AY354" s="216" t="s">
        <v>153</v>
      </c>
    </row>
    <row r="355" spans="2:51" s="14" customFormat="1" ht="13.5">
      <c r="B355" s="253"/>
      <c r="C355" s="254"/>
      <c r="D355" s="207" t="s">
        <v>163</v>
      </c>
      <c r="E355" s="255" t="s">
        <v>21</v>
      </c>
      <c r="F355" s="256" t="s">
        <v>202</v>
      </c>
      <c r="G355" s="254"/>
      <c r="H355" s="257">
        <v>10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AT355" s="263" t="s">
        <v>163</v>
      </c>
      <c r="AU355" s="263" t="s">
        <v>83</v>
      </c>
      <c r="AV355" s="14" t="s">
        <v>154</v>
      </c>
      <c r="AW355" s="14" t="s">
        <v>37</v>
      </c>
      <c r="AX355" s="14" t="s">
        <v>73</v>
      </c>
      <c r="AY355" s="263" t="s">
        <v>153</v>
      </c>
    </row>
    <row r="356" spans="2:51" s="12" customFormat="1" ht="13.5">
      <c r="B356" s="217"/>
      <c r="C356" s="218"/>
      <c r="D356" s="239" t="s">
        <v>163</v>
      </c>
      <c r="E356" s="240" t="s">
        <v>21</v>
      </c>
      <c r="F356" s="241" t="s">
        <v>165</v>
      </c>
      <c r="G356" s="218"/>
      <c r="H356" s="242">
        <v>79.9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163</v>
      </c>
      <c r="AU356" s="227" t="s">
        <v>83</v>
      </c>
      <c r="AV356" s="12" t="s">
        <v>161</v>
      </c>
      <c r="AW356" s="12" t="s">
        <v>37</v>
      </c>
      <c r="AX356" s="12" t="s">
        <v>81</v>
      </c>
      <c r="AY356" s="227" t="s">
        <v>153</v>
      </c>
    </row>
    <row r="357" spans="2:65" s="1" customFormat="1" ht="31.5" customHeight="1">
      <c r="B357" s="41"/>
      <c r="C357" s="193" t="s">
        <v>326</v>
      </c>
      <c r="D357" s="193" t="s">
        <v>156</v>
      </c>
      <c r="E357" s="194" t="s">
        <v>327</v>
      </c>
      <c r="F357" s="195" t="s">
        <v>328</v>
      </c>
      <c r="G357" s="196" t="s">
        <v>250</v>
      </c>
      <c r="H357" s="197">
        <v>92.41</v>
      </c>
      <c r="I357" s="198"/>
      <c r="J357" s="199">
        <f>ROUND(I357*H357,2)</f>
        <v>0</v>
      </c>
      <c r="K357" s="195" t="s">
        <v>160</v>
      </c>
      <c r="L357" s="61"/>
      <c r="M357" s="200" t="s">
        <v>21</v>
      </c>
      <c r="N357" s="201" t="s">
        <v>46</v>
      </c>
      <c r="O357" s="42"/>
      <c r="P357" s="202">
        <f>O357*H357</f>
        <v>0</v>
      </c>
      <c r="Q357" s="202">
        <v>1E-05</v>
      </c>
      <c r="R357" s="202">
        <f>Q357*H357</f>
        <v>0.0009241000000000001</v>
      </c>
      <c r="S357" s="202">
        <v>0</v>
      </c>
      <c r="T357" s="203">
        <f>S357*H357</f>
        <v>0</v>
      </c>
      <c r="AR357" s="24" t="s">
        <v>161</v>
      </c>
      <c r="AT357" s="24" t="s">
        <v>156</v>
      </c>
      <c r="AU357" s="24" t="s">
        <v>83</v>
      </c>
      <c r="AY357" s="24" t="s">
        <v>153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4" t="s">
        <v>161</v>
      </c>
      <c r="BK357" s="204">
        <f>ROUND(I357*H357,2)</f>
        <v>0</v>
      </c>
      <c r="BL357" s="24" t="s">
        <v>161</v>
      </c>
      <c r="BM357" s="24" t="s">
        <v>329</v>
      </c>
    </row>
    <row r="358" spans="2:51" s="13" customFormat="1" ht="13.5">
      <c r="B358" s="228"/>
      <c r="C358" s="229"/>
      <c r="D358" s="207" t="s">
        <v>163</v>
      </c>
      <c r="E358" s="230" t="s">
        <v>21</v>
      </c>
      <c r="F358" s="231" t="s">
        <v>210</v>
      </c>
      <c r="G358" s="229"/>
      <c r="H358" s="232" t="s">
        <v>21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163</v>
      </c>
      <c r="AU358" s="238" t="s">
        <v>83</v>
      </c>
      <c r="AV358" s="13" t="s">
        <v>81</v>
      </c>
      <c r="AW358" s="13" t="s">
        <v>37</v>
      </c>
      <c r="AX358" s="13" t="s">
        <v>73</v>
      </c>
      <c r="AY358" s="238" t="s">
        <v>153</v>
      </c>
    </row>
    <row r="359" spans="2:51" s="11" customFormat="1" ht="13.5">
      <c r="B359" s="205"/>
      <c r="C359" s="206"/>
      <c r="D359" s="207" t="s">
        <v>163</v>
      </c>
      <c r="E359" s="208" t="s">
        <v>21</v>
      </c>
      <c r="F359" s="209" t="s">
        <v>330</v>
      </c>
      <c r="G359" s="206"/>
      <c r="H359" s="210">
        <v>20.24</v>
      </c>
      <c r="I359" s="211"/>
      <c r="J359" s="206"/>
      <c r="K359" s="206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163</v>
      </c>
      <c r="AU359" s="216" t="s">
        <v>83</v>
      </c>
      <c r="AV359" s="11" t="s">
        <v>83</v>
      </c>
      <c r="AW359" s="11" t="s">
        <v>37</v>
      </c>
      <c r="AX359" s="11" t="s">
        <v>73</v>
      </c>
      <c r="AY359" s="216" t="s">
        <v>153</v>
      </c>
    </row>
    <row r="360" spans="2:51" s="13" customFormat="1" ht="13.5">
      <c r="B360" s="228"/>
      <c r="C360" s="229"/>
      <c r="D360" s="207" t="s">
        <v>163</v>
      </c>
      <c r="E360" s="230" t="s">
        <v>21</v>
      </c>
      <c r="F360" s="231" t="s">
        <v>213</v>
      </c>
      <c r="G360" s="229"/>
      <c r="H360" s="232" t="s">
        <v>21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163</v>
      </c>
      <c r="AU360" s="238" t="s">
        <v>83</v>
      </c>
      <c r="AV360" s="13" t="s">
        <v>81</v>
      </c>
      <c r="AW360" s="13" t="s">
        <v>37</v>
      </c>
      <c r="AX360" s="13" t="s">
        <v>73</v>
      </c>
      <c r="AY360" s="238" t="s">
        <v>153</v>
      </c>
    </row>
    <row r="361" spans="2:51" s="11" customFormat="1" ht="13.5">
      <c r="B361" s="205"/>
      <c r="C361" s="206"/>
      <c r="D361" s="207" t="s">
        <v>163</v>
      </c>
      <c r="E361" s="208" t="s">
        <v>21</v>
      </c>
      <c r="F361" s="209" t="s">
        <v>331</v>
      </c>
      <c r="G361" s="206"/>
      <c r="H361" s="210">
        <v>12.16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163</v>
      </c>
      <c r="AU361" s="216" t="s">
        <v>83</v>
      </c>
      <c r="AV361" s="11" t="s">
        <v>83</v>
      </c>
      <c r="AW361" s="11" t="s">
        <v>37</v>
      </c>
      <c r="AX361" s="11" t="s">
        <v>73</v>
      </c>
      <c r="AY361" s="216" t="s">
        <v>153</v>
      </c>
    </row>
    <row r="362" spans="2:51" s="13" customFormat="1" ht="13.5">
      <c r="B362" s="228"/>
      <c r="C362" s="229"/>
      <c r="D362" s="207" t="s">
        <v>163</v>
      </c>
      <c r="E362" s="230" t="s">
        <v>21</v>
      </c>
      <c r="F362" s="231" t="s">
        <v>217</v>
      </c>
      <c r="G362" s="229"/>
      <c r="H362" s="232" t="s">
        <v>21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163</v>
      </c>
      <c r="AU362" s="238" t="s">
        <v>83</v>
      </c>
      <c r="AV362" s="13" t="s">
        <v>81</v>
      </c>
      <c r="AW362" s="13" t="s">
        <v>37</v>
      </c>
      <c r="AX362" s="13" t="s">
        <v>73</v>
      </c>
      <c r="AY362" s="238" t="s">
        <v>153</v>
      </c>
    </row>
    <row r="363" spans="2:51" s="11" customFormat="1" ht="13.5">
      <c r="B363" s="205"/>
      <c r="C363" s="206"/>
      <c r="D363" s="207" t="s">
        <v>163</v>
      </c>
      <c r="E363" s="208" t="s">
        <v>21</v>
      </c>
      <c r="F363" s="209" t="s">
        <v>332</v>
      </c>
      <c r="G363" s="206"/>
      <c r="H363" s="210">
        <v>19.11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163</v>
      </c>
      <c r="AU363" s="216" t="s">
        <v>83</v>
      </c>
      <c r="AV363" s="11" t="s">
        <v>83</v>
      </c>
      <c r="AW363" s="11" t="s">
        <v>37</v>
      </c>
      <c r="AX363" s="11" t="s">
        <v>73</v>
      </c>
      <c r="AY363" s="216" t="s">
        <v>153</v>
      </c>
    </row>
    <row r="364" spans="2:51" s="13" customFormat="1" ht="13.5">
      <c r="B364" s="228"/>
      <c r="C364" s="229"/>
      <c r="D364" s="207" t="s">
        <v>163</v>
      </c>
      <c r="E364" s="230" t="s">
        <v>21</v>
      </c>
      <c r="F364" s="231" t="s">
        <v>286</v>
      </c>
      <c r="G364" s="229"/>
      <c r="H364" s="232" t="s">
        <v>21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163</v>
      </c>
      <c r="AU364" s="238" t="s">
        <v>83</v>
      </c>
      <c r="AV364" s="13" t="s">
        <v>81</v>
      </c>
      <c r="AW364" s="13" t="s">
        <v>37</v>
      </c>
      <c r="AX364" s="13" t="s">
        <v>73</v>
      </c>
      <c r="AY364" s="238" t="s">
        <v>153</v>
      </c>
    </row>
    <row r="365" spans="2:51" s="11" customFormat="1" ht="13.5">
      <c r="B365" s="205"/>
      <c r="C365" s="206"/>
      <c r="D365" s="207" t="s">
        <v>163</v>
      </c>
      <c r="E365" s="208" t="s">
        <v>21</v>
      </c>
      <c r="F365" s="209" t="s">
        <v>333</v>
      </c>
      <c r="G365" s="206"/>
      <c r="H365" s="210">
        <v>40.9</v>
      </c>
      <c r="I365" s="211"/>
      <c r="J365" s="206"/>
      <c r="K365" s="206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163</v>
      </c>
      <c r="AU365" s="216" t="s">
        <v>83</v>
      </c>
      <c r="AV365" s="11" t="s">
        <v>83</v>
      </c>
      <c r="AW365" s="11" t="s">
        <v>37</v>
      </c>
      <c r="AX365" s="11" t="s">
        <v>73</v>
      </c>
      <c r="AY365" s="216" t="s">
        <v>153</v>
      </c>
    </row>
    <row r="366" spans="2:51" s="12" customFormat="1" ht="13.5">
      <c r="B366" s="217"/>
      <c r="C366" s="218"/>
      <c r="D366" s="239" t="s">
        <v>163</v>
      </c>
      <c r="E366" s="240" t="s">
        <v>21</v>
      </c>
      <c r="F366" s="241" t="s">
        <v>165</v>
      </c>
      <c r="G366" s="218"/>
      <c r="H366" s="242">
        <v>92.41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163</v>
      </c>
      <c r="AU366" s="227" t="s">
        <v>83</v>
      </c>
      <c r="AV366" s="12" t="s">
        <v>161</v>
      </c>
      <c r="AW366" s="12" t="s">
        <v>37</v>
      </c>
      <c r="AX366" s="12" t="s">
        <v>81</v>
      </c>
      <c r="AY366" s="227" t="s">
        <v>153</v>
      </c>
    </row>
    <row r="367" spans="2:65" s="1" customFormat="1" ht="22.5" customHeight="1">
      <c r="B367" s="41"/>
      <c r="C367" s="193" t="s">
        <v>334</v>
      </c>
      <c r="D367" s="193" t="s">
        <v>156</v>
      </c>
      <c r="E367" s="194" t="s">
        <v>335</v>
      </c>
      <c r="F367" s="195" t="s">
        <v>336</v>
      </c>
      <c r="G367" s="196" t="s">
        <v>250</v>
      </c>
      <c r="H367" s="197">
        <v>5.4</v>
      </c>
      <c r="I367" s="198"/>
      <c r="J367" s="199">
        <f>ROUND(I367*H367,2)</f>
        <v>0</v>
      </c>
      <c r="K367" s="195" t="s">
        <v>160</v>
      </c>
      <c r="L367" s="61"/>
      <c r="M367" s="200" t="s">
        <v>21</v>
      </c>
      <c r="N367" s="201" t="s">
        <v>46</v>
      </c>
      <c r="O367" s="42"/>
      <c r="P367" s="202">
        <f>O367*H367</f>
        <v>0</v>
      </c>
      <c r="Q367" s="202">
        <v>5E-05</v>
      </c>
      <c r="R367" s="202">
        <f>Q367*H367</f>
        <v>0.00027000000000000006</v>
      </c>
      <c r="S367" s="202">
        <v>0</v>
      </c>
      <c r="T367" s="203">
        <f>S367*H367</f>
        <v>0</v>
      </c>
      <c r="AR367" s="24" t="s">
        <v>161</v>
      </c>
      <c r="AT367" s="24" t="s">
        <v>156</v>
      </c>
      <c r="AU367" s="24" t="s">
        <v>83</v>
      </c>
      <c r="AY367" s="24" t="s">
        <v>153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24" t="s">
        <v>161</v>
      </c>
      <c r="BK367" s="204">
        <f>ROUND(I367*H367,2)</f>
        <v>0</v>
      </c>
      <c r="BL367" s="24" t="s">
        <v>161</v>
      </c>
      <c r="BM367" s="24" t="s">
        <v>337</v>
      </c>
    </row>
    <row r="368" spans="2:51" s="13" customFormat="1" ht="13.5">
      <c r="B368" s="228"/>
      <c r="C368" s="229"/>
      <c r="D368" s="207" t="s">
        <v>163</v>
      </c>
      <c r="E368" s="230" t="s">
        <v>21</v>
      </c>
      <c r="F368" s="231" t="s">
        <v>338</v>
      </c>
      <c r="G368" s="229"/>
      <c r="H368" s="232" t="s">
        <v>21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163</v>
      </c>
      <c r="AU368" s="238" t="s">
        <v>83</v>
      </c>
      <c r="AV368" s="13" t="s">
        <v>81</v>
      </c>
      <c r="AW368" s="13" t="s">
        <v>37</v>
      </c>
      <c r="AX368" s="13" t="s">
        <v>73</v>
      </c>
      <c r="AY368" s="238" t="s">
        <v>153</v>
      </c>
    </row>
    <row r="369" spans="2:51" s="11" customFormat="1" ht="13.5">
      <c r="B369" s="205"/>
      <c r="C369" s="206"/>
      <c r="D369" s="207" t="s">
        <v>163</v>
      </c>
      <c r="E369" s="208" t="s">
        <v>21</v>
      </c>
      <c r="F369" s="209" t="s">
        <v>339</v>
      </c>
      <c r="G369" s="206"/>
      <c r="H369" s="210">
        <v>5.4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163</v>
      </c>
      <c r="AU369" s="216" t="s">
        <v>83</v>
      </c>
      <c r="AV369" s="11" t="s">
        <v>83</v>
      </c>
      <c r="AW369" s="11" t="s">
        <v>37</v>
      </c>
      <c r="AX369" s="11" t="s">
        <v>73</v>
      </c>
      <c r="AY369" s="216" t="s">
        <v>153</v>
      </c>
    </row>
    <row r="370" spans="2:51" s="12" customFormat="1" ht="13.5">
      <c r="B370" s="217"/>
      <c r="C370" s="218"/>
      <c r="D370" s="207" t="s">
        <v>163</v>
      </c>
      <c r="E370" s="219" t="s">
        <v>21</v>
      </c>
      <c r="F370" s="220" t="s">
        <v>165</v>
      </c>
      <c r="G370" s="218"/>
      <c r="H370" s="221">
        <v>5.4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163</v>
      </c>
      <c r="AU370" s="227" t="s">
        <v>83</v>
      </c>
      <c r="AV370" s="12" t="s">
        <v>161</v>
      </c>
      <c r="AW370" s="12" t="s">
        <v>37</v>
      </c>
      <c r="AX370" s="12" t="s">
        <v>81</v>
      </c>
      <c r="AY370" s="227" t="s">
        <v>153</v>
      </c>
    </row>
    <row r="371" spans="2:63" s="10" customFormat="1" ht="29.85" customHeight="1">
      <c r="B371" s="176"/>
      <c r="C371" s="177"/>
      <c r="D371" s="190" t="s">
        <v>72</v>
      </c>
      <c r="E371" s="191" t="s">
        <v>230</v>
      </c>
      <c r="F371" s="191" t="s">
        <v>340</v>
      </c>
      <c r="G371" s="177"/>
      <c r="H371" s="177"/>
      <c r="I371" s="180"/>
      <c r="J371" s="192">
        <f>BK371</f>
        <v>0</v>
      </c>
      <c r="K371" s="177"/>
      <c r="L371" s="182"/>
      <c r="M371" s="183"/>
      <c r="N371" s="184"/>
      <c r="O371" s="184"/>
      <c r="P371" s="185">
        <f>SUM(P372:P404)</f>
        <v>0</v>
      </c>
      <c r="Q371" s="184"/>
      <c r="R371" s="185">
        <f>SUM(R372:R404)</f>
        <v>0.022074800000000002</v>
      </c>
      <c r="S371" s="184"/>
      <c r="T371" s="186">
        <f>SUM(T372:T404)</f>
        <v>9.994675</v>
      </c>
      <c r="AR371" s="187" t="s">
        <v>81</v>
      </c>
      <c r="AT371" s="188" t="s">
        <v>72</v>
      </c>
      <c r="AU371" s="188" t="s">
        <v>81</v>
      </c>
      <c r="AY371" s="187" t="s">
        <v>153</v>
      </c>
      <c r="BK371" s="189">
        <f>SUM(BK372:BK404)</f>
        <v>0</v>
      </c>
    </row>
    <row r="372" spans="2:65" s="1" customFormat="1" ht="31.5" customHeight="1">
      <c r="B372" s="41"/>
      <c r="C372" s="193" t="s">
        <v>341</v>
      </c>
      <c r="D372" s="193" t="s">
        <v>156</v>
      </c>
      <c r="E372" s="194" t="s">
        <v>342</v>
      </c>
      <c r="F372" s="195" t="s">
        <v>343</v>
      </c>
      <c r="G372" s="196" t="s">
        <v>159</v>
      </c>
      <c r="H372" s="197">
        <v>74.25</v>
      </c>
      <c r="I372" s="198"/>
      <c r="J372" s="199">
        <f>ROUND(I372*H372,2)</f>
        <v>0</v>
      </c>
      <c r="K372" s="195" t="s">
        <v>160</v>
      </c>
      <c r="L372" s="61"/>
      <c r="M372" s="200" t="s">
        <v>21</v>
      </c>
      <c r="N372" s="201" t="s">
        <v>46</v>
      </c>
      <c r="O372" s="42"/>
      <c r="P372" s="202">
        <f>O372*H372</f>
        <v>0</v>
      </c>
      <c r="Q372" s="202">
        <v>0</v>
      </c>
      <c r="R372" s="202">
        <f>Q372*H372</f>
        <v>0</v>
      </c>
      <c r="S372" s="202">
        <v>0</v>
      </c>
      <c r="T372" s="203">
        <f>S372*H372</f>
        <v>0</v>
      </c>
      <c r="AR372" s="24" t="s">
        <v>161</v>
      </c>
      <c r="AT372" s="24" t="s">
        <v>156</v>
      </c>
      <c r="AU372" s="24" t="s">
        <v>83</v>
      </c>
      <c r="AY372" s="24" t="s">
        <v>153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4" t="s">
        <v>161</v>
      </c>
      <c r="BK372" s="204">
        <f>ROUND(I372*H372,2)</f>
        <v>0</v>
      </c>
      <c r="BL372" s="24" t="s">
        <v>161</v>
      </c>
      <c r="BM372" s="24" t="s">
        <v>344</v>
      </c>
    </row>
    <row r="373" spans="2:51" s="11" customFormat="1" ht="13.5">
      <c r="B373" s="205"/>
      <c r="C373" s="206"/>
      <c r="D373" s="207" t="s">
        <v>163</v>
      </c>
      <c r="E373" s="208" t="s">
        <v>21</v>
      </c>
      <c r="F373" s="209" t="s">
        <v>345</v>
      </c>
      <c r="G373" s="206"/>
      <c r="H373" s="210">
        <v>74.25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163</v>
      </c>
      <c r="AU373" s="216" t="s">
        <v>83</v>
      </c>
      <c r="AV373" s="11" t="s">
        <v>83</v>
      </c>
      <c r="AW373" s="11" t="s">
        <v>37</v>
      </c>
      <c r="AX373" s="11" t="s">
        <v>73</v>
      </c>
      <c r="AY373" s="216" t="s">
        <v>153</v>
      </c>
    </row>
    <row r="374" spans="2:51" s="12" customFormat="1" ht="13.5">
      <c r="B374" s="217"/>
      <c r="C374" s="218"/>
      <c r="D374" s="239" t="s">
        <v>163</v>
      </c>
      <c r="E374" s="240" t="s">
        <v>21</v>
      </c>
      <c r="F374" s="241" t="s">
        <v>165</v>
      </c>
      <c r="G374" s="218"/>
      <c r="H374" s="242">
        <v>74.25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163</v>
      </c>
      <c r="AU374" s="227" t="s">
        <v>83</v>
      </c>
      <c r="AV374" s="12" t="s">
        <v>161</v>
      </c>
      <c r="AW374" s="12" t="s">
        <v>37</v>
      </c>
      <c r="AX374" s="12" t="s">
        <v>81</v>
      </c>
      <c r="AY374" s="227" t="s">
        <v>153</v>
      </c>
    </row>
    <row r="375" spans="2:65" s="1" customFormat="1" ht="31.5" customHeight="1">
      <c r="B375" s="41"/>
      <c r="C375" s="193" t="s">
        <v>346</v>
      </c>
      <c r="D375" s="193" t="s">
        <v>156</v>
      </c>
      <c r="E375" s="194" t="s">
        <v>347</v>
      </c>
      <c r="F375" s="195" t="s">
        <v>348</v>
      </c>
      <c r="G375" s="196" t="s">
        <v>159</v>
      </c>
      <c r="H375" s="197">
        <v>74.25</v>
      </c>
      <c r="I375" s="198"/>
      <c r="J375" s="199">
        <f>ROUND(I375*H375,2)</f>
        <v>0</v>
      </c>
      <c r="K375" s="195" t="s">
        <v>160</v>
      </c>
      <c r="L375" s="61"/>
      <c r="M375" s="200" t="s">
        <v>21</v>
      </c>
      <c r="N375" s="201" t="s">
        <v>46</v>
      </c>
      <c r="O375" s="42"/>
      <c r="P375" s="202">
        <f>O375*H375</f>
        <v>0</v>
      </c>
      <c r="Q375" s="202">
        <v>0</v>
      </c>
      <c r="R375" s="202">
        <f>Q375*H375</f>
        <v>0</v>
      </c>
      <c r="S375" s="202">
        <v>0</v>
      </c>
      <c r="T375" s="203">
        <f>S375*H375</f>
        <v>0</v>
      </c>
      <c r="AR375" s="24" t="s">
        <v>161</v>
      </c>
      <c r="AT375" s="24" t="s">
        <v>156</v>
      </c>
      <c r="AU375" s="24" t="s">
        <v>83</v>
      </c>
      <c r="AY375" s="24" t="s">
        <v>153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4" t="s">
        <v>161</v>
      </c>
      <c r="BK375" s="204">
        <f>ROUND(I375*H375,2)</f>
        <v>0</v>
      </c>
      <c r="BL375" s="24" t="s">
        <v>161</v>
      </c>
      <c r="BM375" s="24" t="s">
        <v>349</v>
      </c>
    </row>
    <row r="376" spans="2:51" s="11" customFormat="1" ht="13.5">
      <c r="B376" s="205"/>
      <c r="C376" s="206"/>
      <c r="D376" s="207" t="s">
        <v>163</v>
      </c>
      <c r="E376" s="208" t="s">
        <v>21</v>
      </c>
      <c r="F376" s="209" t="s">
        <v>345</v>
      </c>
      <c r="G376" s="206"/>
      <c r="H376" s="210">
        <v>74.25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163</v>
      </c>
      <c r="AU376" s="216" t="s">
        <v>83</v>
      </c>
      <c r="AV376" s="11" t="s">
        <v>83</v>
      </c>
      <c r="AW376" s="11" t="s">
        <v>37</v>
      </c>
      <c r="AX376" s="11" t="s">
        <v>73</v>
      </c>
      <c r="AY376" s="216" t="s">
        <v>153</v>
      </c>
    </row>
    <row r="377" spans="2:51" s="12" customFormat="1" ht="13.5">
      <c r="B377" s="217"/>
      <c r="C377" s="218"/>
      <c r="D377" s="239" t="s">
        <v>163</v>
      </c>
      <c r="E377" s="240" t="s">
        <v>21</v>
      </c>
      <c r="F377" s="241" t="s">
        <v>165</v>
      </c>
      <c r="G377" s="218"/>
      <c r="H377" s="242">
        <v>74.25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163</v>
      </c>
      <c r="AU377" s="227" t="s">
        <v>83</v>
      </c>
      <c r="AV377" s="12" t="s">
        <v>161</v>
      </c>
      <c r="AW377" s="12" t="s">
        <v>37</v>
      </c>
      <c r="AX377" s="12" t="s">
        <v>81</v>
      </c>
      <c r="AY377" s="227" t="s">
        <v>153</v>
      </c>
    </row>
    <row r="378" spans="2:65" s="1" customFormat="1" ht="31.5" customHeight="1">
      <c r="B378" s="41"/>
      <c r="C378" s="193" t="s">
        <v>350</v>
      </c>
      <c r="D378" s="193" t="s">
        <v>156</v>
      </c>
      <c r="E378" s="194" t="s">
        <v>351</v>
      </c>
      <c r="F378" s="195" t="s">
        <v>352</v>
      </c>
      <c r="G378" s="196" t="s">
        <v>159</v>
      </c>
      <c r="H378" s="197">
        <v>6682.5</v>
      </c>
      <c r="I378" s="198"/>
      <c r="J378" s="199">
        <f>ROUND(I378*H378,2)</f>
        <v>0</v>
      </c>
      <c r="K378" s="195" t="s">
        <v>160</v>
      </c>
      <c r="L378" s="61"/>
      <c r="M378" s="200" t="s">
        <v>21</v>
      </c>
      <c r="N378" s="201" t="s">
        <v>46</v>
      </c>
      <c r="O378" s="42"/>
      <c r="P378" s="202">
        <f>O378*H378</f>
        <v>0</v>
      </c>
      <c r="Q378" s="202">
        <v>0</v>
      </c>
      <c r="R378" s="202">
        <f>Q378*H378</f>
        <v>0</v>
      </c>
      <c r="S378" s="202">
        <v>0</v>
      </c>
      <c r="T378" s="203">
        <f>S378*H378</f>
        <v>0</v>
      </c>
      <c r="AR378" s="24" t="s">
        <v>161</v>
      </c>
      <c r="AT378" s="24" t="s">
        <v>156</v>
      </c>
      <c r="AU378" s="24" t="s">
        <v>83</v>
      </c>
      <c r="AY378" s="24" t="s">
        <v>153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24" t="s">
        <v>161</v>
      </c>
      <c r="BK378" s="204">
        <f>ROUND(I378*H378,2)</f>
        <v>0</v>
      </c>
      <c r="BL378" s="24" t="s">
        <v>161</v>
      </c>
      <c r="BM378" s="24" t="s">
        <v>353</v>
      </c>
    </row>
    <row r="379" spans="2:51" s="11" customFormat="1" ht="13.5">
      <c r="B379" s="205"/>
      <c r="C379" s="206"/>
      <c r="D379" s="207" t="s">
        <v>163</v>
      </c>
      <c r="E379" s="208" t="s">
        <v>21</v>
      </c>
      <c r="F379" s="209" t="s">
        <v>345</v>
      </c>
      <c r="G379" s="206"/>
      <c r="H379" s="210">
        <v>74.25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163</v>
      </c>
      <c r="AU379" s="216" t="s">
        <v>83</v>
      </c>
      <c r="AV379" s="11" t="s">
        <v>83</v>
      </c>
      <c r="AW379" s="11" t="s">
        <v>37</v>
      </c>
      <c r="AX379" s="11" t="s">
        <v>73</v>
      </c>
      <c r="AY379" s="216" t="s">
        <v>153</v>
      </c>
    </row>
    <row r="380" spans="2:51" s="12" customFormat="1" ht="13.5">
      <c r="B380" s="217"/>
      <c r="C380" s="218"/>
      <c r="D380" s="207" t="s">
        <v>163</v>
      </c>
      <c r="E380" s="219" t="s">
        <v>21</v>
      </c>
      <c r="F380" s="220" t="s">
        <v>165</v>
      </c>
      <c r="G380" s="218"/>
      <c r="H380" s="221">
        <v>74.25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163</v>
      </c>
      <c r="AU380" s="227" t="s">
        <v>83</v>
      </c>
      <c r="AV380" s="12" t="s">
        <v>161</v>
      </c>
      <c r="AW380" s="12" t="s">
        <v>37</v>
      </c>
      <c r="AX380" s="12" t="s">
        <v>81</v>
      </c>
      <c r="AY380" s="227" t="s">
        <v>153</v>
      </c>
    </row>
    <row r="381" spans="2:51" s="11" customFormat="1" ht="13.5">
      <c r="B381" s="205"/>
      <c r="C381" s="206"/>
      <c r="D381" s="239" t="s">
        <v>163</v>
      </c>
      <c r="E381" s="206"/>
      <c r="F381" s="264" t="s">
        <v>354</v>
      </c>
      <c r="G381" s="206"/>
      <c r="H381" s="265">
        <v>6682.5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163</v>
      </c>
      <c r="AU381" s="216" t="s">
        <v>83</v>
      </c>
      <c r="AV381" s="11" t="s">
        <v>83</v>
      </c>
      <c r="AW381" s="11" t="s">
        <v>6</v>
      </c>
      <c r="AX381" s="11" t="s">
        <v>81</v>
      </c>
      <c r="AY381" s="216" t="s">
        <v>153</v>
      </c>
    </row>
    <row r="382" spans="2:65" s="1" customFormat="1" ht="31.5" customHeight="1">
      <c r="B382" s="41"/>
      <c r="C382" s="193" t="s">
        <v>355</v>
      </c>
      <c r="D382" s="193" t="s">
        <v>156</v>
      </c>
      <c r="E382" s="194" t="s">
        <v>356</v>
      </c>
      <c r="F382" s="195" t="s">
        <v>357</v>
      </c>
      <c r="G382" s="196" t="s">
        <v>159</v>
      </c>
      <c r="H382" s="197">
        <v>74.25</v>
      </c>
      <c r="I382" s="198"/>
      <c r="J382" s="199">
        <f>ROUND(I382*H382,2)</f>
        <v>0</v>
      </c>
      <c r="K382" s="195" t="s">
        <v>160</v>
      </c>
      <c r="L382" s="61"/>
      <c r="M382" s="200" t="s">
        <v>21</v>
      </c>
      <c r="N382" s="201" t="s">
        <v>46</v>
      </c>
      <c r="O382" s="42"/>
      <c r="P382" s="202">
        <f>O382*H382</f>
        <v>0</v>
      </c>
      <c r="Q382" s="202">
        <v>0</v>
      </c>
      <c r="R382" s="202">
        <f>Q382*H382</f>
        <v>0</v>
      </c>
      <c r="S382" s="202">
        <v>0</v>
      </c>
      <c r="T382" s="203">
        <f>S382*H382</f>
        <v>0</v>
      </c>
      <c r="AR382" s="24" t="s">
        <v>161</v>
      </c>
      <c r="AT382" s="24" t="s">
        <v>156</v>
      </c>
      <c r="AU382" s="24" t="s">
        <v>83</v>
      </c>
      <c r="AY382" s="24" t="s">
        <v>153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24" t="s">
        <v>161</v>
      </c>
      <c r="BK382" s="204">
        <f>ROUND(I382*H382,2)</f>
        <v>0</v>
      </c>
      <c r="BL382" s="24" t="s">
        <v>161</v>
      </c>
      <c r="BM382" s="24" t="s">
        <v>358</v>
      </c>
    </row>
    <row r="383" spans="2:51" s="11" customFormat="1" ht="13.5">
      <c r="B383" s="205"/>
      <c r="C383" s="206"/>
      <c r="D383" s="207" t="s">
        <v>163</v>
      </c>
      <c r="E383" s="208" t="s">
        <v>21</v>
      </c>
      <c r="F383" s="209" t="s">
        <v>345</v>
      </c>
      <c r="G383" s="206"/>
      <c r="H383" s="210">
        <v>74.25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163</v>
      </c>
      <c r="AU383" s="216" t="s">
        <v>83</v>
      </c>
      <c r="AV383" s="11" t="s">
        <v>83</v>
      </c>
      <c r="AW383" s="11" t="s">
        <v>37</v>
      </c>
      <c r="AX383" s="11" t="s">
        <v>73</v>
      </c>
      <c r="AY383" s="216" t="s">
        <v>153</v>
      </c>
    </row>
    <row r="384" spans="2:51" s="12" customFormat="1" ht="13.5">
      <c r="B384" s="217"/>
      <c r="C384" s="218"/>
      <c r="D384" s="239" t="s">
        <v>163</v>
      </c>
      <c r="E384" s="240" t="s">
        <v>21</v>
      </c>
      <c r="F384" s="241" t="s">
        <v>165</v>
      </c>
      <c r="G384" s="218"/>
      <c r="H384" s="242">
        <v>74.25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163</v>
      </c>
      <c r="AU384" s="227" t="s">
        <v>83</v>
      </c>
      <c r="AV384" s="12" t="s">
        <v>161</v>
      </c>
      <c r="AW384" s="12" t="s">
        <v>37</v>
      </c>
      <c r="AX384" s="12" t="s">
        <v>81</v>
      </c>
      <c r="AY384" s="227" t="s">
        <v>153</v>
      </c>
    </row>
    <row r="385" spans="2:65" s="1" customFormat="1" ht="57" customHeight="1">
      <c r="B385" s="41"/>
      <c r="C385" s="193" t="s">
        <v>359</v>
      </c>
      <c r="D385" s="193" t="s">
        <v>156</v>
      </c>
      <c r="E385" s="194" t="s">
        <v>360</v>
      </c>
      <c r="F385" s="195" t="s">
        <v>361</v>
      </c>
      <c r="G385" s="196" t="s">
        <v>183</v>
      </c>
      <c r="H385" s="197">
        <v>547.82</v>
      </c>
      <c r="I385" s="198"/>
      <c r="J385" s="199">
        <f>ROUND(I385*H385,2)</f>
        <v>0</v>
      </c>
      <c r="K385" s="195" t="s">
        <v>160</v>
      </c>
      <c r="L385" s="61"/>
      <c r="M385" s="200" t="s">
        <v>21</v>
      </c>
      <c r="N385" s="201" t="s">
        <v>46</v>
      </c>
      <c r="O385" s="42"/>
      <c r="P385" s="202">
        <f>O385*H385</f>
        <v>0</v>
      </c>
      <c r="Q385" s="202">
        <v>4E-05</v>
      </c>
      <c r="R385" s="202">
        <f>Q385*H385</f>
        <v>0.021912800000000003</v>
      </c>
      <c r="S385" s="202">
        <v>0</v>
      </c>
      <c r="T385" s="203">
        <f>S385*H385</f>
        <v>0</v>
      </c>
      <c r="AR385" s="24" t="s">
        <v>161</v>
      </c>
      <c r="AT385" s="24" t="s">
        <v>156</v>
      </c>
      <c r="AU385" s="24" t="s">
        <v>83</v>
      </c>
      <c r="AY385" s="24" t="s">
        <v>153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4" t="s">
        <v>161</v>
      </c>
      <c r="BK385" s="204">
        <f>ROUND(I385*H385,2)</f>
        <v>0</v>
      </c>
      <c r="BL385" s="24" t="s">
        <v>161</v>
      </c>
      <c r="BM385" s="24" t="s">
        <v>362</v>
      </c>
    </row>
    <row r="386" spans="2:51" s="13" customFormat="1" ht="13.5">
      <c r="B386" s="228"/>
      <c r="C386" s="229"/>
      <c r="D386" s="207" t="s">
        <v>163</v>
      </c>
      <c r="E386" s="230" t="s">
        <v>21</v>
      </c>
      <c r="F386" s="231" t="s">
        <v>363</v>
      </c>
      <c r="G386" s="229"/>
      <c r="H386" s="232" t="s">
        <v>21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163</v>
      </c>
      <c r="AU386" s="238" t="s">
        <v>83</v>
      </c>
      <c r="AV386" s="13" t="s">
        <v>81</v>
      </c>
      <c r="AW386" s="13" t="s">
        <v>37</v>
      </c>
      <c r="AX386" s="13" t="s">
        <v>73</v>
      </c>
      <c r="AY386" s="238" t="s">
        <v>153</v>
      </c>
    </row>
    <row r="387" spans="2:51" s="11" customFormat="1" ht="13.5">
      <c r="B387" s="205"/>
      <c r="C387" s="206"/>
      <c r="D387" s="207" t="s">
        <v>163</v>
      </c>
      <c r="E387" s="208" t="s">
        <v>21</v>
      </c>
      <c r="F387" s="209" t="s">
        <v>364</v>
      </c>
      <c r="G387" s="206"/>
      <c r="H387" s="210">
        <v>547.82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163</v>
      </c>
      <c r="AU387" s="216" t="s">
        <v>83</v>
      </c>
      <c r="AV387" s="11" t="s">
        <v>83</v>
      </c>
      <c r="AW387" s="11" t="s">
        <v>37</v>
      </c>
      <c r="AX387" s="11" t="s">
        <v>73</v>
      </c>
      <c r="AY387" s="216" t="s">
        <v>153</v>
      </c>
    </row>
    <row r="388" spans="2:51" s="12" customFormat="1" ht="13.5">
      <c r="B388" s="217"/>
      <c r="C388" s="218"/>
      <c r="D388" s="239" t="s">
        <v>163</v>
      </c>
      <c r="E388" s="240" t="s">
        <v>21</v>
      </c>
      <c r="F388" s="241" t="s">
        <v>165</v>
      </c>
      <c r="G388" s="218"/>
      <c r="H388" s="242">
        <v>547.82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163</v>
      </c>
      <c r="AU388" s="227" t="s">
        <v>83</v>
      </c>
      <c r="AV388" s="12" t="s">
        <v>161</v>
      </c>
      <c r="AW388" s="12" t="s">
        <v>37</v>
      </c>
      <c r="AX388" s="12" t="s">
        <v>81</v>
      </c>
      <c r="AY388" s="227" t="s">
        <v>153</v>
      </c>
    </row>
    <row r="389" spans="2:65" s="1" customFormat="1" ht="31.5" customHeight="1">
      <c r="B389" s="41"/>
      <c r="C389" s="193" t="s">
        <v>365</v>
      </c>
      <c r="D389" s="193" t="s">
        <v>156</v>
      </c>
      <c r="E389" s="194" t="s">
        <v>366</v>
      </c>
      <c r="F389" s="195" t="s">
        <v>367</v>
      </c>
      <c r="G389" s="196" t="s">
        <v>159</v>
      </c>
      <c r="H389" s="197">
        <v>3.36</v>
      </c>
      <c r="I389" s="198"/>
      <c r="J389" s="199">
        <f>ROUND(I389*H389,2)</f>
        <v>0</v>
      </c>
      <c r="K389" s="195" t="s">
        <v>160</v>
      </c>
      <c r="L389" s="61"/>
      <c r="M389" s="200" t="s">
        <v>21</v>
      </c>
      <c r="N389" s="201" t="s">
        <v>46</v>
      </c>
      <c r="O389" s="42"/>
      <c r="P389" s="202">
        <f>O389*H389</f>
        <v>0</v>
      </c>
      <c r="Q389" s="202">
        <v>0</v>
      </c>
      <c r="R389" s="202">
        <f>Q389*H389</f>
        <v>0</v>
      </c>
      <c r="S389" s="202">
        <v>2.1</v>
      </c>
      <c r="T389" s="203">
        <f>S389*H389</f>
        <v>7.056</v>
      </c>
      <c r="AR389" s="24" t="s">
        <v>161</v>
      </c>
      <c r="AT389" s="24" t="s">
        <v>156</v>
      </c>
      <c r="AU389" s="24" t="s">
        <v>83</v>
      </c>
      <c r="AY389" s="24" t="s">
        <v>153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24" t="s">
        <v>161</v>
      </c>
      <c r="BK389" s="204">
        <f>ROUND(I389*H389,2)</f>
        <v>0</v>
      </c>
      <c r="BL389" s="24" t="s">
        <v>161</v>
      </c>
      <c r="BM389" s="24" t="s">
        <v>368</v>
      </c>
    </row>
    <row r="390" spans="2:51" s="13" customFormat="1" ht="13.5">
      <c r="B390" s="228"/>
      <c r="C390" s="229"/>
      <c r="D390" s="207" t="s">
        <v>163</v>
      </c>
      <c r="E390" s="230" t="s">
        <v>21</v>
      </c>
      <c r="F390" s="231" t="s">
        <v>369</v>
      </c>
      <c r="G390" s="229"/>
      <c r="H390" s="232" t="s">
        <v>21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163</v>
      </c>
      <c r="AU390" s="238" t="s">
        <v>83</v>
      </c>
      <c r="AV390" s="13" t="s">
        <v>81</v>
      </c>
      <c r="AW390" s="13" t="s">
        <v>37</v>
      </c>
      <c r="AX390" s="13" t="s">
        <v>73</v>
      </c>
      <c r="AY390" s="238" t="s">
        <v>153</v>
      </c>
    </row>
    <row r="391" spans="2:51" s="11" customFormat="1" ht="13.5">
      <c r="B391" s="205"/>
      <c r="C391" s="206"/>
      <c r="D391" s="207" t="s">
        <v>163</v>
      </c>
      <c r="E391" s="208" t="s">
        <v>21</v>
      </c>
      <c r="F391" s="209" t="s">
        <v>370</v>
      </c>
      <c r="G391" s="206"/>
      <c r="H391" s="210">
        <v>1.8</v>
      </c>
      <c r="I391" s="211"/>
      <c r="J391" s="206"/>
      <c r="K391" s="206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163</v>
      </c>
      <c r="AU391" s="216" t="s">
        <v>83</v>
      </c>
      <c r="AV391" s="11" t="s">
        <v>83</v>
      </c>
      <c r="AW391" s="11" t="s">
        <v>37</v>
      </c>
      <c r="AX391" s="11" t="s">
        <v>73</v>
      </c>
      <c r="AY391" s="216" t="s">
        <v>153</v>
      </c>
    </row>
    <row r="392" spans="2:51" s="11" customFormat="1" ht="13.5">
      <c r="B392" s="205"/>
      <c r="C392" s="206"/>
      <c r="D392" s="207" t="s">
        <v>163</v>
      </c>
      <c r="E392" s="208" t="s">
        <v>21</v>
      </c>
      <c r="F392" s="209" t="s">
        <v>371</v>
      </c>
      <c r="G392" s="206"/>
      <c r="H392" s="210">
        <v>1.56</v>
      </c>
      <c r="I392" s="211"/>
      <c r="J392" s="206"/>
      <c r="K392" s="206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163</v>
      </c>
      <c r="AU392" s="216" t="s">
        <v>83</v>
      </c>
      <c r="AV392" s="11" t="s">
        <v>83</v>
      </c>
      <c r="AW392" s="11" t="s">
        <v>37</v>
      </c>
      <c r="AX392" s="11" t="s">
        <v>73</v>
      </c>
      <c r="AY392" s="216" t="s">
        <v>153</v>
      </c>
    </row>
    <row r="393" spans="2:51" s="12" customFormat="1" ht="13.5">
      <c r="B393" s="217"/>
      <c r="C393" s="218"/>
      <c r="D393" s="239" t="s">
        <v>163</v>
      </c>
      <c r="E393" s="240" t="s">
        <v>21</v>
      </c>
      <c r="F393" s="241" t="s">
        <v>165</v>
      </c>
      <c r="G393" s="218"/>
      <c r="H393" s="242">
        <v>3.36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163</v>
      </c>
      <c r="AU393" s="227" t="s">
        <v>83</v>
      </c>
      <c r="AV393" s="12" t="s">
        <v>161</v>
      </c>
      <c r="AW393" s="12" t="s">
        <v>37</v>
      </c>
      <c r="AX393" s="12" t="s">
        <v>81</v>
      </c>
      <c r="AY393" s="227" t="s">
        <v>153</v>
      </c>
    </row>
    <row r="394" spans="2:65" s="1" customFormat="1" ht="22.5" customHeight="1">
      <c r="B394" s="41"/>
      <c r="C394" s="193" t="s">
        <v>372</v>
      </c>
      <c r="D394" s="193" t="s">
        <v>156</v>
      </c>
      <c r="E394" s="194" t="s">
        <v>373</v>
      </c>
      <c r="F394" s="195" t="s">
        <v>374</v>
      </c>
      <c r="G394" s="196" t="s">
        <v>159</v>
      </c>
      <c r="H394" s="197">
        <v>1</v>
      </c>
      <c r="I394" s="198"/>
      <c r="J394" s="199">
        <f>ROUND(I394*H394,2)</f>
        <v>0</v>
      </c>
      <c r="K394" s="195" t="s">
        <v>160</v>
      </c>
      <c r="L394" s="61"/>
      <c r="M394" s="200" t="s">
        <v>21</v>
      </c>
      <c r="N394" s="201" t="s">
        <v>46</v>
      </c>
      <c r="O394" s="42"/>
      <c r="P394" s="202">
        <f>O394*H394</f>
        <v>0</v>
      </c>
      <c r="Q394" s="202">
        <v>0</v>
      </c>
      <c r="R394" s="202">
        <f>Q394*H394</f>
        <v>0</v>
      </c>
      <c r="S394" s="202">
        <v>2.2</v>
      </c>
      <c r="T394" s="203">
        <f>S394*H394</f>
        <v>2.2</v>
      </c>
      <c r="AR394" s="24" t="s">
        <v>161</v>
      </c>
      <c r="AT394" s="24" t="s">
        <v>156</v>
      </c>
      <c r="AU394" s="24" t="s">
        <v>83</v>
      </c>
      <c r="AY394" s="24" t="s">
        <v>153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4" t="s">
        <v>161</v>
      </c>
      <c r="BK394" s="204">
        <f>ROUND(I394*H394,2)</f>
        <v>0</v>
      </c>
      <c r="BL394" s="24" t="s">
        <v>161</v>
      </c>
      <c r="BM394" s="24" t="s">
        <v>375</v>
      </c>
    </row>
    <row r="395" spans="2:51" s="13" customFormat="1" ht="13.5">
      <c r="B395" s="228"/>
      <c r="C395" s="229"/>
      <c r="D395" s="207" t="s">
        <v>163</v>
      </c>
      <c r="E395" s="230" t="s">
        <v>21</v>
      </c>
      <c r="F395" s="231" t="s">
        <v>286</v>
      </c>
      <c r="G395" s="229"/>
      <c r="H395" s="232" t="s">
        <v>21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163</v>
      </c>
      <c r="AU395" s="238" t="s">
        <v>83</v>
      </c>
      <c r="AV395" s="13" t="s">
        <v>81</v>
      </c>
      <c r="AW395" s="13" t="s">
        <v>37</v>
      </c>
      <c r="AX395" s="13" t="s">
        <v>73</v>
      </c>
      <c r="AY395" s="238" t="s">
        <v>153</v>
      </c>
    </row>
    <row r="396" spans="2:51" s="11" customFormat="1" ht="13.5">
      <c r="B396" s="205"/>
      <c r="C396" s="206"/>
      <c r="D396" s="207" t="s">
        <v>163</v>
      </c>
      <c r="E396" s="208" t="s">
        <v>21</v>
      </c>
      <c r="F396" s="209" t="s">
        <v>376</v>
      </c>
      <c r="G396" s="206"/>
      <c r="H396" s="210">
        <v>1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163</v>
      </c>
      <c r="AU396" s="216" t="s">
        <v>83</v>
      </c>
      <c r="AV396" s="11" t="s">
        <v>83</v>
      </c>
      <c r="AW396" s="11" t="s">
        <v>37</v>
      </c>
      <c r="AX396" s="11" t="s">
        <v>73</v>
      </c>
      <c r="AY396" s="216" t="s">
        <v>153</v>
      </c>
    </row>
    <row r="397" spans="2:51" s="12" customFormat="1" ht="13.5">
      <c r="B397" s="217"/>
      <c r="C397" s="218"/>
      <c r="D397" s="239" t="s">
        <v>163</v>
      </c>
      <c r="E397" s="240" t="s">
        <v>21</v>
      </c>
      <c r="F397" s="241" t="s">
        <v>165</v>
      </c>
      <c r="G397" s="218"/>
      <c r="H397" s="242">
        <v>1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163</v>
      </c>
      <c r="AU397" s="227" t="s">
        <v>83</v>
      </c>
      <c r="AV397" s="12" t="s">
        <v>161</v>
      </c>
      <c r="AW397" s="12" t="s">
        <v>37</v>
      </c>
      <c r="AX397" s="12" t="s">
        <v>81</v>
      </c>
      <c r="AY397" s="227" t="s">
        <v>153</v>
      </c>
    </row>
    <row r="398" spans="2:65" s="1" customFormat="1" ht="31.5" customHeight="1">
      <c r="B398" s="41"/>
      <c r="C398" s="193" t="s">
        <v>377</v>
      </c>
      <c r="D398" s="193" t="s">
        <v>156</v>
      </c>
      <c r="E398" s="194" t="s">
        <v>378</v>
      </c>
      <c r="F398" s="195" t="s">
        <v>379</v>
      </c>
      <c r="G398" s="196" t="s">
        <v>183</v>
      </c>
      <c r="H398" s="197">
        <v>11.025</v>
      </c>
      <c r="I398" s="198"/>
      <c r="J398" s="199">
        <f>ROUND(I398*H398,2)</f>
        <v>0</v>
      </c>
      <c r="K398" s="195" t="s">
        <v>160</v>
      </c>
      <c r="L398" s="61"/>
      <c r="M398" s="200" t="s">
        <v>21</v>
      </c>
      <c r="N398" s="201" t="s">
        <v>46</v>
      </c>
      <c r="O398" s="42"/>
      <c r="P398" s="202">
        <f>O398*H398</f>
        <v>0</v>
      </c>
      <c r="Q398" s="202">
        <v>0</v>
      </c>
      <c r="R398" s="202">
        <f>Q398*H398</f>
        <v>0</v>
      </c>
      <c r="S398" s="202">
        <v>0.067</v>
      </c>
      <c r="T398" s="203">
        <f>S398*H398</f>
        <v>0.7386750000000001</v>
      </c>
      <c r="AR398" s="24" t="s">
        <v>161</v>
      </c>
      <c r="AT398" s="24" t="s">
        <v>156</v>
      </c>
      <c r="AU398" s="24" t="s">
        <v>83</v>
      </c>
      <c r="AY398" s="24" t="s">
        <v>153</v>
      </c>
      <c r="BE398" s="204">
        <f>IF(N398="základní",J398,0)</f>
        <v>0</v>
      </c>
      <c r="BF398" s="204">
        <f>IF(N398="snížená",J398,0)</f>
        <v>0</v>
      </c>
      <c r="BG398" s="204">
        <f>IF(N398="zákl. přenesená",J398,0)</f>
        <v>0</v>
      </c>
      <c r="BH398" s="204">
        <f>IF(N398="sníž. přenesená",J398,0)</f>
        <v>0</v>
      </c>
      <c r="BI398" s="204">
        <f>IF(N398="nulová",J398,0)</f>
        <v>0</v>
      </c>
      <c r="BJ398" s="24" t="s">
        <v>161</v>
      </c>
      <c r="BK398" s="204">
        <f>ROUND(I398*H398,2)</f>
        <v>0</v>
      </c>
      <c r="BL398" s="24" t="s">
        <v>161</v>
      </c>
      <c r="BM398" s="24" t="s">
        <v>380</v>
      </c>
    </row>
    <row r="399" spans="2:51" s="11" customFormat="1" ht="13.5">
      <c r="B399" s="205"/>
      <c r="C399" s="206"/>
      <c r="D399" s="207" t="s">
        <v>163</v>
      </c>
      <c r="E399" s="208" t="s">
        <v>21</v>
      </c>
      <c r="F399" s="209" t="s">
        <v>381</v>
      </c>
      <c r="G399" s="206"/>
      <c r="H399" s="210">
        <v>11.025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163</v>
      </c>
      <c r="AU399" s="216" t="s">
        <v>83</v>
      </c>
      <c r="AV399" s="11" t="s">
        <v>83</v>
      </c>
      <c r="AW399" s="11" t="s">
        <v>37</v>
      </c>
      <c r="AX399" s="11" t="s">
        <v>73</v>
      </c>
      <c r="AY399" s="216" t="s">
        <v>153</v>
      </c>
    </row>
    <row r="400" spans="2:51" s="12" customFormat="1" ht="13.5">
      <c r="B400" s="217"/>
      <c r="C400" s="218"/>
      <c r="D400" s="239" t="s">
        <v>163</v>
      </c>
      <c r="E400" s="240" t="s">
        <v>21</v>
      </c>
      <c r="F400" s="241" t="s">
        <v>165</v>
      </c>
      <c r="G400" s="218"/>
      <c r="H400" s="242">
        <v>11.025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163</v>
      </c>
      <c r="AU400" s="227" t="s">
        <v>83</v>
      </c>
      <c r="AV400" s="12" t="s">
        <v>161</v>
      </c>
      <c r="AW400" s="12" t="s">
        <v>37</v>
      </c>
      <c r="AX400" s="12" t="s">
        <v>81</v>
      </c>
      <c r="AY400" s="227" t="s">
        <v>153</v>
      </c>
    </row>
    <row r="401" spans="2:65" s="1" customFormat="1" ht="31.5" customHeight="1">
      <c r="B401" s="41"/>
      <c r="C401" s="193" t="s">
        <v>382</v>
      </c>
      <c r="D401" s="193" t="s">
        <v>156</v>
      </c>
      <c r="E401" s="194" t="s">
        <v>383</v>
      </c>
      <c r="F401" s="195" t="s">
        <v>384</v>
      </c>
      <c r="G401" s="196" t="s">
        <v>250</v>
      </c>
      <c r="H401" s="197">
        <v>5.4</v>
      </c>
      <c r="I401" s="198"/>
      <c r="J401" s="199">
        <f>ROUND(I401*H401,2)</f>
        <v>0</v>
      </c>
      <c r="K401" s="195" t="s">
        <v>160</v>
      </c>
      <c r="L401" s="61"/>
      <c r="M401" s="200" t="s">
        <v>21</v>
      </c>
      <c r="N401" s="201" t="s">
        <v>46</v>
      </c>
      <c r="O401" s="42"/>
      <c r="P401" s="202">
        <f>O401*H401</f>
        <v>0</v>
      </c>
      <c r="Q401" s="202">
        <v>3E-05</v>
      </c>
      <c r="R401" s="202">
        <f>Q401*H401</f>
        <v>0.000162</v>
      </c>
      <c r="S401" s="202">
        <v>0</v>
      </c>
      <c r="T401" s="203">
        <f>S401*H401</f>
        <v>0</v>
      </c>
      <c r="AR401" s="24" t="s">
        <v>161</v>
      </c>
      <c r="AT401" s="24" t="s">
        <v>156</v>
      </c>
      <c r="AU401" s="24" t="s">
        <v>83</v>
      </c>
      <c r="AY401" s="24" t="s">
        <v>153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4" t="s">
        <v>161</v>
      </c>
      <c r="BK401" s="204">
        <f>ROUND(I401*H401,2)</f>
        <v>0</v>
      </c>
      <c r="BL401" s="24" t="s">
        <v>161</v>
      </c>
      <c r="BM401" s="24" t="s">
        <v>385</v>
      </c>
    </row>
    <row r="402" spans="2:51" s="11" customFormat="1" ht="13.5">
      <c r="B402" s="205"/>
      <c r="C402" s="206"/>
      <c r="D402" s="207" t="s">
        <v>163</v>
      </c>
      <c r="E402" s="208" t="s">
        <v>21</v>
      </c>
      <c r="F402" s="209" t="s">
        <v>386</v>
      </c>
      <c r="G402" s="206"/>
      <c r="H402" s="210">
        <v>2.4</v>
      </c>
      <c r="I402" s="211"/>
      <c r="J402" s="206"/>
      <c r="K402" s="206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163</v>
      </c>
      <c r="AU402" s="216" t="s">
        <v>83</v>
      </c>
      <c r="AV402" s="11" t="s">
        <v>83</v>
      </c>
      <c r="AW402" s="11" t="s">
        <v>37</v>
      </c>
      <c r="AX402" s="11" t="s">
        <v>73</v>
      </c>
      <c r="AY402" s="216" t="s">
        <v>153</v>
      </c>
    </row>
    <row r="403" spans="2:51" s="11" customFormat="1" ht="13.5">
      <c r="B403" s="205"/>
      <c r="C403" s="206"/>
      <c r="D403" s="207" t="s">
        <v>163</v>
      </c>
      <c r="E403" s="208" t="s">
        <v>21</v>
      </c>
      <c r="F403" s="209" t="s">
        <v>387</v>
      </c>
      <c r="G403" s="206"/>
      <c r="H403" s="210">
        <v>3</v>
      </c>
      <c r="I403" s="211"/>
      <c r="J403" s="206"/>
      <c r="K403" s="206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163</v>
      </c>
      <c r="AU403" s="216" t="s">
        <v>83</v>
      </c>
      <c r="AV403" s="11" t="s">
        <v>83</v>
      </c>
      <c r="AW403" s="11" t="s">
        <v>37</v>
      </c>
      <c r="AX403" s="11" t="s">
        <v>73</v>
      </c>
      <c r="AY403" s="216" t="s">
        <v>153</v>
      </c>
    </row>
    <row r="404" spans="2:51" s="12" customFormat="1" ht="13.5">
      <c r="B404" s="217"/>
      <c r="C404" s="218"/>
      <c r="D404" s="207" t="s">
        <v>163</v>
      </c>
      <c r="E404" s="219" t="s">
        <v>21</v>
      </c>
      <c r="F404" s="220" t="s">
        <v>165</v>
      </c>
      <c r="G404" s="218"/>
      <c r="H404" s="221">
        <v>5.4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163</v>
      </c>
      <c r="AU404" s="227" t="s">
        <v>83</v>
      </c>
      <c r="AV404" s="12" t="s">
        <v>161</v>
      </c>
      <c r="AW404" s="12" t="s">
        <v>37</v>
      </c>
      <c r="AX404" s="12" t="s">
        <v>81</v>
      </c>
      <c r="AY404" s="227" t="s">
        <v>153</v>
      </c>
    </row>
    <row r="405" spans="2:63" s="10" customFormat="1" ht="29.85" customHeight="1">
      <c r="B405" s="176"/>
      <c r="C405" s="177"/>
      <c r="D405" s="190" t="s">
        <v>72</v>
      </c>
      <c r="E405" s="191" t="s">
        <v>388</v>
      </c>
      <c r="F405" s="191" t="s">
        <v>389</v>
      </c>
      <c r="G405" s="177"/>
      <c r="H405" s="177"/>
      <c r="I405" s="180"/>
      <c r="J405" s="192">
        <f>BK405</f>
        <v>0</v>
      </c>
      <c r="K405" s="177"/>
      <c r="L405" s="182"/>
      <c r="M405" s="183"/>
      <c r="N405" s="184"/>
      <c r="O405" s="184"/>
      <c r="P405" s="185">
        <f>SUM(P406:P410)</f>
        <v>0</v>
      </c>
      <c r="Q405" s="184"/>
      <c r="R405" s="185">
        <f>SUM(R406:R410)</f>
        <v>0</v>
      </c>
      <c r="S405" s="184"/>
      <c r="T405" s="186">
        <f>SUM(T406:T410)</f>
        <v>0</v>
      </c>
      <c r="AR405" s="187" t="s">
        <v>81</v>
      </c>
      <c r="AT405" s="188" t="s">
        <v>72</v>
      </c>
      <c r="AU405" s="188" t="s">
        <v>81</v>
      </c>
      <c r="AY405" s="187" t="s">
        <v>153</v>
      </c>
      <c r="BK405" s="189">
        <f>SUM(BK406:BK410)</f>
        <v>0</v>
      </c>
    </row>
    <row r="406" spans="2:65" s="1" customFormat="1" ht="31.5" customHeight="1">
      <c r="B406" s="41"/>
      <c r="C406" s="193" t="s">
        <v>390</v>
      </c>
      <c r="D406" s="193" t="s">
        <v>156</v>
      </c>
      <c r="E406" s="194" t="s">
        <v>391</v>
      </c>
      <c r="F406" s="195" t="s">
        <v>392</v>
      </c>
      <c r="G406" s="196" t="s">
        <v>393</v>
      </c>
      <c r="H406" s="197">
        <v>83.53</v>
      </c>
      <c r="I406" s="198"/>
      <c r="J406" s="199">
        <f>ROUND(I406*H406,2)</f>
        <v>0</v>
      </c>
      <c r="K406" s="195" t="s">
        <v>160</v>
      </c>
      <c r="L406" s="61"/>
      <c r="M406" s="200" t="s">
        <v>21</v>
      </c>
      <c r="N406" s="201" t="s">
        <v>46</v>
      </c>
      <c r="O406" s="42"/>
      <c r="P406" s="202">
        <f>O406*H406</f>
        <v>0</v>
      </c>
      <c r="Q406" s="202">
        <v>0</v>
      </c>
      <c r="R406" s="202">
        <f>Q406*H406</f>
        <v>0</v>
      </c>
      <c r="S406" s="202">
        <v>0</v>
      </c>
      <c r="T406" s="203">
        <f>S406*H406</f>
        <v>0</v>
      </c>
      <c r="AR406" s="24" t="s">
        <v>161</v>
      </c>
      <c r="AT406" s="24" t="s">
        <v>156</v>
      </c>
      <c r="AU406" s="24" t="s">
        <v>83</v>
      </c>
      <c r="AY406" s="24" t="s">
        <v>153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24" t="s">
        <v>161</v>
      </c>
      <c r="BK406" s="204">
        <f>ROUND(I406*H406,2)</f>
        <v>0</v>
      </c>
      <c r="BL406" s="24" t="s">
        <v>161</v>
      </c>
      <c r="BM406" s="24" t="s">
        <v>394</v>
      </c>
    </row>
    <row r="407" spans="2:65" s="1" customFormat="1" ht="31.5" customHeight="1">
      <c r="B407" s="41"/>
      <c r="C407" s="193" t="s">
        <v>395</v>
      </c>
      <c r="D407" s="193" t="s">
        <v>156</v>
      </c>
      <c r="E407" s="194" t="s">
        <v>396</v>
      </c>
      <c r="F407" s="195" t="s">
        <v>397</v>
      </c>
      <c r="G407" s="196" t="s">
        <v>393</v>
      </c>
      <c r="H407" s="197">
        <v>83.53</v>
      </c>
      <c r="I407" s="198"/>
      <c r="J407" s="199">
        <f>ROUND(I407*H407,2)</f>
        <v>0</v>
      </c>
      <c r="K407" s="195" t="s">
        <v>160</v>
      </c>
      <c r="L407" s="61"/>
      <c r="M407" s="200" t="s">
        <v>21</v>
      </c>
      <c r="N407" s="201" t="s">
        <v>46</v>
      </c>
      <c r="O407" s="42"/>
      <c r="P407" s="202">
        <f>O407*H407</f>
        <v>0</v>
      </c>
      <c r="Q407" s="202">
        <v>0</v>
      </c>
      <c r="R407" s="202">
        <f>Q407*H407</f>
        <v>0</v>
      </c>
      <c r="S407" s="202">
        <v>0</v>
      </c>
      <c r="T407" s="203">
        <f>S407*H407</f>
        <v>0</v>
      </c>
      <c r="AR407" s="24" t="s">
        <v>161</v>
      </c>
      <c r="AT407" s="24" t="s">
        <v>156</v>
      </c>
      <c r="AU407" s="24" t="s">
        <v>83</v>
      </c>
      <c r="AY407" s="24" t="s">
        <v>153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4" t="s">
        <v>161</v>
      </c>
      <c r="BK407" s="204">
        <f>ROUND(I407*H407,2)</f>
        <v>0</v>
      </c>
      <c r="BL407" s="24" t="s">
        <v>161</v>
      </c>
      <c r="BM407" s="24" t="s">
        <v>398</v>
      </c>
    </row>
    <row r="408" spans="2:65" s="1" customFormat="1" ht="31.5" customHeight="1">
      <c r="B408" s="41"/>
      <c r="C408" s="193" t="s">
        <v>399</v>
      </c>
      <c r="D408" s="193" t="s">
        <v>156</v>
      </c>
      <c r="E408" s="194" t="s">
        <v>400</v>
      </c>
      <c r="F408" s="195" t="s">
        <v>401</v>
      </c>
      <c r="G408" s="196" t="s">
        <v>393</v>
      </c>
      <c r="H408" s="197">
        <v>835.3</v>
      </c>
      <c r="I408" s="198"/>
      <c r="J408" s="199">
        <f>ROUND(I408*H408,2)</f>
        <v>0</v>
      </c>
      <c r="K408" s="195" t="s">
        <v>160</v>
      </c>
      <c r="L408" s="61"/>
      <c r="M408" s="200" t="s">
        <v>21</v>
      </c>
      <c r="N408" s="201" t="s">
        <v>46</v>
      </c>
      <c r="O408" s="42"/>
      <c r="P408" s="202">
        <f>O408*H408</f>
        <v>0</v>
      </c>
      <c r="Q408" s="202">
        <v>0</v>
      </c>
      <c r="R408" s="202">
        <f>Q408*H408</f>
        <v>0</v>
      </c>
      <c r="S408" s="202">
        <v>0</v>
      </c>
      <c r="T408" s="203">
        <f>S408*H408</f>
        <v>0</v>
      </c>
      <c r="AR408" s="24" t="s">
        <v>161</v>
      </c>
      <c r="AT408" s="24" t="s">
        <v>156</v>
      </c>
      <c r="AU408" s="24" t="s">
        <v>83</v>
      </c>
      <c r="AY408" s="24" t="s">
        <v>153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24" t="s">
        <v>161</v>
      </c>
      <c r="BK408" s="204">
        <f>ROUND(I408*H408,2)</f>
        <v>0</v>
      </c>
      <c r="BL408" s="24" t="s">
        <v>161</v>
      </c>
      <c r="BM408" s="24" t="s">
        <v>402</v>
      </c>
    </row>
    <row r="409" spans="2:51" s="11" customFormat="1" ht="13.5">
      <c r="B409" s="205"/>
      <c r="C409" s="206"/>
      <c r="D409" s="239" t="s">
        <v>163</v>
      </c>
      <c r="E409" s="206"/>
      <c r="F409" s="264" t="s">
        <v>403</v>
      </c>
      <c r="G409" s="206"/>
      <c r="H409" s="265">
        <v>835.3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163</v>
      </c>
      <c r="AU409" s="216" t="s">
        <v>83</v>
      </c>
      <c r="AV409" s="11" t="s">
        <v>83</v>
      </c>
      <c r="AW409" s="11" t="s">
        <v>6</v>
      </c>
      <c r="AX409" s="11" t="s">
        <v>81</v>
      </c>
      <c r="AY409" s="216" t="s">
        <v>153</v>
      </c>
    </row>
    <row r="410" spans="2:65" s="1" customFormat="1" ht="22.5" customHeight="1">
      <c r="B410" s="41"/>
      <c r="C410" s="193" t="s">
        <v>404</v>
      </c>
      <c r="D410" s="193" t="s">
        <v>156</v>
      </c>
      <c r="E410" s="194" t="s">
        <v>405</v>
      </c>
      <c r="F410" s="195" t="s">
        <v>406</v>
      </c>
      <c r="G410" s="196" t="s">
        <v>393</v>
      </c>
      <c r="H410" s="197">
        <v>83.53</v>
      </c>
      <c r="I410" s="198"/>
      <c r="J410" s="199">
        <f>ROUND(I410*H410,2)</f>
        <v>0</v>
      </c>
      <c r="K410" s="195" t="s">
        <v>160</v>
      </c>
      <c r="L410" s="61"/>
      <c r="M410" s="200" t="s">
        <v>21</v>
      </c>
      <c r="N410" s="201" t="s">
        <v>46</v>
      </c>
      <c r="O410" s="42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AR410" s="24" t="s">
        <v>161</v>
      </c>
      <c r="AT410" s="24" t="s">
        <v>156</v>
      </c>
      <c r="AU410" s="24" t="s">
        <v>83</v>
      </c>
      <c r="AY410" s="24" t="s">
        <v>153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24" t="s">
        <v>161</v>
      </c>
      <c r="BK410" s="204">
        <f>ROUND(I410*H410,2)</f>
        <v>0</v>
      </c>
      <c r="BL410" s="24" t="s">
        <v>161</v>
      </c>
      <c r="BM410" s="24" t="s">
        <v>407</v>
      </c>
    </row>
    <row r="411" spans="2:63" s="10" customFormat="1" ht="29.85" customHeight="1">
      <c r="B411" s="176"/>
      <c r="C411" s="177"/>
      <c r="D411" s="190" t="s">
        <v>72</v>
      </c>
      <c r="E411" s="191" t="s">
        <v>408</v>
      </c>
      <c r="F411" s="191" t="s">
        <v>409</v>
      </c>
      <c r="G411" s="177"/>
      <c r="H411" s="177"/>
      <c r="I411" s="180"/>
      <c r="J411" s="192">
        <f>BK411</f>
        <v>0</v>
      </c>
      <c r="K411" s="177"/>
      <c r="L411" s="182"/>
      <c r="M411" s="183"/>
      <c r="N411" s="184"/>
      <c r="O411" s="184"/>
      <c r="P411" s="185">
        <f>P412</f>
        <v>0</v>
      </c>
      <c r="Q411" s="184"/>
      <c r="R411" s="185">
        <f>R412</f>
        <v>0</v>
      </c>
      <c r="S411" s="184"/>
      <c r="T411" s="186">
        <f>T412</f>
        <v>0</v>
      </c>
      <c r="AR411" s="187" t="s">
        <v>81</v>
      </c>
      <c r="AT411" s="188" t="s">
        <v>72</v>
      </c>
      <c r="AU411" s="188" t="s">
        <v>81</v>
      </c>
      <c r="AY411" s="187" t="s">
        <v>153</v>
      </c>
      <c r="BK411" s="189">
        <f>BK412</f>
        <v>0</v>
      </c>
    </row>
    <row r="412" spans="2:65" s="1" customFormat="1" ht="44.25" customHeight="1">
      <c r="B412" s="41"/>
      <c r="C412" s="193" t="s">
        <v>410</v>
      </c>
      <c r="D412" s="193" t="s">
        <v>156</v>
      </c>
      <c r="E412" s="194" t="s">
        <v>411</v>
      </c>
      <c r="F412" s="195" t="s">
        <v>412</v>
      </c>
      <c r="G412" s="196" t="s">
        <v>393</v>
      </c>
      <c r="H412" s="197">
        <v>43.235</v>
      </c>
      <c r="I412" s="198"/>
      <c r="J412" s="199">
        <f>ROUND(I412*H412,2)</f>
        <v>0</v>
      </c>
      <c r="K412" s="195" t="s">
        <v>160</v>
      </c>
      <c r="L412" s="61"/>
      <c r="M412" s="200" t="s">
        <v>21</v>
      </c>
      <c r="N412" s="201" t="s">
        <v>46</v>
      </c>
      <c r="O412" s="42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AR412" s="24" t="s">
        <v>161</v>
      </c>
      <c r="AT412" s="24" t="s">
        <v>156</v>
      </c>
      <c r="AU412" s="24" t="s">
        <v>83</v>
      </c>
      <c r="AY412" s="24" t="s">
        <v>153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24" t="s">
        <v>161</v>
      </c>
      <c r="BK412" s="204">
        <f>ROUND(I412*H412,2)</f>
        <v>0</v>
      </c>
      <c r="BL412" s="24" t="s">
        <v>161</v>
      </c>
      <c r="BM412" s="24" t="s">
        <v>413</v>
      </c>
    </row>
    <row r="413" spans="2:63" s="10" customFormat="1" ht="37.35" customHeight="1">
      <c r="B413" s="176"/>
      <c r="C413" s="177"/>
      <c r="D413" s="178" t="s">
        <v>72</v>
      </c>
      <c r="E413" s="179" t="s">
        <v>414</v>
      </c>
      <c r="F413" s="179" t="s">
        <v>415</v>
      </c>
      <c r="G413" s="177"/>
      <c r="H413" s="177"/>
      <c r="I413" s="180"/>
      <c r="J413" s="181">
        <f>BK413</f>
        <v>0</v>
      </c>
      <c r="K413" s="177"/>
      <c r="L413" s="182"/>
      <c r="M413" s="183"/>
      <c r="N413" s="184"/>
      <c r="O413" s="184"/>
      <c r="P413" s="185">
        <f>P414+P440+P476+P485+P492+P512+P720+P739+P794+P804+P814+P863</f>
        <v>0</v>
      </c>
      <c r="Q413" s="184"/>
      <c r="R413" s="185">
        <f>R414+R440+R476+R485+R492+R512+R720+R739+R794+R804+R814+R863</f>
        <v>15.967662280000003</v>
      </c>
      <c r="S413" s="184"/>
      <c r="T413" s="186">
        <f>T414+T440+T476+T485+T492+T512+T720+T739+T794+T804+T814+T863</f>
        <v>73.53492893</v>
      </c>
      <c r="AR413" s="187" t="s">
        <v>83</v>
      </c>
      <c r="AT413" s="188" t="s">
        <v>72</v>
      </c>
      <c r="AU413" s="188" t="s">
        <v>73</v>
      </c>
      <c r="AY413" s="187" t="s">
        <v>153</v>
      </c>
      <c r="BK413" s="189">
        <f>BK414+BK440+BK476+BK485+BK492+BK512+BK720+BK739+BK794+BK804+BK814+BK863</f>
        <v>0</v>
      </c>
    </row>
    <row r="414" spans="2:63" s="10" customFormat="1" ht="19.9" customHeight="1">
      <c r="B414" s="176"/>
      <c r="C414" s="177"/>
      <c r="D414" s="190" t="s">
        <v>72</v>
      </c>
      <c r="E414" s="191" t="s">
        <v>416</v>
      </c>
      <c r="F414" s="191" t="s">
        <v>417</v>
      </c>
      <c r="G414" s="177"/>
      <c r="H414" s="177"/>
      <c r="I414" s="180"/>
      <c r="J414" s="192">
        <f>BK414</f>
        <v>0</v>
      </c>
      <c r="K414" s="177"/>
      <c r="L414" s="182"/>
      <c r="M414" s="183"/>
      <c r="N414" s="184"/>
      <c r="O414" s="184"/>
      <c r="P414" s="185">
        <f>SUM(P415:P439)</f>
        <v>0</v>
      </c>
      <c r="Q414" s="184"/>
      <c r="R414" s="185">
        <f>SUM(R415:R439)</f>
        <v>2.74450084</v>
      </c>
      <c r="S414" s="184"/>
      <c r="T414" s="186">
        <f>SUM(T415:T439)</f>
        <v>2.1912800000000003</v>
      </c>
      <c r="AR414" s="187" t="s">
        <v>83</v>
      </c>
      <c r="AT414" s="188" t="s">
        <v>72</v>
      </c>
      <c r="AU414" s="188" t="s">
        <v>81</v>
      </c>
      <c r="AY414" s="187" t="s">
        <v>153</v>
      </c>
      <c r="BK414" s="189">
        <f>SUM(BK415:BK439)</f>
        <v>0</v>
      </c>
    </row>
    <row r="415" spans="2:65" s="1" customFormat="1" ht="31.5" customHeight="1">
      <c r="B415" s="41"/>
      <c r="C415" s="193" t="s">
        <v>418</v>
      </c>
      <c r="D415" s="193" t="s">
        <v>156</v>
      </c>
      <c r="E415" s="194" t="s">
        <v>419</v>
      </c>
      <c r="F415" s="195" t="s">
        <v>420</v>
      </c>
      <c r="G415" s="196" t="s">
        <v>183</v>
      </c>
      <c r="H415" s="197">
        <v>268.91</v>
      </c>
      <c r="I415" s="198"/>
      <c r="J415" s="199">
        <f>ROUND(I415*H415,2)</f>
        <v>0</v>
      </c>
      <c r="K415" s="195" t="s">
        <v>160</v>
      </c>
      <c r="L415" s="61"/>
      <c r="M415" s="200" t="s">
        <v>21</v>
      </c>
      <c r="N415" s="201" t="s">
        <v>46</v>
      </c>
      <c r="O415" s="42"/>
      <c r="P415" s="202">
        <f>O415*H415</f>
        <v>0</v>
      </c>
      <c r="Q415" s="202">
        <v>0</v>
      </c>
      <c r="R415" s="202">
        <f>Q415*H415</f>
        <v>0</v>
      </c>
      <c r="S415" s="202">
        <v>0</v>
      </c>
      <c r="T415" s="203">
        <f>S415*H415</f>
        <v>0</v>
      </c>
      <c r="AR415" s="24" t="s">
        <v>291</v>
      </c>
      <c r="AT415" s="24" t="s">
        <v>156</v>
      </c>
      <c r="AU415" s="24" t="s">
        <v>83</v>
      </c>
      <c r="AY415" s="24" t="s">
        <v>153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24" t="s">
        <v>161</v>
      </c>
      <c r="BK415" s="204">
        <f>ROUND(I415*H415,2)</f>
        <v>0</v>
      </c>
      <c r="BL415" s="24" t="s">
        <v>291</v>
      </c>
      <c r="BM415" s="24" t="s">
        <v>421</v>
      </c>
    </row>
    <row r="416" spans="2:51" s="13" customFormat="1" ht="13.5">
      <c r="B416" s="228"/>
      <c r="C416" s="229"/>
      <c r="D416" s="207" t="s">
        <v>163</v>
      </c>
      <c r="E416" s="230" t="s">
        <v>21</v>
      </c>
      <c r="F416" s="231" t="s">
        <v>304</v>
      </c>
      <c r="G416" s="229"/>
      <c r="H416" s="232" t="s">
        <v>21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163</v>
      </c>
      <c r="AU416" s="238" t="s">
        <v>83</v>
      </c>
      <c r="AV416" s="13" t="s">
        <v>81</v>
      </c>
      <c r="AW416" s="13" t="s">
        <v>37</v>
      </c>
      <c r="AX416" s="13" t="s">
        <v>73</v>
      </c>
      <c r="AY416" s="238" t="s">
        <v>153</v>
      </c>
    </row>
    <row r="417" spans="2:51" s="11" customFormat="1" ht="13.5">
      <c r="B417" s="205"/>
      <c r="C417" s="206"/>
      <c r="D417" s="207" t="s">
        <v>163</v>
      </c>
      <c r="E417" s="208" t="s">
        <v>21</v>
      </c>
      <c r="F417" s="209" t="s">
        <v>305</v>
      </c>
      <c r="G417" s="206"/>
      <c r="H417" s="210">
        <v>228.92</v>
      </c>
      <c r="I417" s="211"/>
      <c r="J417" s="206"/>
      <c r="K417" s="206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163</v>
      </c>
      <c r="AU417" s="216" t="s">
        <v>83</v>
      </c>
      <c r="AV417" s="11" t="s">
        <v>83</v>
      </c>
      <c r="AW417" s="11" t="s">
        <v>37</v>
      </c>
      <c r="AX417" s="11" t="s">
        <v>73</v>
      </c>
      <c r="AY417" s="216" t="s">
        <v>153</v>
      </c>
    </row>
    <row r="418" spans="2:51" s="11" customFormat="1" ht="13.5">
      <c r="B418" s="205"/>
      <c r="C418" s="206"/>
      <c r="D418" s="207" t="s">
        <v>163</v>
      </c>
      <c r="E418" s="208" t="s">
        <v>21</v>
      </c>
      <c r="F418" s="209" t="s">
        <v>306</v>
      </c>
      <c r="G418" s="206"/>
      <c r="H418" s="210">
        <v>39.99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163</v>
      </c>
      <c r="AU418" s="216" t="s">
        <v>83</v>
      </c>
      <c r="AV418" s="11" t="s">
        <v>83</v>
      </c>
      <c r="AW418" s="11" t="s">
        <v>37</v>
      </c>
      <c r="AX418" s="11" t="s">
        <v>73</v>
      </c>
      <c r="AY418" s="216" t="s">
        <v>153</v>
      </c>
    </row>
    <row r="419" spans="2:51" s="12" customFormat="1" ht="13.5">
      <c r="B419" s="217"/>
      <c r="C419" s="218"/>
      <c r="D419" s="239" t="s">
        <v>163</v>
      </c>
      <c r="E419" s="240" t="s">
        <v>21</v>
      </c>
      <c r="F419" s="241" t="s">
        <v>165</v>
      </c>
      <c r="G419" s="218"/>
      <c r="H419" s="242">
        <v>268.91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163</v>
      </c>
      <c r="AU419" s="227" t="s">
        <v>83</v>
      </c>
      <c r="AV419" s="12" t="s">
        <v>161</v>
      </c>
      <c r="AW419" s="12" t="s">
        <v>37</v>
      </c>
      <c r="AX419" s="12" t="s">
        <v>81</v>
      </c>
      <c r="AY419" s="227" t="s">
        <v>153</v>
      </c>
    </row>
    <row r="420" spans="2:65" s="1" customFormat="1" ht="22.5" customHeight="1">
      <c r="B420" s="41"/>
      <c r="C420" s="243" t="s">
        <v>422</v>
      </c>
      <c r="D420" s="243" t="s">
        <v>173</v>
      </c>
      <c r="E420" s="244" t="s">
        <v>423</v>
      </c>
      <c r="F420" s="245" t="s">
        <v>424</v>
      </c>
      <c r="G420" s="246" t="s">
        <v>393</v>
      </c>
      <c r="H420" s="247">
        <v>0.081</v>
      </c>
      <c r="I420" s="248"/>
      <c r="J420" s="249">
        <f>ROUND(I420*H420,2)</f>
        <v>0</v>
      </c>
      <c r="K420" s="245" t="s">
        <v>160</v>
      </c>
      <c r="L420" s="250"/>
      <c r="M420" s="251" t="s">
        <v>21</v>
      </c>
      <c r="N420" s="252" t="s">
        <v>46</v>
      </c>
      <c r="O420" s="42"/>
      <c r="P420" s="202">
        <f>O420*H420</f>
        <v>0</v>
      </c>
      <c r="Q420" s="202">
        <v>1</v>
      </c>
      <c r="R420" s="202">
        <f>Q420*H420</f>
        <v>0.081</v>
      </c>
      <c r="S420" s="202">
        <v>0</v>
      </c>
      <c r="T420" s="203">
        <f>S420*H420</f>
        <v>0</v>
      </c>
      <c r="AR420" s="24" t="s">
        <v>377</v>
      </c>
      <c r="AT420" s="24" t="s">
        <v>173</v>
      </c>
      <c r="AU420" s="24" t="s">
        <v>83</v>
      </c>
      <c r="AY420" s="24" t="s">
        <v>153</v>
      </c>
      <c r="BE420" s="204">
        <f>IF(N420="základní",J420,0)</f>
        <v>0</v>
      </c>
      <c r="BF420" s="204">
        <f>IF(N420="snížená",J420,0)</f>
        <v>0</v>
      </c>
      <c r="BG420" s="204">
        <f>IF(N420="zákl. přenesená",J420,0)</f>
        <v>0</v>
      </c>
      <c r="BH420" s="204">
        <f>IF(N420="sníž. přenesená",J420,0)</f>
        <v>0</v>
      </c>
      <c r="BI420" s="204">
        <f>IF(N420="nulová",J420,0)</f>
        <v>0</v>
      </c>
      <c r="BJ420" s="24" t="s">
        <v>161</v>
      </c>
      <c r="BK420" s="204">
        <f>ROUND(I420*H420,2)</f>
        <v>0</v>
      </c>
      <c r="BL420" s="24" t="s">
        <v>291</v>
      </c>
      <c r="BM420" s="24" t="s">
        <v>425</v>
      </c>
    </row>
    <row r="421" spans="2:47" s="1" customFormat="1" ht="27">
      <c r="B421" s="41"/>
      <c r="C421" s="63"/>
      <c r="D421" s="207" t="s">
        <v>426</v>
      </c>
      <c r="E421" s="63"/>
      <c r="F421" s="269" t="s">
        <v>427</v>
      </c>
      <c r="G421" s="63"/>
      <c r="H421" s="63"/>
      <c r="I421" s="163"/>
      <c r="J421" s="63"/>
      <c r="K421" s="63"/>
      <c r="L421" s="61"/>
      <c r="M421" s="270"/>
      <c r="N421" s="42"/>
      <c r="O421" s="42"/>
      <c r="P421" s="42"/>
      <c r="Q421" s="42"/>
      <c r="R421" s="42"/>
      <c r="S421" s="42"/>
      <c r="T421" s="78"/>
      <c r="AT421" s="24" t="s">
        <v>426</v>
      </c>
      <c r="AU421" s="24" t="s">
        <v>83</v>
      </c>
    </row>
    <row r="422" spans="2:51" s="13" customFormat="1" ht="13.5">
      <c r="B422" s="228"/>
      <c r="C422" s="229"/>
      <c r="D422" s="207" t="s">
        <v>163</v>
      </c>
      <c r="E422" s="230" t="s">
        <v>21</v>
      </c>
      <c r="F422" s="231" t="s">
        <v>304</v>
      </c>
      <c r="G422" s="229"/>
      <c r="H422" s="232" t="s">
        <v>21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163</v>
      </c>
      <c r="AU422" s="238" t="s">
        <v>83</v>
      </c>
      <c r="AV422" s="13" t="s">
        <v>81</v>
      </c>
      <c r="AW422" s="13" t="s">
        <v>37</v>
      </c>
      <c r="AX422" s="13" t="s">
        <v>73</v>
      </c>
      <c r="AY422" s="238" t="s">
        <v>153</v>
      </c>
    </row>
    <row r="423" spans="2:51" s="11" customFormat="1" ht="13.5">
      <c r="B423" s="205"/>
      <c r="C423" s="206"/>
      <c r="D423" s="207" t="s">
        <v>163</v>
      </c>
      <c r="E423" s="208" t="s">
        <v>21</v>
      </c>
      <c r="F423" s="209" t="s">
        <v>305</v>
      </c>
      <c r="G423" s="206"/>
      <c r="H423" s="210">
        <v>228.92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163</v>
      </c>
      <c r="AU423" s="216" t="s">
        <v>83</v>
      </c>
      <c r="AV423" s="11" t="s">
        <v>83</v>
      </c>
      <c r="AW423" s="11" t="s">
        <v>37</v>
      </c>
      <c r="AX423" s="11" t="s">
        <v>73</v>
      </c>
      <c r="AY423" s="216" t="s">
        <v>153</v>
      </c>
    </row>
    <row r="424" spans="2:51" s="11" customFormat="1" ht="13.5">
      <c r="B424" s="205"/>
      <c r="C424" s="206"/>
      <c r="D424" s="207" t="s">
        <v>163</v>
      </c>
      <c r="E424" s="208" t="s">
        <v>21</v>
      </c>
      <c r="F424" s="209" t="s">
        <v>306</v>
      </c>
      <c r="G424" s="206"/>
      <c r="H424" s="210">
        <v>39.99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163</v>
      </c>
      <c r="AU424" s="216" t="s">
        <v>83</v>
      </c>
      <c r="AV424" s="11" t="s">
        <v>83</v>
      </c>
      <c r="AW424" s="11" t="s">
        <v>37</v>
      </c>
      <c r="AX424" s="11" t="s">
        <v>73</v>
      </c>
      <c r="AY424" s="216" t="s">
        <v>153</v>
      </c>
    </row>
    <row r="425" spans="2:51" s="12" customFormat="1" ht="13.5">
      <c r="B425" s="217"/>
      <c r="C425" s="218"/>
      <c r="D425" s="207" t="s">
        <v>163</v>
      </c>
      <c r="E425" s="219" t="s">
        <v>21</v>
      </c>
      <c r="F425" s="220" t="s">
        <v>165</v>
      </c>
      <c r="G425" s="218"/>
      <c r="H425" s="221">
        <v>268.91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163</v>
      </c>
      <c r="AU425" s="227" t="s">
        <v>83</v>
      </c>
      <c r="AV425" s="12" t="s">
        <v>161</v>
      </c>
      <c r="AW425" s="12" t="s">
        <v>37</v>
      </c>
      <c r="AX425" s="12" t="s">
        <v>81</v>
      </c>
      <c r="AY425" s="227" t="s">
        <v>153</v>
      </c>
    </row>
    <row r="426" spans="2:51" s="11" customFormat="1" ht="13.5">
      <c r="B426" s="205"/>
      <c r="C426" s="206"/>
      <c r="D426" s="239" t="s">
        <v>163</v>
      </c>
      <c r="E426" s="206"/>
      <c r="F426" s="264" t="s">
        <v>428</v>
      </c>
      <c r="G426" s="206"/>
      <c r="H426" s="265">
        <v>0.081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163</v>
      </c>
      <c r="AU426" s="216" t="s">
        <v>83</v>
      </c>
      <c r="AV426" s="11" t="s">
        <v>83</v>
      </c>
      <c r="AW426" s="11" t="s">
        <v>6</v>
      </c>
      <c r="AX426" s="11" t="s">
        <v>81</v>
      </c>
      <c r="AY426" s="216" t="s">
        <v>153</v>
      </c>
    </row>
    <row r="427" spans="2:65" s="1" customFormat="1" ht="22.5" customHeight="1">
      <c r="B427" s="41"/>
      <c r="C427" s="193" t="s">
        <v>429</v>
      </c>
      <c r="D427" s="193" t="s">
        <v>156</v>
      </c>
      <c r="E427" s="194" t="s">
        <v>430</v>
      </c>
      <c r="F427" s="195" t="s">
        <v>431</v>
      </c>
      <c r="G427" s="196" t="s">
        <v>183</v>
      </c>
      <c r="H427" s="197">
        <v>547.82</v>
      </c>
      <c r="I427" s="198"/>
      <c r="J427" s="199">
        <f>ROUND(I427*H427,2)</f>
        <v>0</v>
      </c>
      <c r="K427" s="195" t="s">
        <v>160</v>
      </c>
      <c r="L427" s="61"/>
      <c r="M427" s="200" t="s">
        <v>21</v>
      </c>
      <c r="N427" s="201" t="s">
        <v>46</v>
      </c>
      <c r="O427" s="42"/>
      <c r="P427" s="202">
        <f>O427*H427</f>
        <v>0</v>
      </c>
      <c r="Q427" s="202">
        <v>0</v>
      </c>
      <c r="R427" s="202">
        <f>Q427*H427</f>
        <v>0</v>
      </c>
      <c r="S427" s="202">
        <v>0.004</v>
      </c>
      <c r="T427" s="203">
        <f>S427*H427</f>
        <v>2.1912800000000003</v>
      </c>
      <c r="AR427" s="24" t="s">
        <v>291</v>
      </c>
      <c r="AT427" s="24" t="s">
        <v>156</v>
      </c>
      <c r="AU427" s="24" t="s">
        <v>83</v>
      </c>
      <c r="AY427" s="24" t="s">
        <v>153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4" t="s">
        <v>161</v>
      </c>
      <c r="BK427" s="204">
        <f>ROUND(I427*H427,2)</f>
        <v>0</v>
      </c>
      <c r="BL427" s="24" t="s">
        <v>291</v>
      </c>
      <c r="BM427" s="24" t="s">
        <v>432</v>
      </c>
    </row>
    <row r="428" spans="2:51" s="11" customFormat="1" ht="13.5">
      <c r="B428" s="205"/>
      <c r="C428" s="206"/>
      <c r="D428" s="207" t="s">
        <v>163</v>
      </c>
      <c r="E428" s="208" t="s">
        <v>21</v>
      </c>
      <c r="F428" s="209" t="s">
        <v>21</v>
      </c>
      <c r="G428" s="206"/>
      <c r="H428" s="210">
        <v>0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163</v>
      </c>
      <c r="AU428" s="216" t="s">
        <v>83</v>
      </c>
      <c r="AV428" s="11" t="s">
        <v>83</v>
      </c>
      <c r="AW428" s="11" t="s">
        <v>37</v>
      </c>
      <c r="AX428" s="11" t="s">
        <v>73</v>
      </c>
      <c r="AY428" s="216" t="s">
        <v>153</v>
      </c>
    </row>
    <row r="429" spans="2:51" s="11" customFormat="1" ht="13.5">
      <c r="B429" s="205"/>
      <c r="C429" s="206"/>
      <c r="D429" s="207" t="s">
        <v>163</v>
      </c>
      <c r="E429" s="208" t="s">
        <v>21</v>
      </c>
      <c r="F429" s="209" t="s">
        <v>433</v>
      </c>
      <c r="G429" s="206"/>
      <c r="H429" s="210">
        <v>457.84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163</v>
      </c>
      <c r="AU429" s="216" t="s">
        <v>83</v>
      </c>
      <c r="AV429" s="11" t="s">
        <v>83</v>
      </c>
      <c r="AW429" s="11" t="s">
        <v>37</v>
      </c>
      <c r="AX429" s="11" t="s">
        <v>73</v>
      </c>
      <c r="AY429" s="216" t="s">
        <v>153</v>
      </c>
    </row>
    <row r="430" spans="2:51" s="11" customFormat="1" ht="13.5">
      <c r="B430" s="205"/>
      <c r="C430" s="206"/>
      <c r="D430" s="207" t="s">
        <v>163</v>
      </c>
      <c r="E430" s="208" t="s">
        <v>21</v>
      </c>
      <c r="F430" s="209" t="s">
        <v>434</v>
      </c>
      <c r="G430" s="206"/>
      <c r="H430" s="210">
        <v>89.98</v>
      </c>
      <c r="I430" s="211"/>
      <c r="J430" s="206"/>
      <c r="K430" s="206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163</v>
      </c>
      <c r="AU430" s="216" t="s">
        <v>83</v>
      </c>
      <c r="AV430" s="11" t="s">
        <v>83</v>
      </c>
      <c r="AW430" s="11" t="s">
        <v>37</v>
      </c>
      <c r="AX430" s="11" t="s">
        <v>73</v>
      </c>
      <c r="AY430" s="216" t="s">
        <v>153</v>
      </c>
    </row>
    <row r="431" spans="2:51" s="12" customFormat="1" ht="13.5">
      <c r="B431" s="217"/>
      <c r="C431" s="218"/>
      <c r="D431" s="239" t="s">
        <v>163</v>
      </c>
      <c r="E431" s="240" t="s">
        <v>21</v>
      </c>
      <c r="F431" s="241" t="s">
        <v>165</v>
      </c>
      <c r="G431" s="218"/>
      <c r="H431" s="242">
        <v>547.82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163</v>
      </c>
      <c r="AU431" s="227" t="s">
        <v>83</v>
      </c>
      <c r="AV431" s="12" t="s">
        <v>161</v>
      </c>
      <c r="AW431" s="12" t="s">
        <v>37</v>
      </c>
      <c r="AX431" s="12" t="s">
        <v>81</v>
      </c>
      <c r="AY431" s="227" t="s">
        <v>153</v>
      </c>
    </row>
    <row r="432" spans="2:65" s="1" customFormat="1" ht="22.5" customHeight="1">
      <c r="B432" s="41"/>
      <c r="C432" s="193" t="s">
        <v>435</v>
      </c>
      <c r="D432" s="193" t="s">
        <v>156</v>
      </c>
      <c r="E432" s="194" t="s">
        <v>436</v>
      </c>
      <c r="F432" s="195" t="s">
        <v>437</v>
      </c>
      <c r="G432" s="196" t="s">
        <v>183</v>
      </c>
      <c r="H432" s="197">
        <v>547.82</v>
      </c>
      <c r="I432" s="198"/>
      <c r="J432" s="199">
        <f>ROUND(I432*H432,2)</f>
        <v>0</v>
      </c>
      <c r="K432" s="195" t="s">
        <v>160</v>
      </c>
      <c r="L432" s="61"/>
      <c r="M432" s="200" t="s">
        <v>21</v>
      </c>
      <c r="N432" s="201" t="s">
        <v>46</v>
      </c>
      <c r="O432" s="42"/>
      <c r="P432" s="202">
        <f>O432*H432</f>
        <v>0</v>
      </c>
      <c r="Q432" s="202">
        <v>0.0004</v>
      </c>
      <c r="R432" s="202">
        <f>Q432*H432</f>
        <v>0.21912800000000002</v>
      </c>
      <c r="S432" s="202">
        <v>0</v>
      </c>
      <c r="T432" s="203">
        <f>S432*H432</f>
        <v>0</v>
      </c>
      <c r="AR432" s="24" t="s">
        <v>291</v>
      </c>
      <c r="AT432" s="24" t="s">
        <v>156</v>
      </c>
      <c r="AU432" s="24" t="s">
        <v>83</v>
      </c>
      <c r="AY432" s="24" t="s">
        <v>153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24" t="s">
        <v>161</v>
      </c>
      <c r="BK432" s="204">
        <f>ROUND(I432*H432,2)</f>
        <v>0</v>
      </c>
      <c r="BL432" s="24" t="s">
        <v>291</v>
      </c>
      <c r="BM432" s="24" t="s">
        <v>438</v>
      </c>
    </row>
    <row r="433" spans="2:51" s="11" customFormat="1" ht="13.5">
      <c r="B433" s="205"/>
      <c r="C433" s="206"/>
      <c r="D433" s="207" t="s">
        <v>163</v>
      </c>
      <c r="E433" s="208" t="s">
        <v>21</v>
      </c>
      <c r="F433" s="209" t="s">
        <v>21</v>
      </c>
      <c r="G433" s="206"/>
      <c r="H433" s="210">
        <v>0</v>
      </c>
      <c r="I433" s="211"/>
      <c r="J433" s="206"/>
      <c r="K433" s="206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163</v>
      </c>
      <c r="AU433" s="216" t="s">
        <v>83</v>
      </c>
      <c r="AV433" s="11" t="s">
        <v>83</v>
      </c>
      <c r="AW433" s="11" t="s">
        <v>37</v>
      </c>
      <c r="AX433" s="11" t="s">
        <v>73</v>
      </c>
      <c r="AY433" s="216" t="s">
        <v>153</v>
      </c>
    </row>
    <row r="434" spans="2:51" s="11" customFormat="1" ht="13.5">
      <c r="B434" s="205"/>
      <c r="C434" s="206"/>
      <c r="D434" s="207" t="s">
        <v>163</v>
      </c>
      <c r="E434" s="208" t="s">
        <v>21</v>
      </c>
      <c r="F434" s="209" t="s">
        <v>433</v>
      </c>
      <c r="G434" s="206"/>
      <c r="H434" s="210">
        <v>457.84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163</v>
      </c>
      <c r="AU434" s="216" t="s">
        <v>83</v>
      </c>
      <c r="AV434" s="11" t="s">
        <v>83</v>
      </c>
      <c r="AW434" s="11" t="s">
        <v>37</v>
      </c>
      <c r="AX434" s="11" t="s">
        <v>73</v>
      </c>
      <c r="AY434" s="216" t="s">
        <v>153</v>
      </c>
    </row>
    <row r="435" spans="2:51" s="11" customFormat="1" ht="13.5">
      <c r="B435" s="205"/>
      <c r="C435" s="206"/>
      <c r="D435" s="207" t="s">
        <v>163</v>
      </c>
      <c r="E435" s="208" t="s">
        <v>21</v>
      </c>
      <c r="F435" s="209" t="s">
        <v>434</v>
      </c>
      <c r="G435" s="206"/>
      <c r="H435" s="210">
        <v>89.98</v>
      </c>
      <c r="I435" s="211"/>
      <c r="J435" s="206"/>
      <c r="K435" s="206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163</v>
      </c>
      <c r="AU435" s="216" t="s">
        <v>83</v>
      </c>
      <c r="AV435" s="11" t="s">
        <v>83</v>
      </c>
      <c r="AW435" s="11" t="s">
        <v>37</v>
      </c>
      <c r="AX435" s="11" t="s">
        <v>73</v>
      </c>
      <c r="AY435" s="216" t="s">
        <v>153</v>
      </c>
    </row>
    <row r="436" spans="2:51" s="12" customFormat="1" ht="13.5">
      <c r="B436" s="217"/>
      <c r="C436" s="218"/>
      <c r="D436" s="239" t="s">
        <v>163</v>
      </c>
      <c r="E436" s="240" t="s">
        <v>21</v>
      </c>
      <c r="F436" s="241" t="s">
        <v>165</v>
      </c>
      <c r="G436" s="218"/>
      <c r="H436" s="242">
        <v>547.82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163</v>
      </c>
      <c r="AU436" s="227" t="s">
        <v>83</v>
      </c>
      <c r="AV436" s="12" t="s">
        <v>161</v>
      </c>
      <c r="AW436" s="12" t="s">
        <v>37</v>
      </c>
      <c r="AX436" s="12" t="s">
        <v>81</v>
      </c>
      <c r="AY436" s="227" t="s">
        <v>153</v>
      </c>
    </row>
    <row r="437" spans="2:65" s="1" customFormat="1" ht="22.5" customHeight="1">
      <c r="B437" s="41"/>
      <c r="C437" s="243" t="s">
        <v>439</v>
      </c>
      <c r="D437" s="243" t="s">
        <v>173</v>
      </c>
      <c r="E437" s="244" t="s">
        <v>440</v>
      </c>
      <c r="F437" s="245" t="s">
        <v>441</v>
      </c>
      <c r="G437" s="246" t="s">
        <v>183</v>
      </c>
      <c r="H437" s="247">
        <v>629.993</v>
      </c>
      <c r="I437" s="248"/>
      <c r="J437" s="249">
        <f>ROUND(I437*H437,2)</f>
        <v>0</v>
      </c>
      <c r="K437" s="245" t="s">
        <v>160</v>
      </c>
      <c r="L437" s="250"/>
      <c r="M437" s="251" t="s">
        <v>21</v>
      </c>
      <c r="N437" s="252" t="s">
        <v>46</v>
      </c>
      <c r="O437" s="42"/>
      <c r="P437" s="202">
        <f>O437*H437</f>
        <v>0</v>
      </c>
      <c r="Q437" s="202">
        <v>0.00388</v>
      </c>
      <c r="R437" s="202">
        <f>Q437*H437</f>
        <v>2.44437284</v>
      </c>
      <c r="S437" s="202">
        <v>0</v>
      </c>
      <c r="T437" s="203">
        <f>S437*H437</f>
        <v>0</v>
      </c>
      <c r="AR437" s="24" t="s">
        <v>377</v>
      </c>
      <c r="AT437" s="24" t="s">
        <v>173</v>
      </c>
      <c r="AU437" s="24" t="s">
        <v>83</v>
      </c>
      <c r="AY437" s="24" t="s">
        <v>153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24" t="s">
        <v>161</v>
      </c>
      <c r="BK437" s="204">
        <f>ROUND(I437*H437,2)</f>
        <v>0</v>
      </c>
      <c r="BL437" s="24" t="s">
        <v>291</v>
      </c>
      <c r="BM437" s="24" t="s">
        <v>442</v>
      </c>
    </row>
    <row r="438" spans="2:51" s="11" customFormat="1" ht="13.5">
      <c r="B438" s="205"/>
      <c r="C438" s="206"/>
      <c r="D438" s="239" t="s">
        <v>163</v>
      </c>
      <c r="E438" s="206"/>
      <c r="F438" s="264" t="s">
        <v>443</v>
      </c>
      <c r="G438" s="206"/>
      <c r="H438" s="265">
        <v>629.993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163</v>
      </c>
      <c r="AU438" s="216" t="s">
        <v>83</v>
      </c>
      <c r="AV438" s="11" t="s">
        <v>83</v>
      </c>
      <c r="AW438" s="11" t="s">
        <v>6</v>
      </c>
      <c r="AX438" s="11" t="s">
        <v>81</v>
      </c>
      <c r="AY438" s="216" t="s">
        <v>153</v>
      </c>
    </row>
    <row r="439" spans="2:65" s="1" customFormat="1" ht="44.25" customHeight="1">
      <c r="B439" s="41"/>
      <c r="C439" s="193" t="s">
        <v>444</v>
      </c>
      <c r="D439" s="193" t="s">
        <v>156</v>
      </c>
      <c r="E439" s="194" t="s">
        <v>445</v>
      </c>
      <c r="F439" s="195" t="s">
        <v>446</v>
      </c>
      <c r="G439" s="196" t="s">
        <v>393</v>
      </c>
      <c r="H439" s="197">
        <v>2.745</v>
      </c>
      <c r="I439" s="198"/>
      <c r="J439" s="199">
        <f>ROUND(I439*H439,2)</f>
        <v>0</v>
      </c>
      <c r="K439" s="195" t="s">
        <v>160</v>
      </c>
      <c r="L439" s="61"/>
      <c r="M439" s="200" t="s">
        <v>21</v>
      </c>
      <c r="N439" s="201" t="s">
        <v>46</v>
      </c>
      <c r="O439" s="42"/>
      <c r="P439" s="202">
        <f>O439*H439</f>
        <v>0</v>
      </c>
      <c r="Q439" s="202">
        <v>0</v>
      </c>
      <c r="R439" s="202">
        <f>Q439*H439</f>
        <v>0</v>
      </c>
      <c r="S439" s="202">
        <v>0</v>
      </c>
      <c r="T439" s="203">
        <f>S439*H439</f>
        <v>0</v>
      </c>
      <c r="AR439" s="24" t="s">
        <v>291</v>
      </c>
      <c r="AT439" s="24" t="s">
        <v>156</v>
      </c>
      <c r="AU439" s="24" t="s">
        <v>83</v>
      </c>
      <c r="AY439" s="24" t="s">
        <v>153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4" t="s">
        <v>161</v>
      </c>
      <c r="BK439" s="204">
        <f>ROUND(I439*H439,2)</f>
        <v>0</v>
      </c>
      <c r="BL439" s="24" t="s">
        <v>291</v>
      </c>
      <c r="BM439" s="24" t="s">
        <v>447</v>
      </c>
    </row>
    <row r="440" spans="2:63" s="10" customFormat="1" ht="29.85" customHeight="1">
      <c r="B440" s="176"/>
      <c r="C440" s="177"/>
      <c r="D440" s="190" t="s">
        <v>72</v>
      </c>
      <c r="E440" s="191" t="s">
        <v>448</v>
      </c>
      <c r="F440" s="191" t="s">
        <v>449</v>
      </c>
      <c r="G440" s="177"/>
      <c r="H440" s="177"/>
      <c r="I440" s="180"/>
      <c r="J440" s="192">
        <f>BK440</f>
        <v>0</v>
      </c>
      <c r="K440" s="177"/>
      <c r="L440" s="182"/>
      <c r="M440" s="183"/>
      <c r="N440" s="184"/>
      <c r="O440" s="184"/>
      <c r="P440" s="185">
        <f>SUM(P441:P475)</f>
        <v>0</v>
      </c>
      <c r="Q440" s="184"/>
      <c r="R440" s="185">
        <f>SUM(R441:R475)</f>
        <v>1.019126</v>
      </c>
      <c r="S440" s="184"/>
      <c r="T440" s="186">
        <f>SUM(T441:T475)</f>
        <v>0</v>
      </c>
      <c r="AR440" s="187" t="s">
        <v>83</v>
      </c>
      <c r="AT440" s="188" t="s">
        <v>72</v>
      </c>
      <c r="AU440" s="188" t="s">
        <v>81</v>
      </c>
      <c r="AY440" s="187" t="s">
        <v>153</v>
      </c>
      <c r="BK440" s="189">
        <f>SUM(BK441:BK475)</f>
        <v>0</v>
      </c>
    </row>
    <row r="441" spans="2:65" s="1" customFormat="1" ht="31.5" customHeight="1">
      <c r="B441" s="41"/>
      <c r="C441" s="193" t="s">
        <v>450</v>
      </c>
      <c r="D441" s="193" t="s">
        <v>156</v>
      </c>
      <c r="E441" s="194" t="s">
        <v>451</v>
      </c>
      <c r="F441" s="195" t="s">
        <v>452</v>
      </c>
      <c r="G441" s="196" t="s">
        <v>183</v>
      </c>
      <c r="H441" s="197">
        <v>79.9</v>
      </c>
      <c r="I441" s="198"/>
      <c r="J441" s="199">
        <f>ROUND(I441*H441,2)</f>
        <v>0</v>
      </c>
      <c r="K441" s="195" t="s">
        <v>160</v>
      </c>
      <c r="L441" s="61"/>
      <c r="M441" s="200" t="s">
        <v>21</v>
      </c>
      <c r="N441" s="201" t="s">
        <v>46</v>
      </c>
      <c r="O441" s="42"/>
      <c r="P441" s="202">
        <f>O441*H441</f>
        <v>0</v>
      </c>
      <c r="Q441" s="202">
        <v>0</v>
      </c>
      <c r="R441" s="202">
        <f>Q441*H441</f>
        <v>0</v>
      </c>
      <c r="S441" s="202">
        <v>0</v>
      </c>
      <c r="T441" s="203">
        <f>S441*H441</f>
        <v>0</v>
      </c>
      <c r="AR441" s="24" t="s">
        <v>291</v>
      </c>
      <c r="AT441" s="24" t="s">
        <v>156</v>
      </c>
      <c r="AU441" s="24" t="s">
        <v>83</v>
      </c>
      <c r="AY441" s="24" t="s">
        <v>153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24" t="s">
        <v>161</v>
      </c>
      <c r="BK441" s="204">
        <f>ROUND(I441*H441,2)</f>
        <v>0</v>
      </c>
      <c r="BL441" s="24" t="s">
        <v>291</v>
      </c>
      <c r="BM441" s="24" t="s">
        <v>453</v>
      </c>
    </row>
    <row r="442" spans="2:51" s="13" customFormat="1" ht="13.5">
      <c r="B442" s="228"/>
      <c r="C442" s="229"/>
      <c r="D442" s="207" t="s">
        <v>163</v>
      </c>
      <c r="E442" s="230" t="s">
        <v>21</v>
      </c>
      <c r="F442" s="231" t="s">
        <v>286</v>
      </c>
      <c r="G442" s="229"/>
      <c r="H442" s="232" t="s">
        <v>21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163</v>
      </c>
      <c r="AU442" s="238" t="s">
        <v>83</v>
      </c>
      <c r="AV442" s="13" t="s">
        <v>81</v>
      </c>
      <c r="AW442" s="13" t="s">
        <v>37</v>
      </c>
      <c r="AX442" s="13" t="s">
        <v>73</v>
      </c>
      <c r="AY442" s="238" t="s">
        <v>153</v>
      </c>
    </row>
    <row r="443" spans="2:51" s="11" customFormat="1" ht="13.5">
      <c r="B443" s="205"/>
      <c r="C443" s="206"/>
      <c r="D443" s="207" t="s">
        <v>163</v>
      </c>
      <c r="E443" s="208" t="s">
        <v>21</v>
      </c>
      <c r="F443" s="209" t="s">
        <v>325</v>
      </c>
      <c r="G443" s="206"/>
      <c r="H443" s="210">
        <v>10</v>
      </c>
      <c r="I443" s="211"/>
      <c r="J443" s="206"/>
      <c r="K443" s="206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163</v>
      </c>
      <c r="AU443" s="216" t="s">
        <v>83</v>
      </c>
      <c r="AV443" s="11" t="s">
        <v>83</v>
      </c>
      <c r="AW443" s="11" t="s">
        <v>37</v>
      </c>
      <c r="AX443" s="11" t="s">
        <v>73</v>
      </c>
      <c r="AY443" s="216" t="s">
        <v>153</v>
      </c>
    </row>
    <row r="444" spans="2:51" s="13" customFormat="1" ht="13.5">
      <c r="B444" s="228"/>
      <c r="C444" s="229"/>
      <c r="D444" s="207" t="s">
        <v>163</v>
      </c>
      <c r="E444" s="230" t="s">
        <v>21</v>
      </c>
      <c r="F444" s="231" t="s">
        <v>210</v>
      </c>
      <c r="G444" s="229"/>
      <c r="H444" s="232" t="s">
        <v>21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163</v>
      </c>
      <c r="AU444" s="238" t="s">
        <v>83</v>
      </c>
      <c r="AV444" s="13" t="s">
        <v>81</v>
      </c>
      <c r="AW444" s="13" t="s">
        <v>37</v>
      </c>
      <c r="AX444" s="13" t="s">
        <v>73</v>
      </c>
      <c r="AY444" s="238" t="s">
        <v>153</v>
      </c>
    </row>
    <row r="445" spans="2:51" s="11" customFormat="1" ht="13.5">
      <c r="B445" s="205"/>
      <c r="C445" s="206"/>
      <c r="D445" s="207" t="s">
        <v>163</v>
      </c>
      <c r="E445" s="208" t="s">
        <v>21</v>
      </c>
      <c r="F445" s="209" t="s">
        <v>311</v>
      </c>
      <c r="G445" s="206"/>
      <c r="H445" s="210">
        <v>24.74</v>
      </c>
      <c r="I445" s="211"/>
      <c r="J445" s="206"/>
      <c r="K445" s="206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163</v>
      </c>
      <c r="AU445" s="216" t="s">
        <v>83</v>
      </c>
      <c r="AV445" s="11" t="s">
        <v>83</v>
      </c>
      <c r="AW445" s="11" t="s">
        <v>37</v>
      </c>
      <c r="AX445" s="11" t="s">
        <v>73</v>
      </c>
      <c r="AY445" s="216" t="s">
        <v>153</v>
      </c>
    </row>
    <row r="446" spans="2:51" s="13" customFormat="1" ht="13.5">
      <c r="B446" s="228"/>
      <c r="C446" s="229"/>
      <c r="D446" s="207" t="s">
        <v>163</v>
      </c>
      <c r="E446" s="230" t="s">
        <v>21</v>
      </c>
      <c r="F446" s="231" t="s">
        <v>213</v>
      </c>
      <c r="G446" s="229"/>
      <c r="H446" s="232" t="s">
        <v>21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163</v>
      </c>
      <c r="AU446" s="238" t="s">
        <v>83</v>
      </c>
      <c r="AV446" s="13" t="s">
        <v>81</v>
      </c>
      <c r="AW446" s="13" t="s">
        <v>37</v>
      </c>
      <c r="AX446" s="13" t="s">
        <v>73</v>
      </c>
      <c r="AY446" s="238" t="s">
        <v>153</v>
      </c>
    </row>
    <row r="447" spans="2:51" s="11" customFormat="1" ht="13.5">
      <c r="B447" s="205"/>
      <c r="C447" s="206"/>
      <c r="D447" s="207" t="s">
        <v>163</v>
      </c>
      <c r="E447" s="208" t="s">
        <v>21</v>
      </c>
      <c r="F447" s="209" t="s">
        <v>313</v>
      </c>
      <c r="G447" s="206"/>
      <c r="H447" s="210">
        <v>15.48</v>
      </c>
      <c r="I447" s="211"/>
      <c r="J447" s="206"/>
      <c r="K447" s="206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163</v>
      </c>
      <c r="AU447" s="216" t="s">
        <v>83</v>
      </c>
      <c r="AV447" s="11" t="s">
        <v>83</v>
      </c>
      <c r="AW447" s="11" t="s">
        <v>37</v>
      </c>
      <c r="AX447" s="11" t="s">
        <v>73</v>
      </c>
      <c r="AY447" s="216" t="s">
        <v>153</v>
      </c>
    </row>
    <row r="448" spans="2:51" s="13" customFormat="1" ht="13.5">
      <c r="B448" s="228"/>
      <c r="C448" s="229"/>
      <c r="D448" s="207" t="s">
        <v>163</v>
      </c>
      <c r="E448" s="230" t="s">
        <v>21</v>
      </c>
      <c r="F448" s="231" t="s">
        <v>217</v>
      </c>
      <c r="G448" s="229"/>
      <c r="H448" s="232" t="s">
        <v>21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163</v>
      </c>
      <c r="AU448" s="238" t="s">
        <v>83</v>
      </c>
      <c r="AV448" s="13" t="s">
        <v>81</v>
      </c>
      <c r="AW448" s="13" t="s">
        <v>37</v>
      </c>
      <c r="AX448" s="13" t="s">
        <v>73</v>
      </c>
      <c r="AY448" s="238" t="s">
        <v>153</v>
      </c>
    </row>
    <row r="449" spans="2:51" s="11" customFormat="1" ht="13.5">
      <c r="B449" s="205"/>
      <c r="C449" s="206"/>
      <c r="D449" s="207" t="s">
        <v>163</v>
      </c>
      <c r="E449" s="208" t="s">
        <v>21</v>
      </c>
      <c r="F449" s="209" t="s">
        <v>312</v>
      </c>
      <c r="G449" s="206"/>
      <c r="H449" s="210">
        <v>29.68</v>
      </c>
      <c r="I449" s="211"/>
      <c r="J449" s="206"/>
      <c r="K449" s="206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163</v>
      </c>
      <c r="AU449" s="216" t="s">
        <v>83</v>
      </c>
      <c r="AV449" s="11" t="s">
        <v>83</v>
      </c>
      <c r="AW449" s="11" t="s">
        <v>37</v>
      </c>
      <c r="AX449" s="11" t="s">
        <v>73</v>
      </c>
      <c r="AY449" s="216" t="s">
        <v>153</v>
      </c>
    </row>
    <row r="450" spans="2:51" s="12" customFormat="1" ht="13.5">
      <c r="B450" s="217"/>
      <c r="C450" s="218"/>
      <c r="D450" s="239" t="s">
        <v>163</v>
      </c>
      <c r="E450" s="240" t="s">
        <v>21</v>
      </c>
      <c r="F450" s="241" t="s">
        <v>165</v>
      </c>
      <c r="G450" s="218"/>
      <c r="H450" s="242">
        <v>79.9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163</v>
      </c>
      <c r="AU450" s="227" t="s">
        <v>83</v>
      </c>
      <c r="AV450" s="12" t="s">
        <v>161</v>
      </c>
      <c r="AW450" s="12" t="s">
        <v>37</v>
      </c>
      <c r="AX450" s="12" t="s">
        <v>81</v>
      </c>
      <c r="AY450" s="227" t="s">
        <v>153</v>
      </c>
    </row>
    <row r="451" spans="2:65" s="1" customFormat="1" ht="31.5" customHeight="1">
      <c r="B451" s="41"/>
      <c r="C451" s="243" t="s">
        <v>454</v>
      </c>
      <c r="D451" s="243" t="s">
        <v>173</v>
      </c>
      <c r="E451" s="244" t="s">
        <v>455</v>
      </c>
      <c r="F451" s="245" t="s">
        <v>456</v>
      </c>
      <c r="G451" s="246" t="s">
        <v>183</v>
      </c>
      <c r="H451" s="247">
        <v>10.2</v>
      </c>
      <c r="I451" s="248"/>
      <c r="J451" s="249">
        <f>ROUND(I451*H451,2)</f>
        <v>0</v>
      </c>
      <c r="K451" s="245" t="s">
        <v>160</v>
      </c>
      <c r="L451" s="250"/>
      <c r="M451" s="251" t="s">
        <v>21</v>
      </c>
      <c r="N451" s="252" t="s">
        <v>46</v>
      </c>
      <c r="O451" s="42"/>
      <c r="P451" s="202">
        <f>O451*H451</f>
        <v>0</v>
      </c>
      <c r="Q451" s="202">
        <v>0.00125</v>
      </c>
      <c r="R451" s="202">
        <f>Q451*H451</f>
        <v>0.01275</v>
      </c>
      <c r="S451" s="202">
        <v>0</v>
      </c>
      <c r="T451" s="203">
        <f>S451*H451</f>
        <v>0</v>
      </c>
      <c r="AR451" s="24" t="s">
        <v>377</v>
      </c>
      <c r="AT451" s="24" t="s">
        <v>173</v>
      </c>
      <c r="AU451" s="24" t="s">
        <v>83</v>
      </c>
      <c r="AY451" s="24" t="s">
        <v>153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4" t="s">
        <v>161</v>
      </c>
      <c r="BK451" s="204">
        <f>ROUND(I451*H451,2)</f>
        <v>0</v>
      </c>
      <c r="BL451" s="24" t="s">
        <v>291</v>
      </c>
      <c r="BM451" s="24" t="s">
        <v>457</v>
      </c>
    </row>
    <row r="452" spans="2:47" s="1" customFormat="1" ht="27">
      <c r="B452" s="41"/>
      <c r="C452" s="63"/>
      <c r="D452" s="207" t="s">
        <v>426</v>
      </c>
      <c r="E452" s="63"/>
      <c r="F452" s="269" t="s">
        <v>458</v>
      </c>
      <c r="G452" s="63"/>
      <c r="H452" s="63"/>
      <c r="I452" s="163"/>
      <c r="J452" s="63"/>
      <c r="K452" s="63"/>
      <c r="L452" s="61"/>
      <c r="M452" s="270"/>
      <c r="N452" s="42"/>
      <c r="O452" s="42"/>
      <c r="P452" s="42"/>
      <c r="Q452" s="42"/>
      <c r="R452" s="42"/>
      <c r="S452" s="42"/>
      <c r="T452" s="78"/>
      <c r="AT452" s="24" t="s">
        <v>426</v>
      </c>
      <c r="AU452" s="24" t="s">
        <v>83</v>
      </c>
    </row>
    <row r="453" spans="2:51" s="13" customFormat="1" ht="13.5">
      <c r="B453" s="228"/>
      <c r="C453" s="229"/>
      <c r="D453" s="207" t="s">
        <v>163</v>
      </c>
      <c r="E453" s="230" t="s">
        <v>21</v>
      </c>
      <c r="F453" s="231" t="s">
        <v>459</v>
      </c>
      <c r="G453" s="229"/>
      <c r="H453" s="232" t="s">
        <v>21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163</v>
      </c>
      <c r="AU453" s="238" t="s">
        <v>83</v>
      </c>
      <c r="AV453" s="13" t="s">
        <v>81</v>
      </c>
      <c r="AW453" s="13" t="s">
        <v>37</v>
      </c>
      <c r="AX453" s="13" t="s">
        <v>73</v>
      </c>
      <c r="AY453" s="238" t="s">
        <v>153</v>
      </c>
    </row>
    <row r="454" spans="2:51" s="11" customFormat="1" ht="13.5">
      <c r="B454" s="205"/>
      <c r="C454" s="206"/>
      <c r="D454" s="207" t="s">
        <v>163</v>
      </c>
      <c r="E454" s="208" t="s">
        <v>21</v>
      </c>
      <c r="F454" s="209" t="s">
        <v>325</v>
      </c>
      <c r="G454" s="206"/>
      <c r="H454" s="210">
        <v>10</v>
      </c>
      <c r="I454" s="211"/>
      <c r="J454" s="206"/>
      <c r="K454" s="206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163</v>
      </c>
      <c r="AU454" s="216" t="s">
        <v>83</v>
      </c>
      <c r="AV454" s="11" t="s">
        <v>83</v>
      </c>
      <c r="AW454" s="11" t="s">
        <v>37</v>
      </c>
      <c r="AX454" s="11" t="s">
        <v>73</v>
      </c>
      <c r="AY454" s="216" t="s">
        <v>153</v>
      </c>
    </row>
    <row r="455" spans="2:51" s="12" customFormat="1" ht="13.5">
      <c r="B455" s="217"/>
      <c r="C455" s="218"/>
      <c r="D455" s="207" t="s">
        <v>163</v>
      </c>
      <c r="E455" s="219" t="s">
        <v>21</v>
      </c>
      <c r="F455" s="220" t="s">
        <v>165</v>
      </c>
      <c r="G455" s="218"/>
      <c r="H455" s="221">
        <v>10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163</v>
      </c>
      <c r="AU455" s="227" t="s">
        <v>83</v>
      </c>
      <c r="AV455" s="12" t="s">
        <v>161</v>
      </c>
      <c r="AW455" s="12" t="s">
        <v>37</v>
      </c>
      <c r="AX455" s="12" t="s">
        <v>81</v>
      </c>
      <c r="AY455" s="227" t="s">
        <v>153</v>
      </c>
    </row>
    <row r="456" spans="2:51" s="11" customFormat="1" ht="13.5">
      <c r="B456" s="205"/>
      <c r="C456" s="206"/>
      <c r="D456" s="239" t="s">
        <v>163</v>
      </c>
      <c r="E456" s="206"/>
      <c r="F456" s="264" t="s">
        <v>460</v>
      </c>
      <c r="G456" s="206"/>
      <c r="H456" s="265">
        <v>10.2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163</v>
      </c>
      <c r="AU456" s="216" t="s">
        <v>83</v>
      </c>
      <c r="AV456" s="11" t="s">
        <v>83</v>
      </c>
      <c r="AW456" s="11" t="s">
        <v>6</v>
      </c>
      <c r="AX456" s="11" t="s">
        <v>81</v>
      </c>
      <c r="AY456" s="216" t="s">
        <v>153</v>
      </c>
    </row>
    <row r="457" spans="2:65" s="1" customFormat="1" ht="31.5" customHeight="1">
      <c r="B457" s="41"/>
      <c r="C457" s="243" t="s">
        <v>461</v>
      </c>
      <c r="D457" s="243" t="s">
        <v>173</v>
      </c>
      <c r="E457" s="244" t="s">
        <v>462</v>
      </c>
      <c r="F457" s="245" t="s">
        <v>463</v>
      </c>
      <c r="G457" s="246" t="s">
        <v>183</v>
      </c>
      <c r="H457" s="247">
        <v>71.298</v>
      </c>
      <c r="I457" s="248"/>
      <c r="J457" s="249">
        <f>ROUND(I457*H457,2)</f>
        <v>0</v>
      </c>
      <c r="K457" s="245" t="s">
        <v>160</v>
      </c>
      <c r="L457" s="250"/>
      <c r="M457" s="251" t="s">
        <v>21</v>
      </c>
      <c r="N457" s="252" t="s">
        <v>46</v>
      </c>
      <c r="O457" s="42"/>
      <c r="P457" s="202">
        <f>O457*H457</f>
        <v>0</v>
      </c>
      <c r="Q457" s="202">
        <v>0.00075</v>
      </c>
      <c r="R457" s="202">
        <f>Q457*H457</f>
        <v>0.0534735</v>
      </c>
      <c r="S457" s="202">
        <v>0</v>
      </c>
      <c r="T457" s="203">
        <f>S457*H457</f>
        <v>0</v>
      </c>
      <c r="AR457" s="24" t="s">
        <v>377</v>
      </c>
      <c r="AT457" s="24" t="s">
        <v>173</v>
      </c>
      <c r="AU457" s="24" t="s">
        <v>83</v>
      </c>
      <c r="AY457" s="24" t="s">
        <v>153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24" t="s">
        <v>161</v>
      </c>
      <c r="BK457" s="204">
        <f>ROUND(I457*H457,2)</f>
        <v>0</v>
      </c>
      <c r="BL457" s="24" t="s">
        <v>291</v>
      </c>
      <c r="BM457" s="24" t="s">
        <v>464</v>
      </c>
    </row>
    <row r="458" spans="2:47" s="1" customFormat="1" ht="27">
      <c r="B458" s="41"/>
      <c r="C458" s="63"/>
      <c r="D458" s="207" t="s">
        <v>426</v>
      </c>
      <c r="E458" s="63"/>
      <c r="F458" s="269" t="s">
        <v>458</v>
      </c>
      <c r="G458" s="63"/>
      <c r="H458" s="63"/>
      <c r="I458" s="163"/>
      <c r="J458" s="63"/>
      <c r="K458" s="63"/>
      <c r="L458" s="61"/>
      <c r="M458" s="270"/>
      <c r="N458" s="42"/>
      <c r="O458" s="42"/>
      <c r="P458" s="42"/>
      <c r="Q458" s="42"/>
      <c r="R458" s="42"/>
      <c r="S458" s="42"/>
      <c r="T458" s="78"/>
      <c r="AT458" s="24" t="s">
        <v>426</v>
      </c>
      <c r="AU458" s="24" t="s">
        <v>83</v>
      </c>
    </row>
    <row r="459" spans="2:51" s="13" customFormat="1" ht="13.5">
      <c r="B459" s="228"/>
      <c r="C459" s="229"/>
      <c r="D459" s="207" t="s">
        <v>163</v>
      </c>
      <c r="E459" s="230" t="s">
        <v>21</v>
      </c>
      <c r="F459" s="231" t="s">
        <v>210</v>
      </c>
      <c r="G459" s="229"/>
      <c r="H459" s="232" t="s">
        <v>21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163</v>
      </c>
      <c r="AU459" s="238" t="s">
        <v>83</v>
      </c>
      <c r="AV459" s="13" t="s">
        <v>81</v>
      </c>
      <c r="AW459" s="13" t="s">
        <v>37</v>
      </c>
      <c r="AX459" s="13" t="s">
        <v>73</v>
      </c>
      <c r="AY459" s="238" t="s">
        <v>153</v>
      </c>
    </row>
    <row r="460" spans="2:51" s="11" customFormat="1" ht="13.5">
      <c r="B460" s="205"/>
      <c r="C460" s="206"/>
      <c r="D460" s="207" t="s">
        <v>163</v>
      </c>
      <c r="E460" s="208" t="s">
        <v>21</v>
      </c>
      <c r="F460" s="209" t="s">
        <v>311</v>
      </c>
      <c r="G460" s="206"/>
      <c r="H460" s="210">
        <v>24.74</v>
      </c>
      <c r="I460" s="211"/>
      <c r="J460" s="206"/>
      <c r="K460" s="206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163</v>
      </c>
      <c r="AU460" s="216" t="s">
        <v>83</v>
      </c>
      <c r="AV460" s="11" t="s">
        <v>83</v>
      </c>
      <c r="AW460" s="11" t="s">
        <v>37</v>
      </c>
      <c r="AX460" s="11" t="s">
        <v>73</v>
      </c>
      <c r="AY460" s="216" t="s">
        <v>153</v>
      </c>
    </row>
    <row r="461" spans="2:51" s="13" customFormat="1" ht="13.5">
      <c r="B461" s="228"/>
      <c r="C461" s="229"/>
      <c r="D461" s="207" t="s">
        <v>163</v>
      </c>
      <c r="E461" s="230" t="s">
        <v>21</v>
      </c>
      <c r="F461" s="231" t="s">
        <v>213</v>
      </c>
      <c r="G461" s="229"/>
      <c r="H461" s="232" t="s">
        <v>21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163</v>
      </c>
      <c r="AU461" s="238" t="s">
        <v>83</v>
      </c>
      <c r="AV461" s="13" t="s">
        <v>81</v>
      </c>
      <c r="AW461" s="13" t="s">
        <v>37</v>
      </c>
      <c r="AX461" s="13" t="s">
        <v>73</v>
      </c>
      <c r="AY461" s="238" t="s">
        <v>153</v>
      </c>
    </row>
    <row r="462" spans="2:51" s="11" customFormat="1" ht="13.5">
      <c r="B462" s="205"/>
      <c r="C462" s="206"/>
      <c r="D462" s="207" t="s">
        <v>163</v>
      </c>
      <c r="E462" s="208" t="s">
        <v>21</v>
      </c>
      <c r="F462" s="209" t="s">
        <v>313</v>
      </c>
      <c r="G462" s="206"/>
      <c r="H462" s="210">
        <v>15.48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163</v>
      </c>
      <c r="AU462" s="216" t="s">
        <v>83</v>
      </c>
      <c r="AV462" s="11" t="s">
        <v>83</v>
      </c>
      <c r="AW462" s="11" t="s">
        <v>37</v>
      </c>
      <c r="AX462" s="11" t="s">
        <v>73</v>
      </c>
      <c r="AY462" s="216" t="s">
        <v>153</v>
      </c>
    </row>
    <row r="463" spans="2:51" s="13" customFormat="1" ht="13.5">
      <c r="B463" s="228"/>
      <c r="C463" s="229"/>
      <c r="D463" s="207" t="s">
        <v>163</v>
      </c>
      <c r="E463" s="230" t="s">
        <v>21</v>
      </c>
      <c r="F463" s="231" t="s">
        <v>217</v>
      </c>
      <c r="G463" s="229"/>
      <c r="H463" s="232" t="s">
        <v>21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163</v>
      </c>
      <c r="AU463" s="238" t="s">
        <v>83</v>
      </c>
      <c r="AV463" s="13" t="s">
        <v>81</v>
      </c>
      <c r="AW463" s="13" t="s">
        <v>37</v>
      </c>
      <c r="AX463" s="13" t="s">
        <v>73</v>
      </c>
      <c r="AY463" s="238" t="s">
        <v>153</v>
      </c>
    </row>
    <row r="464" spans="2:51" s="11" customFormat="1" ht="13.5">
      <c r="B464" s="205"/>
      <c r="C464" s="206"/>
      <c r="D464" s="207" t="s">
        <v>163</v>
      </c>
      <c r="E464" s="208" t="s">
        <v>21</v>
      </c>
      <c r="F464" s="209" t="s">
        <v>312</v>
      </c>
      <c r="G464" s="206"/>
      <c r="H464" s="210">
        <v>29.68</v>
      </c>
      <c r="I464" s="211"/>
      <c r="J464" s="206"/>
      <c r="K464" s="206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163</v>
      </c>
      <c r="AU464" s="216" t="s">
        <v>83</v>
      </c>
      <c r="AV464" s="11" t="s">
        <v>83</v>
      </c>
      <c r="AW464" s="11" t="s">
        <v>37</v>
      </c>
      <c r="AX464" s="11" t="s">
        <v>73</v>
      </c>
      <c r="AY464" s="216" t="s">
        <v>153</v>
      </c>
    </row>
    <row r="465" spans="2:51" s="12" customFormat="1" ht="13.5">
      <c r="B465" s="217"/>
      <c r="C465" s="218"/>
      <c r="D465" s="207" t="s">
        <v>163</v>
      </c>
      <c r="E465" s="219" t="s">
        <v>21</v>
      </c>
      <c r="F465" s="220" t="s">
        <v>165</v>
      </c>
      <c r="G465" s="218"/>
      <c r="H465" s="221">
        <v>69.9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163</v>
      </c>
      <c r="AU465" s="227" t="s">
        <v>83</v>
      </c>
      <c r="AV465" s="12" t="s">
        <v>161</v>
      </c>
      <c r="AW465" s="12" t="s">
        <v>37</v>
      </c>
      <c r="AX465" s="12" t="s">
        <v>81</v>
      </c>
      <c r="AY465" s="227" t="s">
        <v>153</v>
      </c>
    </row>
    <row r="466" spans="2:51" s="11" customFormat="1" ht="13.5">
      <c r="B466" s="205"/>
      <c r="C466" s="206"/>
      <c r="D466" s="239" t="s">
        <v>163</v>
      </c>
      <c r="E466" s="206"/>
      <c r="F466" s="264" t="s">
        <v>465</v>
      </c>
      <c r="G466" s="206"/>
      <c r="H466" s="265">
        <v>71.298</v>
      </c>
      <c r="I466" s="211"/>
      <c r="J466" s="206"/>
      <c r="K466" s="206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163</v>
      </c>
      <c r="AU466" s="216" t="s">
        <v>83</v>
      </c>
      <c r="AV466" s="11" t="s">
        <v>83</v>
      </c>
      <c r="AW466" s="11" t="s">
        <v>6</v>
      </c>
      <c r="AX466" s="11" t="s">
        <v>81</v>
      </c>
      <c r="AY466" s="216" t="s">
        <v>153</v>
      </c>
    </row>
    <row r="467" spans="2:65" s="1" customFormat="1" ht="31.5" customHeight="1">
      <c r="B467" s="41"/>
      <c r="C467" s="193" t="s">
        <v>466</v>
      </c>
      <c r="D467" s="193" t="s">
        <v>156</v>
      </c>
      <c r="E467" s="194" t="s">
        <v>467</v>
      </c>
      <c r="F467" s="195" t="s">
        <v>468</v>
      </c>
      <c r="G467" s="196" t="s">
        <v>183</v>
      </c>
      <c r="H467" s="197">
        <v>85.77</v>
      </c>
      <c r="I467" s="198"/>
      <c r="J467" s="199">
        <f>ROUND(I467*H467,2)</f>
        <v>0</v>
      </c>
      <c r="K467" s="195" t="s">
        <v>160</v>
      </c>
      <c r="L467" s="61"/>
      <c r="M467" s="200" t="s">
        <v>21</v>
      </c>
      <c r="N467" s="201" t="s">
        <v>46</v>
      </c>
      <c r="O467" s="42"/>
      <c r="P467" s="202">
        <f>O467*H467</f>
        <v>0</v>
      </c>
      <c r="Q467" s="202">
        <v>0</v>
      </c>
      <c r="R467" s="202">
        <f>Q467*H467</f>
        <v>0</v>
      </c>
      <c r="S467" s="202">
        <v>0</v>
      </c>
      <c r="T467" s="203">
        <f>S467*H467</f>
        <v>0</v>
      </c>
      <c r="AR467" s="24" t="s">
        <v>291</v>
      </c>
      <c r="AT467" s="24" t="s">
        <v>156</v>
      </c>
      <c r="AU467" s="24" t="s">
        <v>83</v>
      </c>
      <c r="AY467" s="24" t="s">
        <v>153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4" t="s">
        <v>161</v>
      </c>
      <c r="BK467" s="204">
        <f>ROUND(I467*H467,2)</f>
        <v>0</v>
      </c>
      <c r="BL467" s="24" t="s">
        <v>291</v>
      </c>
      <c r="BM467" s="24" t="s">
        <v>469</v>
      </c>
    </row>
    <row r="468" spans="2:51" s="13" customFormat="1" ht="13.5">
      <c r="B468" s="228"/>
      <c r="C468" s="229"/>
      <c r="D468" s="207" t="s">
        <v>163</v>
      </c>
      <c r="E468" s="230" t="s">
        <v>21</v>
      </c>
      <c r="F468" s="231" t="s">
        <v>470</v>
      </c>
      <c r="G468" s="229"/>
      <c r="H468" s="232" t="s">
        <v>21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163</v>
      </c>
      <c r="AU468" s="238" t="s">
        <v>83</v>
      </c>
      <c r="AV468" s="13" t="s">
        <v>81</v>
      </c>
      <c r="AW468" s="13" t="s">
        <v>37</v>
      </c>
      <c r="AX468" s="13" t="s">
        <v>73</v>
      </c>
      <c r="AY468" s="238" t="s">
        <v>153</v>
      </c>
    </row>
    <row r="469" spans="2:51" s="13" customFormat="1" ht="13.5">
      <c r="B469" s="228"/>
      <c r="C469" s="229"/>
      <c r="D469" s="207" t="s">
        <v>163</v>
      </c>
      <c r="E469" s="230" t="s">
        <v>21</v>
      </c>
      <c r="F469" s="231" t="s">
        <v>471</v>
      </c>
      <c r="G469" s="229"/>
      <c r="H469" s="232" t="s">
        <v>21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163</v>
      </c>
      <c r="AU469" s="238" t="s">
        <v>83</v>
      </c>
      <c r="AV469" s="13" t="s">
        <v>81</v>
      </c>
      <c r="AW469" s="13" t="s">
        <v>37</v>
      </c>
      <c r="AX469" s="13" t="s">
        <v>73</v>
      </c>
      <c r="AY469" s="238" t="s">
        <v>153</v>
      </c>
    </row>
    <row r="470" spans="2:51" s="11" customFormat="1" ht="13.5">
      <c r="B470" s="205"/>
      <c r="C470" s="206"/>
      <c r="D470" s="207" t="s">
        <v>163</v>
      </c>
      <c r="E470" s="208" t="s">
        <v>21</v>
      </c>
      <c r="F470" s="209" t="s">
        <v>472</v>
      </c>
      <c r="G470" s="206"/>
      <c r="H470" s="210">
        <v>85.77</v>
      </c>
      <c r="I470" s="211"/>
      <c r="J470" s="206"/>
      <c r="K470" s="206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163</v>
      </c>
      <c r="AU470" s="216" t="s">
        <v>83</v>
      </c>
      <c r="AV470" s="11" t="s">
        <v>83</v>
      </c>
      <c r="AW470" s="11" t="s">
        <v>37</v>
      </c>
      <c r="AX470" s="11" t="s">
        <v>73</v>
      </c>
      <c r="AY470" s="216" t="s">
        <v>153</v>
      </c>
    </row>
    <row r="471" spans="2:51" s="12" customFormat="1" ht="13.5">
      <c r="B471" s="217"/>
      <c r="C471" s="218"/>
      <c r="D471" s="239" t="s">
        <v>163</v>
      </c>
      <c r="E471" s="240" t="s">
        <v>21</v>
      </c>
      <c r="F471" s="241" t="s">
        <v>165</v>
      </c>
      <c r="G471" s="218"/>
      <c r="H471" s="242">
        <v>85.77</v>
      </c>
      <c r="I471" s="222"/>
      <c r="J471" s="218"/>
      <c r="K471" s="218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163</v>
      </c>
      <c r="AU471" s="227" t="s">
        <v>83</v>
      </c>
      <c r="AV471" s="12" t="s">
        <v>161</v>
      </c>
      <c r="AW471" s="12" t="s">
        <v>37</v>
      </c>
      <c r="AX471" s="12" t="s">
        <v>81</v>
      </c>
      <c r="AY471" s="227" t="s">
        <v>153</v>
      </c>
    </row>
    <row r="472" spans="2:65" s="1" customFormat="1" ht="22.5" customHeight="1">
      <c r="B472" s="41"/>
      <c r="C472" s="243" t="s">
        <v>473</v>
      </c>
      <c r="D472" s="243" t="s">
        <v>173</v>
      </c>
      <c r="E472" s="244" t="s">
        <v>474</v>
      </c>
      <c r="F472" s="245" t="s">
        <v>475</v>
      </c>
      <c r="G472" s="246" t="s">
        <v>183</v>
      </c>
      <c r="H472" s="247">
        <v>173.255</v>
      </c>
      <c r="I472" s="248"/>
      <c r="J472" s="249">
        <f>ROUND(I472*H472,2)</f>
        <v>0</v>
      </c>
      <c r="K472" s="245" t="s">
        <v>160</v>
      </c>
      <c r="L472" s="250"/>
      <c r="M472" s="251" t="s">
        <v>21</v>
      </c>
      <c r="N472" s="252" t="s">
        <v>46</v>
      </c>
      <c r="O472" s="42"/>
      <c r="P472" s="202">
        <f>O472*H472</f>
        <v>0</v>
      </c>
      <c r="Q472" s="202">
        <v>0.0055</v>
      </c>
      <c r="R472" s="202">
        <f>Q472*H472</f>
        <v>0.9529024999999999</v>
      </c>
      <c r="S472" s="202">
        <v>0</v>
      </c>
      <c r="T472" s="203">
        <f>S472*H472</f>
        <v>0</v>
      </c>
      <c r="AR472" s="24" t="s">
        <v>377</v>
      </c>
      <c r="AT472" s="24" t="s">
        <v>173</v>
      </c>
      <c r="AU472" s="24" t="s">
        <v>83</v>
      </c>
      <c r="AY472" s="24" t="s">
        <v>153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24" t="s">
        <v>161</v>
      </c>
      <c r="BK472" s="204">
        <f>ROUND(I472*H472,2)</f>
        <v>0</v>
      </c>
      <c r="BL472" s="24" t="s">
        <v>291</v>
      </c>
      <c r="BM472" s="24" t="s">
        <v>476</v>
      </c>
    </row>
    <row r="473" spans="2:51" s="11" customFormat="1" ht="13.5">
      <c r="B473" s="205"/>
      <c r="C473" s="206"/>
      <c r="D473" s="207" t="s">
        <v>163</v>
      </c>
      <c r="E473" s="208" t="s">
        <v>21</v>
      </c>
      <c r="F473" s="209" t="s">
        <v>472</v>
      </c>
      <c r="G473" s="206"/>
      <c r="H473" s="210">
        <v>85.77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163</v>
      </c>
      <c r="AU473" s="216" t="s">
        <v>83</v>
      </c>
      <c r="AV473" s="11" t="s">
        <v>83</v>
      </c>
      <c r="AW473" s="11" t="s">
        <v>37</v>
      </c>
      <c r="AX473" s="11" t="s">
        <v>81</v>
      </c>
      <c r="AY473" s="216" t="s">
        <v>153</v>
      </c>
    </row>
    <row r="474" spans="2:51" s="11" customFormat="1" ht="13.5">
      <c r="B474" s="205"/>
      <c r="C474" s="206"/>
      <c r="D474" s="239" t="s">
        <v>163</v>
      </c>
      <c r="E474" s="206"/>
      <c r="F474" s="264" t="s">
        <v>477</v>
      </c>
      <c r="G474" s="206"/>
      <c r="H474" s="265">
        <v>173.255</v>
      </c>
      <c r="I474" s="211"/>
      <c r="J474" s="206"/>
      <c r="K474" s="206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163</v>
      </c>
      <c r="AU474" s="216" t="s">
        <v>83</v>
      </c>
      <c r="AV474" s="11" t="s">
        <v>83</v>
      </c>
      <c r="AW474" s="11" t="s">
        <v>6</v>
      </c>
      <c r="AX474" s="11" t="s">
        <v>81</v>
      </c>
      <c r="AY474" s="216" t="s">
        <v>153</v>
      </c>
    </row>
    <row r="475" spans="2:65" s="1" customFormat="1" ht="31.5" customHeight="1">
      <c r="B475" s="41"/>
      <c r="C475" s="193" t="s">
        <v>478</v>
      </c>
      <c r="D475" s="193" t="s">
        <v>156</v>
      </c>
      <c r="E475" s="194" t="s">
        <v>479</v>
      </c>
      <c r="F475" s="195" t="s">
        <v>480</v>
      </c>
      <c r="G475" s="196" t="s">
        <v>393</v>
      </c>
      <c r="H475" s="197">
        <v>1.019</v>
      </c>
      <c r="I475" s="198"/>
      <c r="J475" s="199">
        <f>ROUND(I475*H475,2)</f>
        <v>0</v>
      </c>
      <c r="K475" s="195" t="s">
        <v>160</v>
      </c>
      <c r="L475" s="61"/>
      <c r="M475" s="200" t="s">
        <v>21</v>
      </c>
      <c r="N475" s="201" t="s">
        <v>46</v>
      </c>
      <c r="O475" s="42"/>
      <c r="P475" s="202">
        <f>O475*H475</f>
        <v>0</v>
      </c>
      <c r="Q475" s="202">
        <v>0</v>
      </c>
      <c r="R475" s="202">
        <f>Q475*H475</f>
        <v>0</v>
      </c>
      <c r="S475" s="202">
        <v>0</v>
      </c>
      <c r="T475" s="203">
        <f>S475*H475</f>
        <v>0</v>
      </c>
      <c r="AR475" s="24" t="s">
        <v>291</v>
      </c>
      <c r="AT475" s="24" t="s">
        <v>156</v>
      </c>
      <c r="AU475" s="24" t="s">
        <v>83</v>
      </c>
      <c r="AY475" s="24" t="s">
        <v>153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4" t="s">
        <v>161</v>
      </c>
      <c r="BK475" s="204">
        <f>ROUND(I475*H475,2)</f>
        <v>0</v>
      </c>
      <c r="BL475" s="24" t="s">
        <v>291</v>
      </c>
      <c r="BM475" s="24" t="s">
        <v>481</v>
      </c>
    </row>
    <row r="476" spans="2:63" s="10" customFormat="1" ht="29.85" customHeight="1">
      <c r="B476" s="176"/>
      <c r="C476" s="177"/>
      <c r="D476" s="190" t="s">
        <v>72</v>
      </c>
      <c r="E476" s="191" t="s">
        <v>482</v>
      </c>
      <c r="F476" s="191" t="s">
        <v>483</v>
      </c>
      <c r="G476" s="177"/>
      <c r="H476" s="177"/>
      <c r="I476" s="180"/>
      <c r="J476" s="192">
        <f>BK476</f>
        <v>0</v>
      </c>
      <c r="K476" s="177"/>
      <c r="L476" s="182"/>
      <c r="M476" s="183"/>
      <c r="N476" s="184"/>
      <c r="O476" s="184"/>
      <c r="P476" s="185">
        <f>SUM(P477:P484)</f>
        <v>0</v>
      </c>
      <c r="Q476" s="184"/>
      <c r="R476" s="185">
        <f>SUM(R477:R484)</f>
        <v>0.13504</v>
      </c>
      <c r="S476" s="184"/>
      <c r="T476" s="186">
        <f>SUM(T477:T484)</f>
        <v>0</v>
      </c>
      <c r="AR476" s="187" t="s">
        <v>83</v>
      </c>
      <c r="AT476" s="188" t="s">
        <v>72</v>
      </c>
      <c r="AU476" s="188" t="s">
        <v>81</v>
      </c>
      <c r="AY476" s="187" t="s">
        <v>153</v>
      </c>
      <c r="BK476" s="189">
        <f>SUM(BK477:BK484)</f>
        <v>0</v>
      </c>
    </row>
    <row r="477" spans="2:65" s="1" customFormat="1" ht="22.5" customHeight="1">
      <c r="B477" s="41"/>
      <c r="C477" s="193" t="s">
        <v>484</v>
      </c>
      <c r="D477" s="193" t="s">
        <v>156</v>
      </c>
      <c r="E477" s="194" t="s">
        <v>485</v>
      </c>
      <c r="F477" s="195" t="s">
        <v>486</v>
      </c>
      <c r="G477" s="196" t="s">
        <v>250</v>
      </c>
      <c r="H477" s="197">
        <v>32</v>
      </c>
      <c r="I477" s="198"/>
      <c r="J477" s="199">
        <f>ROUND(I477*H477,2)</f>
        <v>0</v>
      </c>
      <c r="K477" s="195" t="s">
        <v>160</v>
      </c>
      <c r="L477" s="61"/>
      <c r="M477" s="200" t="s">
        <v>21</v>
      </c>
      <c r="N477" s="201" t="s">
        <v>46</v>
      </c>
      <c r="O477" s="42"/>
      <c r="P477" s="202">
        <f>O477*H477</f>
        <v>0</v>
      </c>
      <c r="Q477" s="202">
        <v>0.00422</v>
      </c>
      <c r="R477" s="202">
        <f>Q477*H477</f>
        <v>0.13504</v>
      </c>
      <c r="S477" s="202">
        <v>0</v>
      </c>
      <c r="T477" s="203">
        <f>S477*H477</f>
        <v>0</v>
      </c>
      <c r="AR477" s="24" t="s">
        <v>291</v>
      </c>
      <c r="AT477" s="24" t="s">
        <v>156</v>
      </c>
      <c r="AU477" s="24" t="s">
        <v>83</v>
      </c>
      <c r="AY477" s="24" t="s">
        <v>153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24" t="s">
        <v>161</v>
      </c>
      <c r="BK477" s="204">
        <f>ROUND(I477*H477,2)</f>
        <v>0</v>
      </c>
      <c r="BL477" s="24" t="s">
        <v>291</v>
      </c>
      <c r="BM477" s="24" t="s">
        <v>487</v>
      </c>
    </row>
    <row r="478" spans="2:51" s="13" customFormat="1" ht="13.5">
      <c r="B478" s="228"/>
      <c r="C478" s="229"/>
      <c r="D478" s="207" t="s">
        <v>163</v>
      </c>
      <c r="E478" s="230" t="s">
        <v>21</v>
      </c>
      <c r="F478" s="231" t="s">
        <v>488</v>
      </c>
      <c r="G478" s="229"/>
      <c r="H478" s="232" t="s">
        <v>21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163</v>
      </c>
      <c r="AU478" s="238" t="s">
        <v>83</v>
      </c>
      <c r="AV478" s="13" t="s">
        <v>81</v>
      </c>
      <c r="AW478" s="13" t="s">
        <v>37</v>
      </c>
      <c r="AX478" s="13" t="s">
        <v>73</v>
      </c>
      <c r="AY478" s="238" t="s">
        <v>153</v>
      </c>
    </row>
    <row r="479" spans="2:51" s="11" customFormat="1" ht="13.5">
      <c r="B479" s="205"/>
      <c r="C479" s="206"/>
      <c r="D479" s="207" t="s">
        <v>163</v>
      </c>
      <c r="E479" s="208" t="s">
        <v>21</v>
      </c>
      <c r="F479" s="209" t="s">
        <v>489</v>
      </c>
      <c r="G479" s="206"/>
      <c r="H479" s="210">
        <v>32</v>
      </c>
      <c r="I479" s="211"/>
      <c r="J479" s="206"/>
      <c r="K479" s="206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163</v>
      </c>
      <c r="AU479" s="216" t="s">
        <v>83</v>
      </c>
      <c r="AV479" s="11" t="s">
        <v>83</v>
      </c>
      <c r="AW479" s="11" t="s">
        <v>37</v>
      </c>
      <c r="AX479" s="11" t="s">
        <v>73</v>
      </c>
      <c r="AY479" s="216" t="s">
        <v>153</v>
      </c>
    </row>
    <row r="480" spans="2:51" s="12" customFormat="1" ht="13.5">
      <c r="B480" s="217"/>
      <c r="C480" s="218"/>
      <c r="D480" s="239" t="s">
        <v>163</v>
      </c>
      <c r="E480" s="240" t="s">
        <v>21</v>
      </c>
      <c r="F480" s="241" t="s">
        <v>165</v>
      </c>
      <c r="G480" s="218"/>
      <c r="H480" s="242">
        <v>32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163</v>
      </c>
      <c r="AU480" s="227" t="s">
        <v>83</v>
      </c>
      <c r="AV480" s="12" t="s">
        <v>161</v>
      </c>
      <c r="AW480" s="12" t="s">
        <v>37</v>
      </c>
      <c r="AX480" s="12" t="s">
        <v>81</v>
      </c>
      <c r="AY480" s="227" t="s">
        <v>153</v>
      </c>
    </row>
    <row r="481" spans="2:65" s="1" customFormat="1" ht="22.5" customHeight="1">
      <c r="B481" s="41"/>
      <c r="C481" s="193" t="s">
        <v>490</v>
      </c>
      <c r="D481" s="193" t="s">
        <v>156</v>
      </c>
      <c r="E481" s="194" t="s">
        <v>491</v>
      </c>
      <c r="F481" s="195" t="s">
        <v>492</v>
      </c>
      <c r="G481" s="196" t="s">
        <v>250</v>
      </c>
      <c r="H481" s="197">
        <v>32</v>
      </c>
      <c r="I481" s="198"/>
      <c r="J481" s="199">
        <f>ROUND(I481*H481,2)</f>
        <v>0</v>
      </c>
      <c r="K481" s="195" t="s">
        <v>160</v>
      </c>
      <c r="L481" s="61"/>
      <c r="M481" s="200" t="s">
        <v>21</v>
      </c>
      <c r="N481" s="201" t="s">
        <v>46</v>
      </c>
      <c r="O481" s="4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4" t="s">
        <v>291</v>
      </c>
      <c r="AT481" s="24" t="s">
        <v>156</v>
      </c>
      <c r="AU481" s="24" t="s">
        <v>83</v>
      </c>
      <c r="AY481" s="24" t="s">
        <v>153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4" t="s">
        <v>161</v>
      </c>
      <c r="BK481" s="204">
        <f>ROUND(I481*H481,2)</f>
        <v>0</v>
      </c>
      <c r="BL481" s="24" t="s">
        <v>291</v>
      </c>
      <c r="BM481" s="24" t="s">
        <v>493</v>
      </c>
    </row>
    <row r="482" spans="2:51" s="11" customFormat="1" ht="13.5">
      <c r="B482" s="205"/>
      <c r="C482" s="206"/>
      <c r="D482" s="207" t="s">
        <v>163</v>
      </c>
      <c r="E482" s="208" t="s">
        <v>21</v>
      </c>
      <c r="F482" s="209" t="s">
        <v>489</v>
      </c>
      <c r="G482" s="206"/>
      <c r="H482" s="210">
        <v>32</v>
      </c>
      <c r="I482" s="211"/>
      <c r="J482" s="206"/>
      <c r="K482" s="206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163</v>
      </c>
      <c r="AU482" s="216" t="s">
        <v>83</v>
      </c>
      <c r="AV482" s="11" t="s">
        <v>83</v>
      </c>
      <c r="AW482" s="11" t="s">
        <v>37</v>
      </c>
      <c r="AX482" s="11" t="s">
        <v>73</v>
      </c>
      <c r="AY482" s="216" t="s">
        <v>153</v>
      </c>
    </row>
    <row r="483" spans="2:51" s="12" customFormat="1" ht="13.5">
      <c r="B483" s="217"/>
      <c r="C483" s="218"/>
      <c r="D483" s="239" t="s">
        <v>163</v>
      </c>
      <c r="E483" s="240" t="s">
        <v>21</v>
      </c>
      <c r="F483" s="241" t="s">
        <v>165</v>
      </c>
      <c r="G483" s="218"/>
      <c r="H483" s="242">
        <v>32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163</v>
      </c>
      <c r="AU483" s="227" t="s">
        <v>83</v>
      </c>
      <c r="AV483" s="12" t="s">
        <v>161</v>
      </c>
      <c r="AW483" s="12" t="s">
        <v>37</v>
      </c>
      <c r="AX483" s="12" t="s">
        <v>81</v>
      </c>
      <c r="AY483" s="227" t="s">
        <v>153</v>
      </c>
    </row>
    <row r="484" spans="2:65" s="1" customFormat="1" ht="31.5" customHeight="1">
      <c r="B484" s="41"/>
      <c r="C484" s="193" t="s">
        <v>494</v>
      </c>
      <c r="D484" s="193" t="s">
        <v>156</v>
      </c>
      <c r="E484" s="194" t="s">
        <v>495</v>
      </c>
      <c r="F484" s="195" t="s">
        <v>496</v>
      </c>
      <c r="G484" s="196" t="s">
        <v>393</v>
      </c>
      <c r="H484" s="197">
        <v>0.135</v>
      </c>
      <c r="I484" s="198"/>
      <c r="J484" s="199">
        <f>ROUND(I484*H484,2)</f>
        <v>0</v>
      </c>
      <c r="K484" s="195" t="s">
        <v>160</v>
      </c>
      <c r="L484" s="61"/>
      <c r="M484" s="200" t="s">
        <v>21</v>
      </c>
      <c r="N484" s="201" t="s">
        <v>46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4" t="s">
        <v>291</v>
      </c>
      <c r="AT484" s="24" t="s">
        <v>156</v>
      </c>
      <c r="AU484" s="24" t="s">
        <v>83</v>
      </c>
      <c r="AY484" s="24" t="s">
        <v>153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161</v>
      </c>
      <c r="BK484" s="204">
        <f>ROUND(I484*H484,2)</f>
        <v>0</v>
      </c>
      <c r="BL484" s="24" t="s">
        <v>291</v>
      </c>
      <c r="BM484" s="24" t="s">
        <v>497</v>
      </c>
    </row>
    <row r="485" spans="2:63" s="10" customFormat="1" ht="29.85" customHeight="1">
      <c r="B485" s="176"/>
      <c r="C485" s="177"/>
      <c r="D485" s="190" t="s">
        <v>72</v>
      </c>
      <c r="E485" s="191" t="s">
        <v>498</v>
      </c>
      <c r="F485" s="191" t="s">
        <v>499</v>
      </c>
      <c r="G485" s="177"/>
      <c r="H485" s="177"/>
      <c r="I485" s="180"/>
      <c r="J485" s="192">
        <f>BK485</f>
        <v>0</v>
      </c>
      <c r="K485" s="177"/>
      <c r="L485" s="182"/>
      <c r="M485" s="183"/>
      <c r="N485" s="184"/>
      <c r="O485" s="184"/>
      <c r="P485" s="185">
        <f>SUM(P486:P491)</f>
        <v>0</v>
      </c>
      <c r="Q485" s="184"/>
      <c r="R485" s="185">
        <f>SUM(R486:R491)</f>
        <v>0.01155</v>
      </c>
      <c r="S485" s="184"/>
      <c r="T485" s="186">
        <f>SUM(T486:T491)</f>
        <v>0.07454999999999999</v>
      </c>
      <c r="AR485" s="187" t="s">
        <v>83</v>
      </c>
      <c r="AT485" s="188" t="s">
        <v>72</v>
      </c>
      <c r="AU485" s="188" t="s">
        <v>81</v>
      </c>
      <c r="AY485" s="187" t="s">
        <v>153</v>
      </c>
      <c r="BK485" s="189">
        <f>SUM(BK486:BK491)</f>
        <v>0</v>
      </c>
    </row>
    <row r="486" spans="2:65" s="1" customFormat="1" ht="22.5" customHeight="1">
      <c r="B486" s="41"/>
      <c r="C486" s="193" t="s">
        <v>500</v>
      </c>
      <c r="D486" s="193" t="s">
        <v>156</v>
      </c>
      <c r="E486" s="194" t="s">
        <v>501</v>
      </c>
      <c r="F486" s="195" t="s">
        <v>502</v>
      </c>
      <c r="G486" s="196" t="s">
        <v>250</v>
      </c>
      <c r="H486" s="197">
        <v>15</v>
      </c>
      <c r="I486" s="198"/>
      <c r="J486" s="199">
        <f>ROUND(I486*H486,2)</f>
        <v>0</v>
      </c>
      <c r="K486" s="195" t="s">
        <v>160</v>
      </c>
      <c r="L486" s="61"/>
      <c r="M486" s="200" t="s">
        <v>21</v>
      </c>
      <c r="N486" s="201" t="s">
        <v>46</v>
      </c>
      <c r="O486" s="42"/>
      <c r="P486" s="202">
        <f>O486*H486</f>
        <v>0</v>
      </c>
      <c r="Q486" s="202">
        <v>0</v>
      </c>
      <c r="R486" s="202">
        <f>Q486*H486</f>
        <v>0</v>
      </c>
      <c r="S486" s="202">
        <v>0.00497</v>
      </c>
      <c r="T486" s="203">
        <f>S486*H486</f>
        <v>0.07454999999999999</v>
      </c>
      <c r="AR486" s="24" t="s">
        <v>291</v>
      </c>
      <c r="AT486" s="24" t="s">
        <v>156</v>
      </c>
      <c r="AU486" s="24" t="s">
        <v>83</v>
      </c>
      <c r="AY486" s="24" t="s">
        <v>153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24" t="s">
        <v>161</v>
      </c>
      <c r="BK486" s="204">
        <f>ROUND(I486*H486,2)</f>
        <v>0</v>
      </c>
      <c r="BL486" s="24" t="s">
        <v>291</v>
      </c>
      <c r="BM486" s="24" t="s">
        <v>503</v>
      </c>
    </row>
    <row r="487" spans="2:51" s="11" customFormat="1" ht="13.5">
      <c r="B487" s="205"/>
      <c r="C487" s="206"/>
      <c r="D487" s="207" t="s">
        <v>163</v>
      </c>
      <c r="E487" s="208" t="s">
        <v>21</v>
      </c>
      <c r="F487" s="209" t="s">
        <v>504</v>
      </c>
      <c r="G487" s="206"/>
      <c r="H487" s="210">
        <v>15</v>
      </c>
      <c r="I487" s="211"/>
      <c r="J487" s="206"/>
      <c r="K487" s="206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163</v>
      </c>
      <c r="AU487" s="216" t="s">
        <v>83</v>
      </c>
      <c r="AV487" s="11" t="s">
        <v>83</v>
      </c>
      <c r="AW487" s="11" t="s">
        <v>37</v>
      </c>
      <c r="AX487" s="11" t="s">
        <v>73</v>
      </c>
      <c r="AY487" s="216" t="s">
        <v>153</v>
      </c>
    </row>
    <row r="488" spans="2:51" s="13" customFormat="1" ht="13.5">
      <c r="B488" s="228"/>
      <c r="C488" s="229"/>
      <c r="D488" s="207" t="s">
        <v>163</v>
      </c>
      <c r="E488" s="230" t="s">
        <v>21</v>
      </c>
      <c r="F488" s="231" t="s">
        <v>505</v>
      </c>
      <c r="G488" s="229"/>
      <c r="H488" s="232" t="s">
        <v>21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163</v>
      </c>
      <c r="AU488" s="238" t="s">
        <v>83</v>
      </c>
      <c r="AV488" s="13" t="s">
        <v>81</v>
      </c>
      <c r="AW488" s="13" t="s">
        <v>37</v>
      </c>
      <c r="AX488" s="13" t="s">
        <v>73</v>
      </c>
      <c r="AY488" s="238" t="s">
        <v>153</v>
      </c>
    </row>
    <row r="489" spans="2:51" s="12" customFormat="1" ht="13.5">
      <c r="B489" s="217"/>
      <c r="C489" s="218"/>
      <c r="D489" s="239" t="s">
        <v>163</v>
      </c>
      <c r="E489" s="240" t="s">
        <v>21</v>
      </c>
      <c r="F489" s="241" t="s">
        <v>165</v>
      </c>
      <c r="G489" s="218"/>
      <c r="H489" s="242">
        <v>15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163</v>
      </c>
      <c r="AU489" s="227" t="s">
        <v>83</v>
      </c>
      <c r="AV489" s="12" t="s">
        <v>161</v>
      </c>
      <c r="AW489" s="12" t="s">
        <v>37</v>
      </c>
      <c r="AX489" s="12" t="s">
        <v>81</v>
      </c>
      <c r="AY489" s="227" t="s">
        <v>153</v>
      </c>
    </row>
    <row r="490" spans="2:65" s="1" customFormat="1" ht="31.5" customHeight="1">
      <c r="B490" s="41"/>
      <c r="C490" s="193" t="s">
        <v>506</v>
      </c>
      <c r="D490" s="193" t="s">
        <v>156</v>
      </c>
      <c r="E490" s="194" t="s">
        <v>507</v>
      </c>
      <c r="F490" s="195" t="s">
        <v>508</v>
      </c>
      <c r="G490" s="196" t="s">
        <v>250</v>
      </c>
      <c r="H490" s="197">
        <v>15</v>
      </c>
      <c r="I490" s="198"/>
      <c r="J490" s="199">
        <f>ROUND(I490*H490,2)</f>
        <v>0</v>
      </c>
      <c r="K490" s="195" t="s">
        <v>160</v>
      </c>
      <c r="L490" s="61"/>
      <c r="M490" s="200" t="s">
        <v>21</v>
      </c>
      <c r="N490" s="201" t="s">
        <v>46</v>
      </c>
      <c r="O490" s="42"/>
      <c r="P490" s="202">
        <f>O490*H490</f>
        <v>0</v>
      </c>
      <c r="Q490" s="202">
        <v>0.00077</v>
      </c>
      <c r="R490" s="202">
        <f>Q490*H490</f>
        <v>0.01155</v>
      </c>
      <c r="S490" s="202">
        <v>0</v>
      </c>
      <c r="T490" s="203">
        <f>S490*H490</f>
        <v>0</v>
      </c>
      <c r="AR490" s="24" t="s">
        <v>291</v>
      </c>
      <c r="AT490" s="24" t="s">
        <v>156</v>
      </c>
      <c r="AU490" s="24" t="s">
        <v>83</v>
      </c>
      <c r="AY490" s="24" t="s">
        <v>153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24" t="s">
        <v>161</v>
      </c>
      <c r="BK490" s="204">
        <f>ROUND(I490*H490,2)</f>
        <v>0</v>
      </c>
      <c r="BL490" s="24" t="s">
        <v>291</v>
      </c>
      <c r="BM490" s="24" t="s">
        <v>509</v>
      </c>
    </row>
    <row r="491" spans="2:65" s="1" customFormat="1" ht="31.5" customHeight="1">
      <c r="B491" s="41"/>
      <c r="C491" s="193" t="s">
        <v>510</v>
      </c>
      <c r="D491" s="193" t="s">
        <v>156</v>
      </c>
      <c r="E491" s="194" t="s">
        <v>511</v>
      </c>
      <c r="F491" s="195" t="s">
        <v>512</v>
      </c>
      <c r="G491" s="196" t="s">
        <v>393</v>
      </c>
      <c r="H491" s="197">
        <v>0.012</v>
      </c>
      <c r="I491" s="198"/>
      <c r="J491" s="199">
        <f>ROUND(I491*H491,2)</f>
        <v>0</v>
      </c>
      <c r="K491" s="195" t="s">
        <v>160</v>
      </c>
      <c r="L491" s="61"/>
      <c r="M491" s="200" t="s">
        <v>21</v>
      </c>
      <c r="N491" s="201" t="s">
        <v>46</v>
      </c>
      <c r="O491" s="42"/>
      <c r="P491" s="202">
        <f>O491*H491</f>
        <v>0</v>
      </c>
      <c r="Q491" s="202">
        <v>0</v>
      </c>
      <c r="R491" s="202">
        <f>Q491*H491</f>
        <v>0</v>
      </c>
      <c r="S491" s="202">
        <v>0</v>
      </c>
      <c r="T491" s="203">
        <f>S491*H491</f>
        <v>0</v>
      </c>
      <c r="AR491" s="24" t="s">
        <v>291</v>
      </c>
      <c r="AT491" s="24" t="s">
        <v>156</v>
      </c>
      <c r="AU491" s="24" t="s">
        <v>83</v>
      </c>
      <c r="AY491" s="24" t="s">
        <v>153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24" t="s">
        <v>161</v>
      </c>
      <c r="BK491" s="204">
        <f>ROUND(I491*H491,2)</f>
        <v>0</v>
      </c>
      <c r="BL491" s="24" t="s">
        <v>291</v>
      </c>
      <c r="BM491" s="24" t="s">
        <v>513</v>
      </c>
    </row>
    <row r="492" spans="2:63" s="10" customFormat="1" ht="29.85" customHeight="1">
      <c r="B492" s="176"/>
      <c r="C492" s="177"/>
      <c r="D492" s="190" t="s">
        <v>72</v>
      </c>
      <c r="E492" s="191" t="s">
        <v>514</v>
      </c>
      <c r="F492" s="191" t="s">
        <v>515</v>
      </c>
      <c r="G492" s="177"/>
      <c r="H492" s="177"/>
      <c r="I492" s="180"/>
      <c r="J492" s="192">
        <f>BK492</f>
        <v>0</v>
      </c>
      <c r="K492" s="177"/>
      <c r="L492" s="182"/>
      <c r="M492" s="183"/>
      <c r="N492" s="184"/>
      <c r="O492" s="184"/>
      <c r="P492" s="185">
        <f>SUM(P493:P511)</f>
        <v>0</v>
      </c>
      <c r="Q492" s="184"/>
      <c r="R492" s="185">
        <f>SUM(R493:R511)</f>
        <v>0.4810743</v>
      </c>
      <c r="S492" s="184"/>
      <c r="T492" s="186">
        <f>SUM(T493:T511)</f>
        <v>48.4038</v>
      </c>
      <c r="AR492" s="187" t="s">
        <v>83</v>
      </c>
      <c r="AT492" s="188" t="s">
        <v>72</v>
      </c>
      <c r="AU492" s="188" t="s">
        <v>81</v>
      </c>
      <c r="AY492" s="187" t="s">
        <v>153</v>
      </c>
      <c r="BK492" s="189">
        <f>SUM(BK493:BK511)</f>
        <v>0</v>
      </c>
    </row>
    <row r="493" spans="2:65" s="1" customFormat="1" ht="31.5" customHeight="1">
      <c r="B493" s="41"/>
      <c r="C493" s="193" t="s">
        <v>516</v>
      </c>
      <c r="D493" s="193" t="s">
        <v>156</v>
      </c>
      <c r="E493" s="194" t="s">
        <v>517</v>
      </c>
      <c r="F493" s="195" t="s">
        <v>518</v>
      </c>
      <c r="G493" s="196" t="s">
        <v>250</v>
      </c>
      <c r="H493" s="197">
        <v>64.8</v>
      </c>
      <c r="I493" s="198"/>
      <c r="J493" s="199">
        <f>ROUND(I493*H493,2)</f>
        <v>0</v>
      </c>
      <c r="K493" s="195" t="s">
        <v>160</v>
      </c>
      <c r="L493" s="61"/>
      <c r="M493" s="200" t="s">
        <v>21</v>
      </c>
      <c r="N493" s="201" t="s">
        <v>46</v>
      </c>
      <c r="O493" s="42"/>
      <c r="P493" s="202">
        <f>O493*H493</f>
        <v>0</v>
      </c>
      <c r="Q493" s="202">
        <v>0</v>
      </c>
      <c r="R493" s="202">
        <f>Q493*H493</f>
        <v>0</v>
      </c>
      <c r="S493" s="202">
        <v>0</v>
      </c>
      <c r="T493" s="203">
        <f>S493*H493</f>
        <v>0</v>
      </c>
      <c r="AR493" s="24" t="s">
        <v>291</v>
      </c>
      <c r="AT493" s="24" t="s">
        <v>156</v>
      </c>
      <c r="AU493" s="24" t="s">
        <v>83</v>
      </c>
      <c r="AY493" s="24" t="s">
        <v>153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24" t="s">
        <v>161</v>
      </c>
      <c r="BK493" s="204">
        <f>ROUND(I493*H493,2)</f>
        <v>0</v>
      </c>
      <c r="BL493" s="24" t="s">
        <v>291</v>
      </c>
      <c r="BM493" s="24" t="s">
        <v>519</v>
      </c>
    </row>
    <row r="494" spans="2:51" s="13" customFormat="1" ht="13.5">
      <c r="B494" s="228"/>
      <c r="C494" s="229"/>
      <c r="D494" s="207" t="s">
        <v>163</v>
      </c>
      <c r="E494" s="230" t="s">
        <v>21</v>
      </c>
      <c r="F494" s="231" t="s">
        <v>520</v>
      </c>
      <c r="G494" s="229"/>
      <c r="H494" s="232" t="s">
        <v>21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163</v>
      </c>
      <c r="AU494" s="238" t="s">
        <v>83</v>
      </c>
      <c r="AV494" s="13" t="s">
        <v>81</v>
      </c>
      <c r="AW494" s="13" t="s">
        <v>37</v>
      </c>
      <c r="AX494" s="13" t="s">
        <v>73</v>
      </c>
      <c r="AY494" s="238" t="s">
        <v>153</v>
      </c>
    </row>
    <row r="495" spans="2:51" s="13" customFormat="1" ht="13.5">
      <c r="B495" s="228"/>
      <c r="C495" s="229"/>
      <c r="D495" s="207" t="s">
        <v>163</v>
      </c>
      <c r="E495" s="230" t="s">
        <v>21</v>
      </c>
      <c r="F495" s="231" t="s">
        <v>521</v>
      </c>
      <c r="G495" s="229"/>
      <c r="H495" s="232" t="s">
        <v>21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163</v>
      </c>
      <c r="AU495" s="238" t="s">
        <v>83</v>
      </c>
      <c r="AV495" s="13" t="s">
        <v>81</v>
      </c>
      <c r="AW495" s="13" t="s">
        <v>37</v>
      </c>
      <c r="AX495" s="13" t="s">
        <v>73</v>
      </c>
      <c r="AY495" s="238" t="s">
        <v>153</v>
      </c>
    </row>
    <row r="496" spans="2:51" s="11" customFormat="1" ht="13.5">
      <c r="B496" s="205"/>
      <c r="C496" s="206"/>
      <c r="D496" s="207" t="s">
        <v>163</v>
      </c>
      <c r="E496" s="208" t="s">
        <v>21</v>
      </c>
      <c r="F496" s="209" t="s">
        <v>522</v>
      </c>
      <c r="G496" s="206"/>
      <c r="H496" s="210">
        <v>64.8</v>
      </c>
      <c r="I496" s="211"/>
      <c r="J496" s="206"/>
      <c r="K496" s="206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163</v>
      </c>
      <c r="AU496" s="216" t="s">
        <v>83</v>
      </c>
      <c r="AV496" s="11" t="s">
        <v>83</v>
      </c>
      <c r="AW496" s="11" t="s">
        <v>37</v>
      </c>
      <c r="AX496" s="11" t="s">
        <v>73</v>
      </c>
      <c r="AY496" s="216" t="s">
        <v>153</v>
      </c>
    </row>
    <row r="497" spans="2:51" s="12" customFormat="1" ht="13.5">
      <c r="B497" s="217"/>
      <c r="C497" s="218"/>
      <c r="D497" s="239" t="s">
        <v>163</v>
      </c>
      <c r="E497" s="240" t="s">
        <v>21</v>
      </c>
      <c r="F497" s="241" t="s">
        <v>165</v>
      </c>
      <c r="G497" s="218"/>
      <c r="H497" s="242">
        <v>64.8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163</v>
      </c>
      <c r="AU497" s="227" t="s">
        <v>83</v>
      </c>
      <c r="AV497" s="12" t="s">
        <v>161</v>
      </c>
      <c r="AW497" s="12" t="s">
        <v>37</v>
      </c>
      <c r="AX497" s="12" t="s">
        <v>81</v>
      </c>
      <c r="AY497" s="227" t="s">
        <v>153</v>
      </c>
    </row>
    <row r="498" spans="2:65" s="1" customFormat="1" ht="22.5" customHeight="1">
      <c r="B498" s="41"/>
      <c r="C498" s="243" t="s">
        <v>523</v>
      </c>
      <c r="D498" s="243" t="s">
        <v>173</v>
      </c>
      <c r="E498" s="244" t="s">
        <v>524</v>
      </c>
      <c r="F498" s="245" t="s">
        <v>525</v>
      </c>
      <c r="G498" s="246" t="s">
        <v>159</v>
      </c>
      <c r="H498" s="247">
        <v>0.855</v>
      </c>
      <c r="I498" s="248"/>
      <c r="J498" s="249">
        <f>ROUND(I498*H498,2)</f>
        <v>0</v>
      </c>
      <c r="K498" s="245" t="s">
        <v>160</v>
      </c>
      <c r="L498" s="250"/>
      <c r="M498" s="251" t="s">
        <v>21</v>
      </c>
      <c r="N498" s="252" t="s">
        <v>46</v>
      </c>
      <c r="O498" s="42"/>
      <c r="P498" s="202">
        <f>O498*H498</f>
        <v>0</v>
      </c>
      <c r="Q498" s="202">
        <v>0.55</v>
      </c>
      <c r="R498" s="202">
        <f>Q498*H498</f>
        <v>0.47025</v>
      </c>
      <c r="S498" s="202">
        <v>0</v>
      </c>
      <c r="T498" s="203">
        <f>S498*H498</f>
        <v>0</v>
      </c>
      <c r="AR498" s="24" t="s">
        <v>377</v>
      </c>
      <c r="AT498" s="24" t="s">
        <v>173</v>
      </c>
      <c r="AU498" s="24" t="s">
        <v>83</v>
      </c>
      <c r="AY498" s="24" t="s">
        <v>153</v>
      </c>
      <c r="BE498" s="204">
        <f>IF(N498="základní",J498,0)</f>
        <v>0</v>
      </c>
      <c r="BF498" s="204">
        <f>IF(N498="snížená",J498,0)</f>
        <v>0</v>
      </c>
      <c r="BG498" s="204">
        <f>IF(N498="zákl. přenesená",J498,0)</f>
        <v>0</v>
      </c>
      <c r="BH498" s="204">
        <f>IF(N498="sníž. přenesená",J498,0)</f>
        <v>0</v>
      </c>
      <c r="BI498" s="204">
        <f>IF(N498="nulová",J498,0)</f>
        <v>0</v>
      </c>
      <c r="BJ498" s="24" t="s">
        <v>161</v>
      </c>
      <c r="BK498" s="204">
        <f>ROUND(I498*H498,2)</f>
        <v>0</v>
      </c>
      <c r="BL498" s="24" t="s">
        <v>291</v>
      </c>
      <c r="BM498" s="24" t="s">
        <v>526</v>
      </c>
    </row>
    <row r="499" spans="2:51" s="11" customFormat="1" ht="13.5">
      <c r="B499" s="205"/>
      <c r="C499" s="206"/>
      <c r="D499" s="207" t="s">
        <v>163</v>
      </c>
      <c r="E499" s="208" t="s">
        <v>21</v>
      </c>
      <c r="F499" s="209" t="s">
        <v>527</v>
      </c>
      <c r="G499" s="206"/>
      <c r="H499" s="210">
        <v>0.855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163</v>
      </c>
      <c r="AU499" s="216" t="s">
        <v>83</v>
      </c>
      <c r="AV499" s="11" t="s">
        <v>83</v>
      </c>
      <c r="AW499" s="11" t="s">
        <v>37</v>
      </c>
      <c r="AX499" s="11" t="s">
        <v>73</v>
      </c>
      <c r="AY499" s="216" t="s">
        <v>153</v>
      </c>
    </row>
    <row r="500" spans="2:51" s="12" customFormat="1" ht="13.5">
      <c r="B500" s="217"/>
      <c r="C500" s="218"/>
      <c r="D500" s="239" t="s">
        <v>163</v>
      </c>
      <c r="E500" s="240" t="s">
        <v>21</v>
      </c>
      <c r="F500" s="241" t="s">
        <v>165</v>
      </c>
      <c r="G500" s="218"/>
      <c r="H500" s="242">
        <v>0.855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163</v>
      </c>
      <c r="AU500" s="227" t="s">
        <v>83</v>
      </c>
      <c r="AV500" s="12" t="s">
        <v>161</v>
      </c>
      <c r="AW500" s="12" t="s">
        <v>37</v>
      </c>
      <c r="AX500" s="12" t="s">
        <v>81</v>
      </c>
      <c r="AY500" s="227" t="s">
        <v>153</v>
      </c>
    </row>
    <row r="501" spans="2:65" s="1" customFormat="1" ht="22.5" customHeight="1">
      <c r="B501" s="41"/>
      <c r="C501" s="193" t="s">
        <v>528</v>
      </c>
      <c r="D501" s="193" t="s">
        <v>156</v>
      </c>
      <c r="E501" s="194" t="s">
        <v>529</v>
      </c>
      <c r="F501" s="195" t="s">
        <v>530</v>
      </c>
      <c r="G501" s="196" t="s">
        <v>159</v>
      </c>
      <c r="H501" s="197">
        <v>0.855</v>
      </c>
      <c r="I501" s="198"/>
      <c r="J501" s="199">
        <f>ROUND(I501*H501,2)</f>
        <v>0</v>
      </c>
      <c r="K501" s="195" t="s">
        <v>160</v>
      </c>
      <c r="L501" s="61"/>
      <c r="M501" s="200" t="s">
        <v>21</v>
      </c>
      <c r="N501" s="201" t="s">
        <v>46</v>
      </c>
      <c r="O501" s="42"/>
      <c r="P501" s="202">
        <f>O501*H501</f>
        <v>0</v>
      </c>
      <c r="Q501" s="202">
        <v>0.01266</v>
      </c>
      <c r="R501" s="202">
        <f>Q501*H501</f>
        <v>0.010824299999999999</v>
      </c>
      <c r="S501" s="202">
        <v>0</v>
      </c>
      <c r="T501" s="203">
        <f>S501*H501</f>
        <v>0</v>
      </c>
      <c r="AR501" s="24" t="s">
        <v>291</v>
      </c>
      <c r="AT501" s="24" t="s">
        <v>156</v>
      </c>
      <c r="AU501" s="24" t="s">
        <v>83</v>
      </c>
      <c r="AY501" s="24" t="s">
        <v>153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4" t="s">
        <v>161</v>
      </c>
      <c r="BK501" s="204">
        <f>ROUND(I501*H501,2)</f>
        <v>0</v>
      </c>
      <c r="BL501" s="24" t="s">
        <v>291</v>
      </c>
      <c r="BM501" s="24" t="s">
        <v>531</v>
      </c>
    </row>
    <row r="502" spans="2:51" s="11" customFormat="1" ht="13.5">
      <c r="B502" s="205"/>
      <c r="C502" s="206"/>
      <c r="D502" s="207" t="s">
        <v>163</v>
      </c>
      <c r="E502" s="208" t="s">
        <v>21</v>
      </c>
      <c r="F502" s="209" t="s">
        <v>532</v>
      </c>
      <c r="G502" s="206"/>
      <c r="H502" s="210">
        <v>0.855</v>
      </c>
      <c r="I502" s="211"/>
      <c r="J502" s="206"/>
      <c r="K502" s="206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163</v>
      </c>
      <c r="AU502" s="216" t="s">
        <v>83</v>
      </c>
      <c r="AV502" s="11" t="s">
        <v>83</v>
      </c>
      <c r="AW502" s="11" t="s">
        <v>37</v>
      </c>
      <c r="AX502" s="11" t="s">
        <v>73</v>
      </c>
      <c r="AY502" s="216" t="s">
        <v>153</v>
      </c>
    </row>
    <row r="503" spans="2:51" s="12" customFormat="1" ht="13.5">
      <c r="B503" s="217"/>
      <c r="C503" s="218"/>
      <c r="D503" s="239" t="s">
        <v>163</v>
      </c>
      <c r="E503" s="240" t="s">
        <v>21</v>
      </c>
      <c r="F503" s="241" t="s">
        <v>165</v>
      </c>
      <c r="G503" s="218"/>
      <c r="H503" s="242">
        <v>0.855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163</v>
      </c>
      <c r="AU503" s="227" t="s">
        <v>83</v>
      </c>
      <c r="AV503" s="12" t="s">
        <v>161</v>
      </c>
      <c r="AW503" s="12" t="s">
        <v>37</v>
      </c>
      <c r="AX503" s="12" t="s">
        <v>81</v>
      </c>
      <c r="AY503" s="227" t="s">
        <v>153</v>
      </c>
    </row>
    <row r="504" spans="2:65" s="1" customFormat="1" ht="22.5" customHeight="1">
      <c r="B504" s="41"/>
      <c r="C504" s="243" t="s">
        <v>533</v>
      </c>
      <c r="D504" s="243" t="s">
        <v>173</v>
      </c>
      <c r="E504" s="244" t="s">
        <v>534</v>
      </c>
      <c r="F504" s="245" t="s">
        <v>535</v>
      </c>
      <c r="G504" s="246" t="s">
        <v>536</v>
      </c>
      <c r="H504" s="247">
        <v>162</v>
      </c>
      <c r="I504" s="248"/>
      <c r="J504" s="249">
        <f>ROUND(I504*H504,2)</f>
        <v>0</v>
      </c>
      <c r="K504" s="245" t="s">
        <v>21</v>
      </c>
      <c r="L504" s="250"/>
      <c r="M504" s="251" t="s">
        <v>21</v>
      </c>
      <c r="N504" s="252" t="s">
        <v>46</v>
      </c>
      <c r="O504" s="42"/>
      <c r="P504" s="202">
        <f>O504*H504</f>
        <v>0</v>
      </c>
      <c r="Q504" s="202">
        <v>0</v>
      </c>
      <c r="R504" s="202">
        <f>Q504*H504</f>
        <v>0</v>
      </c>
      <c r="S504" s="202">
        <v>0</v>
      </c>
      <c r="T504" s="203">
        <f>S504*H504</f>
        <v>0</v>
      </c>
      <c r="AR504" s="24" t="s">
        <v>377</v>
      </c>
      <c r="AT504" s="24" t="s">
        <v>173</v>
      </c>
      <c r="AU504" s="24" t="s">
        <v>83</v>
      </c>
      <c r="AY504" s="24" t="s">
        <v>153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24" t="s">
        <v>161</v>
      </c>
      <c r="BK504" s="204">
        <f>ROUND(I504*H504,2)</f>
        <v>0</v>
      </c>
      <c r="BL504" s="24" t="s">
        <v>291</v>
      </c>
      <c r="BM504" s="24" t="s">
        <v>537</v>
      </c>
    </row>
    <row r="505" spans="2:51" s="11" customFormat="1" ht="13.5">
      <c r="B505" s="205"/>
      <c r="C505" s="206"/>
      <c r="D505" s="207" t="s">
        <v>163</v>
      </c>
      <c r="E505" s="208" t="s">
        <v>21</v>
      </c>
      <c r="F505" s="209" t="s">
        <v>538</v>
      </c>
      <c r="G505" s="206"/>
      <c r="H505" s="210">
        <v>162</v>
      </c>
      <c r="I505" s="211"/>
      <c r="J505" s="206"/>
      <c r="K505" s="206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163</v>
      </c>
      <c r="AU505" s="216" t="s">
        <v>83</v>
      </c>
      <c r="AV505" s="11" t="s">
        <v>83</v>
      </c>
      <c r="AW505" s="11" t="s">
        <v>37</v>
      </c>
      <c r="AX505" s="11" t="s">
        <v>73</v>
      </c>
      <c r="AY505" s="216" t="s">
        <v>153</v>
      </c>
    </row>
    <row r="506" spans="2:51" s="12" customFormat="1" ht="13.5">
      <c r="B506" s="217"/>
      <c r="C506" s="218"/>
      <c r="D506" s="239" t="s">
        <v>163</v>
      </c>
      <c r="E506" s="240" t="s">
        <v>21</v>
      </c>
      <c r="F506" s="241" t="s">
        <v>165</v>
      </c>
      <c r="G506" s="218"/>
      <c r="H506" s="242">
        <v>162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163</v>
      </c>
      <c r="AU506" s="227" t="s">
        <v>83</v>
      </c>
      <c r="AV506" s="12" t="s">
        <v>161</v>
      </c>
      <c r="AW506" s="12" t="s">
        <v>37</v>
      </c>
      <c r="AX506" s="12" t="s">
        <v>81</v>
      </c>
      <c r="AY506" s="227" t="s">
        <v>153</v>
      </c>
    </row>
    <row r="507" spans="2:65" s="1" customFormat="1" ht="31.5" customHeight="1">
      <c r="B507" s="41"/>
      <c r="C507" s="193" t="s">
        <v>539</v>
      </c>
      <c r="D507" s="193" t="s">
        <v>156</v>
      </c>
      <c r="E507" s="194" t="s">
        <v>540</v>
      </c>
      <c r="F507" s="195" t="s">
        <v>541</v>
      </c>
      <c r="G507" s="196" t="s">
        <v>183</v>
      </c>
      <c r="H507" s="197">
        <v>1613.46</v>
      </c>
      <c r="I507" s="198"/>
      <c r="J507" s="199">
        <f>ROUND(I507*H507,2)</f>
        <v>0</v>
      </c>
      <c r="K507" s="195" t="s">
        <v>160</v>
      </c>
      <c r="L507" s="61"/>
      <c r="M507" s="200" t="s">
        <v>21</v>
      </c>
      <c r="N507" s="201" t="s">
        <v>46</v>
      </c>
      <c r="O507" s="42"/>
      <c r="P507" s="202">
        <f>O507*H507</f>
        <v>0</v>
      </c>
      <c r="Q507" s="202">
        <v>0</v>
      </c>
      <c r="R507" s="202">
        <f>Q507*H507</f>
        <v>0</v>
      </c>
      <c r="S507" s="202">
        <v>0.03</v>
      </c>
      <c r="T507" s="203">
        <f>S507*H507</f>
        <v>48.4038</v>
      </c>
      <c r="AR507" s="24" t="s">
        <v>291</v>
      </c>
      <c r="AT507" s="24" t="s">
        <v>156</v>
      </c>
      <c r="AU507" s="24" t="s">
        <v>83</v>
      </c>
      <c r="AY507" s="24" t="s">
        <v>153</v>
      </c>
      <c r="BE507" s="204">
        <f>IF(N507="základní",J507,0)</f>
        <v>0</v>
      </c>
      <c r="BF507" s="204">
        <f>IF(N507="snížená",J507,0)</f>
        <v>0</v>
      </c>
      <c r="BG507" s="204">
        <f>IF(N507="zákl. přenesená",J507,0)</f>
        <v>0</v>
      </c>
      <c r="BH507" s="204">
        <f>IF(N507="sníž. přenesená",J507,0)</f>
        <v>0</v>
      </c>
      <c r="BI507" s="204">
        <f>IF(N507="nulová",J507,0)</f>
        <v>0</v>
      </c>
      <c r="BJ507" s="24" t="s">
        <v>161</v>
      </c>
      <c r="BK507" s="204">
        <f>ROUND(I507*H507,2)</f>
        <v>0</v>
      </c>
      <c r="BL507" s="24" t="s">
        <v>291</v>
      </c>
      <c r="BM507" s="24" t="s">
        <v>542</v>
      </c>
    </row>
    <row r="508" spans="2:51" s="11" customFormat="1" ht="13.5">
      <c r="B508" s="205"/>
      <c r="C508" s="206"/>
      <c r="D508" s="207" t="s">
        <v>163</v>
      </c>
      <c r="E508" s="208" t="s">
        <v>21</v>
      </c>
      <c r="F508" s="209" t="s">
        <v>21</v>
      </c>
      <c r="G508" s="206"/>
      <c r="H508" s="210">
        <v>0</v>
      </c>
      <c r="I508" s="211"/>
      <c r="J508" s="206"/>
      <c r="K508" s="206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163</v>
      </c>
      <c r="AU508" s="216" t="s">
        <v>83</v>
      </c>
      <c r="AV508" s="11" t="s">
        <v>83</v>
      </c>
      <c r="AW508" s="11" t="s">
        <v>37</v>
      </c>
      <c r="AX508" s="11" t="s">
        <v>73</v>
      </c>
      <c r="AY508" s="216" t="s">
        <v>153</v>
      </c>
    </row>
    <row r="509" spans="2:51" s="11" customFormat="1" ht="13.5">
      <c r="B509" s="205"/>
      <c r="C509" s="206"/>
      <c r="D509" s="207" t="s">
        <v>163</v>
      </c>
      <c r="E509" s="208" t="s">
        <v>21</v>
      </c>
      <c r="F509" s="209" t="s">
        <v>543</v>
      </c>
      <c r="G509" s="206"/>
      <c r="H509" s="210">
        <v>1613.46</v>
      </c>
      <c r="I509" s="211"/>
      <c r="J509" s="206"/>
      <c r="K509" s="206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163</v>
      </c>
      <c r="AU509" s="216" t="s">
        <v>83</v>
      </c>
      <c r="AV509" s="11" t="s">
        <v>83</v>
      </c>
      <c r="AW509" s="11" t="s">
        <v>37</v>
      </c>
      <c r="AX509" s="11" t="s">
        <v>73</v>
      </c>
      <c r="AY509" s="216" t="s">
        <v>153</v>
      </c>
    </row>
    <row r="510" spans="2:51" s="12" customFormat="1" ht="13.5">
      <c r="B510" s="217"/>
      <c r="C510" s="218"/>
      <c r="D510" s="239" t="s">
        <v>163</v>
      </c>
      <c r="E510" s="240" t="s">
        <v>21</v>
      </c>
      <c r="F510" s="241" t="s">
        <v>165</v>
      </c>
      <c r="G510" s="218"/>
      <c r="H510" s="242">
        <v>1613.46</v>
      </c>
      <c r="I510" s="222"/>
      <c r="J510" s="218"/>
      <c r="K510" s="218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163</v>
      </c>
      <c r="AU510" s="227" t="s">
        <v>83</v>
      </c>
      <c r="AV510" s="12" t="s">
        <v>161</v>
      </c>
      <c r="AW510" s="12" t="s">
        <v>37</v>
      </c>
      <c r="AX510" s="12" t="s">
        <v>81</v>
      </c>
      <c r="AY510" s="227" t="s">
        <v>153</v>
      </c>
    </row>
    <row r="511" spans="2:65" s="1" customFormat="1" ht="31.5" customHeight="1">
      <c r="B511" s="41"/>
      <c r="C511" s="193" t="s">
        <v>544</v>
      </c>
      <c r="D511" s="193" t="s">
        <v>156</v>
      </c>
      <c r="E511" s="194" t="s">
        <v>545</v>
      </c>
      <c r="F511" s="195" t="s">
        <v>546</v>
      </c>
      <c r="G511" s="196" t="s">
        <v>393</v>
      </c>
      <c r="H511" s="197">
        <v>0.481</v>
      </c>
      <c r="I511" s="198"/>
      <c r="J511" s="199">
        <f>ROUND(I511*H511,2)</f>
        <v>0</v>
      </c>
      <c r="K511" s="195" t="s">
        <v>160</v>
      </c>
      <c r="L511" s="61"/>
      <c r="M511" s="200" t="s">
        <v>21</v>
      </c>
      <c r="N511" s="201" t="s">
        <v>46</v>
      </c>
      <c r="O511" s="42"/>
      <c r="P511" s="202">
        <f>O511*H511</f>
        <v>0</v>
      </c>
      <c r="Q511" s="202">
        <v>0</v>
      </c>
      <c r="R511" s="202">
        <f>Q511*H511</f>
        <v>0</v>
      </c>
      <c r="S511" s="202">
        <v>0</v>
      </c>
      <c r="T511" s="203">
        <f>S511*H511</f>
        <v>0</v>
      </c>
      <c r="AR511" s="24" t="s">
        <v>291</v>
      </c>
      <c r="AT511" s="24" t="s">
        <v>156</v>
      </c>
      <c r="AU511" s="24" t="s">
        <v>83</v>
      </c>
      <c r="AY511" s="24" t="s">
        <v>153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4" t="s">
        <v>161</v>
      </c>
      <c r="BK511" s="204">
        <f>ROUND(I511*H511,2)</f>
        <v>0</v>
      </c>
      <c r="BL511" s="24" t="s">
        <v>291</v>
      </c>
      <c r="BM511" s="24" t="s">
        <v>547</v>
      </c>
    </row>
    <row r="512" spans="2:63" s="10" customFormat="1" ht="29.85" customHeight="1">
      <c r="B512" s="176"/>
      <c r="C512" s="177"/>
      <c r="D512" s="190" t="s">
        <v>72</v>
      </c>
      <c r="E512" s="191" t="s">
        <v>548</v>
      </c>
      <c r="F512" s="191" t="s">
        <v>549</v>
      </c>
      <c r="G512" s="177"/>
      <c r="H512" s="177"/>
      <c r="I512" s="180"/>
      <c r="J512" s="192">
        <f>BK512</f>
        <v>0</v>
      </c>
      <c r="K512" s="177"/>
      <c r="L512" s="182"/>
      <c r="M512" s="183"/>
      <c r="N512" s="184"/>
      <c r="O512" s="184"/>
      <c r="P512" s="185">
        <f>SUM(P513:P719)</f>
        <v>0</v>
      </c>
      <c r="Q512" s="184"/>
      <c r="R512" s="185">
        <f>SUM(R513:R719)</f>
        <v>6.0088162</v>
      </c>
      <c r="S512" s="184"/>
      <c r="T512" s="186">
        <f>SUM(T513:T719)</f>
        <v>8.650153399999999</v>
      </c>
      <c r="AR512" s="187" t="s">
        <v>83</v>
      </c>
      <c r="AT512" s="188" t="s">
        <v>72</v>
      </c>
      <c r="AU512" s="188" t="s">
        <v>81</v>
      </c>
      <c r="AY512" s="187" t="s">
        <v>153</v>
      </c>
      <c r="BK512" s="189">
        <f>SUM(BK513:BK719)</f>
        <v>0</v>
      </c>
    </row>
    <row r="513" spans="2:65" s="1" customFormat="1" ht="22.5" customHeight="1">
      <c r="B513" s="41"/>
      <c r="C513" s="193" t="s">
        <v>550</v>
      </c>
      <c r="D513" s="193" t="s">
        <v>156</v>
      </c>
      <c r="E513" s="194" t="s">
        <v>551</v>
      </c>
      <c r="F513" s="195" t="s">
        <v>552</v>
      </c>
      <c r="G513" s="196" t="s">
        <v>536</v>
      </c>
      <c r="H513" s="197">
        <v>1</v>
      </c>
      <c r="I513" s="198"/>
      <c r="J513" s="199">
        <f>ROUND(I513*H513,2)</f>
        <v>0</v>
      </c>
      <c r="K513" s="195" t="s">
        <v>21</v>
      </c>
      <c r="L513" s="61"/>
      <c r="M513" s="200" t="s">
        <v>21</v>
      </c>
      <c r="N513" s="201" t="s">
        <v>46</v>
      </c>
      <c r="O513" s="42"/>
      <c r="P513" s="202">
        <f>O513*H513</f>
        <v>0</v>
      </c>
      <c r="Q513" s="202">
        <v>0</v>
      </c>
      <c r="R513" s="202">
        <f>Q513*H513</f>
        <v>0</v>
      </c>
      <c r="S513" s="202">
        <v>0</v>
      </c>
      <c r="T513" s="203">
        <f>S513*H513</f>
        <v>0</v>
      </c>
      <c r="AR513" s="24" t="s">
        <v>291</v>
      </c>
      <c r="AT513" s="24" t="s">
        <v>156</v>
      </c>
      <c r="AU513" s="24" t="s">
        <v>83</v>
      </c>
      <c r="AY513" s="24" t="s">
        <v>153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24" t="s">
        <v>161</v>
      </c>
      <c r="BK513" s="204">
        <f>ROUND(I513*H513,2)</f>
        <v>0</v>
      </c>
      <c r="BL513" s="24" t="s">
        <v>291</v>
      </c>
      <c r="BM513" s="24" t="s">
        <v>553</v>
      </c>
    </row>
    <row r="514" spans="2:65" s="1" customFormat="1" ht="22.5" customHeight="1">
      <c r="B514" s="41"/>
      <c r="C514" s="193" t="s">
        <v>554</v>
      </c>
      <c r="D514" s="193" t="s">
        <v>156</v>
      </c>
      <c r="E514" s="194" t="s">
        <v>555</v>
      </c>
      <c r="F514" s="195" t="s">
        <v>556</v>
      </c>
      <c r="G514" s="196" t="s">
        <v>557</v>
      </c>
      <c r="H514" s="197">
        <v>80</v>
      </c>
      <c r="I514" s="198"/>
      <c r="J514" s="199">
        <f>ROUND(I514*H514,2)</f>
        <v>0</v>
      </c>
      <c r="K514" s="195" t="s">
        <v>21</v>
      </c>
      <c r="L514" s="61"/>
      <c r="M514" s="200" t="s">
        <v>21</v>
      </c>
      <c r="N514" s="201" t="s">
        <v>46</v>
      </c>
      <c r="O514" s="42"/>
      <c r="P514" s="202">
        <f>O514*H514</f>
        <v>0</v>
      </c>
      <c r="Q514" s="202">
        <v>0</v>
      </c>
      <c r="R514" s="202">
        <f>Q514*H514</f>
        <v>0</v>
      </c>
      <c r="S514" s="202">
        <v>0</v>
      </c>
      <c r="T514" s="203">
        <f>S514*H514</f>
        <v>0</v>
      </c>
      <c r="AR514" s="24" t="s">
        <v>291</v>
      </c>
      <c r="AT514" s="24" t="s">
        <v>156</v>
      </c>
      <c r="AU514" s="24" t="s">
        <v>83</v>
      </c>
      <c r="AY514" s="24" t="s">
        <v>153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4" t="s">
        <v>161</v>
      </c>
      <c r="BK514" s="204">
        <f>ROUND(I514*H514,2)</f>
        <v>0</v>
      </c>
      <c r="BL514" s="24" t="s">
        <v>291</v>
      </c>
      <c r="BM514" s="24" t="s">
        <v>558</v>
      </c>
    </row>
    <row r="515" spans="2:65" s="1" customFormat="1" ht="22.5" customHeight="1">
      <c r="B515" s="41"/>
      <c r="C515" s="193" t="s">
        <v>559</v>
      </c>
      <c r="D515" s="193" t="s">
        <v>156</v>
      </c>
      <c r="E515" s="194" t="s">
        <v>560</v>
      </c>
      <c r="F515" s="195" t="s">
        <v>561</v>
      </c>
      <c r="G515" s="196" t="s">
        <v>183</v>
      </c>
      <c r="H515" s="197">
        <v>1.7</v>
      </c>
      <c r="I515" s="198"/>
      <c r="J515" s="199">
        <f>ROUND(I515*H515,2)</f>
        <v>0</v>
      </c>
      <c r="K515" s="195" t="s">
        <v>160</v>
      </c>
      <c r="L515" s="61"/>
      <c r="M515" s="200" t="s">
        <v>21</v>
      </c>
      <c r="N515" s="201" t="s">
        <v>46</v>
      </c>
      <c r="O515" s="42"/>
      <c r="P515" s="202">
        <f>O515*H515</f>
        <v>0</v>
      </c>
      <c r="Q515" s="202">
        <v>0</v>
      </c>
      <c r="R515" s="202">
        <f>Q515*H515</f>
        <v>0</v>
      </c>
      <c r="S515" s="202">
        <v>0.02465</v>
      </c>
      <c r="T515" s="203">
        <f>S515*H515</f>
        <v>0.041905</v>
      </c>
      <c r="AR515" s="24" t="s">
        <v>291</v>
      </c>
      <c r="AT515" s="24" t="s">
        <v>156</v>
      </c>
      <c r="AU515" s="24" t="s">
        <v>83</v>
      </c>
      <c r="AY515" s="24" t="s">
        <v>153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24" t="s">
        <v>161</v>
      </c>
      <c r="BK515" s="204">
        <f>ROUND(I515*H515,2)</f>
        <v>0</v>
      </c>
      <c r="BL515" s="24" t="s">
        <v>291</v>
      </c>
      <c r="BM515" s="24" t="s">
        <v>562</v>
      </c>
    </row>
    <row r="516" spans="2:51" s="13" customFormat="1" ht="13.5">
      <c r="B516" s="228"/>
      <c r="C516" s="229"/>
      <c r="D516" s="207" t="s">
        <v>163</v>
      </c>
      <c r="E516" s="230" t="s">
        <v>21</v>
      </c>
      <c r="F516" s="231" t="s">
        <v>563</v>
      </c>
      <c r="G516" s="229"/>
      <c r="H516" s="232" t="s">
        <v>21</v>
      </c>
      <c r="I516" s="233"/>
      <c r="J516" s="229"/>
      <c r="K516" s="229"/>
      <c r="L516" s="234"/>
      <c r="M516" s="235"/>
      <c r="N516" s="236"/>
      <c r="O516" s="236"/>
      <c r="P516" s="236"/>
      <c r="Q516" s="236"/>
      <c r="R516" s="236"/>
      <c r="S516" s="236"/>
      <c r="T516" s="237"/>
      <c r="AT516" s="238" t="s">
        <v>163</v>
      </c>
      <c r="AU516" s="238" t="s">
        <v>83</v>
      </c>
      <c r="AV516" s="13" t="s">
        <v>81</v>
      </c>
      <c r="AW516" s="13" t="s">
        <v>37</v>
      </c>
      <c r="AX516" s="13" t="s">
        <v>73</v>
      </c>
      <c r="AY516" s="238" t="s">
        <v>153</v>
      </c>
    </row>
    <row r="517" spans="2:51" s="11" customFormat="1" ht="13.5">
      <c r="B517" s="205"/>
      <c r="C517" s="206"/>
      <c r="D517" s="207" t="s">
        <v>163</v>
      </c>
      <c r="E517" s="208" t="s">
        <v>21</v>
      </c>
      <c r="F517" s="209" t="s">
        <v>564</v>
      </c>
      <c r="G517" s="206"/>
      <c r="H517" s="210">
        <v>1.7</v>
      </c>
      <c r="I517" s="211"/>
      <c r="J517" s="206"/>
      <c r="K517" s="206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163</v>
      </c>
      <c r="AU517" s="216" t="s">
        <v>83</v>
      </c>
      <c r="AV517" s="11" t="s">
        <v>83</v>
      </c>
      <c r="AW517" s="11" t="s">
        <v>37</v>
      </c>
      <c r="AX517" s="11" t="s">
        <v>73</v>
      </c>
      <c r="AY517" s="216" t="s">
        <v>153</v>
      </c>
    </row>
    <row r="518" spans="2:51" s="12" customFormat="1" ht="13.5">
      <c r="B518" s="217"/>
      <c r="C518" s="218"/>
      <c r="D518" s="239" t="s">
        <v>163</v>
      </c>
      <c r="E518" s="240" t="s">
        <v>21</v>
      </c>
      <c r="F518" s="241" t="s">
        <v>165</v>
      </c>
      <c r="G518" s="218"/>
      <c r="H518" s="242">
        <v>1.7</v>
      </c>
      <c r="I518" s="222"/>
      <c r="J518" s="218"/>
      <c r="K518" s="218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163</v>
      </c>
      <c r="AU518" s="227" t="s">
        <v>83</v>
      </c>
      <c r="AV518" s="12" t="s">
        <v>161</v>
      </c>
      <c r="AW518" s="12" t="s">
        <v>37</v>
      </c>
      <c r="AX518" s="12" t="s">
        <v>81</v>
      </c>
      <c r="AY518" s="227" t="s">
        <v>153</v>
      </c>
    </row>
    <row r="519" spans="2:65" s="1" customFormat="1" ht="22.5" customHeight="1">
      <c r="B519" s="41"/>
      <c r="C519" s="193" t="s">
        <v>565</v>
      </c>
      <c r="D519" s="193" t="s">
        <v>156</v>
      </c>
      <c r="E519" s="194" t="s">
        <v>566</v>
      </c>
      <c r="F519" s="195" t="s">
        <v>567</v>
      </c>
      <c r="G519" s="196" t="s">
        <v>183</v>
      </c>
      <c r="H519" s="197">
        <v>186.49</v>
      </c>
      <c r="I519" s="198"/>
      <c r="J519" s="199">
        <f>ROUND(I519*H519,2)</f>
        <v>0</v>
      </c>
      <c r="K519" s="195" t="s">
        <v>160</v>
      </c>
      <c r="L519" s="61"/>
      <c r="M519" s="200" t="s">
        <v>21</v>
      </c>
      <c r="N519" s="201" t="s">
        <v>46</v>
      </c>
      <c r="O519" s="42"/>
      <c r="P519" s="202">
        <f>O519*H519</f>
        <v>0</v>
      </c>
      <c r="Q519" s="202">
        <v>0</v>
      </c>
      <c r="R519" s="202">
        <f>Q519*H519</f>
        <v>0</v>
      </c>
      <c r="S519" s="202">
        <v>0.02465</v>
      </c>
      <c r="T519" s="203">
        <f>S519*H519</f>
        <v>4.5969785</v>
      </c>
      <c r="AR519" s="24" t="s">
        <v>291</v>
      </c>
      <c r="AT519" s="24" t="s">
        <v>156</v>
      </c>
      <c r="AU519" s="24" t="s">
        <v>83</v>
      </c>
      <c r="AY519" s="24" t="s">
        <v>153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4" t="s">
        <v>161</v>
      </c>
      <c r="BK519" s="204">
        <f>ROUND(I519*H519,2)</f>
        <v>0</v>
      </c>
      <c r="BL519" s="24" t="s">
        <v>291</v>
      </c>
      <c r="BM519" s="24" t="s">
        <v>568</v>
      </c>
    </row>
    <row r="520" spans="2:51" s="13" customFormat="1" ht="13.5">
      <c r="B520" s="228"/>
      <c r="C520" s="229"/>
      <c r="D520" s="207" t="s">
        <v>163</v>
      </c>
      <c r="E520" s="230" t="s">
        <v>21</v>
      </c>
      <c r="F520" s="231" t="s">
        <v>569</v>
      </c>
      <c r="G520" s="229"/>
      <c r="H520" s="232" t="s">
        <v>21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163</v>
      </c>
      <c r="AU520" s="238" t="s">
        <v>83</v>
      </c>
      <c r="AV520" s="13" t="s">
        <v>81</v>
      </c>
      <c r="AW520" s="13" t="s">
        <v>37</v>
      </c>
      <c r="AX520" s="13" t="s">
        <v>73</v>
      </c>
      <c r="AY520" s="238" t="s">
        <v>153</v>
      </c>
    </row>
    <row r="521" spans="2:51" s="11" customFormat="1" ht="13.5">
      <c r="B521" s="205"/>
      <c r="C521" s="206"/>
      <c r="D521" s="207" t="s">
        <v>163</v>
      </c>
      <c r="E521" s="208" t="s">
        <v>21</v>
      </c>
      <c r="F521" s="209" t="s">
        <v>570</v>
      </c>
      <c r="G521" s="206"/>
      <c r="H521" s="210">
        <v>171.54</v>
      </c>
      <c r="I521" s="211"/>
      <c r="J521" s="206"/>
      <c r="K521" s="206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163</v>
      </c>
      <c r="AU521" s="216" t="s">
        <v>83</v>
      </c>
      <c r="AV521" s="11" t="s">
        <v>83</v>
      </c>
      <c r="AW521" s="11" t="s">
        <v>37</v>
      </c>
      <c r="AX521" s="11" t="s">
        <v>73</v>
      </c>
      <c r="AY521" s="216" t="s">
        <v>153</v>
      </c>
    </row>
    <row r="522" spans="2:51" s="13" customFormat="1" ht="13.5">
      <c r="B522" s="228"/>
      <c r="C522" s="229"/>
      <c r="D522" s="207" t="s">
        <v>163</v>
      </c>
      <c r="E522" s="230" t="s">
        <v>21</v>
      </c>
      <c r="F522" s="231" t="s">
        <v>571</v>
      </c>
      <c r="G522" s="229"/>
      <c r="H522" s="232" t="s">
        <v>21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163</v>
      </c>
      <c r="AU522" s="238" t="s">
        <v>83</v>
      </c>
      <c r="AV522" s="13" t="s">
        <v>81</v>
      </c>
      <c r="AW522" s="13" t="s">
        <v>37</v>
      </c>
      <c r="AX522" s="13" t="s">
        <v>73</v>
      </c>
      <c r="AY522" s="238" t="s">
        <v>153</v>
      </c>
    </row>
    <row r="523" spans="2:51" s="11" customFormat="1" ht="13.5">
      <c r="B523" s="205"/>
      <c r="C523" s="206"/>
      <c r="D523" s="207" t="s">
        <v>163</v>
      </c>
      <c r="E523" s="208" t="s">
        <v>21</v>
      </c>
      <c r="F523" s="209" t="s">
        <v>572</v>
      </c>
      <c r="G523" s="206"/>
      <c r="H523" s="210">
        <v>1.69</v>
      </c>
      <c r="I523" s="211"/>
      <c r="J523" s="206"/>
      <c r="K523" s="206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163</v>
      </c>
      <c r="AU523" s="216" t="s">
        <v>83</v>
      </c>
      <c r="AV523" s="11" t="s">
        <v>83</v>
      </c>
      <c r="AW523" s="11" t="s">
        <v>37</v>
      </c>
      <c r="AX523" s="11" t="s">
        <v>73</v>
      </c>
      <c r="AY523" s="216" t="s">
        <v>153</v>
      </c>
    </row>
    <row r="524" spans="2:51" s="13" customFormat="1" ht="13.5">
      <c r="B524" s="228"/>
      <c r="C524" s="229"/>
      <c r="D524" s="207" t="s">
        <v>163</v>
      </c>
      <c r="E524" s="230" t="s">
        <v>21</v>
      </c>
      <c r="F524" s="231" t="s">
        <v>573</v>
      </c>
      <c r="G524" s="229"/>
      <c r="H524" s="232" t="s">
        <v>21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163</v>
      </c>
      <c r="AU524" s="238" t="s">
        <v>83</v>
      </c>
      <c r="AV524" s="13" t="s">
        <v>81</v>
      </c>
      <c r="AW524" s="13" t="s">
        <v>37</v>
      </c>
      <c r="AX524" s="13" t="s">
        <v>73</v>
      </c>
      <c r="AY524" s="238" t="s">
        <v>153</v>
      </c>
    </row>
    <row r="525" spans="2:51" s="11" customFormat="1" ht="13.5">
      <c r="B525" s="205"/>
      <c r="C525" s="206"/>
      <c r="D525" s="207" t="s">
        <v>163</v>
      </c>
      <c r="E525" s="208" t="s">
        <v>21</v>
      </c>
      <c r="F525" s="209" t="s">
        <v>574</v>
      </c>
      <c r="G525" s="206"/>
      <c r="H525" s="210">
        <v>13.26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163</v>
      </c>
      <c r="AU525" s="216" t="s">
        <v>83</v>
      </c>
      <c r="AV525" s="11" t="s">
        <v>83</v>
      </c>
      <c r="AW525" s="11" t="s">
        <v>37</v>
      </c>
      <c r="AX525" s="11" t="s">
        <v>73</v>
      </c>
      <c r="AY525" s="216" t="s">
        <v>153</v>
      </c>
    </row>
    <row r="526" spans="2:51" s="11" customFormat="1" ht="13.5">
      <c r="B526" s="205"/>
      <c r="C526" s="206"/>
      <c r="D526" s="207" t="s">
        <v>163</v>
      </c>
      <c r="E526" s="208" t="s">
        <v>21</v>
      </c>
      <c r="F526" s="209" t="s">
        <v>21</v>
      </c>
      <c r="G526" s="206"/>
      <c r="H526" s="210">
        <v>0</v>
      </c>
      <c r="I526" s="211"/>
      <c r="J526" s="206"/>
      <c r="K526" s="206"/>
      <c r="L526" s="212"/>
      <c r="M526" s="213"/>
      <c r="N526" s="214"/>
      <c r="O526" s="214"/>
      <c r="P526" s="214"/>
      <c r="Q526" s="214"/>
      <c r="R526" s="214"/>
      <c r="S526" s="214"/>
      <c r="T526" s="215"/>
      <c r="AT526" s="216" t="s">
        <v>163</v>
      </c>
      <c r="AU526" s="216" t="s">
        <v>83</v>
      </c>
      <c r="AV526" s="11" t="s">
        <v>83</v>
      </c>
      <c r="AW526" s="11" t="s">
        <v>37</v>
      </c>
      <c r="AX526" s="11" t="s">
        <v>73</v>
      </c>
      <c r="AY526" s="216" t="s">
        <v>153</v>
      </c>
    </row>
    <row r="527" spans="2:51" s="12" customFormat="1" ht="13.5">
      <c r="B527" s="217"/>
      <c r="C527" s="218"/>
      <c r="D527" s="239" t="s">
        <v>163</v>
      </c>
      <c r="E527" s="240" t="s">
        <v>21</v>
      </c>
      <c r="F527" s="241" t="s">
        <v>165</v>
      </c>
      <c r="G527" s="218"/>
      <c r="H527" s="242">
        <v>186.49</v>
      </c>
      <c r="I527" s="222"/>
      <c r="J527" s="218"/>
      <c r="K527" s="218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163</v>
      </c>
      <c r="AU527" s="227" t="s">
        <v>83</v>
      </c>
      <c r="AV527" s="12" t="s">
        <v>161</v>
      </c>
      <c r="AW527" s="12" t="s">
        <v>37</v>
      </c>
      <c r="AX527" s="12" t="s">
        <v>81</v>
      </c>
      <c r="AY527" s="227" t="s">
        <v>153</v>
      </c>
    </row>
    <row r="528" spans="2:65" s="1" customFormat="1" ht="22.5" customHeight="1">
      <c r="B528" s="41"/>
      <c r="C528" s="193" t="s">
        <v>575</v>
      </c>
      <c r="D528" s="193" t="s">
        <v>156</v>
      </c>
      <c r="E528" s="194" t="s">
        <v>576</v>
      </c>
      <c r="F528" s="195" t="s">
        <v>577</v>
      </c>
      <c r="G528" s="196" t="s">
        <v>183</v>
      </c>
      <c r="H528" s="197">
        <v>203.755</v>
      </c>
      <c r="I528" s="198"/>
      <c r="J528" s="199">
        <f>ROUND(I528*H528,2)</f>
        <v>0</v>
      </c>
      <c r="K528" s="195" t="s">
        <v>160</v>
      </c>
      <c r="L528" s="61"/>
      <c r="M528" s="200" t="s">
        <v>21</v>
      </c>
      <c r="N528" s="201" t="s">
        <v>46</v>
      </c>
      <c r="O528" s="42"/>
      <c r="P528" s="202">
        <f>O528*H528</f>
        <v>0</v>
      </c>
      <c r="Q528" s="202">
        <v>0</v>
      </c>
      <c r="R528" s="202">
        <f>Q528*H528</f>
        <v>0</v>
      </c>
      <c r="S528" s="202">
        <v>0.01098</v>
      </c>
      <c r="T528" s="203">
        <f>S528*H528</f>
        <v>2.2372299</v>
      </c>
      <c r="AR528" s="24" t="s">
        <v>291</v>
      </c>
      <c r="AT528" s="24" t="s">
        <v>156</v>
      </c>
      <c r="AU528" s="24" t="s">
        <v>83</v>
      </c>
      <c r="AY528" s="24" t="s">
        <v>153</v>
      </c>
      <c r="BE528" s="204">
        <f>IF(N528="základní",J528,0)</f>
        <v>0</v>
      </c>
      <c r="BF528" s="204">
        <f>IF(N528="snížená",J528,0)</f>
        <v>0</v>
      </c>
      <c r="BG528" s="204">
        <f>IF(N528="zákl. přenesená",J528,0)</f>
        <v>0</v>
      </c>
      <c r="BH528" s="204">
        <f>IF(N528="sníž. přenesená",J528,0)</f>
        <v>0</v>
      </c>
      <c r="BI528" s="204">
        <f>IF(N528="nulová",J528,0)</f>
        <v>0</v>
      </c>
      <c r="BJ528" s="24" t="s">
        <v>161</v>
      </c>
      <c r="BK528" s="204">
        <f>ROUND(I528*H528,2)</f>
        <v>0</v>
      </c>
      <c r="BL528" s="24" t="s">
        <v>291</v>
      </c>
      <c r="BM528" s="24" t="s">
        <v>578</v>
      </c>
    </row>
    <row r="529" spans="2:51" s="13" customFormat="1" ht="13.5">
      <c r="B529" s="228"/>
      <c r="C529" s="229"/>
      <c r="D529" s="207" t="s">
        <v>163</v>
      </c>
      <c r="E529" s="230" t="s">
        <v>21</v>
      </c>
      <c r="F529" s="231" t="s">
        <v>238</v>
      </c>
      <c r="G529" s="229"/>
      <c r="H529" s="232" t="s">
        <v>21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AT529" s="238" t="s">
        <v>163</v>
      </c>
      <c r="AU529" s="238" t="s">
        <v>83</v>
      </c>
      <c r="AV529" s="13" t="s">
        <v>81</v>
      </c>
      <c r="AW529" s="13" t="s">
        <v>37</v>
      </c>
      <c r="AX529" s="13" t="s">
        <v>73</v>
      </c>
      <c r="AY529" s="238" t="s">
        <v>153</v>
      </c>
    </row>
    <row r="530" spans="2:51" s="11" customFormat="1" ht="13.5">
      <c r="B530" s="205"/>
      <c r="C530" s="206"/>
      <c r="D530" s="207" t="s">
        <v>163</v>
      </c>
      <c r="E530" s="208" t="s">
        <v>21</v>
      </c>
      <c r="F530" s="209" t="s">
        <v>239</v>
      </c>
      <c r="G530" s="206"/>
      <c r="H530" s="210">
        <v>83.664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163</v>
      </c>
      <c r="AU530" s="216" t="s">
        <v>83</v>
      </c>
      <c r="AV530" s="11" t="s">
        <v>83</v>
      </c>
      <c r="AW530" s="11" t="s">
        <v>37</v>
      </c>
      <c r="AX530" s="11" t="s">
        <v>73</v>
      </c>
      <c r="AY530" s="216" t="s">
        <v>153</v>
      </c>
    </row>
    <row r="531" spans="2:51" s="11" customFormat="1" ht="13.5">
      <c r="B531" s="205"/>
      <c r="C531" s="206"/>
      <c r="D531" s="207" t="s">
        <v>163</v>
      </c>
      <c r="E531" s="208" t="s">
        <v>21</v>
      </c>
      <c r="F531" s="209" t="s">
        <v>240</v>
      </c>
      <c r="G531" s="206"/>
      <c r="H531" s="210">
        <v>48.72</v>
      </c>
      <c r="I531" s="211"/>
      <c r="J531" s="206"/>
      <c r="K531" s="206"/>
      <c r="L531" s="212"/>
      <c r="M531" s="213"/>
      <c r="N531" s="214"/>
      <c r="O531" s="214"/>
      <c r="P531" s="214"/>
      <c r="Q531" s="214"/>
      <c r="R531" s="214"/>
      <c r="S531" s="214"/>
      <c r="T531" s="215"/>
      <c r="AT531" s="216" t="s">
        <v>163</v>
      </c>
      <c r="AU531" s="216" t="s">
        <v>83</v>
      </c>
      <c r="AV531" s="11" t="s">
        <v>83</v>
      </c>
      <c r="AW531" s="11" t="s">
        <v>37</v>
      </c>
      <c r="AX531" s="11" t="s">
        <v>73</v>
      </c>
      <c r="AY531" s="216" t="s">
        <v>153</v>
      </c>
    </row>
    <row r="532" spans="2:51" s="11" customFormat="1" ht="13.5">
      <c r="B532" s="205"/>
      <c r="C532" s="206"/>
      <c r="D532" s="207" t="s">
        <v>163</v>
      </c>
      <c r="E532" s="208" t="s">
        <v>21</v>
      </c>
      <c r="F532" s="209" t="s">
        <v>241</v>
      </c>
      <c r="G532" s="206"/>
      <c r="H532" s="210">
        <v>65.736</v>
      </c>
      <c r="I532" s="211"/>
      <c r="J532" s="206"/>
      <c r="K532" s="206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163</v>
      </c>
      <c r="AU532" s="216" t="s">
        <v>83</v>
      </c>
      <c r="AV532" s="11" t="s">
        <v>83</v>
      </c>
      <c r="AW532" s="11" t="s">
        <v>37</v>
      </c>
      <c r="AX532" s="11" t="s">
        <v>73</v>
      </c>
      <c r="AY532" s="216" t="s">
        <v>153</v>
      </c>
    </row>
    <row r="533" spans="2:51" s="11" customFormat="1" ht="13.5">
      <c r="B533" s="205"/>
      <c r="C533" s="206"/>
      <c r="D533" s="207" t="s">
        <v>163</v>
      </c>
      <c r="E533" s="208" t="s">
        <v>21</v>
      </c>
      <c r="F533" s="209" t="s">
        <v>242</v>
      </c>
      <c r="G533" s="206"/>
      <c r="H533" s="210">
        <v>25.06</v>
      </c>
      <c r="I533" s="211"/>
      <c r="J533" s="206"/>
      <c r="K533" s="206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163</v>
      </c>
      <c r="AU533" s="216" t="s">
        <v>83</v>
      </c>
      <c r="AV533" s="11" t="s">
        <v>83</v>
      </c>
      <c r="AW533" s="11" t="s">
        <v>37</v>
      </c>
      <c r="AX533" s="11" t="s">
        <v>73</v>
      </c>
      <c r="AY533" s="216" t="s">
        <v>153</v>
      </c>
    </row>
    <row r="534" spans="2:51" s="11" customFormat="1" ht="13.5">
      <c r="B534" s="205"/>
      <c r="C534" s="206"/>
      <c r="D534" s="207" t="s">
        <v>163</v>
      </c>
      <c r="E534" s="208" t="s">
        <v>21</v>
      </c>
      <c r="F534" s="209" t="s">
        <v>243</v>
      </c>
      <c r="G534" s="206"/>
      <c r="H534" s="210">
        <v>-11.025</v>
      </c>
      <c r="I534" s="211"/>
      <c r="J534" s="206"/>
      <c r="K534" s="206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163</v>
      </c>
      <c r="AU534" s="216" t="s">
        <v>83</v>
      </c>
      <c r="AV534" s="11" t="s">
        <v>83</v>
      </c>
      <c r="AW534" s="11" t="s">
        <v>37</v>
      </c>
      <c r="AX534" s="11" t="s">
        <v>73</v>
      </c>
      <c r="AY534" s="216" t="s">
        <v>153</v>
      </c>
    </row>
    <row r="535" spans="2:51" s="11" customFormat="1" ht="13.5">
      <c r="B535" s="205"/>
      <c r="C535" s="206"/>
      <c r="D535" s="207" t="s">
        <v>163</v>
      </c>
      <c r="E535" s="208" t="s">
        <v>21</v>
      </c>
      <c r="F535" s="209" t="s">
        <v>244</v>
      </c>
      <c r="G535" s="206"/>
      <c r="H535" s="210">
        <v>-7.56</v>
      </c>
      <c r="I535" s="211"/>
      <c r="J535" s="206"/>
      <c r="K535" s="206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163</v>
      </c>
      <c r="AU535" s="216" t="s">
        <v>83</v>
      </c>
      <c r="AV535" s="11" t="s">
        <v>83</v>
      </c>
      <c r="AW535" s="11" t="s">
        <v>37</v>
      </c>
      <c r="AX535" s="11" t="s">
        <v>73</v>
      </c>
      <c r="AY535" s="216" t="s">
        <v>153</v>
      </c>
    </row>
    <row r="536" spans="2:51" s="11" customFormat="1" ht="13.5">
      <c r="B536" s="205"/>
      <c r="C536" s="206"/>
      <c r="D536" s="207" t="s">
        <v>163</v>
      </c>
      <c r="E536" s="208" t="s">
        <v>21</v>
      </c>
      <c r="F536" s="209" t="s">
        <v>245</v>
      </c>
      <c r="G536" s="206"/>
      <c r="H536" s="210">
        <v>1.47</v>
      </c>
      <c r="I536" s="211"/>
      <c r="J536" s="206"/>
      <c r="K536" s="206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163</v>
      </c>
      <c r="AU536" s="216" t="s">
        <v>83</v>
      </c>
      <c r="AV536" s="11" t="s">
        <v>83</v>
      </c>
      <c r="AW536" s="11" t="s">
        <v>37</v>
      </c>
      <c r="AX536" s="11" t="s">
        <v>73</v>
      </c>
      <c r="AY536" s="216" t="s">
        <v>153</v>
      </c>
    </row>
    <row r="537" spans="2:51" s="11" customFormat="1" ht="13.5">
      <c r="B537" s="205"/>
      <c r="C537" s="206"/>
      <c r="D537" s="207" t="s">
        <v>163</v>
      </c>
      <c r="E537" s="208" t="s">
        <v>21</v>
      </c>
      <c r="F537" s="209" t="s">
        <v>246</v>
      </c>
      <c r="G537" s="206"/>
      <c r="H537" s="210">
        <v>-3.78</v>
      </c>
      <c r="I537" s="211"/>
      <c r="J537" s="206"/>
      <c r="K537" s="206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163</v>
      </c>
      <c r="AU537" s="216" t="s">
        <v>83</v>
      </c>
      <c r="AV537" s="11" t="s">
        <v>83</v>
      </c>
      <c r="AW537" s="11" t="s">
        <v>37</v>
      </c>
      <c r="AX537" s="11" t="s">
        <v>73</v>
      </c>
      <c r="AY537" s="216" t="s">
        <v>153</v>
      </c>
    </row>
    <row r="538" spans="2:51" s="11" customFormat="1" ht="13.5">
      <c r="B538" s="205"/>
      <c r="C538" s="206"/>
      <c r="D538" s="207" t="s">
        <v>163</v>
      </c>
      <c r="E538" s="208" t="s">
        <v>21</v>
      </c>
      <c r="F538" s="209" t="s">
        <v>245</v>
      </c>
      <c r="G538" s="206"/>
      <c r="H538" s="210">
        <v>1.47</v>
      </c>
      <c r="I538" s="211"/>
      <c r="J538" s="206"/>
      <c r="K538" s="206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163</v>
      </c>
      <c r="AU538" s="216" t="s">
        <v>83</v>
      </c>
      <c r="AV538" s="11" t="s">
        <v>83</v>
      </c>
      <c r="AW538" s="11" t="s">
        <v>37</v>
      </c>
      <c r="AX538" s="11" t="s">
        <v>73</v>
      </c>
      <c r="AY538" s="216" t="s">
        <v>153</v>
      </c>
    </row>
    <row r="539" spans="2:51" s="12" customFormat="1" ht="13.5">
      <c r="B539" s="217"/>
      <c r="C539" s="218"/>
      <c r="D539" s="239" t="s">
        <v>163</v>
      </c>
      <c r="E539" s="240" t="s">
        <v>21</v>
      </c>
      <c r="F539" s="241" t="s">
        <v>165</v>
      </c>
      <c r="G539" s="218"/>
      <c r="H539" s="242">
        <v>203.755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163</v>
      </c>
      <c r="AU539" s="227" t="s">
        <v>83</v>
      </c>
      <c r="AV539" s="12" t="s">
        <v>161</v>
      </c>
      <c r="AW539" s="12" t="s">
        <v>37</v>
      </c>
      <c r="AX539" s="12" t="s">
        <v>81</v>
      </c>
      <c r="AY539" s="227" t="s">
        <v>153</v>
      </c>
    </row>
    <row r="540" spans="2:65" s="1" customFormat="1" ht="22.5" customHeight="1">
      <c r="B540" s="41"/>
      <c r="C540" s="193" t="s">
        <v>579</v>
      </c>
      <c r="D540" s="193" t="s">
        <v>156</v>
      </c>
      <c r="E540" s="194" t="s">
        <v>580</v>
      </c>
      <c r="F540" s="195" t="s">
        <v>581</v>
      </c>
      <c r="G540" s="196" t="s">
        <v>183</v>
      </c>
      <c r="H540" s="197">
        <v>203.755</v>
      </c>
      <c r="I540" s="198"/>
      <c r="J540" s="199">
        <f>ROUND(I540*H540,2)</f>
        <v>0</v>
      </c>
      <c r="K540" s="195" t="s">
        <v>160</v>
      </c>
      <c r="L540" s="61"/>
      <c r="M540" s="200" t="s">
        <v>21</v>
      </c>
      <c r="N540" s="201" t="s">
        <v>46</v>
      </c>
      <c r="O540" s="42"/>
      <c r="P540" s="202">
        <f>O540*H540</f>
        <v>0</v>
      </c>
      <c r="Q540" s="202">
        <v>0</v>
      </c>
      <c r="R540" s="202">
        <f>Q540*H540</f>
        <v>0</v>
      </c>
      <c r="S540" s="202">
        <v>0.008</v>
      </c>
      <c r="T540" s="203">
        <f>S540*H540</f>
        <v>1.63004</v>
      </c>
      <c r="AR540" s="24" t="s">
        <v>291</v>
      </c>
      <c r="AT540" s="24" t="s">
        <v>156</v>
      </c>
      <c r="AU540" s="24" t="s">
        <v>83</v>
      </c>
      <c r="AY540" s="24" t="s">
        <v>153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4" t="s">
        <v>161</v>
      </c>
      <c r="BK540" s="204">
        <f>ROUND(I540*H540,2)</f>
        <v>0</v>
      </c>
      <c r="BL540" s="24" t="s">
        <v>291</v>
      </c>
      <c r="BM540" s="24" t="s">
        <v>582</v>
      </c>
    </row>
    <row r="541" spans="2:51" s="13" customFormat="1" ht="13.5">
      <c r="B541" s="228"/>
      <c r="C541" s="229"/>
      <c r="D541" s="207" t="s">
        <v>163</v>
      </c>
      <c r="E541" s="230" t="s">
        <v>21</v>
      </c>
      <c r="F541" s="231" t="s">
        <v>238</v>
      </c>
      <c r="G541" s="229"/>
      <c r="H541" s="232" t="s">
        <v>21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163</v>
      </c>
      <c r="AU541" s="238" t="s">
        <v>83</v>
      </c>
      <c r="AV541" s="13" t="s">
        <v>81</v>
      </c>
      <c r="AW541" s="13" t="s">
        <v>37</v>
      </c>
      <c r="AX541" s="13" t="s">
        <v>73</v>
      </c>
      <c r="AY541" s="238" t="s">
        <v>153</v>
      </c>
    </row>
    <row r="542" spans="2:51" s="11" customFormat="1" ht="13.5">
      <c r="B542" s="205"/>
      <c r="C542" s="206"/>
      <c r="D542" s="207" t="s">
        <v>163</v>
      </c>
      <c r="E542" s="208" t="s">
        <v>21</v>
      </c>
      <c r="F542" s="209" t="s">
        <v>239</v>
      </c>
      <c r="G542" s="206"/>
      <c r="H542" s="210">
        <v>83.664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163</v>
      </c>
      <c r="AU542" s="216" t="s">
        <v>83</v>
      </c>
      <c r="AV542" s="11" t="s">
        <v>83</v>
      </c>
      <c r="AW542" s="11" t="s">
        <v>37</v>
      </c>
      <c r="AX542" s="11" t="s">
        <v>73</v>
      </c>
      <c r="AY542" s="216" t="s">
        <v>153</v>
      </c>
    </row>
    <row r="543" spans="2:51" s="11" customFormat="1" ht="13.5">
      <c r="B543" s="205"/>
      <c r="C543" s="206"/>
      <c r="D543" s="207" t="s">
        <v>163</v>
      </c>
      <c r="E543" s="208" t="s">
        <v>21</v>
      </c>
      <c r="F543" s="209" t="s">
        <v>240</v>
      </c>
      <c r="G543" s="206"/>
      <c r="H543" s="210">
        <v>48.72</v>
      </c>
      <c r="I543" s="211"/>
      <c r="J543" s="206"/>
      <c r="K543" s="206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163</v>
      </c>
      <c r="AU543" s="216" t="s">
        <v>83</v>
      </c>
      <c r="AV543" s="11" t="s">
        <v>83</v>
      </c>
      <c r="AW543" s="11" t="s">
        <v>37</v>
      </c>
      <c r="AX543" s="11" t="s">
        <v>73</v>
      </c>
      <c r="AY543" s="216" t="s">
        <v>153</v>
      </c>
    </row>
    <row r="544" spans="2:51" s="11" customFormat="1" ht="13.5">
      <c r="B544" s="205"/>
      <c r="C544" s="206"/>
      <c r="D544" s="207" t="s">
        <v>163</v>
      </c>
      <c r="E544" s="208" t="s">
        <v>21</v>
      </c>
      <c r="F544" s="209" t="s">
        <v>241</v>
      </c>
      <c r="G544" s="206"/>
      <c r="H544" s="210">
        <v>65.736</v>
      </c>
      <c r="I544" s="211"/>
      <c r="J544" s="206"/>
      <c r="K544" s="206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163</v>
      </c>
      <c r="AU544" s="216" t="s">
        <v>83</v>
      </c>
      <c r="AV544" s="11" t="s">
        <v>83</v>
      </c>
      <c r="AW544" s="11" t="s">
        <v>37</v>
      </c>
      <c r="AX544" s="11" t="s">
        <v>73</v>
      </c>
      <c r="AY544" s="216" t="s">
        <v>153</v>
      </c>
    </row>
    <row r="545" spans="2:51" s="11" customFormat="1" ht="13.5">
      <c r="B545" s="205"/>
      <c r="C545" s="206"/>
      <c r="D545" s="207" t="s">
        <v>163</v>
      </c>
      <c r="E545" s="208" t="s">
        <v>21</v>
      </c>
      <c r="F545" s="209" t="s">
        <v>242</v>
      </c>
      <c r="G545" s="206"/>
      <c r="H545" s="210">
        <v>25.06</v>
      </c>
      <c r="I545" s="211"/>
      <c r="J545" s="206"/>
      <c r="K545" s="206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163</v>
      </c>
      <c r="AU545" s="216" t="s">
        <v>83</v>
      </c>
      <c r="AV545" s="11" t="s">
        <v>83</v>
      </c>
      <c r="AW545" s="11" t="s">
        <v>37</v>
      </c>
      <c r="AX545" s="11" t="s">
        <v>73</v>
      </c>
      <c r="AY545" s="216" t="s">
        <v>153</v>
      </c>
    </row>
    <row r="546" spans="2:51" s="11" customFormat="1" ht="13.5">
      <c r="B546" s="205"/>
      <c r="C546" s="206"/>
      <c r="D546" s="207" t="s">
        <v>163</v>
      </c>
      <c r="E546" s="208" t="s">
        <v>21</v>
      </c>
      <c r="F546" s="209" t="s">
        <v>243</v>
      </c>
      <c r="G546" s="206"/>
      <c r="H546" s="210">
        <v>-11.025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163</v>
      </c>
      <c r="AU546" s="216" t="s">
        <v>83</v>
      </c>
      <c r="AV546" s="11" t="s">
        <v>83</v>
      </c>
      <c r="AW546" s="11" t="s">
        <v>37</v>
      </c>
      <c r="AX546" s="11" t="s">
        <v>73</v>
      </c>
      <c r="AY546" s="216" t="s">
        <v>153</v>
      </c>
    </row>
    <row r="547" spans="2:51" s="11" customFormat="1" ht="13.5">
      <c r="B547" s="205"/>
      <c r="C547" s="206"/>
      <c r="D547" s="207" t="s">
        <v>163</v>
      </c>
      <c r="E547" s="208" t="s">
        <v>21</v>
      </c>
      <c r="F547" s="209" t="s">
        <v>244</v>
      </c>
      <c r="G547" s="206"/>
      <c r="H547" s="210">
        <v>-7.56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163</v>
      </c>
      <c r="AU547" s="216" t="s">
        <v>83</v>
      </c>
      <c r="AV547" s="11" t="s">
        <v>83</v>
      </c>
      <c r="AW547" s="11" t="s">
        <v>37</v>
      </c>
      <c r="AX547" s="11" t="s">
        <v>73</v>
      </c>
      <c r="AY547" s="216" t="s">
        <v>153</v>
      </c>
    </row>
    <row r="548" spans="2:51" s="11" customFormat="1" ht="13.5">
      <c r="B548" s="205"/>
      <c r="C548" s="206"/>
      <c r="D548" s="207" t="s">
        <v>163</v>
      </c>
      <c r="E548" s="208" t="s">
        <v>21</v>
      </c>
      <c r="F548" s="209" t="s">
        <v>245</v>
      </c>
      <c r="G548" s="206"/>
      <c r="H548" s="210">
        <v>1.47</v>
      </c>
      <c r="I548" s="211"/>
      <c r="J548" s="206"/>
      <c r="K548" s="206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163</v>
      </c>
      <c r="AU548" s="216" t="s">
        <v>83</v>
      </c>
      <c r="AV548" s="11" t="s">
        <v>83</v>
      </c>
      <c r="AW548" s="11" t="s">
        <v>37</v>
      </c>
      <c r="AX548" s="11" t="s">
        <v>73</v>
      </c>
      <c r="AY548" s="216" t="s">
        <v>153</v>
      </c>
    </row>
    <row r="549" spans="2:51" s="11" customFormat="1" ht="13.5">
      <c r="B549" s="205"/>
      <c r="C549" s="206"/>
      <c r="D549" s="207" t="s">
        <v>163</v>
      </c>
      <c r="E549" s="208" t="s">
        <v>21</v>
      </c>
      <c r="F549" s="209" t="s">
        <v>246</v>
      </c>
      <c r="G549" s="206"/>
      <c r="H549" s="210">
        <v>-3.78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163</v>
      </c>
      <c r="AU549" s="216" t="s">
        <v>83</v>
      </c>
      <c r="AV549" s="11" t="s">
        <v>83</v>
      </c>
      <c r="AW549" s="11" t="s">
        <v>37</v>
      </c>
      <c r="AX549" s="11" t="s">
        <v>73</v>
      </c>
      <c r="AY549" s="216" t="s">
        <v>153</v>
      </c>
    </row>
    <row r="550" spans="2:51" s="11" customFormat="1" ht="13.5">
      <c r="B550" s="205"/>
      <c r="C550" s="206"/>
      <c r="D550" s="207" t="s">
        <v>163</v>
      </c>
      <c r="E550" s="208" t="s">
        <v>21</v>
      </c>
      <c r="F550" s="209" t="s">
        <v>245</v>
      </c>
      <c r="G550" s="206"/>
      <c r="H550" s="210">
        <v>1.47</v>
      </c>
      <c r="I550" s="211"/>
      <c r="J550" s="206"/>
      <c r="K550" s="206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163</v>
      </c>
      <c r="AU550" s="216" t="s">
        <v>83</v>
      </c>
      <c r="AV550" s="11" t="s">
        <v>83</v>
      </c>
      <c r="AW550" s="11" t="s">
        <v>37</v>
      </c>
      <c r="AX550" s="11" t="s">
        <v>73</v>
      </c>
      <c r="AY550" s="216" t="s">
        <v>153</v>
      </c>
    </row>
    <row r="551" spans="2:51" s="12" customFormat="1" ht="13.5">
      <c r="B551" s="217"/>
      <c r="C551" s="218"/>
      <c r="D551" s="239" t="s">
        <v>163</v>
      </c>
      <c r="E551" s="240" t="s">
        <v>21</v>
      </c>
      <c r="F551" s="241" t="s">
        <v>165</v>
      </c>
      <c r="G551" s="218"/>
      <c r="H551" s="242">
        <v>203.755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163</v>
      </c>
      <c r="AU551" s="227" t="s">
        <v>83</v>
      </c>
      <c r="AV551" s="12" t="s">
        <v>161</v>
      </c>
      <c r="AW551" s="12" t="s">
        <v>37</v>
      </c>
      <c r="AX551" s="12" t="s">
        <v>81</v>
      </c>
      <c r="AY551" s="227" t="s">
        <v>153</v>
      </c>
    </row>
    <row r="552" spans="2:65" s="1" customFormat="1" ht="31.5" customHeight="1">
      <c r="B552" s="41"/>
      <c r="C552" s="193" t="s">
        <v>583</v>
      </c>
      <c r="D552" s="193" t="s">
        <v>156</v>
      </c>
      <c r="E552" s="194" t="s">
        <v>584</v>
      </c>
      <c r="F552" s="195" t="s">
        <v>585</v>
      </c>
      <c r="G552" s="196" t="s">
        <v>183</v>
      </c>
      <c r="H552" s="197">
        <v>245.652</v>
      </c>
      <c r="I552" s="198"/>
      <c r="J552" s="199">
        <f>ROUND(I552*H552,2)</f>
        <v>0</v>
      </c>
      <c r="K552" s="195" t="s">
        <v>160</v>
      </c>
      <c r="L552" s="61"/>
      <c r="M552" s="200" t="s">
        <v>21</v>
      </c>
      <c r="N552" s="201" t="s">
        <v>46</v>
      </c>
      <c r="O552" s="42"/>
      <c r="P552" s="202">
        <f>O552*H552</f>
        <v>0</v>
      </c>
      <c r="Q552" s="202">
        <v>0</v>
      </c>
      <c r="R552" s="202">
        <f>Q552*H552</f>
        <v>0</v>
      </c>
      <c r="S552" s="202">
        <v>0</v>
      </c>
      <c r="T552" s="203">
        <f>S552*H552</f>
        <v>0</v>
      </c>
      <c r="AR552" s="24" t="s">
        <v>291</v>
      </c>
      <c r="AT552" s="24" t="s">
        <v>156</v>
      </c>
      <c r="AU552" s="24" t="s">
        <v>83</v>
      </c>
      <c r="AY552" s="24" t="s">
        <v>153</v>
      </c>
      <c r="BE552" s="204">
        <f>IF(N552="základní",J552,0)</f>
        <v>0</v>
      </c>
      <c r="BF552" s="204">
        <f>IF(N552="snížená",J552,0)</f>
        <v>0</v>
      </c>
      <c r="BG552" s="204">
        <f>IF(N552="zákl. přenesená",J552,0)</f>
        <v>0</v>
      </c>
      <c r="BH552" s="204">
        <f>IF(N552="sníž. přenesená",J552,0)</f>
        <v>0</v>
      </c>
      <c r="BI552" s="204">
        <f>IF(N552="nulová",J552,0)</f>
        <v>0</v>
      </c>
      <c r="BJ552" s="24" t="s">
        <v>161</v>
      </c>
      <c r="BK552" s="204">
        <f>ROUND(I552*H552,2)</f>
        <v>0</v>
      </c>
      <c r="BL552" s="24" t="s">
        <v>291</v>
      </c>
      <c r="BM552" s="24" t="s">
        <v>586</v>
      </c>
    </row>
    <row r="553" spans="2:51" s="13" customFormat="1" ht="13.5">
      <c r="B553" s="228"/>
      <c r="C553" s="229"/>
      <c r="D553" s="207" t="s">
        <v>163</v>
      </c>
      <c r="E553" s="230" t="s">
        <v>21</v>
      </c>
      <c r="F553" s="231" t="s">
        <v>252</v>
      </c>
      <c r="G553" s="229"/>
      <c r="H553" s="232" t="s">
        <v>21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163</v>
      </c>
      <c r="AU553" s="238" t="s">
        <v>83</v>
      </c>
      <c r="AV553" s="13" t="s">
        <v>81</v>
      </c>
      <c r="AW553" s="13" t="s">
        <v>37</v>
      </c>
      <c r="AX553" s="13" t="s">
        <v>73</v>
      </c>
      <c r="AY553" s="238" t="s">
        <v>153</v>
      </c>
    </row>
    <row r="554" spans="2:51" s="13" customFormat="1" ht="13.5">
      <c r="B554" s="228"/>
      <c r="C554" s="229"/>
      <c r="D554" s="207" t="s">
        <v>163</v>
      </c>
      <c r="E554" s="230" t="s">
        <v>21</v>
      </c>
      <c r="F554" s="231" t="s">
        <v>587</v>
      </c>
      <c r="G554" s="229"/>
      <c r="H554" s="232" t="s">
        <v>21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163</v>
      </c>
      <c r="AU554" s="238" t="s">
        <v>83</v>
      </c>
      <c r="AV554" s="13" t="s">
        <v>81</v>
      </c>
      <c r="AW554" s="13" t="s">
        <v>37</v>
      </c>
      <c r="AX554" s="13" t="s">
        <v>73</v>
      </c>
      <c r="AY554" s="238" t="s">
        <v>153</v>
      </c>
    </row>
    <row r="555" spans="2:51" s="11" customFormat="1" ht="13.5">
      <c r="B555" s="205"/>
      <c r="C555" s="206"/>
      <c r="D555" s="207" t="s">
        <v>163</v>
      </c>
      <c r="E555" s="208" t="s">
        <v>21</v>
      </c>
      <c r="F555" s="209" t="s">
        <v>588</v>
      </c>
      <c r="G555" s="206"/>
      <c r="H555" s="210">
        <v>68.236</v>
      </c>
      <c r="I555" s="211"/>
      <c r="J555" s="206"/>
      <c r="K555" s="206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163</v>
      </c>
      <c r="AU555" s="216" t="s">
        <v>83</v>
      </c>
      <c r="AV555" s="11" t="s">
        <v>83</v>
      </c>
      <c r="AW555" s="11" t="s">
        <v>37</v>
      </c>
      <c r="AX555" s="11" t="s">
        <v>73</v>
      </c>
      <c r="AY555" s="216" t="s">
        <v>153</v>
      </c>
    </row>
    <row r="556" spans="2:51" s="13" customFormat="1" ht="13.5">
      <c r="B556" s="228"/>
      <c r="C556" s="229"/>
      <c r="D556" s="207" t="s">
        <v>163</v>
      </c>
      <c r="E556" s="230" t="s">
        <v>21</v>
      </c>
      <c r="F556" s="231" t="s">
        <v>589</v>
      </c>
      <c r="G556" s="229"/>
      <c r="H556" s="232" t="s">
        <v>21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163</v>
      </c>
      <c r="AU556" s="238" t="s">
        <v>83</v>
      </c>
      <c r="AV556" s="13" t="s">
        <v>81</v>
      </c>
      <c r="AW556" s="13" t="s">
        <v>37</v>
      </c>
      <c r="AX556" s="13" t="s">
        <v>73</v>
      </c>
      <c r="AY556" s="238" t="s">
        <v>153</v>
      </c>
    </row>
    <row r="557" spans="2:51" s="11" customFormat="1" ht="13.5">
      <c r="B557" s="205"/>
      <c r="C557" s="206"/>
      <c r="D557" s="207" t="s">
        <v>163</v>
      </c>
      <c r="E557" s="208" t="s">
        <v>21</v>
      </c>
      <c r="F557" s="209" t="s">
        <v>590</v>
      </c>
      <c r="G557" s="206"/>
      <c r="H557" s="210">
        <v>32.48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163</v>
      </c>
      <c r="AU557" s="216" t="s">
        <v>83</v>
      </c>
      <c r="AV557" s="11" t="s">
        <v>83</v>
      </c>
      <c r="AW557" s="11" t="s">
        <v>37</v>
      </c>
      <c r="AX557" s="11" t="s">
        <v>73</v>
      </c>
      <c r="AY557" s="216" t="s">
        <v>153</v>
      </c>
    </row>
    <row r="558" spans="2:51" s="13" customFormat="1" ht="13.5">
      <c r="B558" s="228"/>
      <c r="C558" s="229"/>
      <c r="D558" s="207" t="s">
        <v>163</v>
      </c>
      <c r="E558" s="230" t="s">
        <v>21</v>
      </c>
      <c r="F558" s="231" t="s">
        <v>591</v>
      </c>
      <c r="G558" s="229"/>
      <c r="H558" s="232" t="s">
        <v>21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163</v>
      </c>
      <c r="AU558" s="238" t="s">
        <v>83</v>
      </c>
      <c r="AV558" s="13" t="s">
        <v>81</v>
      </c>
      <c r="AW558" s="13" t="s">
        <v>37</v>
      </c>
      <c r="AX558" s="13" t="s">
        <v>73</v>
      </c>
      <c r="AY558" s="238" t="s">
        <v>153</v>
      </c>
    </row>
    <row r="559" spans="2:51" s="11" customFormat="1" ht="13.5">
      <c r="B559" s="205"/>
      <c r="C559" s="206"/>
      <c r="D559" s="207" t="s">
        <v>163</v>
      </c>
      <c r="E559" s="208" t="s">
        <v>21</v>
      </c>
      <c r="F559" s="209" t="s">
        <v>592</v>
      </c>
      <c r="G559" s="206"/>
      <c r="H559" s="210">
        <v>15.558</v>
      </c>
      <c r="I559" s="211"/>
      <c r="J559" s="206"/>
      <c r="K559" s="206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163</v>
      </c>
      <c r="AU559" s="216" t="s">
        <v>83</v>
      </c>
      <c r="AV559" s="11" t="s">
        <v>83</v>
      </c>
      <c r="AW559" s="11" t="s">
        <v>37</v>
      </c>
      <c r="AX559" s="11" t="s">
        <v>73</v>
      </c>
      <c r="AY559" s="216" t="s">
        <v>153</v>
      </c>
    </row>
    <row r="560" spans="2:51" s="11" customFormat="1" ht="13.5">
      <c r="B560" s="205"/>
      <c r="C560" s="206"/>
      <c r="D560" s="207" t="s">
        <v>163</v>
      </c>
      <c r="E560" s="208" t="s">
        <v>21</v>
      </c>
      <c r="F560" s="209" t="s">
        <v>593</v>
      </c>
      <c r="G560" s="206"/>
      <c r="H560" s="210">
        <v>26.198</v>
      </c>
      <c r="I560" s="211"/>
      <c r="J560" s="206"/>
      <c r="K560" s="206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163</v>
      </c>
      <c r="AU560" s="216" t="s">
        <v>83</v>
      </c>
      <c r="AV560" s="11" t="s">
        <v>83</v>
      </c>
      <c r="AW560" s="11" t="s">
        <v>37</v>
      </c>
      <c r="AX560" s="11" t="s">
        <v>73</v>
      </c>
      <c r="AY560" s="216" t="s">
        <v>153</v>
      </c>
    </row>
    <row r="561" spans="2:51" s="14" customFormat="1" ht="13.5">
      <c r="B561" s="253"/>
      <c r="C561" s="254"/>
      <c r="D561" s="207" t="s">
        <v>163</v>
      </c>
      <c r="E561" s="255" t="s">
        <v>21</v>
      </c>
      <c r="F561" s="256" t="s">
        <v>202</v>
      </c>
      <c r="G561" s="254"/>
      <c r="H561" s="257">
        <v>142.472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AT561" s="263" t="s">
        <v>163</v>
      </c>
      <c r="AU561" s="263" t="s">
        <v>83</v>
      </c>
      <c r="AV561" s="14" t="s">
        <v>154</v>
      </c>
      <c r="AW561" s="14" t="s">
        <v>37</v>
      </c>
      <c r="AX561" s="14" t="s">
        <v>73</v>
      </c>
      <c r="AY561" s="263" t="s">
        <v>153</v>
      </c>
    </row>
    <row r="562" spans="2:51" s="11" customFormat="1" ht="13.5">
      <c r="B562" s="205"/>
      <c r="C562" s="206"/>
      <c r="D562" s="207" t="s">
        <v>163</v>
      </c>
      <c r="E562" s="208" t="s">
        <v>21</v>
      </c>
      <c r="F562" s="209" t="s">
        <v>21</v>
      </c>
      <c r="G562" s="206"/>
      <c r="H562" s="210">
        <v>0</v>
      </c>
      <c r="I562" s="211"/>
      <c r="J562" s="206"/>
      <c r="K562" s="206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163</v>
      </c>
      <c r="AU562" s="216" t="s">
        <v>83</v>
      </c>
      <c r="AV562" s="11" t="s">
        <v>83</v>
      </c>
      <c r="AW562" s="11" t="s">
        <v>37</v>
      </c>
      <c r="AX562" s="11" t="s">
        <v>73</v>
      </c>
      <c r="AY562" s="216" t="s">
        <v>153</v>
      </c>
    </row>
    <row r="563" spans="2:51" s="13" customFormat="1" ht="13.5">
      <c r="B563" s="228"/>
      <c r="C563" s="229"/>
      <c r="D563" s="207" t="s">
        <v>163</v>
      </c>
      <c r="E563" s="230" t="s">
        <v>21</v>
      </c>
      <c r="F563" s="231" t="s">
        <v>258</v>
      </c>
      <c r="G563" s="229"/>
      <c r="H563" s="232" t="s">
        <v>21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163</v>
      </c>
      <c r="AU563" s="238" t="s">
        <v>83</v>
      </c>
      <c r="AV563" s="13" t="s">
        <v>81</v>
      </c>
      <c r="AW563" s="13" t="s">
        <v>37</v>
      </c>
      <c r="AX563" s="13" t="s">
        <v>73</v>
      </c>
      <c r="AY563" s="238" t="s">
        <v>153</v>
      </c>
    </row>
    <row r="564" spans="2:51" s="13" customFormat="1" ht="13.5">
      <c r="B564" s="228"/>
      <c r="C564" s="229"/>
      <c r="D564" s="207" t="s">
        <v>163</v>
      </c>
      <c r="E564" s="230" t="s">
        <v>21</v>
      </c>
      <c r="F564" s="231" t="s">
        <v>594</v>
      </c>
      <c r="G564" s="229"/>
      <c r="H564" s="232" t="s">
        <v>21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163</v>
      </c>
      <c r="AU564" s="238" t="s">
        <v>83</v>
      </c>
      <c r="AV564" s="13" t="s">
        <v>81</v>
      </c>
      <c r="AW564" s="13" t="s">
        <v>37</v>
      </c>
      <c r="AX564" s="13" t="s">
        <v>73</v>
      </c>
      <c r="AY564" s="238" t="s">
        <v>153</v>
      </c>
    </row>
    <row r="565" spans="2:51" s="11" customFormat="1" ht="13.5">
      <c r="B565" s="205"/>
      <c r="C565" s="206"/>
      <c r="D565" s="207" t="s">
        <v>163</v>
      </c>
      <c r="E565" s="208" t="s">
        <v>21</v>
      </c>
      <c r="F565" s="209" t="s">
        <v>595</v>
      </c>
      <c r="G565" s="206"/>
      <c r="H565" s="210">
        <v>41.44</v>
      </c>
      <c r="I565" s="211"/>
      <c r="J565" s="206"/>
      <c r="K565" s="206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163</v>
      </c>
      <c r="AU565" s="216" t="s">
        <v>83</v>
      </c>
      <c r="AV565" s="11" t="s">
        <v>83</v>
      </c>
      <c r="AW565" s="11" t="s">
        <v>37</v>
      </c>
      <c r="AX565" s="11" t="s">
        <v>73</v>
      </c>
      <c r="AY565" s="216" t="s">
        <v>153</v>
      </c>
    </row>
    <row r="566" spans="2:51" s="13" customFormat="1" ht="13.5">
      <c r="B566" s="228"/>
      <c r="C566" s="229"/>
      <c r="D566" s="207" t="s">
        <v>163</v>
      </c>
      <c r="E566" s="230" t="s">
        <v>21</v>
      </c>
      <c r="F566" s="231" t="s">
        <v>589</v>
      </c>
      <c r="G566" s="229"/>
      <c r="H566" s="232" t="s">
        <v>21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163</v>
      </c>
      <c r="AU566" s="238" t="s">
        <v>83</v>
      </c>
      <c r="AV566" s="13" t="s">
        <v>81</v>
      </c>
      <c r="AW566" s="13" t="s">
        <v>37</v>
      </c>
      <c r="AX566" s="13" t="s">
        <v>73</v>
      </c>
      <c r="AY566" s="238" t="s">
        <v>153</v>
      </c>
    </row>
    <row r="567" spans="2:51" s="11" customFormat="1" ht="13.5">
      <c r="B567" s="205"/>
      <c r="C567" s="206"/>
      <c r="D567" s="207" t="s">
        <v>163</v>
      </c>
      <c r="E567" s="208" t="s">
        <v>21</v>
      </c>
      <c r="F567" s="209" t="s">
        <v>590</v>
      </c>
      <c r="G567" s="206"/>
      <c r="H567" s="210">
        <v>32.48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163</v>
      </c>
      <c r="AU567" s="216" t="s">
        <v>83</v>
      </c>
      <c r="AV567" s="11" t="s">
        <v>83</v>
      </c>
      <c r="AW567" s="11" t="s">
        <v>37</v>
      </c>
      <c r="AX567" s="11" t="s">
        <v>73</v>
      </c>
      <c r="AY567" s="216" t="s">
        <v>153</v>
      </c>
    </row>
    <row r="568" spans="2:51" s="13" customFormat="1" ht="13.5">
      <c r="B568" s="228"/>
      <c r="C568" s="229"/>
      <c r="D568" s="207" t="s">
        <v>163</v>
      </c>
      <c r="E568" s="230" t="s">
        <v>21</v>
      </c>
      <c r="F568" s="231" t="s">
        <v>591</v>
      </c>
      <c r="G568" s="229"/>
      <c r="H568" s="232" t="s">
        <v>21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163</v>
      </c>
      <c r="AU568" s="238" t="s">
        <v>83</v>
      </c>
      <c r="AV568" s="13" t="s">
        <v>81</v>
      </c>
      <c r="AW568" s="13" t="s">
        <v>37</v>
      </c>
      <c r="AX568" s="13" t="s">
        <v>73</v>
      </c>
      <c r="AY568" s="238" t="s">
        <v>153</v>
      </c>
    </row>
    <row r="569" spans="2:51" s="11" customFormat="1" ht="13.5">
      <c r="B569" s="205"/>
      <c r="C569" s="206"/>
      <c r="D569" s="207" t="s">
        <v>163</v>
      </c>
      <c r="E569" s="208" t="s">
        <v>21</v>
      </c>
      <c r="F569" s="209" t="s">
        <v>596</v>
      </c>
      <c r="G569" s="206"/>
      <c r="H569" s="210">
        <v>4.2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163</v>
      </c>
      <c r="AU569" s="216" t="s">
        <v>83</v>
      </c>
      <c r="AV569" s="11" t="s">
        <v>83</v>
      </c>
      <c r="AW569" s="11" t="s">
        <v>37</v>
      </c>
      <c r="AX569" s="11" t="s">
        <v>73</v>
      </c>
      <c r="AY569" s="216" t="s">
        <v>153</v>
      </c>
    </row>
    <row r="570" spans="2:51" s="14" customFormat="1" ht="13.5">
      <c r="B570" s="253"/>
      <c r="C570" s="254"/>
      <c r="D570" s="207" t="s">
        <v>163</v>
      </c>
      <c r="E570" s="255" t="s">
        <v>21</v>
      </c>
      <c r="F570" s="256" t="s">
        <v>202</v>
      </c>
      <c r="G570" s="254"/>
      <c r="H570" s="257">
        <v>78.12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AT570" s="263" t="s">
        <v>163</v>
      </c>
      <c r="AU570" s="263" t="s">
        <v>83</v>
      </c>
      <c r="AV570" s="14" t="s">
        <v>154</v>
      </c>
      <c r="AW570" s="14" t="s">
        <v>37</v>
      </c>
      <c r="AX570" s="14" t="s">
        <v>73</v>
      </c>
      <c r="AY570" s="263" t="s">
        <v>153</v>
      </c>
    </row>
    <row r="571" spans="2:51" s="11" customFormat="1" ht="13.5">
      <c r="B571" s="205"/>
      <c r="C571" s="206"/>
      <c r="D571" s="207" t="s">
        <v>163</v>
      </c>
      <c r="E571" s="208" t="s">
        <v>21</v>
      </c>
      <c r="F571" s="209" t="s">
        <v>21</v>
      </c>
      <c r="G571" s="206"/>
      <c r="H571" s="210">
        <v>0</v>
      </c>
      <c r="I571" s="211"/>
      <c r="J571" s="206"/>
      <c r="K571" s="206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163</v>
      </c>
      <c r="AU571" s="216" t="s">
        <v>83</v>
      </c>
      <c r="AV571" s="11" t="s">
        <v>83</v>
      </c>
      <c r="AW571" s="11" t="s">
        <v>37</v>
      </c>
      <c r="AX571" s="11" t="s">
        <v>73</v>
      </c>
      <c r="AY571" s="216" t="s">
        <v>153</v>
      </c>
    </row>
    <row r="572" spans="2:51" s="13" customFormat="1" ht="13.5">
      <c r="B572" s="228"/>
      <c r="C572" s="229"/>
      <c r="D572" s="207" t="s">
        <v>163</v>
      </c>
      <c r="E572" s="230" t="s">
        <v>21</v>
      </c>
      <c r="F572" s="231" t="s">
        <v>597</v>
      </c>
      <c r="G572" s="229"/>
      <c r="H572" s="232" t="s">
        <v>21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163</v>
      </c>
      <c r="AU572" s="238" t="s">
        <v>83</v>
      </c>
      <c r="AV572" s="13" t="s">
        <v>81</v>
      </c>
      <c r="AW572" s="13" t="s">
        <v>37</v>
      </c>
      <c r="AX572" s="13" t="s">
        <v>73</v>
      </c>
      <c r="AY572" s="238" t="s">
        <v>153</v>
      </c>
    </row>
    <row r="573" spans="2:51" s="13" customFormat="1" ht="13.5">
      <c r="B573" s="228"/>
      <c r="C573" s="229"/>
      <c r="D573" s="207" t="s">
        <v>163</v>
      </c>
      <c r="E573" s="230" t="s">
        <v>21</v>
      </c>
      <c r="F573" s="231" t="s">
        <v>598</v>
      </c>
      <c r="G573" s="229"/>
      <c r="H573" s="232" t="s">
        <v>21</v>
      </c>
      <c r="I573" s="233"/>
      <c r="J573" s="229"/>
      <c r="K573" s="229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163</v>
      </c>
      <c r="AU573" s="238" t="s">
        <v>83</v>
      </c>
      <c r="AV573" s="13" t="s">
        <v>81</v>
      </c>
      <c r="AW573" s="13" t="s">
        <v>37</v>
      </c>
      <c r="AX573" s="13" t="s">
        <v>73</v>
      </c>
      <c r="AY573" s="238" t="s">
        <v>153</v>
      </c>
    </row>
    <row r="574" spans="2:51" s="11" customFormat="1" ht="13.5">
      <c r="B574" s="205"/>
      <c r="C574" s="206"/>
      <c r="D574" s="207" t="s">
        <v>163</v>
      </c>
      <c r="E574" s="208" t="s">
        <v>21</v>
      </c>
      <c r="F574" s="209" t="s">
        <v>599</v>
      </c>
      <c r="G574" s="206"/>
      <c r="H574" s="210">
        <v>25.06</v>
      </c>
      <c r="I574" s="211"/>
      <c r="J574" s="206"/>
      <c r="K574" s="206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163</v>
      </c>
      <c r="AU574" s="216" t="s">
        <v>83</v>
      </c>
      <c r="AV574" s="11" t="s">
        <v>83</v>
      </c>
      <c r="AW574" s="11" t="s">
        <v>37</v>
      </c>
      <c r="AX574" s="11" t="s">
        <v>73</v>
      </c>
      <c r="AY574" s="216" t="s">
        <v>153</v>
      </c>
    </row>
    <row r="575" spans="2:51" s="14" customFormat="1" ht="13.5">
      <c r="B575" s="253"/>
      <c r="C575" s="254"/>
      <c r="D575" s="207" t="s">
        <v>163</v>
      </c>
      <c r="E575" s="255" t="s">
        <v>21</v>
      </c>
      <c r="F575" s="256" t="s">
        <v>202</v>
      </c>
      <c r="G575" s="254"/>
      <c r="H575" s="257">
        <v>25.06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AT575" s="263" t="s">
        <v>163</v>
      </c>
      <c r="AU575" s="263" t="s">
        <v>83</v>
      </c>
      <c r="AV575" s="14" t="s">
        <v>154</v>
      </c>
      <c r="AW575" s="14" t="s">
        <v>37</v>
      </c>
      <c r="AX575" s="14" t="s">
        <v>73</v>
      </c>
      <c r="AY575" s="263" t="s">
        <v>153</v>
      </c>
    </row>
    <row r="576" spans="2:51" s="11" customFormat="1" ht="13.5">
      <c r="B576" s="205"/>
      <c r="C576" s="206"/>
      <c r="D576" s="207" t="s">
        <v>163</v>
      </c>
      <c r="E576" s="208" t="s">
        <v>21</v>
      </c>
      <c r="F576" s="209" t="s">
        <v>21</v>
      </c>
      <c r="G576" s="206"/>
      <c r="H576" s="210">
        <v>0</v>
      </c>
      <c r="I576" s="211"/>
      <c r="J576" s="206"/>
      <c r="K576" s="206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163</v>
      </c>
      <c r="AU576" s="216" t="s">
        <v>83</v>
      </c>
      <c r="AV576" s="11" t="s">
        <v>83</v>
      </c>
      <c r="AW576" s="11" t="s">
        <v>37</v>
      </c>
      <c r="AX576" s="11" t="s">
        <v>73</v>
      </c>
      <c r="AY576" s="216" t="s">
        <v>153</v>
      </c>
    </row>
    <row r="577" spans="2:51" s="12" customFormat="1" ht="13.5">
      <c r="B577" s="217"/>
      <c r="C577" s="218"/>
      <c r="D577" s="239" t="s">
        <v>163</v>
      </c>
      <c r="E577" s="240" t="s">
        <v>21</v>
      </c>
      <c r="F577" s="241" t="s">
        <v>165</v>
      </c>
      <c r="G577" s="218"/>
      <c r="H577" s="242">
        <v>245.652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163</v>
      </c>
      <c r="AU577" s="227" t="s">
        <v>83</v>
      </c>
      <c r="AV577" s="12" t="s">
        <v>161</v>
      </c>
      <c r="AW577" s="12" t="s">
        <v>37</v>
      </c>
      <c r="AX577" s="12" t="s">
        <v>81</v>
      </c>
      <c r="AY577" s="227" t="s">
        <v>153</v>
      </c>
    </row>
    <row r="578" spans="2:65" s="1" customFormat="1" ht="22.5" customHeight="1">
      <c r="B578" s="41"/>
      <c r="C578" s="243" t="s">
        <v>600</v>
      </c>
      <c r="D578" s="243" t="s">
        <v>173</v>
      </c>
      <c r="E578" s="244" t="s">
        <v>601</v>
      </c>
      <c r="F578" s="245" t="s">
        <v>602</v>
      </c>
      <c r="G578" s="246" t="s">
        <v>183</v>
      </c>
      <c r="H578" s="247">
        <v>177.547</v>
      </c>
      <c r="I578" s="248"/>
      <c r="J578" s="249">
        <f>ROUND(I578*H578,2)</f>
        <v>0</v>
      </c>
      <c r="K578" s="245" t="s">
        <v>21</v>
      </c>
      <c r="L578" s="250"/>
      <c r="M578" s="251" t="s">
        <v>21</v>
      </c>
      <c r="N578" s="252" t="s">
        <v>46</v>
      </c>
      <c r="O578" s="42"/>
      <c r="P578" s="202">
        <f>O578*H578</f>
        <v>0</v>
      </c>
      <c r="Q578" s="202">
        <v>0.0106</v>
      </c>
      <c r="R578" s="202">
        <f>Q578*H578</f>
        <v>1.8819982</v>
      </c>
      <c r="S578" s="202">
        <v>0</v>
      </c>
      <c r="T578" s="203">
        <f>S578*H578</f>
        <v>0</v>
      </c>
      <c r="AR578" s="24" t="s">
        <v>377</v>
      </c>
      <c r="AT578" s="24" t="s">
        <v>173</v>
      </c>
      <c r="AU578" s="24" t="s">
        <v>83</v>
      </c>
      <c r="AY578" s="24" t="s">
        <v>153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24" t="s">
        <v>161</v>
      </c>
      <c r="BK578" s="204">
        <f>ROUND(I578*H578,2)</f>
        <v>0</v>
      </c>
      <c r="BL578" s="24" t="s">
        <v>291</v>
      </c>
      <c r="BM578" s="24" t="s">
        <v>603</v>
      </c>
    </row>
    <row r="579" spans="2:51" s="13" customFormat="1" ht="13.5">
      <c r="B579" s="228"/>
      <c r="C579" s="229"/>
      <c r="D579" s="207" t="s">
        <v>163</v>
      </c>
      <c r="E579" s="230" t="s">
        <v>21</v>
      </c>
      <c r="F579" s="231" t="s">
        <v>252</v>
      </c>
      <c r="G579" s="229"/>
      <c r="H579" s="232" t="s">
        <v>21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AT579" s="238" t="s">
        <v>163</v>
      </c>
      <c r="AU579" s="238" t="s">
        <v>83</v>
      </c>
      <c r="AV579" s="13" t="s">
        <v>81</v>
      </c>
      <c r="AW579" s="13" t="s">
        <v>37</v>
      </c>
      <c r="AX579" s="13" t="s">
        <v>73</v>
      </c>
      <c r="AY579" s="238" t="s">
        <v>153</v>
      </c>
    </row>
    <row r="580" spans="2:51" s="13" customFormat="1" ht="13.5">
      <c r="B580" s="228"/>
      <c r="C580" s="229"/>
      <c r="D580" s="207" t="s">
        <v>163</v>
      </c>
      <c r="E580" s="230" t="s">
        <v>21</v>
      </c>
      <c r="F580" s="231" t="s">
        <v>594</v>
      </c>
      <c r="G580" s="229"/>
      <c r="H580" s="232" t="s">
        <v>21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163</v>
      </c>
      <c r="AU580" s="238" t="s">
        <v>83</v>
      </c>
      <c r="AV580" s="13" t="s">
        <v>81</v>
      </c>
      <c r="AW580" s="13" t="s">
        <v>37</v>
      </c>
      <c r="AX580" s="13" t="s">
        <v>73</v>
      </c>
      <c r="AY580" s="238" t="s">
        <v>153</v>
      </c>
    </row>
    <row r="581" spans="2:51" s="11" customFormat="1" ht="13.5">
      <c r="B581" s="205"/>
      <c r="C581" s="206"/>
      <c r="D581" s="207" t="s">
        <v>163</v>
      </c>
      <c r="E581" s="208" t="s">
        <v>21</v>
      </c>
      <c r="F581" s="209" t="s">
        <v>604</v>
      </c>
      <c r="G581" s="206"/>
      <c r="H581" s="210">
        <v>2.415</v>
      </c>
      <c r="I581" s="211"/>
      <c r="J581" s="206"/>
      <c r="K581" s="206"/>
      <c r="L581" s="212"/>
      <c r="M581" s="213"/>
      <c r="N581" s="214"/>
      <c r="O581" s="214"/>
      <c r="P581" s="214"/>
      <c r="Q581" s="214"/>
      <c r="R581" s="214"/>
      <c r="S581" s="214"/>
      <c r="T581" s="215"/>
      <c r="AT581" s="216" t="s">
        <v>163</v>
      </c>
      <c r="AU581" s="216" t="s">
        <v>83</v>
      </c>
      <c r="AV581" s="11" t="s">
        <v>83</v>
      </c>
      <c r="AW581" s="11" t="s">
        <v>37</v>
      </c>
      <c r="AX581" s="11" t="s">
        <v>73</v>
      </c>
      <c r="AY581" s="216" t="s">
        <v>153</v>
      </c>
    </row>
    <row r="582" spans="2:51" s="11" customFormat="1" ht="13.5">
      <c r="B582" s="205"/>
      <c r="C582" s="206"/>
      <c r="D582" s="207" t="s">
        <v>163</v>
      </c>
      <c r="E582" s="208" t="s">
        <v>21</v>
      </c>
      <c r="F582" s="209" t="s">
        <v>605</v>
      </c>
      <c r="G582" s="206"/>
      <c r="H582" s="210">
        <v>25.875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163</v>
      </c>
      <c r="AU582" s="216" t="s">
        <v>83</v>
      </c>
      <c r="AV582" s="11" t="s">
        <v>83</v>
      </c>
      <c r="AW582" s="11" t="s">
        <v>37</v>
      </c>
      <c r="AX582" s="11" t="s">
        <v>73</v>
      </c>
      <c r="AY582" s="216" t="s">
        <v>153</v>
      </c>
    </row>
    <row r="583" spans="2:51" s="11" customFormat="1" ht="13.5">
      <c r="B583" s="205"/>
      <c r="C583" s="206"/>
      <c r="D583" s="207" t="s">
        <v>163</v>
      </c>
      <c r="E583" s="208" t="s">
        <v>21</v>
      </c>
      <c r="F583" s="209" t="s">
        <v>606</v>
      </c>
      <c r="G583" s="206"/>
      <c r="H583" s="210">
        <v>12.765</v>
      </c>
      <c r="I583" s="211"/>
      <c r="J583" s="206"/>
      <c r="K583" s="206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163</v>
      </c>
      <c r="AU583" s="216" t="s">
        <v>83</v>
      </c>
      <c r="AV583" s="11" t="s">
        <v>83</v>
      </c>
      <c r="AW583" s="11" t="s">
        <v>37</v>
      </c>
      <c r="AX583" s="11" t="s">
        <v>73</v>
      </c>
      <c r="AY583" s="216" t="s">
        <v>153</v>
      </c>
    </row>
    <row r="584" spans="2:51" s="11" customFormat="1" ht="13.5">
      <c r="B584" s="205"/>
      <c r="C584" s="206"/>
      <c r="D584" s="207" t="s">
        <v>163</v>
      </c>
      <c r="E584" s="208" t="s">
        <v>21</v>
      </c>
      <c r="F584" s="209" t="s">
        <v>607</v>
      </c>
      <c r="G584" s="206"/>
      <c r="H584" s="210">
        <v>1.38</v>
      </c>
      <c r="I584" s="211"/>
      <c r="J584" s="206"/>
      <c r="K584" s="206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163</v>
      </c>
      <c r="AU584" s="216" t="s">
        <v>83</v>
      </c>
      <c r="AV584" s="11" t="s">
        <v>83</v>
      </c>
      <c r="AW584" s="11" t="s">
        <v>37</v>
      </c>
      <c r="AX584" s="11" t="s">
        <v>73</v>
      </c>
      <c r="AY584" s="216" t="s">
        <v>153</v>
      </c>
    </row>
    <row r="585" spans="2:51" s="13" customFormat="1" ht="13.5">
      <c r="B585" s="228"/>
      <c r="C585" s="229"/>
      <c r="D585" s="207" t="s">
        <v>163</v>
      </c>
      <c r="E585" s="230" t="s">
        <v>21</v>
      </c>
      <c r="F585" s="231" t="s">
        <v>589</v>
      </c>
      <c r="G585" s="229"/>
      <c r="H585" s="232" t="s">
        <v>21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163</v>
      </c>
      <c r="AU585" s="238" t="s">
        <v>83</v>
      </c>
      <c r="AV585" s="13" t="s">
        <v>81</v>
      </c>
      <c r="AW585" s="13" t="s">
        <v>37</v>
      </c>
      <c r="AX585" s="13" t="s">
        <v>73</v>
      </c>
      <c r="AY585" s="238" t="s">
        <v>153</v>
      </c>
    </row>
    <row r="586" spans="2:51" s="11" customFormat="1" ht="13.5">
      <c r="B586" s="205"/>
      <c r="C586" s="206"/>
      <c r="D586" s="207" t="s">
        <v>163</v>
      </c>
      <c r="E586" s="208" t="s">
        <v>21</v>
      </c>
      <c r="F586" s="209" t="s">
        <v>608</v>
      </c>
      <c r="G586" s="206"/>
      <c r="H586" s="210">
        <v>1.811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163</v>
      </c>
      <c r="AU586" s="216" t="s">
        <v>83</v>
      </c>
      <c r="AV586" s="11" t="s">
        <v>83</v>
      </c>
      <c r="AW586" s="11" t="s">
        <v>37</v>
      </c>
      <c r="AX586" s="11" t="s">
        <v>73</v>
      </c>
      <c r="AY586" s="216" t="s">
        <v>153</v>
      </c>
    </row>
    <row r="587" spans="2:51" s="11" customFormat="1" ht="13.5">
      <c r="B587" s="205"/>
      <c r="C587" s="206"/>
      <c r="D587" s="207" t="s">
        <v>163</v>
      </c>
      <c r="E587" s="208" t="s">
        <v>21</v>
      </c>
      <c r="F587" s="209" t="s">
        <v>609</v>
      </c>
      <c r="G587" s="206"/>
      <c r="H587" s="210">
        <v>6.555</v>
      </c>
      <c r="I587" s="211"/>
      <c r="J587" s="206"/>
      <c r="K587" s="206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163</v>
      </c>
      <c r="AU587" s="216" t="s">
        <v>83</v>
      </c>
      <c r="AV587" s="11" t="s">
        <v>83</v>
      </c>
      <c r="AW587" s="11" t="s">
        <v>37</v>
      </c>
      <c r="AX587" s="11" t="s">
        <v>73</v>
      </c>
      <c r="AY587" s="216" t="s">
        <v>153</v>
      </c>
    </row>
    <row r="588" spans="2:51" s="11" customFormat="1" ht="13.5">
      <c r="B588" s="205"/>
      <c r="C588" s="206"/>
      <c r="D588" s="207" t="s">
        <v>163</v>
      </c>
      <c r="E588" s="208" t="s">
        <v>21</v>
      </c>
      <c r="F588" s="209" t="s">
        <v>610</v>
      </c>
      <c r="G588" s="206"/>
      <c r="H588" s="210">
        <v>10.35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163</v>
      </c>
      <c r="AU588" s="216" t="s">
        <v>83</v>
      </c>
      <c r="AV588" s="11" t="s">
        <v>83</v>
      </c>
      <c r="AW588" s="11" t="s">
        <v>37</v>
      </c>
      <c r="AX588" s="11" t="s">
        <v>73</v>
      </c>
      <c r="AY588" s="216" t="s">
        <v>153</v>
      </c>
    </row>
    <row r="589" spans="2:51" s="11" customFormat="1" ht="13.5">
      <c r="B589" s="205"/>
      <c r="C589" s="206"/>
      <c r="D589" s="207" t="s">
        <v>163</v>
      </c>
      <c r="E589" s="208" t="s">
        <v>21</v>
      </c>
      <c r="F589" s="209" t="s">
        <v>611</v>
      </c>
      <c r="G589" s="206"/>
      <c r="H589" s="210">
        <v>1.898</v>
      </c>
      <c r="I589" s="211"/>
      <c r="J589" s="206"/>
      <c r="K589" s="206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163</v>
      </c>
      <c r="AU589" s="216" t="s">
        <v>83</v>
      </c>
      <c r="AV589" s="11" t="s">
        <v>83</v>
      </c>
      <c r="AW589" s="11" t="s">
        <v>37</v>
      </c>
      <c r="AX589" s="11" t="s">
        <v>73</v>
      </c>
      <c r="AY589" s="216" t="s">
        <v>153</v>
      </c>
    </row>
    <row r="590" spans="2:51" s="13" customFormat="1" ht="13.5">
      <c r="B590" s="228"/>
      <c r="C590" s="229"/>
      <c r="D590" s="207" t="s">
        <v>163</v>
      </c>
      <c r="E590" s="230" t="s">
        <v>21</v>
      </c>
      <c r="F590" s="231" t="s">
        <v>591</v>
      </c>
      <c r="G590" s="229"/>
      <c r="H590" s="232" t="s">
        <v>21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163</v>
      </c>
      <c r="AU590" s="238" t="s">
        <v>83</v>
      </c>
      <c r="AV590" s="13" t="s">
        <v>81</v>
      </c>
      <c r="AW590" s="13" t="s">
        <v>37</v>
      </c>
      <c r="AX590" s="13" t="s">
        <v>73</v>
      </c>
      <c r="AY590" s="238" t="s">
        <v>153</v>
      </c>
    </row>
    <row r="591" spans="2:51" s="11" customFormat="1" ht="13.5">
      <c r="B591" s="205"/>
      <c r="C591" s="206"/>
      <c r="D591" s="207" t="s">
        <v>163</v>
      </c>
      <c r="E591" s="208" t="s">
        <v>21</v>
      </c>
      <c r="F591" s="209" t="s">
        <v>612</v>
      </c>
      <c r="G591" s="206"/>
      <c r="H591" s="210">
        <v>5.434</v>
      </c>
      <c r="I591" s="211"/>
      <c r="J591" s="206"/>
      <c r="K591" s="206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163</v>
      </c>
      <c r="AU591" s="216" t="s">
        <v>83</v>
      </c>
      <c r="AV591" s="11" t="s">
        <v>83</v>
      </c>
      <c r="AW591" s="11" t="s">
        <v>37</v>
      </c>
      <c r="AX591" s="11" t="s">
        <v>73</v>
      </c>
      <c r="AY591" s="216" t="s">
        <v>153</v>
      </c>
    </row>
    <row r="592" spans="2:51" s="11" customFormat="1" ht="13.5">
      <c r="B592" s="205"/>
      <c r="C592" s="206"/>
      <c r="D592" s="207" t="s">
        <v>163</v>
      </c>
      <c r="E592" s="208" t="s">
        <v>21</v>
      </c>
      <c r="F592" s="209" t="s">
        <v>613</v>
      </c>
      <c r="G592" s="206"/>
      <c r="H592" s="210">
        <v>1.05</v>
      </c>
      <c r="I592" s="211"/>
      <c r="J592" s="206"/>
      <c r="K592" s="206"/>
      <c r="L592" s="212"/>
      <c r="M592" s="213"/>
      <c r="N592" s="214"/>
      <c r="O592" s="214"/>
      <c r="P592" s="214"/>
      <c r="Q592" s="214"/>
      <c r="R592" s="214"/>
      <c r="S592" s="214"/>
      <c r="T592" s="215"/>
      <c r="AT592" s="216" t="s">
        <v>163</v>
      </c>
      <c r="AU592" s="216" t="s">
        <v>83</v>
      </c>
      <c r="AV592" s="11" t="s">
        <v>83</v>
      </c>
      <c r="AW592" s="11" t="s">
        <v>37</v>
      </c>
      <c r="AX592" s="11" t="s">
        <v>73</v>
      </c>
      <c r="AY592" s="216" t="s">
        <v>153</v>
      </c>
    </row>
    <row r="593" spans="2:51" s="11" customFormat="1" ht="13.5">
      <c r="B593" s="205"/>
      <c r="C593" s="206"/>
      <c r="D593" s="207" t="s">
        <v>163</v>
      </c>
      <c r="E593" s="208" t="s">
        <v>21</v>
      </c>
      <c r="F593" s="209" t="s">
        <v>614</v>
      </c>
      <c r="G593" s="206"/>
      <c r="H593" s="210">
        <v>3.45</v>
      </c>
      <c r="I593" s="211"/>
      <c r="J593" s="206"/>
      <c r="K593" s="206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163</v>
      </c>
      <c r="AU593" s="216" t="s">
        <v>83</v>
      </c>
      <c r="AV593" s="11" t="s">
        <v>83</v>
      </c>
      <c r="AW593" s="11" t="s">
        <v>37</v>
      </c>
      <c r="AX593" s="11" t="s">
        <v>73</v>
      </c>
      <c r="AY593" s="216" t="s">
        <v>153</v>
      </c>
    </row>
    <row r="594" spans="2:51" s="11" customFormat="1" ht="13.5">
      <c r="B594" s="205"/>
      <c r="C594" s="206"/>
      <c r="D594" s="207" t="s">
        <v>163</v>
      </c>
      <c r="E594" s="208" t="s">
        <v>21</v>
      </c>
      <c r="F594" s="209" t="s">
        <v>615</v>
      </c>
      <c r="G594" s="206"/>
      <c r="H594" s="210">
        <v>2.501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163</v>
      </c>
      <c r="AU594" s="216" t="s">
        <v>83</v>
      </c>
      <c r="AV594" s="11" t="s">
        <v>83</v>
      </c>
      <c r="AW594" s="11" t="s">
        <v>37</v>
      </c>
      <c r="AX594" s="11" t="s">
        <v>73</v>
      </c>
      <c r="AY594" s="216" t="s">
        <v>153</v>
      </c>
    </row>
    <row r="595" spans="2:51" s="11" customFormat="1" ht="13.5">
      <c r="B595" s="205"/>
      <c r="C595" s="206"/>
      <c r="D595" s="207" t="s">
        <v>163</v>
      </c>
      <c r="E595" s="208" t="s">
        <v>21</v>
      </c>
      <c r="F595" s="209" t="s">
        <v>613</v>
      </c>
      <c r="G595" s="206"/>
      <c r="H595" s="210">
        <v>1.05</v>
      </c>
      <c r="I595" s="211"/>
      <c r="J595" s="206"/>
      <c r="K595" s="206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163</v>
      </c>
      <c r="AU595" s="216" t="s">
        <v>83</v>
      </c>
      <c r="AV595" s="11" t="s">
        <v>83</v>
      </c>
      <c r="AW595" s="11" t="s">
        <v>37</v>
      </c>
      <c r="AX595" s="11" t="s">
        <v>73</v>
      </c>
      <c r="AY595" s="216" t="s">
        <v>153</v>
      </c>
    </row>
    <row r="596" spans="2:51" s="11" customFormat="1" ht="13.5">
      <c r="B596" s="205"/>
      <c r="C596" s="206"/>
      <c r="D596" s="207" t="s">
        <v>163</v>
      </c>
      <c r="E596" s="208" t="s">
        <v>21</v>
      </c>
      <c r="F596" s="209" t="s">
        <v>610</v>
      </c>
      <c r="G596" s="206"/>
      <c r="H596" s="210">
        <v>10.35</v>
      </c>
      <c r="I596" s="211"/>
      <c r="J596" s="206"/>
      <c r="K596" s="206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163</v>
      </c>
      <c r="AU596" s="216" t="s">
        <v>83</v>
      </c>
      <c r="AV596" s="11" t="s">
        <v>83</v>
      </c>
      <c r="AW596" s="11" t="s">
        <v>37</v>
      </c>
      <c r="AX596" s="11" t="s">
        <v>73</v>
      </c>
      <c r="AY596" s="216" t="s">
        <v>153</v>
      </c>
    </row>
    <row r="597" spans="2:51" s="11" customFormat="1" ht="13.5">
      <c r="B597" s="205"/>
      <c r="C597" s="206"/>
      <c r="D597" s="207" t="s">
        <v>163</v>
      </c>
      <c r="E597" s="208" t="s">
        <v>21</v>
      </c>
      <c r="F597" s="209" t="s">
        <v>616</v>
      </c>
      <c r="G597" s="206"/>
      <c r="H597" s="210">
        <v>2.674</v>
      </c>
      <c r="I597" s="211"/>
      <c r="J597" s="206"/>
      <c r="K597" s="206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163</v>
      </c>
      <c r="AU597" s="216" t="s">
        <v>83</v>
      </c>
      <c r="AV597" s="11" t="s">
        <v>83</v>
      </c>
      <c r="AW597" s="11" t="s">
        <v>37</v>
      </c>
      <c r="AX597" s="11" t="s">
        <v>73</v>
      </c>
      <c r="AY597" s="216" t="s">
        <v>153</v>
      </c>
    </row>
    <row r="598" spans="2:51" s="14" customFormat="1" ht="13.5">
      <c r="B598" s="253"/>
      <c r="C598" s="254"/>
      <c r="D598" s="207" t="s">
        <v>163</v>
      </c>
      <c r="E598" s="255" t="s">
        <v>21</v>
      </c>
      <c r="F598" s="256" t="s">
        <v>202</v>
      </c>
      <c r="G598" s="254"/>
      <c r="H598" s="257">
        <v>89.558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AT598" s="263" t="s">
        <v>163</v>
      </c>
      <c r="AU598" s="263" t="s">
        <v>83</v>
      </c>
      <c r="AV598" s="14" t="s">
        <v>154</v>
      </c>
      <c r="AW598" s="14" t="s">
        <v>37</v>
      </c>
      <c r="AX598" s="14" t="s">
        <v>73</v>
      </c>
      <c r="AY598" s="263" t="s">
        <v>153</v>
      </c>
    </row>
    <row r="599" spans="2:51" s="11" customFormat="1" ht="13.5">
      <c r="B599" s="205"/>
      <c r="C599" s="206"/>
      <c r="D599" s="207" t="s">
        <v>163</v>
      </c>
      <c r="E599" s="208" t="s">
        <v>21</v>
      </c>
      <c r="F599" s="209" t="s">
        <v>21</v>
      </c>
      <c r="G599" s="206"/>
      <c r="H599" s="210">
        <v>0</v>
      </c>
      <c r="I599" s="211"/>
      <c r="J599" s="206"/>
      <c r="K599" s="206"/>
      <c r="L599" s="212"/>
      <c r="M599" s="213"/>
      <c r="N599" s="214"/>
      <c r="O599" s="214"/>
      <c r="P599" s="214"/>
      <c r="Q599" s="214"/>
      <c r="R599" s="214"/>
      <c r="S599" s="214"/>
      <c r="T599" s="215"/>
      <c r="AT599" s="216" t="s">
        <v>163</v>
      </c>
      <c r="AU599" s="216" t="s">
        <v>83</v>
      </c>
      <c r="AV599" s="11" t="s">
        <v>83</v>
      </c>
      <c r="AW599" s="11" t="s">
        <v>37</v>
      </c>
      <c r="AX599" s="11" t="s">
        <v>73</v>
      </c>
      <c r="AY599" s="216" t="s">
        <v>153</v>
      </c>
    </row>
    <row r="600" spans="2:51" s="13" customFormat="1" ht="13.5">
      <c r="B600" s="228"/>
      <c r="C600" s="229"/>
      <c r="D600" s="207" t="s">
        <v>163</v>
      </c>
      <c r="E600" s="230" t="s">
        <v>21</v>
      </c>
      <c r="F600" s="231" t="s">
        <v>258</v>
      </c>
      <c r="G600" s="229"/>
      <c r="H600" s="232" t="s">
        <v>21</v>
      </c>
      <c r="I600" s="233"/>
      <c r="J600" s="229"/>
      <c r="K600" s="229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163</v>
      </c>
      <c r="AU600" s="238" t="s">
        <v>83</v>
      </c>
      <c r="AV600" s="13" t="s">
        <v>81</v>
      </c>
      <c r="AW600" s="13" t="s">
        <v>37</v>
      </c>
      <c r="AX600" s="13" t="s">
        <v>73</v>
      </c>
      <c r="AY600" s="238" t="s">
        <v>153</v>
      </c>
    </row>
    <row r="601" spans="2:51" s="13" customFormat="1" ht="13.5">
      <c r="B601" s="228"/>
      <c r="C601" s="229"/>
      <c r="D601" s="207" t="s">
        <v>163</v>
      </c>
      <c r="E601" s="230" t="s">
        <v>21</v>
      </c>
      <c r="F601" s="231" t="s">
        <v>594</v>
      </c>
      <c r="G601" s="229"/>
      <c r="H601" s="232" t="s">
        <v>21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163</v>
      </c>
      <c r="AU601" s="238" t="s">
        <v>83</v>
      </c>
      <c r="AV601" s="13" t="s">
        <v>81</v>
      </c>
      <c r="AW601" s="13" t="s">
        <v>37</v>
      </c>
      <c r="AX601" s="13" t="s">
        <v>73</v>
      </c>
      <c r="AY601" s="238" t="s">
        <v>153</v>
      </c>
    </row>
    <row r="602" spans="2:51" s="11" customFormat="1" ht="13.5">
      <c r="B602" s="205"/>
      <c r="C602" s="206"/>
      <c r="D602" s="207" t="s">
        <v>163</v>
      </c>
      <c r="E602" s="208" t="s">
        <v>21</v>
      </c>
      <c r="F602" s="209" t="s">
        <v>617</v>
      </c>
      <c r="G602" s="206"/>
      <c r="H602" s="210">
        <v>15.525</v>
      </c>
      <c r="I602" s="211"/>
      <c r="J602" s="206"/>
      <c r="K602" s="206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163</v>
      </c>
      <c r="AU602" s="216" t="s">
        <v>83</v>
      </c>
      <c r="AV602" s="11" t="s">
        <v>83</v>
      </c>
      <c r="AW602" s="11" t="s">
        <v>37</v>
      </c>
      <c r="AX602" s="11" t="s">
        <v>73</v>
      </c>
      <c r="AY602" s="216" t="s">
        <v>153</v>
      </c>
    </row>
    <row r="603" spans="2:51" s="11" customFormat="1" ht="13.5">
      <c r="B603" s="205"/>
      <c r="C603" s="206"/>
      <c r="D603" s="207" t="s">
        <v>163</v>
      </c>
      <c r="E603" s="208" t="s">
        <v>21</v>
      </c>
      <c r="F603" s="209" t="s">
        <v>618</v>
      </c>
      <c r="G603" s="206"/>
      <c r="H603" s="210">
        <v>6.383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163</v>
      </c>
      <c r="AU603" s="216" t="s">
        <v>83</v>
      </c>
      <c r="AV603" s="11" t="s">
        <v>83</v>
      </c>
      <c r="AW603" s="11" t="s">
        <v>37</v>
      </c>
      <c r="AX603" s="11" t="s">
        <v>73</v>
      </c>
      <c r="AY603" s="216" t="s">
        <v>153</v>
      </c>
    </row>
    <row r="604" spans="2:51" s="11" customFormat="1" ht="13.5">
      <c r="B604" s="205"/>
      <c r="C604" s="206"/>
      <c r="D604" s="207" t="s">
        <v>163</v>
      </c>
      <c r="E604" s="208" t="s">
        <v>21</v>
      </c>
      <c r="F604" s="209" t="s">
        <v>607</v>
      </c>
      <c r="G604" s="206"/>
      <c r="H604" s="210">
        <v>1.38</v>
      </c>
      <c r="I604" s="211"/>
      <c r="J604" s="206"/>
      <c r="K604" s="206"/>
      <c r="L604" s="212"/>
      <c r="M604" s="213"/>
      <c r="N604" s="214"/>
      <c r="O604" s="214"/>
      <c r="P604" s="214"/>
      <c r="Q604" s="214"/>
      <c r="R604" s="214"/>
      <c r="S604" s="214"/>
      <c r="T604" s="215"/>
      <c r="AT604" s="216" t="s">
        <v>163</v>
      </c>
      <c r="AU604" s="216" t="s">
        <v>83</v>
      </c>
      <c r="AV604" s="11" t="s">
        <v>83</v>
      </c>
      <c r="AW604" s="11" t="s">
        <v>37</v>
      </c>
      <c r="AX604" s="11" t="s">
        <v>73</v>
      </c>
      <c r="AY604" s="216" t="s">
        <v>153</v>
      </c>
    </row>
    <row r="605" spans="2:51" s="11" customFormat="1" ht="13.5">
      <c r="B605" s="205"/>
      <c r="C605" s="206"/>
      <c r="D605" s="207" t="s">
        <v>163</v>
      </c>
      <c r="E605" s="208" t="s">
        <v>21</v>
      </c>
      <c r="F605" s="209" t="s">
        <v>619</v>
      </c>
      <c r="G605" s="206"/>
      <c r="H605" s="210">
        <v>2.501</v>
      </c>
      <c r="I605" s="211"/>
      <c r="J605" s="206"/>
      <c r="K605" s="206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163</v>
      </c>
      <c r="AU605" s="216" t="s">
        <v>83</v>
      </c>
      <c r="AV605" s="11" t="s">
        <v>83</v>
      </c>
      <c r="AW605" s="11" t="s">
        <v>37</v>
      </c>
      <c r="AX605" s="11" t="s">
        <v>73</v>
      </c>
      <c r="AY605" s="216" t="s">
        <v>153</v>
      </c>
    </row>
    <row r="606" spans="2:51" s="13" customFormat="1" ht="13.5">
      <c r="B606" s="228"/>
      <c r="C606" s="229"/>
      <c r="D606" s="207" t="s">
        <v>163</v>
      </c>
      <c r="E606" s="230" t="s">
        <v>21</v>
      </c>
      <c r="F606" s="231" t="s">
        <v>589</v>
      </c>
      <c r="G606" s="229"/>
      <c r="H606" s="232" t="s">
        <v>21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163</v>
      </c>
      <c r="AU606" s="238" t="s">
        <v>83</v>
      </c>
      <c r="AV606" s="13" t="s">
        <v>81</v>
      </c>
      <c r="AW606" s="13" t="s">
        <v>37</v>
      </c>
      <c r="AX606" s="13" t="s">
        <v>73</v>
      </c>
      <c r="AY606" s="238" t="s">
        <v>153</v>
      </c>
    </row>
    <row r="607" spans="2:51" s="11" customFormat="1" ht="13.5">
      <c r="B607" s="205"/>
      <c r="C607" s="206"/>
      <c r="D607" s="207" t="s">
        <v>163</v>
      </c>
      <c r="E607" s="208" t="s">
        <v>21</v>
      </c>
      <c r="F607" s="209" t="s">
        <v>620</v>
      </c>
      <c r="G607" s="206"/>
      <c r="H607" s="210">
        <v>15.525</v>
      </c>
      <c r="I607" s="211"/>
      <c r="J607" s="206"/>
      <c r="K607" s="206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163</v>
      </c>
      <c r="AU607" s="216" t="s">
        <v>83</v>
      </c>
      <c r="AV607" s="11" t="s">
        <v>83</v>
      </c>
      <c r="AW607" s="11" t="s">
        <v>37</v>
      </c>
      <c r="AX607" s="11" t="s">
        <v>73</v>
      </c>
      <c r="AY607" s="216" t="s">
        <v>153</v>
      </c>
    </row>
    <row r="608" spans="2:51" s="11" customFormat="1" ht="13.5">
      <c r="B608" s="205"/>
      <c r="C608" s="206"/>
      <c r="D608" s="207" t="s">
        <v>163</v>
      </c>
      <c r="E608" s="208" t="s">
        <v>21</v>
      </c>
      <c r="F608" s="209" t="s">
        <v>614</v>
      </c>
      <c r="G608" s="206"/>
      <c r="H608" s="210">
        <v>3.45</v>
      </c>
      <c r="I608" s="211"/>
      <c r="J608" s="206"/>
      <c r="K608" s="206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163</v>
      </c>
      <c r="AU608" s="216" t="s">
        <v>83</v>
      </c>
      <c r="AV608" s="11" t="s">
        <v>83</v>
      </c>
      <c r="AW608" s="11" t="s">
        <v>37</v>
      </c>
      <c r="AX608" s="11" t="s">
        <v>73</v>
      </c>
      <c r="AY608" s="216" t="s">
        <v>153</v>
      </c>
    </row>
    <row r="609" spans="2:51" s="11" customFormat="1" ht="13.5">
      <c r="B609" s="205"/>
      <c r="C609" s="206"/>
      <c r="D609" s="207" t="s">
        <v>163</v>
      </c>
      <c r="E609" s="208" t="s">
        <v>21</v>
      </c>
      <c r="F609" s="209" t="s">
        <v>621</v>
      </c>
      <c r="G609" s="206"/>
      <c r="H609" s="210">
        <v>1.553</v>
      </c>
      <c r="I609" s="211"/>
      <c r="J609" s="206"/>
      <c r="K609" s="206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163</v>
      </c>
      <c r="AU609" s="216" t="s">
        <v>83</v>
      </c>
      <c r="AV609" s="11" t="s">
        <v>83</v>
      </c>
      <c r="AW609" s="11" t="s">
        <v>37</v>
      </c>
      <c r="AX609" s="11" t="s">
        <v>73</v>
      </c>
      <c r="AY609" s="216" t="s">
        <v>153</v>
      </c>
    </row>
    <row r="610" spans="2:51" s="13" customFormat="1" ht="13.5">
      <c r="B610" s="228"/>
      <c r="C610" s="229"/>
      <c r="D610" s="207" t="s">
        <v>163</v>
      </c>
      <c r="E610" s="230" t="s">
        <v>21</v>
      </c>
      <c r="F610" s="231" t="s">
        <v>591</v>
      </c>
      <c r="G610" s="229"/>
      <c r="H610" s="232" t="s">
        <v>21</v>
      </c>
      <c r="I610" s="233"/>
      <c r="J610" s="229"/>
      <c r="K610" s="229"/>
      <c r="L610" s="234"/>
      <c r="M610" s="235"/>
      <c r="N610" s="236"/>
      <c r="O610" s="236"/>
      <c r="P610" s="236"/>
      <c r="Q610" s="236"/>
      <c r="R610" s="236"/>
      <c r="S610" s="236"/>
      <c r="T610" s="237"/>
      <c r="AT610" s="238" t="s">
        <v>163</v>
      </c>
      <c r="AU610" s="238" t="s">
        <v>83</v>
      </c>
      <c r="AV610" s="13" t="s">
        <v>81</v>
      </c>
      <c r="AW610" s="13" t="s">
        <v>37</v>
      </c>
      <c r="AX610" s="13" t="s">
        <v>73</v>
      </c>
      <c r="AY610" s="238" t="s">
        <v>153</v>
      </c>
    </row>
    <row r="611" spans="2:51" s="11" customFormat="1" ht="13.5">
      <c r="B611" s="205"/>
      <c r="C611" s="206"/>
      <c r="D611" s="207" t="s">
        <v>163</v>
      </c>
      <c r="E611" s="208" t="s">
        <v>21</v>
      </c>
      <c r="F611" s="209" t="s">
        <v>616</v>
      </c>
      <c r="G611" s="206"/>
      <c r="H611" s="210">
        <v>2.674</v>
      </c>
      <c r="I611" s="211"/>
      <c r="J611" s="206"/>
      <c r="K611" s="206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163</v>
      </c>
      <c r="AU611" s="216" t="s">
        <v>83</v>
      </c>
      <c r="AV611" s="11" t="s">
        <v>83</v>
      </c>
      <c r="AW611" s="11" t="s">
        <v>37</v>
      </c>
      <c r="AX611" s="11" t="s">
        <v>73</v>
      </c>
      <c r="AY611" s="216" t="s">
        <v>153</v>
      </c>
    </row>
    <row r="612" spans="2:51" s="14" customFormat="1" ht="13.5">
      <c r="B612" s="253"/>
      <c r="C612" s="254"/>
      <c r="D612" s="207" t="s">
        <v>163</v>
      </c>
      <c r="E612" s="255" t="s">
        <v>21</v>
      </c>
      <c r="F612" s="256" t="s">
        <v>202</v>
      </c>
      <c r="G612" s="254"/>
      <c r="H612" s="257">
        <v>48.991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AT612" s="263" t="s">
        <v>163</v>
      </c>
      <c r="AU612" s="263" t="s">
        <v>83</v>
      </c>
      <c r="AV612" s="14" t="s">
        <v>154</v>
      </c>
      <c r="AW612" s="14" t="s">
        <v>37</v>
      </c>
      <c r="AX612" s="14" t="s">
        <v>73</v>
      </c>
      <c r="AY612" s="263" t="s">
        <v>153</v>
      </c>
    </row>
    <row r="613" spans="2:51" s="11" customFormat="1" ht="13.5">
      <c r="B613" s="205"/>
      <c r="C613" s="206"/>
      <c r="D613" s="207" t="s">
        <v>163</v>
      </c>
      <c r="E613" s="208" t="s">
        <v>21</v>
      </c>
      <c r="F613" s="209" t="s">
        <v>21</v>
      </c>
      <c r="G613" s="206"/>
      <c r="H613" s="210">
        <v>0</v>
      </c>
      <c r="I613" s="211"/>
      <c r="J613" s="206"/>
      <c r="K613" s="206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163</v>
      </c>
      <c r="AU613" s="216" t="s">
        <v>83</v>
      </c>
      <c r="AV613" s="11" t="s">
        <v>83</v>
      </c>
      <c r="AW613" s="11" t="s">
        <v>37</v>
      </c>
      <c r="AX613" s="11" t="s">
        <v>73</v>
      </c>
      <c r="AY613" s="216" t="s">
        <v>153</v>
      </c>
    </row>
    <row r="614" spans="2:51" s="13" customFormat="1" ht="13.5">
      <c r="B614" s="228"/>
      <c r="C614" s="229"/>
      <c r="D614" s="207" t="s">
        <v>163</v>
      </c>
      <c r="E614" s="230" t="s">
        <v>21</v>
      </c>
      <c r="F614" s="231" t="s">
        <v>622</v>
      </c>
      <c r="G614" s="229"/>
      <c r="H614" s="232" t="s">
        <v>21</v>
      </c>
      <c r="I614" s="233"/>
      <c r="J614" s="229"/>
      <c r="K614" s="229"/>
      <c r="L614" s="234"/>
      <c r="M614" s="235"/>
      <c r="N614" s="236"/>
      <c r="O614" s="236"/>
      <c r="P614" s="236"/>
      <c r="Q614" s="236"/>
      <c r="R614" s="236"/>
      <c r="S614" s="236"/>
      <c r="T614" s="237"/>
      <c r="AT614" s="238" t="s">
        <v>163</v>
      </c>
      <c r="AU614" s="238" t="s">
        <v>83</v>
      </c>
      <c r="AV614" s="13" t="s">
        <v>81</v>
      </c>
      <c r="AW614" s="13" t="s">
        <v>37</v>
      </c>
      <c r="AX614" s="13" t="s">
        <v>73</v>
      </c>
      <c r="AY614" s="238" t="s">
        <v>153</v>
      </c>
    </row>
    <row r="615" spans="2:51" s="11" customFormat="1" ht="13.5">
      <c r="B615" s="205"/>
      <c r="C615" s="206"/>
      <c r="D615" s="207" t="s">
        <v>163</v>
      </c>
      <c r="E615" s="208" t="s">
        <v>21</v>
      </c>
      <c r="F615" s="209" t="s">
        <v>623</v>
      </c>
      <c r="G615" s="206"/>
      <c r="H615" s="210">
        <v>15.84</v>
      </c>
      <c r="I615" s="211"/>
      <c r="J615" s="206"/>
      <c r="K615" s="206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163</v>
      </c>
      <c r="AU615" s="216" t="s">
        <v>83</v>
      </c>
      <c r="AV615" s="11" t="s">
        <v>83</v>
      </c>
      <c r="AW615" s="11" t="s">
        <v>37</v>
      </c>
      <c r="AX615" s="11" t="s">
        <v>73</v>
      </c>
      <c r="AY615" s="216" t="s">
        <v>153</v>
      </c>
    </row>
    <row r="616" spans="2:51" s="14" customFormat="1" ht="13.5">
      <c r="B616" s="253"/>
      <c r="C616" s="254"/>
      <c r="D616" s="207" t="s">
        <v>163</v>
      </c>
      <c r="E616" s="255" t="s">
        <v>21</v>
      </c>
      <c r="F616" s="256" t="s">
        <v>202</v>
      </c>
      <c r="G616" s="254"/>
      <c r="H616" s="257">
        <v>15.84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163</v>
      </c>
      <c r="AU616" s="263" t="s">
        <v>83</v>
      </c>
      <c r="AV616" s="14" t="s">
        <v>154</v>
      </c>
      <c r="AW616" s="14" t="s">
        <v>37</v>
      </c>
      <c r="AX616" s="14" t="s">
        <v>73</v>
      </c>
      <c r="AY616" s="263" t="s">
        <v>153</v>
      </c>
    </row>
    <row r="617" spans="2:51" s="12" customFormat="1" ht="13.5">
      <c r="B617" s="217"/>
      <c r="C617" s="218"/>
      <c r="D617" s="207" t="s">
        <v>163</v>
      </c>
      <c r="E617" s="219" t="s">
        <v>21</v>
      </c>
      <c r="F617" s="220" t="s">
        <v>165</v>
      </c>
      <c r="G617" s="218"/>
      <c r="H617" s="221">
        <v>154.389</v>
      </c>
      <c r="I617" s="222"/>
      <c r="J617" s="218"/>
      <c r="K617" s="218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163</v>
      </c>
      <c r="AU617" s="227" t="s">
        <v>83</v>
      </c>
      <c r="AV617" s="12" t="s">
        <v>161</v>
      </c>
      <c r="AW617" s="12" t="s">
        <v>37</v>
      </c>
      <c r="AX617" s="12" t="s">
        <v>81</v>
      </c>
      <c r="AY617" s="227" t="s">
        <v>153</v>
      </c>
    </row>
    <row r="618" spans="2:51" s="11" customFormat="1" ht="13.5">
      <c r="B618" s="205"/>
      <c r="C618" s="206"/>
      <c r="D618" s="239" t="s">
        <v>163</v>
      </c>
      <c r="E618" s="206"/>
      <c r="F618" s="264" t="s">
        <v>624</v>
      </c>
      <c r="G618" s="206"/>
      <c r="H618" s="265">
        <v>177.547</v>
      </c>
      <c r="I618" s="211"/>
      <c r="J618" s="206"/>
      <c r="K618" s="206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163</v>
      </c>
      <c r="AU618" s="216" t="s">
        <v>83</v>
      </c>
      <c r="AV618" s="11" t="s">
        <v>83</v>
      </c>
      <c r="AW618" s="11" t="s">
        <v>6</v>
      </c>
      <c r="AX618" s="11" t="s">
        <v>81</v>
      </c>
      <c r="AY618" s="216" t="s">
        <v>153</v>
      </c>
    </row>
    <row r="619" spans="2:65" s="1" customFormat="1" ht="31.5" customHeight="1">
      <c r="B619" s="41"/>
      <c r="C619" s="193" t="s">
        <v>625</v>
      </c>
      <c r="D619" s="193" t="s">
        <v>156</v>
      </c>
      <c r="E619" s="194" t="s">
        <v>626</v>
      </c>
      <c r="F619" s="195" t="s">
        <v>627</v>
      </c>
      <c r="G619" s="196" t="s">
        <v>183</v>
      </c>
      <c r="H619" s="197">
        <v>255.449</v>
      </c>
      <c r="I619" s="198"/>
      <c r="J619" s="199">
        <f>ROUND(I619*H619,2)</f>
        <v>0</v>
      </c>
      <c r="K619" s="195" t="s">
        <v>160</v>
      </c>
      <c r="L619" s="61"/>
      <c r="M619" s="200" t="s">
        <v>21</v>
      </c>
      <c r="N619" s="201" t="s">
        <v>46</v>
      </c>
      <c r="O619" s="42"/>
      <c r="P619" s="202">
        <f>O619*H619</f>
        <v>0</v>
      </c>
      <c r="Q619" s="202">
        <v>0</v>
      </c>
      <c r="R619" s="202">
        <f>Q619*H619</f>
        <v>0</v>
      </c>
      <c r="S619" s="202">
        <v>0</v>
      </c>
      <c r="T619" s="203">
        <f>S619*H619</f>
        <v>0</v>
      </c>
      <c r="AR619" s="24" t="s">
        <v>291</v>
      </c>
      <c r="AT619" s="24" t="s">
        <v>156</v>
      </c>
      <c r="AU619" s="24" t="s">
        <v>83</v>
      </c>
      <c r="AY619" s="24" t="s">
        <v>153</v>
      </c>
      <c r="BE619" s="204">
        <f>IF(N619="základní",J619,0)</f>
        <v>0</v>
      </c>
      <c r="BF619" s="204">
        <f>IF(N619="snížená",J619,0)</f>
        <v>0</v>
      </c>
      <c r="BG619" s="204">
        <f>IF(N619="zákl. přenesená",J619,0)</f>
        <v>0</v>
      </c>
      <c r="BH619" s="204">
        <f>IF(N619="sníž. přenesená",J619,0)</f>
        <v>0</v>
      </c>
      <c r="BI619" s="204">
        <f>IF(N619="nulová",J619,0)</f>
        <v>0</v>
      </c>
      <c r="BJ619" s="24" t="s">
        <v>161</v>
      </c>
      <c r="BK619" s="204">
        <f>ROUND(I619*H619,2)</f>
        <v>0</v>
      </c>
      <c r="BL619" s="24" t="s">
        <v>291</v>
      </c>
      <c r="BM619" s="24" t="s">
        <v>628</v>
      </c>
    </row>
    <row r="620" spans="2:51" s="13" customFormat="1" ht="13.5">
      <c r="B620" s="228"/>
      <c r="C620" s="229"/>
      <c r="D620" s="207" t="s">
        <v>163</v>
      </c>
      <c r="E620" s="230" t="s">
        <v>21</v>
      </c>
      <c r="F620" s="231" t="s">
        <v>520</v>
      </c>
      <c r="G620" s="229"/>
      <c r="H620" s="232" t="s">
        <v>21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163</v>
      </c>
      <c r="AU620" s="238" t="s">
        <v>83</v>
      </c>
      <c r="AV620" s="13" t="s">
        <v>81</v>
      </c>
      <c r="AW620" s="13" t="s">
        <v>37</v>
      </c>
      <c r="AX620" s="13" t="s">
        <v>73</v>
      </c>
      <c r="AY620" s="238" t="s">
        <v>153</v>
      </c>
    </row>
    <row r="621" spans="2:51" s="13" customFormat="1" ht="13.5">
      <c r="B621" s="228"/>
      <c r="C621" s="229"/>
      <c r="D621" s="207" t="s">
        <v>163</v>
      </c>
      <c r="E621" s="230" t="s">
        <v>21</v>
      </c>
      <c r="F621" s="231" t="s">
        <v>629</v>
      </c>
      <c r="G621" s="229"/>
      <c r="H621" s="232" t="s">
        <v>21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163</v>
      </c>
      <c r="AU621" s="238" t="s">
        <v>83</v>
      </c>
      <c r="AV621" s="13" t="s">
        <v>81</v>
      </c>
      <c r="AW621" s="13" t="s">
        <v>37</v>
      </c>
      <c r="AX621" s="13" t="s">
        <v>73</v>
      </c>
      <c r="AY621" s="238" t="s">
        <v>153</v>
      </c>
    </row>
    <row r="622" spans="2:51" s="13" customFormat="1" ht="13.5">
      <c r="B622" s="228"/>
      <c r="C622" s="229"/>
      <c r="D622" s="207" t="s">
        <v>163</v>
      </c>
      <c r="E622" s="230" t="s">
        <v>21</v>
      </c>
      <c r="F622" s="231" t="s">
        <v>630</v>
      </c>
      <c r="G622" s="229"/>
      <c r="H622" s="232" t="s">
        <v>21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AT622" s="238" t="s">
        <v>163</v>
      </c>
      <c r="AU622" s="238" t="s">
        <v>83</v>
      </c>
      <c r="AV622" s="13" t="s">
        <v>81</v>
      </c>
      <c r="AW622" s="13" t="s">
        <v>37</v>
      </c>
      <c r="AX622" s="13" t="s">
        <v>73</v>
      </c>
      <c r="AY622" s="238" t="s">
        <v>153</v>
      </c>
    </row>
    <row r="623" spans="2:51" s="11" customFormat="1" ht="13.5">
      <c r="B623" s="205"/>
      <c r="C623" s="206"/>
      <c r="D623" s="207" t="s">
        <v>163</v>
      </c>
      <c r="E623" s="208" t="s">
        <v>21</v>
      </c>
      <c r="F623" s="209" t="s">
        <v>570</v>
      </c>
      <c r="G623" s="206"/>
      <c r="H623" s="210">
        <v>171.54</v>
      </c>
      <c r="I623" s="211"/>
      <c r="J623" s="206"/>
      <c r="K623" s="206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163</v>
      </c>
      <c r="AU623" s="216" t="s">
        <v>83</v>
      </c>
      <c r="AV623" s="11" t="s">
        <v>83</v>
      </c>
      <c r="AW623" s="11" t="s">
        <v>37</v>
      </c>
      <c r="AX623" s="11" t="s">
        <v>73</v>
      </c>
      <c r="AY623" s="216" t="s">
        <v>153</v>
      </c>
    </row>
    <row r="624" spans="2:51" s="13" customFormat="1" ht="13.5">
      <c r="B624" s="228"/>
      <c r="C624" s="229"/>
      <c r="D624" s="207" t="s">
        <v>163</v>
      </c>
      <c r="E624" s="230" t="s">
        <v>21</v>
      </c>
      <c r="F624" s="231" t="s">
        <v>571</v>
      </c>
      <c r="G624" s="229"/>
      <c r="H624" s="232" t="s">
        <v>21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163</v>
      </c>
      <c r="AU624" s="238" t="s">
        <v>83</v>
      </c>
      <c r="AV624" s="13" t="s">
        <v>81</v>
      </c>
      <c r="AW624" s="13" t="s">
        <v>37</v>
      </c>
      <c r="AX624" s="13" t="s">
        <v>73</v>
      </c>
      <c r="AY624" s="238" t="s">
        <v>153</v>
      </c>
    </row>
    <row r="625" spans="2:51" s="11" customFormat="1" ht="13.5">
      <c r="B625" s="205"/>
      <c r="C625" s="206"/>
      <c r="D625" s="207" t="s">
        <v>163</v>
      </c>
      <c r="E625" s="208" t="s">
        <v>21</v>
      </c>
      <c r="F625" s="209" t="s">
        <v>631</v>
      </c>
      <c r="G625" s="206"/>
      <c r="H625" s="210">
        <v>1.459</v>
      </c>
      <c r="I625" s="211"/>
      <c r="J625" s="206"/>
      <c r="K625" s="206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163</v>
      </c>
      <c r="AU625" s="216" t="s">
        <v>83</v>
      </c>
      <c r="AV625" s="11" t="s">
        <v>83</v>
      </c>
      <c r="AW625" s="11" t="s">
        <v>37</v>
      </c>
      <c r="AX625" s="11" t="s">
        <v>73</v>
      </c>
      <c r="AY625" s="216" t="s">
        <v>153</v>
      </c>
    </row>
    <row r="626" spans="2:51" s="14" customFormat="1" ht="13.5">
      <c r="B626" s="253"/>
      <c r="C626" s="254"/>
      <c r="D626" s="207" t="s">
        <v>163</v>
      </c>
      <c r="E626" s="255" t="s">
        <v>21</v>
      </c>
      <c r="F626" s="256" t="s">
        <v>632</v>
      </c>
      <c r="G626" s="254"/>
      <c r="H626" s="257">
        <v>172.999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AT626" s="263" t="s">
        <v>163</v>
      </c>
      <c r="AU626" s="263" t="s">
        <v>83</v>
      </c>
      <c r="AV626" s="14" t="s">
        <v>154</v>
      </c>
      <c r="AW626" s="14" t="s">
        <v>37</v>
      </c>
      <c r="AX626" s="14" t="s">
        <v>73</v>
      </c>
      <c r="AY626" s="263" t="s">
        <v>153</v>
      </c>
    </row>
    <row r="627" spans="2:51" s="11" customFormat="1" ht="13.5">
      <c r="B627" s="205"/>
      <c r="C627" s="206"/>
      <c r="D627" s="207" t="s">
        <v>163</v>
      </c>
      <c r="E627" s="208" t="s">
        <v>21</v>
      </c>
      <c r="F627" s="209" t="s">
        <v>21</v>
      </c>
      <c r="G627" s="206"/>
      <c r="H627" s="210">
        <v>0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163</v>
      </c>
      <c r="AU627" s="216" t="s">
        <v>83</v>
      </c>
      <c r="AV627" s="11" t="s">
        <v>83</v>
      </c>
      <c r="AW627" s="11" t="s">
        <v>37</v>
      </c>
      <c r="AX627" s="11" t="s">
        <v>73</v>
      </c>
      <c r="AY627" s="216" t="s">
        <v>153</v>
      </c>
    </row>
    <row r="628" spans="2:51" s="13" customFormat="1" ht="13.5">
      <c r="B628" s="228"/>
      <c r="C628" s="229"/>
      <c r="D628" s="207" t="s">
        <v>163</v>
      </c>
      <c r="E628" s="230" t="s">
        <v>21</v>
      </c>
      <c r="F628" s="231" t="s">
        <v>633</v>
      </c>
      <c r="G628" s="229"/>
      <c r="H628" s="232" t="s">
        <v>21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163</v>
      </c>
      <c r="AU628" s="238" t="s">
        <v>83</v>
      </c>
      <c r="AV628" s="13" t="s">
        <v>81</v>
      </c>
      <c r="AW628" s="13" t="s">
        <v>37</v>
      </c>
      <c r="AX628" s="13" t="s">
        <v>73</v>
      </c>
      <c r="AY628" s="238" t="s">
        <v>153</v>
      </c>
    </row>
    <row r="629" spans="2:51" s="11" customFormat="1" ht="13.5">
      <c r="B629" s="205"/>
      <c r="C629" s="206"/>
      <c r="D629" s="207" t="s">
        <v>163</v>
      </c>
      <c r="E629" s="208" t="s">
        <v>21</v>
      </c>
      <c r="F629" s="209" t="s">
        <v>634</v>
      </c>
      <c r="G629" s="206"/>
      <c r="H629" s="210">
        <v>21.49</v>
      </c>
      <c r="I629" s="211"/>
      <c r="J629" s="206"/>
      <c r="K629" s="206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163</v>
      </c>
      <c r="AU629" s="216" t="s">
        <v>83</v>
      </c>
      <c r="AV629" s="11" t="s">
        <v>83</v>
      </c>
      <c r="AW629" s="11" t="s">
        <v>37</v>
      </c>
      <c r="AX629" s="11" t="s">
        <v>73</v>
      </c>
      <c r="AY629" s="216" t="s">
        <v>153</v>
      </c>
    </row>
    <row r="630" spans="2:51" s="11" customFormat="1" ht="13.5">
      <c r="B630" s="205"/>
      <c r="C630" s="206"/>
      <c r="D630" s="207" t="s">
        <v>163</v>
      </c>
      <c r="E630" s="208" t="s">
        <v>21</v>
      </c>
      <c r="F630" s="209" t="s">
        <v>21</v>
      </c>
      <c r="G630" s="206"/>
      <c r="H630" s="210">
        <v>0</v>
      </c>
      <c r="I630" s="211"/>
      <c r="J630" s="206"/>
      <c r="K630" s="206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163</v>
      </c>
      <c r="AU630" s="216" t="s">
        <v>83</v>
      </c>
      <c r="AV630" s="11" t="s">
        <v>83</v>
      </c>
      <c r="AW630" s="11" t="s">
        <v>37</v>
      </c>
      <c r="AX630" s="11" t="s">
        <v>73</v>
      </c>
      <c r="AY630" s="216" t="s">
        <v>153</v>
      </c>
    </row>
    <row r="631" spans="2:51" s="13" customFormat="1" ht="13.5">
      <c r="B631" s="228"/>
      <c r="C631" s="229"/>
      <c r="D631" s="207" t="s">
        <v>163</v>
      </c>
      <c r="E631" s="230" t="s">
        <v>21</v>
      </c>
      <c r="F631" s="231" t="s">
        <v>635</v>
      </c>
      <c r="G631" s="229"/>
      <c r="H631" s="232" t="s">
        <v>21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163</v>
      </c>
      <c r="AU631" s="238" t="s">
        <v>83</v>
      </c>
      <c r="AV631" s="13" t="s">
        <v>81</v>
      </c>
      <c r="AW631" s="13" t="s">
        <v>37</v>
      </c>
      <c r="AX631" s="13" t="s">
        <v>73</v>
      </c>
      <c r="AY631" s="238" t="s">
        <v>153</v>
      </c>
    </row>
    <row r="632" spans="2:51" s="11" customFormat="1" ht="13.5">
      <c r="B632" s="205"/>
      <c r="C632" s="206"/>
      <c r="D632" s="207" t="s">
        <v>163</v>
      </c>
      <c r="E632" s="208" t="s">
        <v>21</v>
      </c>
      <c r="F632" s="209" t="s">
        <v>636</v>
      </c>
      <c r="G632" s="206"/>
      <c r="H632" s="210">
        <v>37.376</v>
      </c>
      <c r="I632" s="211"/>
      <c r="J632" s="206"/>
      <c r="K632" s="206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163</v>
      </c>
      <c r="AU632" s="216" t="s">
        <v>83</v>
      </c>
      <c r="AV632" s="11" t="s">
        <v>83</v>
      </c>
      <c r="AW632" s="11" t="s">
        <v>37</v>
      </c>
      <c r="AX632" s="11" t="s">
        <v>73</v>
      </c>
      <c r="AY632" s="216" t="s">
        <v>153</v>
      </c>
    </row>
    <row r="633" spans="2:51" s="14" customFormat="1" ht="13.5">
      <c r="B633" s="253"/>
      <c r="C633" s="254"/>
      <c r="D633" s="207" t="s">
        <v>163</v>
      </c>
      <c r="E633" s="255" t="s">
        <v>21</v>
      </c>
      <c r="F633" s="256" t="s">
        <v>202</v>
      </c>
      <c r="G633" s="254"/>
      <c r="H633" s="257">
        <v>58.866</v>
      </c>
      <c r="I633" s="258"/>
      <c r="J633" s="254"/>
      <c r="K633" s="254"/>
      <c r="L633" s="259"/>
      <c r="M633" s="260"/>
      <c r="N633" s="261"/>
      <c r="O633" s="261"/>
      <c r="P633" s="261"/>
      <c r="Q633" s="261"/>
      <c r="R633" s="261"/>
      <c r="S633" s="261"/>
      <c r="T633" s="262"/>
      <c r="AT633" s="263" t="s">
        <v>163</v>
      </c>
      <c r="AU633" s="263" t="s">
        <v>83</v>
      </c>
      <c r="AV633" s="14" t="s">
        <v>154</v>
      </c>
      <c r="AW633" s="14" t="s">
        <v>37</v>
      </c>
      <c r="AX633" s="14" t="s">
        <v>73</v>
      </c>
      <c r="AY633" s="263" t="s">
        <v>153</v>
      </c>
    </row>
    <row r="634" spans="2:51" s="11" customFormat="1" ht="13.5">
      <c r="B634" s="205"/>
      <c r="C634" s="206"/>
      <c r="D634" s="207" t="s">
        <v>163</v>
      </c>
      <c r="E634" s="208" t="s">
        <v>21</v>
      </c>
      <c r="F634" s="209" t="s">
        <v>21</v>
      </c>
      <c r="G634" s="206"/>
      <c r="H634" s="210">
        <v>0</v>
      </c>
      <c r="I634" s="211"/>
      <c r="J634" s="206"/>
      <c r="K634" s="206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163</v>
      </c>
      <c r="AU634" s="216" t="s">
        <v>83</v>
      </c>
      <c r="AV634" s="11" t="s">
        <v>83</v>
      </c>
      <c r="AW634" s="11" t="s">
        <v>37</v>
      </c>
      <c r="AX634" s="11" t="s">
        <v>73</v>
      </c>
      <c r="AY634" s="216" t="s">
        <v>153</v>
      </c>
    </row>
    <row r="635" spans="2:51" s="13" customFormat="1" ht="13.5">
      <c r="B635" s="228"/>
      <c r="C635" s="229"/>
      <c r="D635" s="207" t="s">
        <v>163</v>
      </c>
      <c r="E635" s="230" t="s">
        <v>21</v>
      </c>
      <c r="F635" s="231" t="s">
        <v>637</v>
      </c>
      <c r="G635" s="229"/>
      <c r="H635" s="232" t="s">
        <v>21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163</v>
      </c>
      <c r="AU635" s="238" t="s">
        <v>83</v>
      </c>
      <c r="AV635" s="13" t="s">
        <v>81</v>
      </c>
      <c r="AW635" s="13" t="s">
        <v>37</v>
      </c>
      <c r="AX635" s="13" t="s">
        <v>73</v>
      </c>
      <c r="AY635" s="238" t="s">
        <v>153</v>
      </c>
    </row>
    <row r="636" spans="2:51" s="11" customFormat="1" ht="13.5">
      <c r="B636" s="205"/>
      <c r="C636" s="206"/>
      <c r="D636" s="207" t="s">
        <v>163</v>
      </c>
      <c r="E636" s="208" t="s">
        <v>21</v>
      </c>
      <c r="F636" s="209" t="s">
        <v>638</v>
      </c>
      <c r="G636" s="206"/>
      <c r="H636" s="210">
        <v>18.246</v>
      </c>
      <c r="I636" s="211"/>
      <c r="J636" s="206"/>
      <c r="K636" s="206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163</v>
      </c>
      <c r="AU636" s="216" t="s">
        <v>83</v>
      </c>
      <c r="AV636" s="11" t="s">
        <v>83</v>
      </c>
      <c r="AW636" s="11" t="s">
        <v>37</v>
      </c>
      <c r="AX636" s="11" t="s">
        <v>73</v>
      </c>
      <c r="AY636" s="216" t="s">
        <v>153</v>
      </c>
    </row>
    <row r="637" spans="2:51" s="11" customFormat="1" ht="13.5">
      <c r="B637" s="205"/>
      <c r="C637" s="206"/>
      <c r="D637" s="207" t="s">
        <v>163</v>
      </c>
      <c r="E637" s="208" t="s">
        <v>21</v>
      </c>
      <c r="F637" s="209" t="s">
        <v>639</v>
      </c>
      <c r="G637" s="206"/>
      <c r="H637" s="210">
        <v>5.338</v>
      </c>
      <c r="I637" s="211"/>
      <c r="J637" s="206"/>
      <c r="K637" s="206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163</v>
      </c>
      <c r="AU637" s="216" t="s">
        <v>83</v>
      </c>
      <c r="AV637" s="11" t="s">
        <v>83</v>
      </c>
      <c r="AW637" s="11" t="s">
        <v>37</v>
      </c>
      <c r="AX637" s="11" t="s">
        <v>73</v>
      </c>
      <c r="AY637" s="216" t="s">
        <v>153</v>
      </c>
    </row>
    <row r="638" spans="2:51" s="14" customFormat="1" ht="13.5">
      <c r="B638" s="253"/>
      <c r="C638" s="254"/>
      <c r="D638" s="207" t="s">
        <v>163</v>
      </c>
      <c r="E638" s="255" t="s">
        <v>21</v>
      </c>
      <c r="F638" s="256" t="s">
        <v>202</v>
      </c>
      <c r="G638" s="254"/>
      <c r="H638" s="257">
        <v>23.584</v>
      </c>
      <c r="I638" s="258"/>
      <c r="J638" s="254"/>
      <c r="K638" s="254"/>
      <c r="L638" s="259"/>
      <c r="M638" s="260"/>
      <c r="N638" s="261"/>
      <c r="O638" s="261"/>
      <c r="P638" s="261"/>
      <c r="Q638" s="261"/>
      <c r="R638" s="261"/>
      <c r="S638" s="261"/>
      <c r="T638" s="262"/>
      <c r="AT638" s="263" t="s">
        <v>163</v>
      </c>
      <c r="AU638" s="263" t="s">
        <v>83</v>
      </c>
      <c r="AV638" s="14" t="s">
        <v>154</v>
      </c>
      <c r="AW638" s="14" t="s">
        <v>37</v>
      </c>
      <c r="AX638" s="14" t="s">
        <v>73</v>
      </c>
      <c r="AY638" s="263" t="s">
        <v>153</v>
      </c>
    </row>
    <row r="639" spans="2:51" s="11" customFormat="1" ht="13.5">
      <c r="B639" s="205"/>
      <c r="C639" s="206"/>
      <c r="D639" s="207" t="s">
        <v>163</v>
      </c>
      <c r="E639" s="208" t="s">
        <v>21</v>
      </c>
      <c r="F639" s="209" t="s">
        <v>21</v>
      </c>
      <c r="G639" s="206"/>
      <c r="H639" s="210">
        <v>0</v>
      </c>
      <c r="I639" s="211"/>
      <c r="J639" s="206"/>
      <c r="K639" s="206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163</v>
      </c>
      <c r="AU639" s="216" t="s">
        <v>83</v>
      </c>
      <c r="AV639" s="11" t="s">
        <v>83</v>
      </c>
      <c r="AW639" s="11" t="s">
        <v>37</v>
      </c>
      <c r="AX639" s="11" t="s">
        <v>73</v>
      </c>
      <c r="AY639" s="216" t="s">
        <v>153</v>
      </c>
    </row>
    <row r="640" spans="2:51" s="12" customFormat="1" ht="13.5">
      <c r="B640" s="217"/>
      <c r="C640" s="218"/>
      <c r="D640" s="239" t="s">
        <v>163</v>
      </c>
      <c r="E640" s="240" t="s">
        <v>21</v>
      </c>
      <c r="F640" s="241" t="s">
        <v>165</v>
      </c>
      <c r="G640" s="218"/>
      <c r="H640" s="242">
        <v>255.449</v>
      </c>
      <c r="I640" s="222"/>
      <c r="J640" s="218"/>
      <c r="K640" s="218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163</v>
      </c>
      <c r="AU640" s="227" t="s">
        <v>83</v>
      </c>
      <c r="AV640" s="12" t="s">
        <v>161</v>
      </c>
      <c r="AW640" s="12" t="s">
        <v>37</v>
      </c>
      <c r="AX640" s="12" t="s">
        <v>81</v>
      </c>
      <c r="AY640" s="227" t="s">
        <v>153</v>
      </c>
    </row>
    <row r="641" spans="2:65" s="1" customFormat="1" ht="22.5" customHeight="1">
      <c r="B641" s="41"/>
      <c r="C641" s="243" t="s">
        <v>640</v>
      </c>
      <c r="D641" s="243" t="s">
        <v>173</v>
      </c>
      <c r="E641" s="244" t="s">
        <v>641</v>
      </c>
      <c r="F641" s="245" t="s">
        <v>642</v>
      </c>
      <c r="G641" s="246" t="s">
        <v>183</v>
      </c>
      <c r="H641" s="247">
        <v>293.519</v>
      </c>
      <c r="I641" s="248"/>
      <c r="J641" s="249">
        <f>ROUND(I641*H641,2)</f>
        <v>0</v>
      </c>
      <c r="K641" s="245" t="s">
        <v>21</v>
      </c>
      <c r="L641" s="250"/>
      <c r="M641" s="251" t="s">
        <v>21</v>
      </c>
      <c r="N641" s="252" t="s">
        <v>46</v>
      </c>
      <c r="O641" s="42"/>
      <c r="P641" s="202">
        <f>O641*H641</f>
        <v>0</v>
      </c>
      <c r="Q641" s="202">
        <v>0.0106</v>
      </c>
      <c r="R641" s="202">
        <f>Q641*H641</f>
        <v>3.1113014</v>
      </c>
      <c r="S641" s="202">
        <v>0</v>
      </c>
      <c r="T641" s="203">
        <f>S641*H641</f>
        <v>0</v>
      </c>
      <c r="AR641" s="24" t="s">
        <v>377</v>
      </c>
      <c r="AT641" s="24" t="s">
        <v>173</v>
      </c>
      <c r="AU641" s="24" t="s">
        <v>83</v>
      </c>
      <c r="AY641" s="24" t="s">
        <v>153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24" t="s">
        <v>161</v>
      </c>
      <c r="BK641" s="204">
        <f>ROUND(I641*H641,2)</f>
        <v>0</v>
      </c>
      <c r="BL641" s="24" t="s">
        <v>291</v>
      </c>
      <c r="BM641" s="24" t="s">
        <v>643</v>
      </c>
    </row>
    <row r="642" spans="2:51" s="11" customFormat="1" ht="13.5">
      <c r="B642" s="205"/>
      <c r="C642" s="206"/>
      <c r="D642" s="207" t="s">
        <v>163</v>
      </c>
      <c r="E642" s="208" t="s">
        <v>21</v>
      </c>
      <c r="F642" s="209" t="s">
        <v>644</v>
      </c>
      <c r="G642" s="206"/>
      <c r="H642" s="210">
        <v>255.234</v>
      </c>
      <c r="I642" s="211"/>
      <c r="J642" s="206"/>
      <c r="K642" s="206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163</v>
      </c>
      <c r="AU642" s="216" t="s">
        <v>83</v>
      </c>
      <c r="AV642" s="11" t="s">
        <v>83</v>
      </c>
      <c r="AW642" s="11" t="s">
        <v>37</v>
      </c>
      <c r="AX642" s="11" t="s">
        <v>73</v>
      </c>
      <c r="AY642" s="216" t="s">
        <v>153</v>
      </c>
    </row>
    <row r="643" spans="2:51" s="12" customFormat="1" ht="13.5">
      <c r="B643" s="217"/>
      <c r="C643" s="218"/>
      <c r="D643" s="207" t="s">
        <v>163</v>
      </c>
      <c r="E643" s="219" t="s">
        <v>21</v>
      </c>
      <c r="F643" s="220" t="s">
        <v>165</v>
      </c>
      <c r="G643" s="218"/>
      <c r="H643" s="221">
        <v>255.234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163</v>
      </c>
      <c r="AU643" s="227" t="s">
        <v>83</v>
      </c>
      <c r="AV643" s="12" t="s">
        <v>161</v>
      </c>
      <c r="AW643" s="12" t="s">
        <v>37</v>
      </c>
      <c r="AX643" s="12" t="s">
        <v>81</v>
      </c>
      <c r="AY643" s="227" t="s">
        <v>153</v>
      </c>
    </row>
    <row r="644" spans="2:51" s="11" customFormat="1" ht="13.5">
      <c r="B644" s="205"/>
      <c r="C644" s="206"/>
      <c r="D644" s="239" t="s">
        <v>163</v>
      </c>
      <c r="E644" s="206"/>
      <c r="F644" s="264" t="s">
        <v>645</v>
      </c>
      <c r="G644" s="206"/>
      <c r="H644" s="265">
        <v>293.519</v>
      </c>
      <c r="I644" s="211"/>
      <c r="J644" s="206"/>
      <c r="K644" s="206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163</v>
      </c>
      <c r="AU644" s="216" t="s">
        <v>83</v>
      </c>
      <c r="AV644" s="11" t="s">
        <v>83</v>
      </c>
      <c r="AW644" s="11" t="s">
        <v>6</v>
      </c>
      <c r="AX644" s="11" t="s">
        <v>81</v>
      </c>
      <c r="AY644" s="216" t="s">
        <v>153</v>
      </c>
    </row>
    <row r="645" spans="2:65" s="1" customFormat="1" ht="22.5" customHeight="1">
      <c r="B645" s="41"/>
      <c r="C645" s="193" t="s">
        <v>646</v>
      </c>
      <c r="D645" s="193" t="s">
        <v>156</v>
      </c>
      <c r="E645" s="194" t="s">
        <v>647</v>
      </c>
      <c r="F645" s="195" t="s">
        <v>648</v>
      </c>
      <c r="G645" s="196" t="s">
        <v>250</v>
      </c>
      <c r="H645" s="197">
        <v>740.85</v>
      </c>
      <c r="I645" s="198"/>
      <c r="J645" s="199">
        <f>ROUND(I645*H645,2)</f>
        <v>0</v>
      </c>
      <c r="K645" s="195" t="s">
        <v>160</v>
      </c>
      <c r="L645" s="61"/>
      <c r="M645" s="200" t="s">
        <v>21</v>
      </c>
      <c r="N645" s="201" t="s">
        <v>46</v>
      </c>
      <c r="O645" s="42"/>
      <c r="P645" s="202">
        <f>O645*H645</f>
        <v>0</v>
      </c>
      <c r="Q645" s="202">
        <v>0</v>
      </c>
      <c r="R645" s="202">
        <f>Q645*H645</f>
        <v>0</v>
      </c>
      <c r="S645" s="202">
        <v>0</v>
      </c>
      <c r="T645" s="203">
        <f>S645*H645</f>
        <v>0</v>
      </c>
      <c r="AR645" s="24" t="s">
        <v>291</v>
      </c>
      <c r="AT645" s="24" t="s">
        <v>156</v>
      </c>
      <c r="AU645" s="24" t="s">
        <v>83</v>
      </c>
      <c r="AY645" s="24" t="s">
        <v>153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24" t="s">
        <v>161</v>
      </c>
      <c r="BK645" s="204">
        <f>ROUND(I645*H645,2)</f>
        <v>0</v>
      </c>
      <c r="BL645" s="24" t="s">
        <v>291</v>
      </c>
      <c r="BM645" s="24" t="s">
        <v>649</v>
      </c>
    </row>
    <row r="646" spans="2:51" s="13" customFormat="1" ht="13.5">
      <c r="B646" s="228"/>
      <c r="C646" s="229"/>
      <c r="D646" s="207" t="s">
        <v>163</v>
      </c>
      <c r="E646" s="230" t="s">
        <v>21</v>
      </c>
      <c r="F646" s="231" t="s">
        <v>252</v>
      </c>
      <c r="G646" s="229"/>
      <c r="H646" s="232" t="s">
        <v>21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163</v>
      </c>
      <c r="AU646" s="238" t="s">
        <v>83</v>
      </c>
      <c r="AV646" s="13" t="s">
        <v>81</v>
      </c>
      <c r="AW646" s="13" t="s">
        <v>37</v>
      </c>
      <c r="AX646" s="13" t="s">
        <v>73</v>
      </c>
      <c r="AY646" s="238" t="s">
        <v>153</v>
      </c>
    </row>
    <row r="647" spans="2:51" s="13" customFormat="1" ht="13.5">
      <c r="B647" s="228"/>
      <c r="C647" s="229"/>
      <c r="D647" s="207" t="s">
        <v>163</v>
      </c>
      <c r="E647" s="230" t="s">
        <v>21</v>
      </c>
      <c r="F647" s="231" t="s">
        <v>650</v>
      </c>
      <c r="G647" s="229"/>
      <c r="H647" s="232" t="s">
        <v>21</v>
      </c>
      <c r="I647" s="233"/>
      <c r="J647" s="229"/>
      <c r="K647" s="229"/>
      <c r="L647" s="234"/>
      <c r="M647" s="235"/>
      <c r="N647" s="236"/>
      <c r="O647" s="236"/>
      <c r="P647" s="236"/>
      <c r="Q647" s="236"/>
      <c r="R647" s="236"/>
      <c r="S647" s="236"/>
      <c r="T647" s="237"/>
      <c r="AT647" s="238" t="s">
        <v>163</v>
      </c>
      <c r="AU647" s="238" t="s">
        <v>83</v>
      </c>
      <c r="AV647" s="13" t="s">
        <v>81</v>
      </c>
      <c r="AW647" s="13" t="s">
        <v>37</v>
      </c>
      <c r="AX647" s="13" t="s">
        <v>73</v>
      </c>
      <c r="AY647" s="238" t="s">
        <v>153</v>
      </c>
    </row>
    <row r="648" spans="2:51" s="11" customFormat="1" ht="13.5">
      <c r="B648" s="205"/>
      <c r="C648" s="206"/>
      <c r="D648" s="207" t="s">
        <v>163</v>
      </c>
      <c r="E648" s="208" t="s">
        <v>21</v>
      </c>
      <c r="F648" s="209" t="s">
        <v>651</v>
      </c>
      <c r="G648" s="206"/>
      <c r="H648" s="210">
        <v>142.8</v>
      </c>
      <c r="I648" s="211"/>
      <c r="J648" s="206"/>
      <c r="K648" s="206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163</v>
      </c>
      <c r="AU648" s="216" t="s">
        <v>83</v>
      </c>
      <c r="AV648" s="11" t="s">
        <v>83</v>
      </c>
      <c r="AW648" s="11" t="s">
        <v>37</v>
      </c>
      <c r="AX648" s="11" t="s">
        <v>73</v>
      </c>
      <c r="AY648" s="216" t="s">
        <v>153</v>
      </c>
    </row>
    <row r="649" spans="2:51" s="13" customFormat="1" ht="13.5">
      <c r="B649" s="228"/>
      <c r="C649" s="229"/>
      <c r="D649" s="207" t="s">
        <v>163</v>
      </c>
      <c r="E649" s="230" t="s">
        <v>21</v>
      </c>
      <c r="F649" s="231" t="s">
        <v>652</v>
      </c>
      <c r="G649" s="229"/>
      <c r="H649" s="232" t="s">
        <v>21</v>
      </c>
      <c r="I649" s="233"/>
      <c r="J649" s="229"/>
      <c r="K649" s="229"/>
      <c r="L649" s="234"/>
      <c r="M649" s="235"/>
      <c r="N649" s="236"/>
      <c r="O649" s="236"/>
      <c r="P649" s="236"/>
      <c r="Q649" s="236"/>
      <c r="R649" s="236"/>
      <c r="S649" s="236"/>
      <c r="T649" s="237"/>
      <c r="AT649" s="238" t="s">
        <v>163</v>
      </c>
      <c r="AU649" s="238" t="s">
        <v>83</v>
      </c>
      <c r="AV649" s="13" t="s">
        <v>81</v>
      </c>
      <c r="AW649" s="13" t="s">
        <v>37</v>
      </c>
      <c r="AX649" s="13" t="s">
        <v>73</v>
      </c>
      <c r="AY649" s="238" t="s">
        <v>153</v>
      </c>
    </row>
    <row r="650" spans="2:51" s="11" customFormat="1" ht="13.5">
      <c r="B650" s="205"/>
      <c r="C650" s="206"/>
      <c r="D650" s="207" t="s">
        <v>163</v>
      </c>
      <c r="E650" s="208" t="s">
        <v>21</v>
      </c>
      <c r="F650" s="209" t="s">
        <v>653</v>
      </c>
      <c r="G650" s="206"/>
      <c r="H650" s="210">
        <v>72.5</v>
      </c>
      <c r="I650" s="211"/>
      <c r="J650" s="206"/>
      <c r="K650" s="206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163</v>
      </c>
      <c r="AU650" s="216" t="s">
        <v>83</v>
      </c>
      <c r="AV650" s="11" t="s">
        <v>83</v>
      </c>
      <c r="AW650" s="11" t="s">
        <v>37</v>
      </c>
      <c r="AX650" s="11" t="s">
        <v>73</v>
      </c>
      <c r="AY650" s="216" t="s">
        <v>153</v>
      </c>
    </row>
    <row r="651" spans="2:51" s="11" customFormat="1" ht="13.5">
      <c r="B651" s="205"/>
      <c r="C651" s="206"/>
      <c r="D651" s="207" t="s">
        <v>163</v>
      </c>
      <c r="E651" s="208" t="s">
        <v>21</v>
      </c>
      <c r="F651" s="209" t="s">
        <v>654</v>
      </c>
      <c r="G651" s="206"/>
      <c r="H651" s="210">
        <v>35</v>
      </c>
      <c r="I651" s="211"/>
      <c r="J651" s="206"/>
      <c r="K651" s="206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163</v>
      </c>
      <c r="AU651" s="216" t="s">
        <v>83</v>
      </c>
      <c r="AV651" s="11" t="s">
        <v>83</v>
      </c>
      <c r="AW651" s="11" t="s">
        <v>37</v>
      </c>
      <c r="AX651" s="11" t="s">
        <v>73</v>
      </c>
      <c r="AY651" s="216" t="s">
        <v>153</v>
      </c>
    </row>
    <row r="652" spans="2:51" s="13" customFormat="1" ht="13.5">
      <c r="B652" s="228"/>
      <c r="C652" s="229"/>
      <c r="D652" s="207" t="s">
        <v>163</v>
      </c>
      <c r="E652" s="230" t="s">
        <v>21</v>
      </c>
      <c r="F652" s="231" t="s">
        <v>655</v>
      </c>
      <c r="G652" s="229"/>
      <c r="H652" s="232" t="s">
        <v>21</v>
      </c>
      <c r="I652" s="233"/>
      <c r="J652" s="229"/>
      <c r="K652" s="229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163</v>
      </c>
      <c r="AU652" s="238" t="s">
        <v>83</v>
      </c>
      <c r="AV652" s="13" t="s">
        <v>81</v>
      </c>
      <c r="AW652" s="13" t="s">
        <v>37</v>
      </c>
      <c r="AX652" s="13" t="s">
        <v>73</v>
      </c>
      <c r="AY652" s="238" t="s">
        <v>153</v>
      </c>
    </row>
    <row r="653" spans="2:51" s="11" customFormat="1" ht="13.5">
      <c r="B653" s="205"/>
      <c r="C653" s="206"/>
      <c r="D653" s="207" t="s">
        <v>163</v>
      </c>
      <c r="E653" s="208" t="s">
        <v>21</v>
      </c>
      <c r="F653" s="209" t="s">
        <v>656</v>
      </c>
      <c r="G653" s="206"/>
      <c r="H653" s="210">
        <v>9.3</v>
      </c>
      <c r="I653" s="211"/>
      <c r="J653" s="206"/>
      <c r="K653" s="206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163</v>
      </c>
      <c r="AU653" s="216" t="s">
        <v>83</v>
      </c>
      <c r="AV653" s="11" t="s">
        <v>83</v>
      </c>
      <c r="AW653" s="11" t="s">
        <v>37</v>
      </c>
      <c r="AX653" s="11" t="s">
        <v>73</v>
      </c>
      <c r="AY653" s="216" t="s">
        <v>153</v>
      </c>
    </row>
    <row r="654" spans="2:51" s="11" customFormat="1" ht="13.5">
      <c r="B654" s="205"/>
      <c r="C654" s="206"/>
      <c r="D654" s="207" t="s">
        <v>163</v>
      </c>
      <c r="E654" s="208" t="s">
        <v>21</v>
      </c>
      <c r="F654" s="209" t="s">
        <v>657</v>
      </c>
      <c r="G654" s="206"/>
      <c r="H654" s="210">
        <v>40.3</v>
      </c>
      <c r="I654" s="211"/>
      <c r="J654" s="206"/>
      <c r="K654" s="206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163</v>
      </c>
      <c r="AU654" s="216" t="s">
        <v>83</v>
      </c>
      <c r="AV654" s="11" t="s">
        <v>83</v>
      </c>
      <c r="AW654" s="11" t="s">
        <v>37</v>
      </c>
      <c r="AX654" s="11" t="s">
        <v>73</v>
      </c>
      <c r="AY654" s="216" t="s">
        <v>153</v>
      </c>
    </row>
    <row r="655" spans="2:51" s="13" customFormat="1" ht="13.5">
      <c r="B655" s="228"/>
      <c r="C655" s="229"/>
      <c r="D655" s="207" t="s">
        <v>163</v>
      </c>
      <c r="E655" s="230" t="s">
        <v>21</v>
      </c>
      <c r="F655" s="231" t="s">
        <v>658</v>
      </c>
      <c r="G655" s="229"/>
      <c r="H655" s="232" t="s">
        <v>21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163</v>
      </c>
      <c r="AU655" s="238" t="s">
        <v>83</v>
      </c>
      <c r="AV655" s="13" t="s">
        <v>81</v>
      </c>
      <c r="AW655" s="13" t="s">
        <v>37</v>
      </c>
      <c r="AX655" s="13" t="s">
        <v>73</v>
      </c>
      <c r="AY655" s="238" t="s">
        <v>153</v>
      </c>
    </row>
    <row r="656" spans="2:51" s="11" customFormat="1" ht="13.5">
      <c r="B656" s="205"/>
      <c r="C656" s="206"/>
      <c r="D656" s="207" t="s">
        <v>163</v>
      </c>
      <c r="E656" s="208" t="s">
        <v>21</v>
      </c>
      <c r="F656" s="209" t="s">
        <v>659</v>
      </c>
      <c r="G656" s="206"/>
      <c r="H656" s="210">
        <v>33.85</v>
      </c>
      <c r="I656" s="211"/>
      <c r="J656" s="206"/>
      <c r="K656" s="206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163</v>
      </c>
      <c r="AU656" s="216" t="s">
        <v>83</v>
      </c>
      <c r="AV656" s="11" t="s">
        <v>83</v>
      </c>
      <c r="AW656" s="11" t="s">
        <v>37</v>
      </c>
      <c r="AX656" s="11" t="s">
        <v>73</v>
      </c>
      <c r="AY656" s="216" t="s">
        <v>153</v>
      </c>
    </row>
    <row r="657" spans="2:51" s="11" customFormat="1" ht="13.5">
      <c r="B657" s="205"/>
      <c r="C657" s="206"/>
      <c r="D657" s="207" t="s">
        <v>163</v>
      </c>
      <c r="E657" s="208" t="s">
        <v>21</v>
      </c>
      <c r="F657" s="209" t="s">
        <v>657</v>
      </c>
      <c r="G657" s="206"/>
      <c r="H657" s="210">
        <v>40.3</v>
      </c>
      <c r="I657" s="211"/>
      <c r="J657" s="206"/>
      <c r="K657" s="206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163</v>
      </c>
      <c r="AU657" s="216" t="s">
        <v>83</v>
      </c>
      <c r="AV657" s="11" t="s">
        <v>83</v>
      </c>
      <c r="AW657" s="11" t="s">
        <v>37</v>
      </c>
      <c r="AX657" s="11" t="s">
        <v>73</v>
      </c>
      <c r="AY657" s="216" t="s">
        <v>153</v>
      </c>
    </row>
    <row r="658" spans="2:51" s="11" customFormat="1" ht="13.5">
      <c r="B658" s="205"/>
      <c r="C658" s="206"/>
      <c r="D658" s="207" t="s">
        <v>163</v>
      </c>
      <c r="E658" s="208" t="s">
        <v>21</v>
      </c>
      <c r="F658" s="209" t="s">
        <v>660</v>
      </c>
      <c r="G658" s="206"/>
      <c r="H658" s="210">
        <v>55.55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163</v>
      </c>
      <c r="AU658" s="216" t="s">
        <v>83</v>
      </c>
      <c r="AV658" s="11" t="s">
        <v>83</v>
      </c>
      <c r="AW658" s="11" t="s">
        <v>37</v>
      </c>
      <c r="AX658" s="11" t="s">
        <v>73</v>
      </c>
      <c r="AY658" s="216" t="s">
        <v>153</v>
      </c>
    </row>
    <row r="659" spans="2:51" s="14" customFormat="1" ht="13.5">
      <c r="B659" s="253"/>
      <c r="C659" s="254"/>
      <c r="D659" s="207" t="s">
        <v>163</v>
      </c>
      <c r="E659" s="255" t="s">
        <v>21</v>
      </c>
      <c r="F659" s="256" t="s">
        <v>202</v>
      </c>
      <c r="G659" s="254"/>
      <c r="H659" s="257">
        <v>429.6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AT659" s="263" t="s">
        <v>163</v>
      </c>
      <c r="AU659" s="263" t="s">
        <v>83</v>
      </c>
      <c r="AV659" s="14" t="s">
        <v>154</v>
      </c>
      <c r="AW659" s="14" t="s">
        <v>37</v>
      </c>
      <c r="AX659" s="14" t="s">
        <v>73</v>
      </c>
      <c r="AY659" s="263" t="s">
        <v>153</v>
      </c>
    </row>
    <row r="660" spans="2:51" s="11" customFormat="1" ht="13.5">
      <c r="B660" s="205"/>
      <c r="C660" s="206"/>
      <c r="D660" s="207" t="s">
        <v>163</v>
      </c>
      <c r="E660" s="208" t="s">
        <v>21</v>
      </c>
      <c r="F660" s="209" t="s">
        <v>21</v>
      </c>
      <c r="G660" s="206"/>
      <c r="H660" s="210">
        <v>0</v>
      </c>
      <c r="I660" s="211"/>
      <c r="J660" s="206"/>
      <c r="K660" s="206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163</v>
      </c>
      <c r="AU660" s="216" t="s">
        <v>83</v>
      </c>
      <c r="AV660" s="11" t="s">
        <v>83</v>
      </c>
      <c r="AW660" s="11" t="s">
        <v>37</v>
      </c>
      <c r="AX660" s="11" t="s">
        <v>73</v>
      </c>
      <c r="AY660" s="216" t="s">
        <v>153</v>
      </c>
    </row>
    <row r="661" spans="2:51" s="13" customFormat="1" ht="13.5">
      <c r="B661" s="228"/>
      <c r="C661" s="229"/>
      <c r="D661" s="207" t="s">
        <v>163</v>
      </c>
      <c r="E661" s="230" t="s">
        <v>21</v>
      </c>
      <c r="F661" s="231" t="s">
        <v>258</v>
      </c>
      <c r="G661" s="229"/>
      <c r="H661" s="232" t="s">
        <v>21</v>
      </c>
      <c r="I661" s="233"/>
      <c r="J661" s="229"/>
      <c r="K661" s="229"/>
      <c r="L661" s="234"/>
      <c r="M661" s="235"/>
      <c r="N661" s="236"/>
      <c r="O661" s="236"/>
      <c r="P661" s="236"/>
      <c r="Q661" s="236"/>
      <c r="R661" s="236"/>
      <c r="S661" s="236"/>
      <c r="T661" s="237"/>
      <c r="AT661" s="238" t="s">
        <v>163</v>
      </c>
      <c r="AU661" s="238" t="s">
        <v>83</v>
      </c>
      <c r="AV661" s="13" t="s">
        <v>81</v>
      </c>
      <c r="AW661" s="13" t="s">
        <v>37</v>
      </c>
      <c r="AX661" s="13" t="s">
        <v>73</v>
      </c>
      <c r="AY661" s="238" t="s">
        <v>153</v>
      </c>
    </row>
    <row r="662" spans="2:51" s="13" customFormat="1" ht="13.5">
      <c r="B662" s="228"/>
      <c r="C662" s="229"/>
      <c r="D662" s="207" t="s">
        <v>163</v>
      </c>
      <c r="E662" s="230" t="s">
        <v>21</v>
      </c>
      <c r="F662" s="231" t="s">
        <v>661</v>
      </c>
      <c r="G662" s="229"/>
      <c r="H662" s="232" t="s">
        <v>21</v>
      </c>
      <c r="I662" s="233"/>
      <c r="J662" s="229"/>
      <c r="K662" s="229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163</v>
      </c>
      <c r="AU662" s="238" t="s">
        <v>83</v>
      </c>
      <c r="AV662" s="13" t="s">
        <v>81</v>
      </c>
      <c r="AW662" s="13" t="s">
        <v>37</v>
      </c>
      <c r="AX662" s="13" t="s">
        <v>73</v>
      </c>
      <c r="AY662" s="238" t="s">
        <v>153</v>
      </c>
    </row>
    <row r="663" spans="2:51" s="11" customFormat="1" ht="13.5">
      <c r="B663" s="205"/>
      <c r="C663" s="206"/>
      <c r="D663" s="207" t="s">
        <v>163</v>
      </c>
      <c r="E663" s="208" t="s">
        <v>21</v>
      </c>
      <c r="F663" s="209" t="s">
        <v>662</v>
      </c>
      <c r="G663" s="206"/>
      <c r="H663" s="210">
        <v>86.8</v>
      </c>
      <c r="I663" s="211"/>
      <c r="J663" s="206"/>
      <c r="K663" s="206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163</v>
      </c>
      <c r="AU663" s="216" t="s">
        <v>83</v>
      </c>
      <c r="AV663" s="11" t="s">
        <v>83</v>
      </c>
      <c r="AW663" s="11" t="s">
        <v>37</v>
      </c>
      <c r="AX663" s="11" t="s">
        <v>73</v>
      </c>
      <c r="AY663" s="216" t="s">
        <v>153</v>
      </c>
    </row>
    <row r="664" spans="2:51" s="13" customFormat="1" ht="13.5">
      <c r="B664" s="228"/>
      <c r="C664" s="229"/>
      <c r="D664" s="207" t="s">
        <v>163</v>
      </c>
      <c r="E664" s="230" t="s">
        <v>21</v>
      </c>
      <c r="F664" s="231" t="s">
        <v>652</v>
      </c>
      <c r="G664" s="229"/>
      <c r="H664" s="232" t="s">
        <v>21</v>
      </c>
      <c r="I664" s="233"/>
      <c r="J664" s="229"/>
      <c r="K664" s="229"/>
      <c r="L664" s="234"/>
      <c r="M664" s="235"/>
      <c r="N664" s="236"/>
      <c r="O664" s="236"/>
      <c r="P664" s="236"/>
      <c r="Q664" s="236"/>
      <c r="R664" s="236"/>
      <c r="S664" s="236"/>
      <c r="T664" s="237"/>
      <c r="AT664" s="238" t="s">
        <v>163</v>
      </c>
      <c r="AU664" s="238" t="s">
        <v>83</v>
      </c>
      <c r="AV664" s="13" t="s">
        <v>81</v>
      </c>
      <c r="AW664" s="13" t="s">
        <v>37</v>
      </c>
      <c r="AX664" s="13" t="s">
        <v>73</v>
      </c>
      <c r="AY664" s="238" t="s">
        <v>153</v>
      </c>
    </row>
    <row r="665" spans="2:51" s="11" customFormat="1" ht="13.5">
      <c r="B665" s="205"/>
      <c r="C665" s="206"/>
      <c r="D665" s="207" t="s">
        <v>163</v>
      </c>
      <c r="E665" s="208" t="s">
        <v>21</v>
      </c>
      <c r="F665" s="209" t="s">
        <v>663</v>
      </c>
      <c r="G665" s="206"/>
      <c r="H665" s="210">
        <v>43.5</v>
      </c>
      <c r="I665" s="211"/>
      <c r="J665" s="206"/>
      <c r="K665" s="206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163</v>
      </c>
      <c r="AU665" s="216" t="s">
        <v>83</v>
      </c>
      <c r="AV665" s="11" t="s">
        <v>83</v>
      </c>
      <c r="AW665" s="11" t="s">
        <v>37</v>
      </c>
      <c r="AX665" s="11" t="s">
        <v>73</v>
      </c>
      <c r="AY665" s="216" t="s">
        <v>153</v>
      </c>
    </row>
    <row r="666" spans="2:51" s="11" customFormat="1" ht="13.5">
      <c r="B666" s="205"/>
      <c r="C666" s="206"/>
      <c r="D666" s="207" t="s">
        <v>163</v>
      </c>
      <c r="E666" s="208" t="s">
        <v>21</v>
      </c>
      <c r="F666" s="209" t="s">
        <v>664</v>
      </c>
      <c r="G666" s="206"/>
      <c r="H666" s="210">
        <v>21</v>
      </c>
      <c r="I666" s="211"/>
      <c r="J666" s="206"/>
      <c r="K666" s="206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163</v>
      </c>
      <c r="AU666" s="216" t="s">
        <v>83</v>
      </c>
      <c r="AV666" s="11" t="s">
        <v>83</v>
      </c>
      <c r="AW666" s="11" t="s">
        <v>37</v>
      </c>
      <c r="AX666" s="11" t="s">
        <v>73</v>
      </c>
      <c r="AY666" s="216" t="s">
        <v>153</v>
      </c>
    </row>
    <row r="667" spans="2:51" s="13" customFormat="1" ht="13.5">
      <c r="B667" s="228"/>
      <c r="C667" s="229"/>
      <c r="D667" s="207" t="s">
        <v>163</v>
      </c>
      <c r="E667" s="230" t="s">
        <v>21</v>
      </c>
      <c r="F667" s="231" t="s">
        <v>655</v>
      </c>
      <c r="G667" s="229"/>
      <c r="H667" s="232" t="s">
        <v>21</v>
      </c>
      <c r="I667" s="233"/>
      <c r="J667" s="229"/>
      <c r="K667" s="229"/>
      <c r="L667" s="234"/>
      <c r="M667" s="235"/>
      <c r="N667" s="236"/>
      <c r="O667" s="236"/>
      <c r="P667" s="236"/>
      <c r="Q667" s="236"/>
      <c r="R667" s="236"/>
      <c r="S667" s="236"/>
      <c r="T667" s="237"/>
      <c r="AT667" s="238" t="s">
        <v>163</v>
      </c>
      <c r="AU667" s="238" t="s">
        <v>83</v>
      </c>
      <c r="AV667" s="13" t="s">
        <v>81</v>
      </c>
      <c r="AW667" s="13" t="s">
        <v>37</v>
      </c>
      <c r="AX667" s="13" t="s">
        <v>73</v>
      </c>
      <c r="AY667" s="238" t="s">
        <v>153</v>
      </c>
    </row>
    <row r="668" spans="2:51" s="11" customFormat="1" ht="13.5">
      <c r="B668" s="205"/>
      <c r="C668" s="206"/>
      <c r="D668" s="207" t="s">
        <v>163</v>
      </c>
      <c r="E668" s="208" t="s">
        <v>21</v>
      </c>
      <c r="F668" s="209" t="s">
        <v>665</v>
      </c>
      <c r="G668" s="206"/>
      <c r="H668" s="210">
        <v>49.6</v>
      </c>
      <c r="I668" s="211"/>
      <c r="J668" s="206"/>
      <c r="K668" s="206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163</v>
      </c>
      <c r="AU668" s="216" t="s">
        <v>83</v>
      </c>
      <c r="AV668" s="11" t="s">
        <v>83</v>
      </c>
      <c r="AW668" s="11" t="s">
        <v>37</v>
      </c>
      <c r="AX668" s="11" t="s">
        <v>73</v>
      </c>
      <c r="AY668" s="216" t="s">
        <v>153</v>
      </c>
    </row>
    <row r="669" spans="2:51" s="11" customFormat="1" ht="13.5">
      <c r="B669" s="205"/>
      <c r="C669" s="206"/>
      <c r="D669" s="207" t="s">
        <v>163</v>
      </c>
      <c r="E669" s="208" t="s">
        <v>21</v>
      </c>
      <c r="F669" s="209" t="s">
        <v>656</v>
      </c>
      <c r="G669" s="206"/>
      <c r="H669" s="210">
        <v>9.3</v>
      </c>
      <c r="I669" s="211"/>
      <c r="J669" s="206"/>
      <c r="K669" s="206"/>
      <c r="L669" s="212"/>
      <c r="M669" s="213"/>
      <c r="N669" s="214"/>
      <c r="O669" s="214"/>
      <c r="P669" s="214"/>
      <c r="Q669" s="214"/>
      <c r="R669" s="214"/>
      <c r="S669" s="214"/>
      <c r="T669" s="215"/>
      <c r="AT669" s="216" t="s">
        <v>163</v>
      </c>
      <c r="AU669" s="216" t="s">
        <v>83</v>
      </c>
      <c r="AV669" s="11" t="s">
        <v>83</v>
      </c>
      <c r="AW669" s="11" t="s">
        <v>37</v>
      </c>
      <c r="AX669" s="11" t="s">
        <v>73</v>
      </c>
      <c r="AY669" s="216" t="s">
        <v>153</v>
      </c>
    </row>
    <row r="670" spans="2:51" s="13" customFormat="1" ht="13.5">
      <c r="B670" s="228"/>
      <c r="C670" s="229"/>
      <c r="D670" s="207" t="s">
        <v>163</v>
      </c>
      <c r="E670" s="230" t="s">
        <v>21</v>
      </c>
      <c r="F670" s="231" t="s">
        <v>658</v>
      </c>
      <c r="G670" s="229"/>
      <c r="H670" s="232" t="s">
        <v>21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163</v>
      </c>
      <c r="AU670" s="238" t="s">
        <v>83</v>
      </c>
      <c r="AV670" s="13" t="s">
        <v>81</v>
      </c>
      <c r="AW670" s="13" t="s">
        <v>37</v>
      </c>
      <c r="AX670" s="13" t="s">
        <v>73</v>
      </c>
      <c r="AY670" s="238" t="s">
        <v>153</v>
      </c>
    </row>
    <row r="671" spans="2:51" s="11" customFormat="1" ht="13.5">
      <c r="B671" s="205"/>
      <c r="C671" s="206"/>
      <c r="D671" s="207" t="s">
        <v>163</v>
      </c>
      <c r="E671" s="208" t="s">
        <v>21</v>
      </c>
      <c r="F671" s="209" t="s">
        <v>656</v>
      </c>
      <c r="G671" s="206"/>
      <c r="H671" s="210">
        <v>9.3</v>
      </c>
      <c r="I671" s="211"/>
      <c r="J671" s="206"/>
      <c r="K671" s="206"/>
      <c r="L671" s="212"/>
      <c r="M671" s="213"/>
      <c r="N671" s="214"/>
      <c r="O671" s="214"/>
      <c r="P671" s="214"/>
      <c r="Q671" s="214"/>
      <c r="R671" s="214"/>
      <c r="S671" s="214"/>
      <c r="T671" s="215"/>
      <c r="AT671" s="216" t="s">
        <v>163</v>
      </c>
      <c r="AU671" s="216" t="s">
        <v>83</v>
      </c>
      <c r="AV671" s="11" t="s">
        <v>83</v>
      </c>
      <c r="AW671" s="11" t="s">
        <v>37</v>
      </c>
      <c r="AX671" s="11" t="s">
        <v>73</v>
      </c>
      <c r="AY671" s="216" t="s">
        <v>153</v>
      </c>
    </row>
    <row r="672" spans="2:51" s="11" customFormat="1" ht="13.5">
      <c r="B672" s="205"/>
      <c r="C672" s="206"/>
      <c r="D672" s="207" t="s">
        <v>163</v>
      </c>
      <c r="E672" s="208" t="s">
        <v>21</v>
      </c>
      <c r="F672" s="209" t="s">
        <v>666</v>
      </c>
      <c r="G672" s="206"/>
      <c r="H672" s="210">
        <v>67.95</v>
      </c>
      <c r="I672" s="211"/>
      <c r="J672" s="206"/>
      <c r="K672" s="206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163</v>
      </c>
      <c r="AU672" s="216" t="s">
        <v>83</v>
      </c>
      <c r="AV672" s="11" t="s">
        <v>83</v>
      </c>
      <c r="AW672" s="11" t="s">
        <v>37</v>
      </c>
      <c r="AX672" s="11" t="s">
        <v>73</v>
      </c>
      <c r="AY672" s="216" t="s">
        <v>153</v>
      </c>
    </row>
    <row r="673" spans="2:51" s="14" customFormat="1" ht="13.5">
      <c r="B673" s="253"/>
      <c r="C673" s="254"/>
      <c r="D673" s="207" t="s">
        <v>163</v>
      </c>
      <c r="E673" s="255" t="s">
        <v>21</v>
      </c>
      <c r="F673" s="256" t="s">
        <v>202</v>
      </c>
      <c r="G673" s="254"/>
      <c r="H673" s="257">
        <v>287.45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AT673" s="263" t="s">
        <v>163</v>
      </c>
      <c r="AU673" s="263" t="s">
        <v>83</v>
      </c>
      <c r="AV673" s="14" t="s">
        <v>154</v>
      </c>
      <c r="AW673" s="14" t="s">
        <v>37</v>
      </c>
      <c r="AX673" s="14" t="s">
        <v>73</v>
      </c>
      <c r="AY673" s="263" t="s">
        <v>153</v>
      </c>
    </row>
    <row r="674" spans="2:51" s="11" customFormat="1" ht="13.5">
      <c r="B674" s="205"/>
      <c r="C674" s="206"/>
      <c r="D674" s="207" t="s">
        <v>163</v>
      </c>
      <c r="E674" s="208" t="s">
        <v>21</v>
      </c>
      <c r="F674" s="209" t="s">
        <v>21</v>
      </c>
      <c r="G674" s="206"/>
      <c r="H674" s="210">
        <v>0</v>
      </c>
      <c r="I674" s="211"/>
      <c r="J674" s="206"/>
      <c r="K674" s="206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163</v>
      </c>
      <c r="AU674" s="216" t="s">
        <v>83</v>
      </c>
      <c r="AV674" s="11" t="s">
        <v>83</v>
      </c>
      <c r="AW674" s="11" t="s">
        <v>37</v>
      </c>
      <c r="AX674" s="11" t="s">
        <v>73</v>
      </c>
      <c r="AY674" s="216" t="s">
        <v>153</v>
      </c>
    </row>
    <row r="675" spans="2:51" s="13" customFormat="1" ht="13.5">
      <c r="B675" s="228"/>
      <c r="C675" s="229"/>
      <c r="D675" s="207" t="s">
        <v>163</v>
      </c>
      <c r="E675" s="230" t="s">
        <v>21</v>
      </c>
      <c r="F675" s="231" t="s">
        <v>667</v>
      </c>
      <c r="G675" s="229"/>
      <c r="H675" s="232" t="s">
        <v>21</v>
      </c>
      <c r="I675" s="233"/>
      <c r="J675" s="229"/>
      <c r="K675" s="229"/>
      <c r="L675" s="234"/>
      <c r="M675" s="235"/>
      <c r="N675" s="236"/>
      <c r="O675" s="236"/>
      <c r="P675" s="236"/>
      <c r="Q675" s="236"/>
      <c r="R675" s="236"/>
      <c r="S675" s="236"/>
      <c r="T675" s="237"/>
      <c r="AT675" s="238" t="s">
        <v>163</v>
      </c>
      <c r="AU675" s="238" t="s">
        <v>83</v>
      </c>
      <c r="AV675" s="13" t="s">
        <v>81</v>
      </c>
      <c r="AW675" s="13" t="s">
        <v>37</v>
      </c>
      <c r="AX675" s="13" t="s">
        <v>73</v>
      </c>
      <c r="AY675" s="238" t="s">
        <v>153</v>
      </c>
    </row>
    <row r="676" spans="2:51" s="13" customFormat="1" ht="13.5">
      <c r="B676" s="228"/>
      <c r="C676" s="229"/>
      <c r="D676" s="207" t="s">
        <v>163</v>
      </c>
      <c r="E676" s="230" t="s">
        <v>21</v>
      </c>
      <c r="F676" s="231" t="s">
        <v>668</v>
      </c>
      <c r="G676" s="229"/>
      <c r="H676" s="232" t="s">
        <v>21</v>
      </c>
      <c r="I676" s="233"/>
      <c r="J676" s="229"/>
      <c r="K676" s="229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163</v>
      </c>
      <c r="AU676" s="238" t="s">
        <v>83</v>
      </c>
      <c r="AV676" s="13" t="s">
        <v>81</v>
      </c>
      <c r="AW676" s="13" t="s">
        <v>37</v>
      </c>
      <c r="AX676" s="13" t="s">
        <v>73</v>
      </c>
      <c r="AY676" s="238" t="s">
        <v>153</v>
      </c>
    </row>
    <row r="677" spans="2:51" s="11" customFormat="1" ht="13.5">
      <c r="B677" s="205"/>
      <c r="C677" s="206"/>
      <c r="D677" s="207" t="s">
        <v>163</v>
      </c>
      <c r="E677" s="208" t="s">
        <v>21</v>
      </c>
      <c r="F677" s="209" t="s">
        <v>669</v>
      </c>
      <c r="G677" s="206"/>
      <c r="H677" s="210">
        <v>23.8</v>
      </c>
      <c r="I677" s="211"/>
      <c r="J677" s="206"/>
      <c r="K677" s="206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163</v>
      </c>
      <c r="AU677" s="216" t="s">
        <v>83</v>
      </c>
      <c r="AV677" s="11" t="s">
        <v>83</v>
      </c>
      <c r="AW677" s="11" t="s">
        <v>37</v>
      </c>
      <c r="AX677" s="11" t="s">
        <v>73</v>
      </c>
      <c r="AY677" s="216" t="s">
        <v>153</v>
      </c>
    </row>
    <row r="678" spans="2:51" s="14" customFormat="1" ht="13.5">
      <c r="B678" s="253"/>
      <c r="C678" s="254"/>
      <c r="D678" s="207" t="s">
        <v>163</v>
      </c>
      <c r="E678" s="255" t="s">
        <v>21</v>
      </c>
      <c r="F678" s="256" t="s">
        <v>202</v>
      </c>
      <c r="G678" s="254"/>
      <c r="H678" s="257">
        <v>23.8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AT678" s="263" t="s">
        <v>163</v>
      </c>
      <c r="AU678" s="263" t="s">
        <v>83</v>
      </c>
      <c r="AV678" s="14" t="s">
        <v>154</v>
      </c>
      <c r="AW678" s="14" t="s">
        <v>37</v>
      </c>
      <c r="AX678" s="14" t="s">
        <v>73</v>
      </c>
      <c r="AY678" s="263" t="s">
        <v>153</v>
      </c>
    </row>
    <row r="679" spans="2:51" s="11" customFormat="1" ht="13.5">
      <c r="B679" s="205"/>
      <c r="C679" s="206"/>
      <c r="D679" s="207" t="s">
        <v>163</v>
      </c>
      <c r="E679" s="208" t="s">
        <v>21</v>
      </c>
      <c r="F679" s="209" t="s">
        <v>21</v>
      </c>
      <c r="G679" s="206"/>
      <c r="H679" s="210">
        <v>0</v>
      </c>
      <c r="I679" s="211"/>
      <c r="J679" s="206"/>
      <c r="K679" s="206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163</v>
      </c>
      <c r="AU679" s="216" t="s">
        <v>83</v>
      </c>
      <c r="AV679" s="11" t="s">
        <v>83</v>
      </c>
      <c r="AW679" s="11" t="s">
        <v>37</v>
      </c>
      <c r="AX679" s="11" t="s">
        <v>73</v>
      </c>
      <c r="AY679" s="216" t="s">
        <v>153</v>
      </c>
    </row>
    <row r="680" spans="2:51" s="12" customFormat="1" ht="13.5">
      <c r="B680" s="217"/>
      <c r="C680" s="218"/>
      <c r="D680" s="239" t="s">
        <v>163</v>
      </c>
      <c r="E680" s="240" t="s">
        <v>21</v>
      </c>
      <c r="F680" s="241" t="s">
        <v>165</v>
      </c>
      <c r="G680" s="218"/>
      <c r="H680" s="242">
        <v>740.85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163</v>
      </c>
      <c r="AU680" s="227" t="s">
        <v>83</v>
      </c>
      <c r="AV680" s="12" t="s">
        <v>161</v>
      </c>
      <c r="AW680" s="12" t="s">
        <v>37</v>
      </c>
      <c r="AX680" s="12" t="s">
        <v>81</v>
      </c>
      <c r="AY680" s="227" t="s">
        <v>153</v>
      </c>
    </row>
    <row r="681" spans="2:65" s="1" customFormat="1" ht="22.5" customHeight="1">
      <c r="B681" s="41"/>
      <c r="C681" s="243" t="s">
        <v>670</v>
      </c>
      <c r="D681" s="243" t="s">
        <v>173</v>
      </c>
      <c r="E681" s="244" t="s">
        <v>671</v>
      </c>
      <c r="F681" s="245" t="s">
        <v>672</v>
      </c>
      <c r="G681" s="246" t="s">
        <v>183</v>
      </c>
      <c r="H681" s="247">
        <v>47.011</v>
      </c>
      <c r="I681" s="248"/>
      <c r="J681" s="249">
        <f>ROUND(I681*H681,2)</f>
        <v>0</v>
      </c>
      <c r="K681" s="245" t="s">
        <v>21</v>
      </c>
      <c r="L681" s="250"/>
      <c r="M681" s="251" t="s">
        <v>21</v>
      </c>
      <c r="N681" s="252" t="s">
        <v>46</v>
      </c>
      <c r="O681" s="42"/>
      <c r="P681" s="202">
        <f>O681*H681</f>
        <v>0</v>
      </c>
      <c r="Q681" s="202">
        <v>0.0106</v>
      </c>
      <c r="R681" s="202">
        <f>Q681*H681</f>
        <v>0.49831660000000005</v>
      </c>
      <c r="S681" s="202">
        <v>0</v>
      </c>
      <c r="T681" s="203">
        <f>S681*H681</f>
        <v>0</v>
      </c>
      <c r="AR681" s="24" t="s">
        <v>377</v>
      </c>
      <c r="AT681" s="24" t="s">
        <v>173</v>
      </c>
      <c r="AU681" s="24" t="s">
        <v>83</v>
      </c>
      <c r="AY681" s="24" t="s">
        <v>153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4" t="s">
        <v>161</v>
      </c>
      <c r="BK681" s="204">
        <f>ROUND(I681*H681,2)</f>
        <v>0</v>
      </c>
      <c r="BL681" s="24" t="s">
        <v>291</v>
      </c>
      <c r="BM681" s="24" t="s">
        <v>673</v>
      </c>
    </row>
    <row r="682" spans="2:51" s="11" customFormat="1" ht="13.5">
      <c r="B682" s="205"/>
      <c r="C682" s="206"/>
      <c r="D682" s="207" t="s">
        <v>163</v>
      </c>
      <c r="E682" s="208" t="s">
        <v>21</v>
      </c>
      <c r="F682" s="209" t="s">
        <v>674</v>
      </c>
      <c r="G682" s="206"/>
      <c r="H682" s="210">
        <v>40.879</v>
      </c>
      <c r="I682" s="211"/>
      <c r="J682" s="206"/>
      <c r="K682" s="206"/>
      <c r="L682" s="212"/>
      <c r="M682" s="213"/>
      <c r="N682" s="214"/>
      <c r="O682" s="214"/>
      <c r="P682" s="214"/>
      <c r="Q682" s="214"/>
      <c r="R682" s="214"/>
      <c r="S682" s="214"/>
      <c r="T682" s="215"/>
      <c r="AT682" s="216" t="s">
        <v>163</v>
      </c>
      <c r="AU682" s="216" t="s">
        <v>83</v>
      </c>
      <c r="AV682" s="11" t="s">
        <v>83</v>
      </c>
      <c r="AW682" s="11" t="s">
        <v>37</v>
      </c>
      <c r="AX682" s="11" t="s">
        <v>81</v>
      </c>
      <c r="AY682" s="216" t="s">
        <v>153</v>
      </c>
    </row>
    <row r="683" spans="2:51" s="11" customFormat="1" ht="13.5">
      <c r="B683" s="205"/>
      <c r="C683" s="206"/>
      <c r="D683" s="239" t="s">
        <v>163</v>
      </c>
      <c r="E683" s="206"/>
      <c r="F683" s="264" t="s">
        <v>675</v>
      </c>
      <c r="G683" s="206"/>
      <c r="H683" s="265">
        <v>47.011</v>
      </c>
      <c r="I683" s="211"/>
      <c r="J683" s="206"/>
      <c r="K683" s="206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163</v>
      </c>
      <c r="AU683" s="216" t="s">
        <v>83</v>
      </c>
      <c r="AV683" s="11" t="s">
        <v>83</v>
      </c>
      <c r="AW683" s="11" t="s">
        <v>6</v>
      </c>
      <c r="AX683" s="11" t="s">
        <v>81</v>
      </c>
      <c r="AY683" s="216" t="s">
        <v>153</v>
      </c>
    </row>
    <row r="684" spans="2:65" s="1" customFormat="1" ht="22.5" customHeight="1">
      <c r="B684" s="41"/>
      <c r="C684" s="243" t="s">
        <v>676</v>
      </c>
      <c r="D684" s="243" t="s">
        <v>173</v>
      </c>
      <c r="E684" s="244" t="s">
        <v>677</v>
      </c>
      <c r="F684" s="245" t="s">
        <v>678</v>
      </c>
      <c r="G684" s="246" t="s">
        <v>159</v>
      </c>
      <c r="H684" s="247">
        <v>0.705</v>
      </c>
      <c r="I684" s="248"/>
      <c r="J684" s="249">
        <f>ROUND(I684*H684,2)</f>
        <v>0</v>
      </c>
      <c r="K684" s="245" t="s">
        <v>21</v>
      </c>
      <c r="L684" s="250"/>
      <c r="M684" s="251" t="s">
        <v>21</v>
      </c>
      <c r="N684" s="252" t="s">
        <v>46</v>
      </c>
      <c r="O684" s="42"/>
      <c r="P684" s="202">
        <f>O684*H684</f>
        <v>0</v>
      </c>
      <c r="Q684" s="202">
        <v>0.6</v>
      </c>
      <c r="R684" s="202">
        <f>Q684*H684</f>
        <v>0.423</v>
      </c>
      <c r="S684" s="202">
        <v>0</v>
      </c>
      <c r="T684" s="203">
        <f>S684*H684</f>
        <v>0</v>
      </c>
      <c r="AR684" s="24" t="s">
        <v>377</v>
      </c>
      <c r="AT684" s="24" t="s">
        <v>173</v>
      </c>
      <c r="AU684" s="24" t="s">
        <v>83</v>
      </c>
      <c r="AY684" s="24" t="s">
        <v>153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161</v>
      </c>
      <c r="BK684" s="204">
        <f>ROUND(I684*H684,2)</f>
        <v>0</v>
      </c>
      <c r="BL684" s="24" t="s">
        <v>291</v>
      </c>
      <c r="BM684" s="24" t="s">
        <v>679</v>
      </c>
    </row>
    <row r="685" spans="2:51" s="11" customFormat="1" ht="13.5">
      <c r="B685" s="205"/>
      <c r="C685" s="206"/>
      <c r="D685" s="207" t="s">
        <v>163</v>
      </c>
      <c r="E685" s="208" t="s">
        <v>21</v>
      </c>
      <c r="F685" s="209" t="s">
        <v>680</v>
      </c>
      <c r="G685" s="206"/>
      <c r="H685" s="210">
        <v>0.619</v>
      </c>
      <c r="I685" s="211"/>
      <c r="J685" s="206"/>
      <c r="K685" s="206"/>
      <c r="L685" s="212"/>
      <c r="M685" s="213"/>
      <c r="N685" s="214"/>
      <c r="O685" s="214"/>
      <c r="P685" s="214"/>
      <c r="Q685" s="214"/>
      <c r="R685" s="214"/>
      <c r="S685" s="214"/>
      <c r="T685" s="215"/>
      <c r="AT685" s="216" t="s">
        <v>163</v>
      </c>
      <c r="AU685" s="216" t="s">
        <v>83</v>
      </c>
      <c r="AV685" s="11" t="s">
        <v>83</v>
      </c>
      <c r="AW685" s="11" t="s">
        <v>37</v>
      </c>
      <c r="AX685" s="11" t="s">
        <v>73</v>
      </c>
      <c r="AY685" s="216" t="s">
        <v>153</v>
      </c>
    </row>
    <row r="686" spans="2:51" s="14" customFormat="1" ht="13.5">
      <c r="B686" s="253"/>
      <c r="C686" s="254"/>
      <c r="D686" s="207" t="s">
        <v>163</v>
      </c>
      <c r="E686" s="255" t="s">
        <v>21</v>
      </c>
      <c r="F686" s="256" t="s">
        <v>202</v>
      </c>
      <c r="G686" s="254"/>
      <c r="H686" s="257">
        <v>0.619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AT686" s="263" t="s">
        <v>163</v>
      </c>
      <c r="AU686" s="263" t="s">
        <v>83</v>
      </c>
      <c r="AV686" s="14" t="s">
        <v>154</v>
      </c>
      <c r="AW686" s="14" t="s">
        <v>37</v>
      </c>
      <c r="AX686" s="14" t="s">
        <v>73</v>
      </c>
      <c r="AY686" s="263" t="s">
        <v>153</v>
      </c>
    </row>
    <row r="687" spans="2:51" s="11" customFormat="1" ht="13.5">
      <c r="B687" s="205"/>
      <c r="C687" s="206"/>
      <c r="D687" s="207" t="s">
        <v>163</v>
      </c>
      <c r="E687" s="208" t="s">
        <v>21</v>
      </c>
      <c r="F687" s="209" t="s">
        <v>681</v>
      </c>
      <c r="G687" s="206"/>
      <c r="H687" s="210">
        <v>0.086</v>
      </c>
      <c r="I687" s="211"/>
      <c r="J687" s="206"/>
      <c r="K687" s="206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163</v>
      </c>
      <c r="AU687" s="216" t="s">
        <v>83</v>
      </c>
      <c r="AV687" s="11" t="s">
        <v>83</v>
      </c>
      <c r="AW687" s="11" t="s">
        <v>37</v>
      </c>
      <c r="AX687" s="11" t="s">
        <v>73</v>
      </c>
      <c r="AY687" s="216" t="s">
        <v>153</v>
      </c>
    </row>
    <row r="688" spans="2:51" s="14" customFormat="1" ht="13.5">
      <c r="B688" s="253"/>
      <c r="C688" s="254"/>
      <c r="D688" s="207" t="s">
        <v>163</v>
      </c>
      <c r="E688" s="255" t="s">
        <v>21</v>
      </c>
      <c r="F688" s="256" t="s">
        <v>202</v>
      </c>
      <c r="G688" s="254"/>
      <c r="H688" s="257">
        <v>0.086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AT688" s="263" t="s">
        <v>163</v>
      </c>
      <c r="AU688" s="263" t="s">
        <v>83</v>
      </c>
      <c r="AV688" s="14" t="s">
        <v>154</v>
      </c>
      <c r="AW688" s="14" t="s">
        <v>37</v>
      </c>
      <c r="AX688" s="14" t="s">
        <v>73</v>
      </c>
      <c r="AY688" s="263" t="s">
        <v>153</v>
      </c>
    </row>
    <row r="689" spans="2:51" s="12" customFormat="1" ht="13.5">
      <c r="B689" s="217"/>
      <c r="C689" s="218"/>
      <c r="D689" s="239" t="s">
        <v>163</v>
      </c>
      <c r="E689" s="240" t="s">
        <v>21</v>
      </c>
      <c r="F689" s="241" t="s">
        <v>165</v>
      </c>
      <c r="G689" s="218"/>
      <c r="H689" s="242">
        <v>0.705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163</v>
      </c>
      <c r="AU689" s="227" t="s">
        <v>83</v>
      </c>
      <c r="AV689" s="12" t="s">
        <v>161</v>
      </c>
      <c r="AW689" s="12" t="s">
        <v>37</v>
      </c>
      <c r="AX689" s="12" t="s">
        <v>81</v>
      </c>
      <c r="AY689" s="227" t="s">
        <v>153</v>
      </c>
    </row>
    <row r="690" spans="2:65" s="1" customFormat="1" ht="31.5" customHeight="1">
      <c r="B690" s="41"/>
      <c r="C690" s="193" t="s">
        <v>682</v>
      </c>
      <c r="D690" s="193" t="s">
        <v>156</v>
      </c>
      <c r="E690" s="194" t="s">
        <v>683</v>
      </c>
      <c r="F690" s="195" t="s">
        <v>684</v>
      </c>
      <c r="G690" s="196" t="s">
        <v>169</v>
      </c>
      <c r="H690" s="197">
        <v>6</v>
      </c>
      <c r="I690" s="198"/>
      <c r="J690" s="199">
        <f>ROUND(I690*H690,2)</f>
        <v>0</v>
      </c>
      <c r="K690" s="195" t="s">
        <v>160</v>
      </c>
      <c r="L690" s="61"/>
      <c r="M690" s="200" t="s">
        <v>21</v>
      </c>
      <c r="N690" s="201" t="s">
        <v>46</v>
      </c>
      <c r="O690" s="42"/>
      <c r="P690" s="202">
        <f>O690*H690</f>
        <v>0</v>
      </c>
      <c r="Q690" s="202">
        <v>0</v>
      </c>
      <c r="R690" s="202">
        <f>Q690*H690</f>
        <v>0</v>
      </c>
      <c r="S690" s="202">
        <v>0</v>
      </c>
      <c r="T690" s="203">
        <f>S690*H690</f>
        <v>0</v>
      </c>
      <c r="AR690" s="24" t="s">
        <v>291</v>
      </c>
      <c r="AT690" s="24" t="s">
        <v>156</v>
      </c>
      <c r="AU690" s="24" t="s">
        <v>83</v>
      </c>
      <c r="AY690" s="24" t="s">
        <v>153</v>
      </c>
      <c r="BE690" s="204">
        <f>IF(N690="základní",J690,0)</f>
        <v>0</v>
      </c>
      <c r="BF690" s="204">
        <f>IF(N690="snížená",J690,0)</f>
        <v>0</v>
      </c>
      <c r="BG690" s="204">
        <f>IF(N690="zákl. přenesená",J690,0)</f>
        <v>0</v>
      </c>
      <c r="BH690" s="204">
        <f>IF(N690="sníž. přenesená",J690,0)</f>
        <v>0</v>
      </c>
      <c r="BI690" s="204">
        <f>IF(N690="nulová",J690,0)</f>
        <v>0</v>
      </c>
      <c r="BJ690" s="24" t="s">
        <v>161</v>
      </c>
      <c r="BK690" s="204">
        <f>ROUND(I690*H690,2)</f>
        <v>0</v>
      </c>
      <c r="BL690" s="24" t="s">
        <v>291</v>
      </c>
      <c r="BM690" s="24" t="s">
        <v>685</v>
      </c>
    </row>
    <row r="691" spans="2:51" s="11" customFormat="1" ht="13.5">
      <c r="B691" s="205"/>
      <c r="C691" s="206"/>
      <c r="D691" s="207" t="s">
        <v>163</v>
      </c>
      <c r="E691" s="208" t="s">
        <v>21</v>
      </c>
      <c r="F691" s="209" t="s">
        <v>686</v>
      </c>
      <c r="G691" s="206"/>
      <c r="H691" s="210">
        <v>6</v>
      </c>
      <c r="I691" s="211"/>
      <c r="J691" s="206"/>
      <c r="K691" s="206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163</v>
      </c>
      <c r="AU691" s="216" t="s">
        <v>83</v>
      </c>
      <c r="AV691" s="11" t="s">
        <v>83</v>
      </c>
      <c r="AW691" s="11" t="s">
        <v>37</v>
      </c>
      <c r="AX691" s="11" t="s">
        <v>73</v>
      </c>
      <c r="AY691" s="216" t="s">
        <v>153</v>
      </c>
    </row>
    <row r="692" spans="2:51" s="12" customFormat="1" ht="13.5">
      <c r="B692" s="217"/>
      <c r="C692" s="218"/>
      <c r="D692" s="239" t="s">
        <v>163</v>
      </c>
      <c r="E692" s="240" t="s">
        <v>21</v>
      </c>
      <c r="F692" s="241" t="s">
        <v>165</v>
      </c>
      <c r="G692" s="218"/>
      <c r="H692" s="242">
        <v>6</v>
      </c>
      <c r="I692" s="222"/>
      <c r="J692" s="218"/>
      <c r="K692" s="218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163</v>
      </c>
      <c r="AU692" s="227" t="s">
        <v>83</v>
      </c>
      <c r="AV692" s="12" t="s">
        <v>161</v>
      </c>
      <c r="AW692" s="12" t="s">
        <v>37</v>
      </c>
      <c r="AX692" s="12" t="s">
        <v>81</v>
      </c>
      <c r="AY692" s="227" t="s">
        <v>153</v>
      </c>
    </row>
    <row r="693" spans="2:65" s="1" customFormat="1" ht="22.5" customHeight="1">
      <c r="B693" s="41"/>
      <c r="C693" s="243" t="s">
        <v>687</v>
      </c>
      <c r="D693" s="243" t="s">
        <v>173</v>
      </c>
      <c r="E693" s="244" t="s">
        <v>688</v>
      </c>
      <c r="F693" s="245" t="s">
        <v>689</v>
      </c>
      <c r="G693" s="246" t="s">
        <v>536</v>
      </c>
      <c r="H693" s="247">
        <v>3</v>
      </c>
      <c r="I693" s="248"/>
      <c r="J693" s="249">
        <f>ROUND(I693*H693,2)</f>
        <v>0</v>
      </c>
      <c r="K693" s="245" t="s">
        <v>21</v>
      </c>
      <c r="L693" s="250"/>
      <c r="M693" s="251" t="s">
        <v>21</v>
      </c>
      <c r="N693" s="252" t="s">
        <v>46</v>
      </c>
      <c r="O693" s="42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377</v>
      </c>
      <c r="AT693" s="24" t="s">
        <v>173</v>
      </c>
      <c r="AU693" s="24" t="s">
        <v>83</v>
      </c>
      <c r="AY693" s="24" t="s">
        <v>153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161</v>
      </c>
      <c r="BK693" s="204">
        <f>ROUND(I693*H693,2)</f>
        <v>0</v>
      </c>
      <c r="BL693" s="24" t="s">
        <v>291</v>
      </c>
      <c r="BM693" s="24" t="s">
        <v>690</v>
      </c>
    </row>
    <row r="694" spans="2:65" s="1" customFormat="1" ht="31.5" customHeight="1">
      <c r="B694" s="41"/>
      <c r="C694" s="193" t="s">
        <v>691</v>
      </c>
      <c r="D694" s="193" t="s">
        <v>156</v>
      </c>
      <c r="E694" s="194" t="s">
        <v>692</v>
      </c>
      <c r="F694" s="195" t="s">
        <v>693</v>
      </c>
      <c r="G694" s="196" t="s">
        <v>169</v>
      </c>
      <c r="H694" s="197">
        <v>3</v>
      </c>
      <c r="I694" s="198"/>
      <c r="J694" s="199">
        <f>ROUND(I694*H694,2)</f>
        <v>0</v>
      </c>
      <c r="K694" s="195" t="s">
        <v>160</v>
      </c>
      <c r="L694" s="61"/>
      <c r="M694" s="200" t="s">
        <v>21</v>
      </c>
      <c r="N694" s="201" t="s">
        <v>46</v>
      </c>
      <c r="O694" s="42"/>
      <c r="P694" s="202">
        <f>O694*H694</f>
        <v>0</v>
      </c>
      <c r="Q694" s="202">
        <v>0.0004</v>
      </c>
      <c r="R694" s="202">
        <f>Q694*H694</f>
        <v>0.0012000000000000001</v>
      </c>
      <c r="S694" s="202">
        <v>0</v>
      </c>
      <c r="T694" s="203">
        <f>S694*H694</f>
        <v>0</v>
      </c>
      <c r="AR694" s="24" t="s">
        <v>291</v>
      </c>
      <c r="AT694" s="24" t="s">
        <v>156</v>
      </c>
      <c r="AU694" s="24" t="s">
        <v>83</v>
      </c>
      <c r="AY694" s="24" t="s">
        <v>153</v>
      </c>
      <c r="BE694" s="204">
        <f>IF(N694="základní",J694,0)</f>
        <v>0</v>
      </c>
      <c r="BF694" s="204">
        <f>IF(N694="snížená",J694,0)</f>
        <v>0</v>
      </c>
      <c r="BG694" s="204">
        <f>IF(N694="zákl. přenesená",J694,0)</f>
        <v>0</v>
      </c>
      <c r="BH694" s="204">
        <f>IF(N694="sníž. přenesená",J694,0)</f>
        <v>0</v>
      </c>
      <c r="BI694" s="204">
        <f>IF(N694="nulová",J694,0)</f>
        <v>0</v>
      </c>
      <c r="BJ694" s="24" t="s">
        <v>161</v>
      </c>
      <c r="BK694" s="204">
        <f>ROUND(I694*H694,2)</f>
        <v>0</v>
      </c>
      <c r="BL694" s="24" t="s">
        <v>291</v>
      </c>
      <c r="BM694" s="24" t="s">
        <v>694</v>
      </c>
    </row>
    <row r="695" spans="2:51" s="11" customFormat="1" ht="13.5">
      <c r="B695" s="205"/>
      <c r="C695" s="206"/>
      <c r="D695" s="239" t="s">
        <v>163</v>
      </c>
      <c r="E695" s="271" t="s">
        <v>21</v>
      </c>
      <c r="F695" s="264" t="s">
        <v>154</v>
      </c>
      <c r="G695" s="206"/>
      <c r="H695" s="265">
        <v>3</v>
      </c>
      <c r="I695" s="211"/>
      <c r="J695" s="206"/>
      <c r="K695" s="206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163</v>
      </c>
      <c r="AU695" s="216" t="s">
        <v>83</v>
      </c>
      <c r="AV695" s="11" t="s">
        <v>83</v>
      </c>
      <c r="AW695" s="11" t="s">
        <v>37</v>
      </c>
      <c r="AX695" s="11" t="s">
        <v>81</v>
      </c>
      <c r="AY695" s="216" t="s">
        <v>153</v>
      </c>
    </row>
    <row r="696" spans="2:65" s="1" customFormat="1" ht="31.5" customHeight="1">
      <c r="B696" s="41"/>
      <c r="C696" s="243" t="s">
        <v>695</v>
      </c>
      <c r="D696" s="243" t="s">
        <v>173</v>
      </c>
      <c r="E696" s="244" t="s">
        <v>696</v>
      </c>
      <c r="F696" s="245" t="s">
        <v>697</v>
      </c>
      <c r="G696" s="246" t="s">
        <v>169</v>
      </c>
      <c r="H696" s="247">
        <v>3</v>
      </c>
      <c r="I696" s="248"/>
      <c r="J696" s="249">
        <f>ROUND(I696*H696,2)</f>
        <v>0</v>
      </c>
      <c r="K696" s="245" t="s">
        <v>160</v>
      </c>
      <c r="L696" s="250"/>
      <c r="M696" s="251" t="s">
        <v>21</v>
      </c>
      <c r="N696" s="252" t="s">
        <v>46</v>
      </c>
      <c r="O696" s="42"/>
      <c r="P696" s="202">
        <f>O696*H696</f>
        <v>0</v>
      </c>
      <c r="Q696" s="202">
        <v>0.031</v>
      </c>
      <c r="R696" s="202">
        <f>Q696*H696</f>
        <v>0.093</v>
      </c>
      <c r="S696" s="202">
        <v>0</v>
      </c>
      <c r="T696" s="203">
        <f>S696*H696</f>
        <v>0</v>
      </c>
      <c r="AR696" s="24" t="s">
        <v>377</v>
      </c>
      <c r="AT696" s="24" t="s">
        <v>173</v>
      </c>
      <c r="AU696" s="24" t="s">
        <v>83</v>
      </c>
      <c r="AY696" s="24" t="s">
        <v>153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161</v>
      </c>
      <c r="BK696" s="204">
        <f>ROUND(I696*H696,2)</f>
        <v>0</v>
      </c>
      <c r="BL696" s="24" t="s">
        <v>291</v>
      </c>
      <c r="BM696" s="24" t="s">
        <v>698</v>
      </c>
    </row>
    <row r="697" spans="2:65" s="1" customFormat="1" ht="31.5" customHeight="1">
      <c r="B697" s="41"/>
      <c r="C697" s="193" t="s">
        <v>699</v>
      </c>
      <c r="D697" s="193" t="s">
        <v>156</v>
      </c>
      <c r="E697" s="194" t="s">
        <v>700</v>
      </c>
      <c r="F697" s="195" t="s">
        <v>701</v>
      </c>
      <c r="G697" s="196" t="s">
        <v>169</v>
      </c>
      <c r="H697" s="197">
        <v>6</v>
      </c>
      <c r="I697" s="198"/>
      <c r="J697" s="199">
        <f>ROUND(I697*H697,2)</f>
        <v>0</v>
      </c>
      <c r="K697" s="195" t="s">
        <v>160</v>
      </c>
      <c r="L697" s="61"/>
      <c r="M697" s="200" t="s">
        <v>21</v>
      </c>
      <c r="N697" s="201" t="s">
        <v>46</v>
      </c>
      <c r="O697" s="42"/>
      <c r="P697" s="202">
        <f>O697*H697</f>
        <v>0</v>
      </c>
      <c r="Q697" s="202">
        <v>0</v>
      </c>
      <c r="R697" s="202">
        <f>Q697*H697</f>
        <v>0</v>
      </c>
      <c r="S697" s="202">
        <v>0.024</v>
      </c>
      <c r="T697" s="203">
        <f>S697*H697</f>
        <v>0.14400000000000002</v>
      </c>
      <c r="AR697" s="24" t="s">
        <v>291</v>
      </c>
      <c r="AT697" s="24" t="s">
        <v>156</v>
      </c>
      <c r="AU697" s="24" t="s">
        <v>83</v>
      </c>
      <c r="AY697" s="24" t="s">
        <v>153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161</v>
      </c>
      <c r="BK697" s="204">
        <f>ROUND(I697*H697,2)</f>
        <v>0</v>
      </c>
      <c r="BL697" s="24" t="s">
        <v>291</v>
      </c>
      <c r="BM697" s="24" t="s">
        <v>702</v>
      </c>
    </row>
    <row r="698" spans="2:51" s="11" customFormat="1" ht="13.5">
      <c r="B698" s="205"/>
      <c r="C698" s="206"/>
      <c r="D698" s="207" t="s">
        <v>163</v>
      </c>
      <c r="E698" s="208" t="s">
        <v>21</v>
      </c>
      <c r="F698" s="209" t="s">
        <v>21</v>
      </c>
      <c r="G698" s="206"/>
      <c r="H698" s="210">
        <v>0</v>
      </c>
      <c r="I698" s="211"/>
      <c r="J698" s="206"/>
      <c r="K698" s="206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163</v>
      </c>
      <c r="AU698" s="216" t="s">
        <v>83</v>
      </c>
      <c r="AV698" s="11" t="s">
        <v>83</v>
      </c>
      <c r="AW698" s="11" t="s">
        <v>37</v>
      </c>
      <c r="AX698" s="11" t="s">
        <v>73</v>
      </c>
      <c r="AY698" s="216" t="s">
        <v>153</v>
      </c>
    </row>
    <row r="699" spans="2:51" s="11" customFormat="1" ht="13.5">
      <c r="B699" s="205"/>
      <c r="C699" s="206"/>
      <c r="D699" s="207" t="s">
        <v>163</v>
      </c>
      <c r="E699" s="208" t="s">
        <v>21</v>
      </c>
      <c r="F699" s="209" t="s">
        <v>686</v>
      </c>
      <c r="G699" s="206"/>
      <c r="H699" s="210">
        <v>6</v>
      </c>
      <c r="I699" s="211"/>
      <c r="J699" s="206"/>
      <c r="K699" s="206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163</v>
      </c>
      <c r="AU699" s="216" t="s">
        <v>83</v>
      </c>
      <c r="AV699" s="11" t="s">
        <v>83</v>
      </c>
      <c r="AW699" s="11" t="s">
        <v>37</v>
      </c>
      <c r="AX699" s="11" t="s">
        <v>73</v>
      </c>
      <c r="AY699" s="216" t="s">
        <v>153</v>
      </c>
    </row>
    <row r="700" spans="2:51" s="12" customFormat="1" ht="13.5">
      <c r="B700" s="217"/>
      <c r="C700" s="218"/>
      <c r="D700" s="239" t="s">
        <v>163</v>
      </c>
      <c r="E700" s="240" t="s">
        <v>21</v>
      </c>
      <c r="F700" s="241" t="s">
        <v>165</v>
      </c>
      <c r="G700" s="218"/>
      <c r="H700" s="242">
        <v>6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163</v>
      </c>
      <c r="AU700" s="227" t="s">
        <v>83</v>
      </c>
      <c r="AV700" s="12" t="s">
        <v>161</v>
      </c>
      <c r="AW700" s="12" t="s">
        <v>37</v>
      </c>
      <c r="AX700" s="12" t="s">
        <v>81</v>
      </c>
      <c r="AY700" s="227" t="s">
        <v>153</v>
      </c>
    </row>
    <row r="701" spans="2:65" s="1" customFormat="1" ht="22.5" customHeight="1">
      <c r="B701" s="41"/>
      <c r="C701" s="193" t="s">
        <v>703</v>
      </c>
      <c r="D701" s="193" t="s">
        <v>156</v>
      </c>
      <c r="E701" s="194" t="s">
        <v>704</v>
      </c>
      <c r="F701" s="195" t="s">
        <v>705</v>
      </c>
      <c r="G701" s="196" t="s">
        <v>250</v>
      </c>
      <c r="H701" s="197">
        <v>31.5</v>
      </c>
      <c r="I701" s="198"/>
      <c r="J701" s="199">
        <f>ROUND(I701*H701,2)</f>
        <v>0</v>
      </c>
      <c r="K701" s="195" t="s">
        <v>160</v>
      </c>
      <c r="L701" s="61"/>
      <c r="M701" s="200" t="s">
        <v>21</v>
      </c>
      <c r="N701" s="201" t="s">
        <v>46</v>
      </c>
      <c r="O701" s="42"/>
      <c r="P701" s="202">
        <f>O701*H701</f>
        <v>0</v>
      </c>
      <c r="Q701" s="202">
        <v>0</v>
      </c>
      <c r="R701" s="202">
        <f>Q701*H701</f>
        <v>0</v>
      </c>
      <c r="S701" s="202">
        <v>0</v>
      </c>
      <c r="T701" s="203">
        <f>S701*H701</f>
        <v>0</v>
      </c>
      <c r="AR701" s="24" t="s">
        <v>291</v>
      </c>
      <c r="AT701" s="24" t="s">
        <v>156</v>
      </c>
      <c r="AU701" s="24" t="s">
        <v>83</v>
      </c>
      <c r="AY701" s="24" t="s">
        <v>153</v>
      </c>
      <c r="BE701" s="204">
        <f>IF(N701="základní",J701,0)</f>
        <v>0</v>
      </c>
      <c r="BF701" s="204">
        <f>IF(N701="snížená",J701,0)</f>
        <v>0</v>
      </c>
      <c r="BG701" s="204">
        <f>IF(N701="zákl. přenesená",J701,0)</f>
        <v>0</v>
      </c>
      <c r="BH701" s="204">
        <f>IF(N701="sníž. přenesená",J701,0)</f>
        <v>0</v>
      </c>
      <c r="BI701" s="204">
        <f>IF(N701="nulová",J701,0)</f>
        <v>0</v>
      </c>
      <c r="BJ701" s="24" t="s">
        <v>161</v>
      </c>
      <c r="BK701" s="204">
        <f>ROUND(I701*H701,2)</f>
        <v>0</v>
      </c>
      <c r="BL701" s="24" t="s">
        <v>291</v>
      </c>
      <c r="BM701" s="24" t="s">
        <v>706</v>
      </c>
    </row>
    <row r="702" spans="2:51" s="13" customFormat="1" ht="13.5">
      <c r="B702" s="228"/>
      <c r="C702" s="229"/>
      <c r="D702" s="207" t="s">
        <v>163</v>
      </c>
      <c r="E702" s="230" t="s">
        <v>21</v>
      </c>
      <c r="F702" s="231" t="s">
        <v>252</v>
      </c>
      <c r="G702" s="229"/>
      <c r="H702" s="232" t="s">
        <v>21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163</v>
      </c>
      <c r="AU702" s="238" t="s">
        <v>83</v>
      </c>
      <c r="AV702" s="13" t="s">
        <v>81</v>
      </c>
      <c r="AW702" s="13" t="s">
        <v>37</v>
      </c>
      <c r="AX702" s="13" t="s">
        <v>73</v>
      </c>
      <c r="AY702" s="238" t="s">
        <v>153</v>
      </c>
    </row>
    <row r="703" spans="2:51" s="11" customFormat="1" ht="13.5">
      <c r="B703" s="205"/>
      <c r="C703" s="206"/>
      <c r="D703" s="207" t="s">
        <v>163</v>
      </c>
      <c r="E703" s="208" t="s">
        <v>21</v>
      </c>
      <c r="F703" s="209" t="s">
        <v>707</v>
      </c>
      <c r="G703" s="206"/>
      <c r="H703" s="210">
        <v>0</v>
      </c>
      <c r="I703" s="211"/>
      <c r="J703" s="206"/>
      <c r="K703" s="206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163</v>
      </c>
      <c r="AU703" s="216" t="s">
        <v>83</v>
      </c>
      <c r="AV703" s="11" t="s">
        <v>83</v>
      </c>
      <c r="AW703" s="11" t="s">
        <v>37</v>
      </c>
      <c r="AX703" s="11" t="s">
        <v>73</v>
      </c>
      <c r="AY703" s="216" t="s">
        <v>153</v>
      </c>
    </row>
    <row r="704" spans="2:51" s="13" customFormat="1" ht="13.5">
      <c r="B704" s="228"/>
      <c r="C704" s="229"/>
      <c r="D704" s="207" t="s">
        <v>163</v>
      </c>
      <c r="E704" s="230" t="s">
        <v>21</v>
      </c>
      <c r="F704" s="231" t="s">
        <v>258</v>
      </c>
      <c r="G704" s="229"/>
      <c r="H704" s="232" t="s">
        <v>21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163</v>
      </c>
      <c r="AU704" s="238" t="s">
        <v>83</v>
      </c>
      <c r="AV704" s="13" t="s">
        <v>81</v>
      </c>
      <c r="AW704" s="13" t="s">
        <v>37</v>
      </c>
      <c r="AX704" s="13" t="s">
        <v>73</v>
      </c>
      <c r="AY704" s="238" t="s">
        <v>153</v>
      </c>
    </row>
    <row r="705" spans="2:51" s="11" customFormat="1" ht="13.5">
      <c r="B705" s="205"/>
      <c r="C705" s="206"/>
      <c r="D705" s="207" t="s">
        <v>163</v>
      </c>
      <c r="E705" s="208" t="s">
        <v>21</v>
      </c>
      <c r="F705" s="209" t="s">
        <v>707</v>
      </c>
      <c r="G705" s="206"/>
      <c r="H705" s="210">
        <v>0</v>
      </c>
      <c r="I705" s="211"/>
      <c r="J705" s="206"/>
      <c r="K705" s="206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163</v>
      </c>
      <c r="AU705" s="216" t="s">
        <v>83</v>
      </c>
      <c r="AV705" s="11" t="s">
        <v>83</v>
      </c>
      <c r="AW705" s="11" t="s">
        <v>37</v>
      </c>
      <c r="AX705" s="11" t="s">
        <v>73</v>
      </c>
      <c r="AY705" s="216" t="s">
        <v>153</v>
      </c>
    </row>
    <row r="706" spans="2:51" s="13" customFormat="1" ht="13.5">
      <c r="B706" s="228"/>
      <c r="C706" s="229"/>
      <c r="D706" s="207" t="s">
        <v>163</v>
      </c>
      <c r="E706" s="230" t="s">
        <v>21</v>
      </c>
      <c r="F706" s="231" t="s">
        <v>262</v>
      </c>
      <c r="G706" s="229"/>
      <c r="H706" s="232" t="s">
        <v>21</v>
      </c>
      <c r="I706" s="233"/>
      <c r="J706" s="229"/>
      <c r="K706" s="229"/>
      <c r="L706" s="234"/>
      <c r="M706" s="235"/>
      <c r="N706" s="236"/>
      <c r="O706" s="236"/>
      <c r="P706" s="236"/>
      <c r="Q706" s="236"/>
      <c r="R706" s="236"/>
      <c r="S706" s="236"/>
      <c r="T706" s="237"/>
      <c r="AT706" s="238" t="s">
        <v>163</v>
      </c>
      <c r="AU706" s="238" t="s">
        <v>83</v>
      </c>
      <c r="AV706" s="13" t="s">
        <v>81</v>
      </c>
      <c r="AW706" s="13" t="s">
        <v>37</v>
      </c>
      <c r="AX706" s="13" t="s">
        <v>73</v>
      </c>
      <c r="AY706" s="238" t="s">
        <v>153</v>
      </c>
    </row>
    <row r="707" spans="2:51" s="11" customFormat="1" ht="13.5">
      <c r="B707" s="205"/>
      <c r="C707" s="206"/>
      <c r="D707" s="207" t="s">
        <v>163</v>
      </c>
      <c r="E707" s="208" t="s">
        <v>21</v>
      </c>
      <c r="F707" s="209" t="s">
        <v>708</v>
      </c>
      <c r="G707" s="206"/>
      <c r="H707" s="210">
        <v>6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163</v>
      </c>
      <c r="AU707" s="216" t="s">
        <v>83</v>
      </c>
      <c r="AV707" s="11" t="s">
        <v>83</v>
      </c>
      <c r="AW707" s="11" t="s">
        <v>37</v>
      </c>
      <c r="AX707" s="11" t="s">
        <v>73</v>
      </c>
      <c r="AY707" s="216" t="s">
        <v>153</v>
      </c>
    </row>
    <row r="708" spans="2:51" s="13" customFormat="1" ht="13.5">
      <c r="B708" s="228"/>
      <c r="C708" s="229"/>
      <c r="D708" s="207" t="s">
        <v>163</v>
      </c>
      <c r="E708" s="230" t="s">
        <v>21</v>
      </c>
      <c r="F708" s="231" t="s">
        <v>265</v>
      </c>
      <c r="G708" s="229"/>
      <c r="H708" s="232" t="s">
        <v>21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163</v>
      </c>
      <c r="AU708" s="238" t="s">
        <v>83</v>
      </c>
      <c r="AV708" s="13" t="s">
        <v>81</v>
      </c>
      <c r="AW708" s="13" t="s">
        <v>37</v>
      </c>
      <c r="AX708" s="13" t="s">
        <v>73</v>
      </c>
      <c r="AY708" s="238" t="s">
        <v>153</v>
      </c>
    </row>
    <row r="709" spans="2:51" s="11" customFormat="1" ht="13.5">
      <c r="B709" s="205"/>
      <c r="C709" s="206"/>
      <c r="D709" s="207" t="s">
        <v>163</v>
      </c>
      <c r="E709" s="208" t="s">
        <v>21</v>
      </c>
      <c r="F709" s="209" t="s">
        <v>709</v>
      </c>
      <c r="G709" s="206"/>
      <c r="H709" s="210">
        <v>13.5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163</v>
      </c>
      <c r="AU709" s="216" t="s">
        <v>83</v>
      </c>
      <c r="AV709" s="11" t="s">
        <v>83</v>
      </c>
      <c r="AW709" s="11" t="s">
        <v>37</v>
      </c>
      <c r="AX709" s="11" t="s">
        <v>73</v>
      </c>
      <c r="AY709" s="216" t="s">
        <v>153</v>
      </c>
    </row>
    <row r="710" spans="2:51" s="13" customFormat="1" ht="13.5">
      <c r="B710" s="228"/>
      <c r="C710" s="229"/>
      <c r="D710" s="207" t="s">
        <v>163</v>
      </c>
      <c r="E710" s="230" t="s">
        <v>21</v>
      </c>
      <c r="F710" s="231" t="s">
        <v>269</v>
      </c>
      <c r="G710" s="229"/>
      <c r="H710" s="232" t="s">
        <v>21</v>
      </c>
      <c r="I710" s="233"/>
      <c r="J710" s="229"/>
      <c r="K710" s="229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163</v>
      </c>
      <c r="AU710" s="238" t="s">
        <v>83</v>
      </c>
      <c r="AV710" s="13" t="s">
        <v>81</v>
      </c>
      <c r="AW710" s="13" t="s">
        <v>37</v>
      </c>
      <c r="AX710" s="13" t="s">
        <v>73</v>
      </c>
      <c r="AY710" s="238" t="s">
        <v>153</v>
      </c>
    </row>
    <row r="711" spans="2:51" s="11" customFormat="1" ht="13.5">
      <c r="B711" s="205"/>
      <c r="C711" s="206"/>
      <c r="D711" s="207" t="s">
        <v>163</v>
      </c>
      <c r="E711" s="208" t="s">
        <v>21</v>
      </c>
      <c r="F711" s="209" t="s">
        <v>710</v>
      </c>
      <c r="G711" s="206"/>
      <c r="H711" s="210">
        <v>12</v>
      </c>
      <c r="I711" s="211"/>
      <c r="J711" s="206"/>
      <c r="K711" s="206"/>
      <c r="L711" s="212"/>
      <c r="M711" s="213"/>
      <c r="N711" s="214"/>
      <c r="O711" s="214"/>
      <c r="P711" s="214"/>
      <c r="Q711" s="214"/>
      <c r="R711" s="214"/>
      <c r="S711" s="214"/>
      <c r="T711" s="215"/>
      <c r="AT711" s="216" t="s">
        <v>163</v>
      </c>
      <c r="AU711" s="216" t="s">
        <v>83</v>
      </c>
      <c r="AV711" s="11" t="s">
        <v>83</v>
      </c>
      <c r="AW711" s="11" t="s">
        <v>37</v>
      </c>
      <c r="AX711" s="11" t="s">
        <v>73</v>
      </c>
      <c r="AY711" s="216" t="s">
        <v>153</v>
      </c>
    </row>
    <row r="712" spans="2:51" s="12" customFormat="1" ht="13.5">
      <c r="B712" s="217"/>
      <c r="C712" s="218"/>
      <c r="D712" s="239" t="s">
        <v>163</v>
      </c>
      <c r="E712" s="240" t="s">
        <v>21</v>
      </c>
      <c r="F712" s="241" t="s">
        <v>165</v>
      </c>
      <c r="G712" s="218"/>
      <c r="H712" s="242">
        <v>31.5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163</v>
      </c>
      <c r="AU712" s="227" t="s">
        <v>83</v>
      </c>
      <c r="AV712" s="12" t="s">
        <v>161</v>
      </c>
      <c r="AW712" s="12" t="s">
        <v>37</v>
      </c>
      <c r="AX712" s="12" t="s">
        <v>81</v>
      </c>
      <c r="AY712" s="227" t="s">
        <v>153</v>
      </c>
    </row>
    <row r="713" spans="2:65" s="1" customFormat="1" ht="22.5" customHeight="1">
      <c r="B713" s="41"/>
      <c r="C713" s="243" t="s">
        <v>711</v>
      </c>
      <c r="D713" s="243" t="s">
        <v>173</v>
      </c>
      <c r="E713" s="244" t="s">
        <v>712</v>
      </c>
      <c r="F713" s="245" t="s">
        <v>713</v>
      </c>
      <c r="G713" s="246" t="s">
        <v>714</v>
      </c>
      <c r="H713" s="247">
        <v>21</v>
      </c>
      <c r="I713" s="248"/>
      <c r="J713" s="249">
        <f>ROUND(I713*H713,2)</f>
        <v>0</v>
      </c>
      <c r="K713" s="245" t="s">
        <v>21</v>
      </c>
      <c r="L713" s="250"/>
      <c r="M713" s="251" t="s">
        <v>21</v>
      </c>
      <c r="N713" s="252" t="s">
        <v>46</v>
      </c>
      <c r="O713" s="42"/>
      <c r="P713" s="202">
        <f>O713*H713</f>
        <v>0</v>
      </c>
      <c r="Q713" s="202">
        <v>0</v>
      </c>
      <c r="R713" s="202">
        <f>Q713*H713</f>
        <v>0</v>
      </c>
      <c r="S713" s="202">
        <v>0</v>
      </c>
      <c r="T713" s="203">
        <f>S713*H713</f>
        <v>0</v>
      </c>
      <c r="AR713" s="24" t="s">
        <v>377</v>
      </c>
      <c r="AT713" s="24" t="s">
        <v>173</v>
      </c>
      <c r="AU713" s="24" t="s">
        <v>83</v>
      </c>
      <c r="AY713" s="24" t="s">
        <v>153</v>
      </c>
      <c r="BE713" s="204">
        <f>IF(N713="základní",J713,0)</f>
        <v>0</v>
      </c>
      <c r="BF713" s="204">
        <f>IF(N713="snížená",J713,0)</f>
        <v>0</v>
      </c>
      <c r="BG713" s="204">
        <f>IF(N713="zákl. přenesená",J713,0)</f>
        <v>0</v>
      </c>
      <c r="BH713" s="204">
        <f>IF(N713="sníž. přenesená",J713,0)</f>
        <v>0</v>
      </c>
      <c r="BI713" s="204">
        <f>IF(N713="nulová",J713,0)</f>
        <v>0</v>
      </c>
      <c r="BJ713" s="24" t="s">
        <v>161</v>
      </c>
      <c r="BK713" s="204">
        <f>ROUND(I713*H713,2)</f>
        <v>0</v>
      </c>
      <c r="BL713" s="24" t="s">
        <v>291</v>
      </c>
      <c r="BM713" s="24" t="s">
        <v>715</v>
      </c>
    </row>
    <row r="714" spans="2:51" s="11" customFormat="1" ht="13.5">
      <c r="B714" s="205"/>
      <c r="C714" s="206"/>
      <c r="D714" s="207" t="s">
        <v>163</v>
      </c>
      <c r="E714" s="208" t="s">
        <v>21</v>
      </c>
      <c r="F714" s="209" t="s">
        <v>716</v>
      </c>
      <c r="G714" s="206"/>
      <c r="H714" s="210">
        <v>21</v>
      </c>
      <c r="I714" s="211"/>
      <c r="J714" s="206"/>
      <c r="K714" s="206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163</v>
      </c>
      <c r="AU714" s="216" t="s">
        <v>83</v>
      </c>
      <c r="AV714" s="11" t="s">
        <v>83</v>
      </c>
      <c r="AW714" s="11" t="s">
        <v>37</v>
      </c>
      <c r="AX714" s="11" t="s">
        <v>73</v>
      </c>
      <c r="AY714" s="216" t="s">
        <v>153</v>
      </c>
    </row>
    <row r="715" spans="2:51" s="12" customFormat="1" ht="13.5">
      <c r="B715" s="217"/>
      <c r="C715" s="218"/>
      <c r="D715" s="239" t="s">
        <v>163</v>
      </c>
      <c r="E715" s="240" t="s">
        <v>21</v>
      </c>
      <c r="F715" s="241" t="s">
        <v>165</v>
      </c>
      <c r="G715" s="218"/>
      <c r="H715" s="242">
        <v>21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163</v>
      </c>
      <c r="AU715" s="227" t="s">
        <v>83</v>
      </c>
      <c r="AV715" s="12" t="s">
        <v>161</v>
      </c>
      <c r="AW715" s="12" t="s">
        <v>37</v>
      </c>
      <c r="AX715" s="12" t="s">
        <v>81</v>
      </c>
      <c r="AY715" s="227" t="s">
        <v>153</v>
      </c>
    </row>
    <row r="716" spans="2:65" s="1" customFormat="1" ht="22.5" customHeight="1">
      <c r="B716" s="41"/>
      <c r="C716" s="193" t="s">
        <v>717</v>
      </c>
      <c r="D716" s="193" t="s">
        <v>156</v>
      </c>
      <c r="E716" s="194" t="s">
        <v>718</v>
      </c>
      <c r="F716" s="195" t="s">
        <v>719</v>
      </c>
      <c r="G716" s="196" t="s">
        <v>536</v>
      </c>
      <c r="H716" s="197">
        <v>2</v>
      </c>
      <c r="I716" s="198"/>
      <c r="J716" s="199">
        <f>ROUND(I716*H716,2)</f>
        <v>0</v>
      </c>
      <c r="K716" s="195" t="s">
        <v>21</v>
      </c>
      <c r="L716" s="61"/>
      <c r="M716" s="200" t="s">
        <v>21</v>
      </c>
      <c r="N716" s="201" t="s">
        <v>46</v>
      </c>
      <c r="O716" s="42"/>
      <c r="P716" s="202">
        <f>O716*H716</f>
        <v>0</v>
      </c>
      <c r="Q716" s="202">
        <v>0</v>
      </c>
      <c r="R716" s="202">
        <f>Q716*H716</f>
        <v>0</v>
      </c>
      <c r="S716" s="202">
        <v>0</v>
      </c>
      <c r="T716" s="203">
        <f>S716*H716</f>
        <v>0</v>
      </c>
      <c r="AR716" s="24" t="s">
        <v>291</v>
      </c>
      <c r="AT716" s="24" t="s">
        <v>156</v>
      </c>
      <c r="AU716" s="24" t="s">
        <v>83</v>
      </c>
      <c r="AY716" s="24" t="s">
        <v>153</v>
      </c>
      <c r="BE716" s="204">
        <f>IF(N716="základní",J716,0)</f>
        <v>0</v>
      </c>
      <c r="BF716" s="204">
        <f>IF(N716="snížená",J716,0)</f>
        <v>0</v>
      </c>
      <c r="BG716" s="204">
        <f>IF(N716="zákl. přenesená",J716,0)</f>
        <v>0</v>
      </c>
      <c r="BH716" s="204">
        <f>IF(N716="sníž. přenesená",J716,0)</f>
        <v>0</v>
      </c>
      <c r="BI716" s="204">
        <f>IF(N716="nulová",J716,0)</f>
        <v>0</v>
      </c>
      <c r="BJ716" s="24" t="s">
        <v>161</v>
      </c>
      <c r="BK716" s="204">
        <f>ROUND(I716*H716,2)</f>
        <v>0</v>
      </c>
      <c r="BL716" s="24" t="s">
        <v>291</v>
      </c>
      <c r="BM716" s="24" t="s">
        <v>720</v>
      </c>
    </row>
    <row r="717" spans="2:51" s="11" customFormat="1" ht="13.5">
      <c r="B717" s="205"/>
      <c r="C717" s="206"/>
      <c r="D717" s="207" t="s">
        <v>163</v>
      </c>
      <c r="E717" s="208" t="s">
        <v>21</v>
      </c>
      <c r="F717" s="209" t="s">
        <v>83</v>
      </c>
      <c r="G717" s="206"/>
      <c r="H717" s="210">
        <v>2</v>
      </c>
      <c r="I717" s="211"/>
      <c r="J717" s="206"/>
      <c r="K717" s="206"/>
      <c r="L717" s="212"/>
      <c r="M717" s="213"/>
      <c r="N717" s="214"/>
      <c r="O717" s="214"/>
      <c r="P717" s="214"/>
      <c r="Q717" s="214"/>
      <c r="R717" s="214"/>
      <c r="S717" s="214"/>
      <c r="T717" s="215"/>
      <c r="AT717" s="216" t="s">
        <v>163</v>
      </c>
      <c r="AU717" s="216" t="s">
        <v>83</v>
      </c>
      <c r="AV717" s="11" t="s">
        <v>83</v>
      </c>
      <c r="AW717" s="11" t="s">
        <v>37</v>
      </c>
      <c r="AX717" s="11" t="s">
        <v>73</v>
      </c>
      <c r="AY717" s="216" t="s">
        <v>153</v>
      </c>
    </row>
    <row r="718" spans="2:51" s="12" customFormat="1" ht="13.5">
      <c r="B718" s="217"/>
      <c r="C718" s="218"/>
      <c r="D718" s="239" t="s">
        <v>163</v>
      </c>
      <c r="E718" s="240" t="s">
        <v>21</v>
      </c>
      <c r="F718" s="241" t="s">
        <v>165</v>
      </c>
      <c r="G718" s="218"/>
      <c r="H718" s="242">
        <v>2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163</v>
      </c>
      <c r="AU718" s="227" t="s">
        <v>83</v>
      </c>
      <c r="AV718" s="12" t="s">
        <v>161</v>
      </c>
      <c r="AW718" s="12" t="s">
        <v>37</v>
      </c>
      <c r="AX718" s="12" t="s">
        <v>81</v>
      </c>
      <c r="AY718" s="227" t="s">
        <v>153</v>
      </c>
    </row>
    <row r="719" spans="2:65" s="1" customFormat="1" ht="31.5" customHeight="1">
      <c r="B719" s="41"/>
      <c r="C719" s="193" t="s">
        <v>721</v>
      </c>
      <c r="D719" s="193" t="s">
        <v>156</v>
      </c>
      <c r="E719" s="194" t="s">
        <v>722</v>
      </c>
      <c r="F719" s="195" t="s">
        <v>723</v>
      </c>
      <c r="G719" s="196" t="s">
        <v>393</v>
      </c>
      <c r="H719" s="197">
        <v>6.009</v>
      </c>
      <c r="I719" s="198"/>
      <c r="J719" s="199">
        <f>ROUND(I719*H719,2)</f>
        <v>0</v>
      </c>
      <c r="K719" s="195" t="s">
        <v>160</v>
      </c>
      <c r="L719" s="61"/>
      <c r="M719" s="200" t="s">
        <v>21</v>
      </c>
      <c r="N719" s="201" t="s">
        <v>46</v>
      </c>
      <c r="O719" s="42"/>
      <c r="P719" s="202">
        <f>O719*H719</f>
        <v>0</v>
      </c>
      <c r="Q719" s="202">
        <v>0</v>
      </c>
      <c r="R719" s="202">
        <f>Q719*H719</f>
        <v>0</v>
      </c>
      <c r="S719" s="202">
        <v>0</v>
      </c>
      <c r="T719" s="203">
        <f>S719*H719</f>
        <v>0</v>
      </c>
      <c r="AR719" s="24" t="s">
        <v>291</v>
      </c>
      <c r="AT719" s="24" t="s">
        <v>156</v>
      </c>
      <c r="AU719" s="24" t="s">
        <v>83</v>
      </c>
      <c r="AY719" s="24" t="s">
        <v>153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24" t="s">
        <v>161</v>
      </c>
      <c r="BK719" s="204">
        <f>ROUND(I719*H719,2)</f>
        <v>0</v>
      </c>
      <c r="BL719" s="24" t="s">
        <v>291</v>
      </c>
      <c r="BM719" s="24" t="s">
        <v>724</v>
      </c>
    </row>
    <row r="720" spans="2:63" s="10" customFormat="1" ht="29.85" customHeight="1">
      <c r="B720" s="176"/>
      <c r="C720" s="177"/>
      <c r="D720" s="190" t="s">
        <v>72</v>
      </c>
      <c r="E720" s="191" t="s">
        <v>725</v>
      </c>
      <c r="F720" s="191" t="s">
        <v>726</v>
      </c>
      <c r="G720" s="177"/>
      <c r="H720" s="177"/>
      <c r="I720" s="180"/>
      <c r="J720" s="192">
        <f>BK720</f>
        <v>0</v>
      </c>
      <c r="K720" s="177"/>
      <c r="L720" s="182"/>
      <c r="M720" s="183"/>
      <c r="N720" s="184"/>
      <c r="O720" s="184"/>
      <c r="P720" s="185">
        <f>SUM(P721:P738)</f>
        <v>0</v>
      </c>
      <c r="Q720" s="184"/>
      <c r="R720" s="185">
        <f>SUM(R721:R738)</f>
        <v>0.8689999999999999</v>
      </c>
      <c r="S720" s="184"/>
      <c r="T720" s="186">
        <f>SUM(T721:T738)</f>
        <v>0.2781</v>
      </c>
      <c r="AR720" s="187" t="s">
        <v>83</v>
      </c>
      <c r="AT720" s="188" t="s">
        <v>72</v>
      </c>
      <c r="AU720" s="188" t="s">
        <v>81</v>
      </c>
      <c r="AY720" s="187" t="s">
        <v>153</v>
      </c>
      <c r="BK720" s="189">
        <f>SUM(BK721:BK738)</f>
        <v>0</v>
      </c>
    </row>
    <row r="721" spans="2:65" s="1" customFormat="1" ht="22.5" customHeight="1">
      <c r="B721" s="41"/>
      <c r="C721" s="193" t="s">
        <v>727</v>
      </c>
      <c r="D721" s="193" t="s">
        <v>156</v>
      </c>
      <c r="E721" s="194" t="s">
        <v>728</v>
      </c>
      <c r="F721" s="195" t="s">
        <v>729</v>
      </c>
      <c r="G721" s="196" t="s">
        <v>714</v>
      </c>
      <c r="H721" s="197">
        <v>6</v>
      </c>
      <c r="I721" s="198"/>
      <c r="J721" s="199">
        <f aca="true" t="shared" si="0" ref="J721:J730">ROUND(I721*H721,2)</f>
        <v>0</v>
      </c>
      <c r="K721" s="195" t="s">
        <v>21</v>
      </c>
      <c r="L721" s="61"/>
      <c r="M721" s="200" t="s">
        <v>21</v>
      </c>
      <c r="N721" s="201" t="s">
        <v>46</v>
      </c>
      <c r="O721" s="42"/>
      <c r="P721" s="202">
        <f aca="true" t="shared" si="1" ref="P721:P730">O721*H721</f>
        <v>0</v>
      </c>
      <c r="Q721" s="202">
        <v>0</v>
      </c>
      <c r="R721" s="202">
        <f aca="true" t="shared" si="2" ref="R721:R730">Q721*H721</f>
        <v>0</v>
      </c>
      <c r="S721" s="202">
        <v>0</v>
      </c>
      <c r="T721" s="203">
        <f aca="true" t="shared" si="3" ref="T721:T730">S721*H721</f>
        <v>0</v>
      </c>
      <c r="AR721" s="24" t="s">
        <v>291</v>
      </c>
      <c r="AT721" s="24" t="s">
        <v>156</v>
      </c>
      <c r="AU721" s="24" t="s">
        <v>83</v>
      </c>
      <c r="AY721" s="24" t="s">
        <v>153</v>
      </c>
      <c r="BE721" s="204">
        <f aca="true" t="shared" si="4" ref="BE721:BE730">IF(N721="základní",J721,0)</f>
        <v>0</v>
      </c>
      <c r="BF721" s="204">
        <f aca="true" t="shared" si="5" ref="BF721:BF730">IF(N721="snížená",J721,0)</f>
        <v>0</v>
      </c>
      <c r="BG721" s="204">
        <f aca="true" t="shared" si="6" ref="BG721:BG730">IF(N721="zákl. přenesená",J721,0)</f>
        <v>0</v>
      </c>
      <c r="BH721" s="204">
        <f aca="true" t="shared" si="7" ref="BH721:BH730">IF(N721="sníž. přenesená",J721,0)</f>
        <v>0</v>
      </c>
      <c r="BI721" s="204">
        <f aca="true" t="shared" si="8" ref="BI721:BI730">IF(N721="nulová",J721,0)</f>
        <v>0</v>
      </c>
      <c r="BJ721" s="24" t="s">
        <v>161</v>
      </c>
      <c r="BK721" s="204">
        <f aca="true" t="shared" si="9" ref="BK721:BK730">ROUND(I721*H721,2)</f>
        <v>0</v>
      </c>
      <c r="BL721" s="24" t="s">
        <v>291</v>
      </c>
      <c r="BM721" s="24" t="s">
        <v>730</v>
      </c>
    </row>
    <row r="722" spans="2:65" s="1" customFormat="1" ht="31.5" customHeight="1">
      <c r="B722" s="41"/>
      <c r="C722" s="193" t="s">
        <v>731</v>
      </c>
      <c r="D722" s="193" t="s">
        <v>156</v>
      </c>
      <c r="E722" s="194" t="s">
        <v>732</v>
      </c>
      <c r="F722" s="195" t="s">
        <v>733</v>
      </c>
      <c r="G722" s="196" t="s">
        <v>714</v>
      </c>
      <c r="H722" s="197">
        <v>4</v>
      </c>
      <c r="I722" s="198"/>
      <c r="J722" s="199">
        <f t="shared" si="0"/>
        <v>0</v>
      </c>
      <c r="K722" s="195" t="s">
        <v>21</v>
      </c>
      <c r="L722" s="61"/>
      <c r="M722" s="200" t="s">
        <v>21</v>
      </c>
      <c r="N722" s="201" t="s">
        <v>46</v>
      </c>
      <c r="O722" s="42"/>
      <c r="P722" s="202">
        <f t="shared" si="1"/>
        <v>0</v>
      </c>
      <c r="Q722" s="202">
        <v>0</v>
      </c>
      <c r="R722" s="202">
        <f t="shared" si="2"/>
        <v>0</v>
      </c>
      <c r="S722" s="202">
        <v>0</v>
      </c>
      <c r="T722" s="203">
        <f t="shared" si="3"/>
        <v>0</v>
      </c>
      <c r="AR722" s="24" t="s">
        <v>291</v>
      </c>
      <c r="AT722" s="24" t="s">
        <v>156</v>
      </c>
      <c r="AU722" s="24" t="s">
        <v>83</v>
      </c>
      <c r="AY722" s="24" t="s">
        <v>153</v>
      </c>
      <c r="BE722" s="204">
        <f t="shared" si="4"/>
        <v>0</v>
      </c>
      <c r="BF722" s="204">
        <f t="shared" si="5"/>
        <v>0</v>
      </c>
      <c r="BG722" s="204">
        <f t="shared" si="6"/>
        <v>0</v>
      </c>
      <c r="BH722" s="204">
        <f t="shared" si="7"/>
        <v>0</v>
      </c>
      <c r="BI722" s="204">
        <f t="shared" si="8"/>
        <v>0</v>
      </c>
      <c r="BJ722" s="24" t="s">
        <v>161</v>
      </c>
      <c r="BK722" s="204">
        <f t="shared" si="9"/>
        <v>0</v>
      </c>
      <c r="BL722" s="24" t="s">
        <v>291</v>
      </c>
      <c r="BM722" s="24" t="s">
        <v>734</v>
      </c>
    </row>
    <row r="723" spans="2:65" s="1" customFormat="1" ht="22.5" customHeight="1">
      <c r="B723" s="41"/>
      <c r="C723" s="193" t="s">
        <v>735</v>
      </c>
      <c r="D723" s="193" t="s">
        <v>156</v>
      </c>
      <c r="E723" s="194" t="s">
        <v>736</v>
      </c>
      <c r="F723" s="195" t="s">
        <v>737</v>
      </c>
      <c r="G723" s="196" t="s">
        <v>714</v>
      </c>
      <c r="H723" s="197">
        <v>18</v>
      </c>
      <c r="I723" s="198"/>
      <c r="J723" s="199">
        <f t="shared" si="0"/>
        <v>0</v>
      </c>
      <c r="K723" s="195" t="s">
        <v>21</v>
      </c>
      <c r="L723" s="61"/>
      <c r="M723" s="200" t="s">
        <v>21</v>
      </c>
      <c r="N723" s="201" t="s">
        <v>46</v>
      </c>
      <c r="O723" s="42"/>
      <c r="P723" s="202">
        <f t="shared" si="1"/>
        <v>0</v>
      </c>
      <c r="Q723" s="202">
        <v>0.018</v>
      </c>
      <c r="R723" s="202">
        <f t="shared" si="2"/>
        <v>0.32399999999999995</v>
      </c>
      <c r="S723" s="202">
        <v>0</v>
      </c>
      <c r="T723" s="203">
        <f t="shared" si="3"/>
        <v>0</v>
      </c>
      <c r="AR723" s="24" t="s">
        <v>291</v>
      </c>
      <c r="AT723" s="24" t="s">
        <v>156</v>
      </c>
      <c r="AU723" s="24" t="s">
        <v>83</v>
      </c>
      <c r="AY723" s="24" t="s">
        <v>153</v>
      </c>
      <c r="BE723" s="204">
        <f t="shared" si="4"/>
        <v>0</v>
      </c>
      <c r="BF723" s="204">
        <f t="shared" si="5"/>
        <v>0</v>
      </c>
      <c r="BG723" s="204">
        <f t="shared" si="6"/>
        <v>0</v>
      </c>
      <c r="BH723" s="204">
        <f t="shared" si="7"/>
        <v>0</v>
      </c>
      <c r="BI723" s="204">
        <f t="shared" si="8"/>
        <v>0</v>
      </c>
      <c r="BJ723" s="24" t="s">
        <v>161</v>
      </c>
      <c r="BK723" s="204">
        <f t="shared" si="9"/>
        <v>0</v>
      </c>
      <c r="BL723" s="24" t="s">
        <v>291</v>
      </c>
      <c r="BM723" s="24" t="s">
        <v>738</v>
      </c>
    </row>
    <row r="724" spans="2:65" s="1" customFormat="1" ht="22.5" customHeight="1">
      <c r="B724" s="41"/>
      <c r="C724" s="193" t="s">
        <v>739</v>
      </c>
      <c r="D724" s="193" t="s">
        <v>156</v>
      </c>
      <c r="E724" s="194" t="s">
        <v>740</v>
      </c>
      <c r="F724" s="195" t="s">
        <v>741</v>
      </c>
      <c r="G724" s="196" t="s">
        <v>714</v>
      </c>
      <c r="H724" s="197">
        <v>16</v>
      </c>
      <c r="I724" s="198"/>
      <c r="J724" s="199">
        <f t="shared" si="0"/>
        <v>0</v>
      </c>
      <c r="K724" s="195" t="s">
        <v>21</v>
      </c>
      <c r="L724" s="61"/>
      <c r="M724" s="200" t="s">
        <v>21</v>
      </c>
      <c r="N724" s="201" t="s">
        <v>46</v>
      </c>
      <c r="O724" s="42"/>
      <c r="P724" s="202">
        <f t="shared" si="1"/>
        <v>0</v>
      </c>
      <c r="Q724" s="202">
        <v>0.02</v>
      </c>
      <c r="R724" s="202">
        <f t="shared" si="2"/>
        <v>0.32</v>
      </c>
      <c r="S724" s="202">
        <v>0</v>
      </c>
      <c r="T724" s="203">
        <f t="shared" si="3"/>
        <v>0</v>
      </c>
      <c r="AR724" s="24" t="s">
        <v>291</v>
      </c>
      <c r="AT724" s="24" t="s">
        <v>156</v>
      </c>
      <c r="AU724" s="24" t="s">
        <v>83</v>
      </c>
      <c r="AY724" s="24" t="s">
        <v>153</v>
      </c>
      <c r="BE724" s="204">
        <f t="shared" si="4"/>
        <v>0</v>
      </c>
      <c r="BF724" s="204">
        <f t="shared" si="5"/>
        <v>0</v>
      </c>
      <c r="BG724" s="204">
        <f t="shared" si="6"/>
        <v>0</v>
      </c>
      <c r="BH724" s="204">
        <f t="shared" si="7"/>
        <v>0</v>
      </c>
      <c r="BI724" s="204">
        <f t="shared" si="8"/>
        <v>0</v>
      </c>
      <c r="BJ724" s="24" t="s">
        <v>161</v>
      </c>
      <c r="BK724" s="204">
        <f t="shared" si="9"/>
        <v>0</v>
      </c>
      <c r="BL724" s="24" t="s">
        <v>291</v>
      </c>
      <c r="BM724" s="24" t="s">
        <v>742</v>
      </c>
    </row>
    <row r="725" spans="2:65" s="1" customFormat="1" ht="22.5" customHeight="1">
      <c r="B725" s="41"/>
      <c r="C725" s="193" t="s">
        <v>743</v>
      </c>
      <c r="D725" s="193" t="s">
        <v>156</v>
      </c>
      <c r="E725" s="194" t="s">
        <v>744</v>
      </c>
      <c r="F725" s="195" t="s">
        <v>745</v>
      </c>
      <c r="G725" s="196" t="s">
        <v>714</v>
      </c>
      <c r="H725" s="197">
        <v>1</v>
      </c>
      <c r="I725" s="198"/>
      <c r="J725" s="199">
        <f t="shared" si="0"/>
        <v>0</v>
      </c>
      <c r="K725" s="195" t="s">
        <v>21</v>
      </c>
      <c r="L725" s="61"/>
      <c r="M725" s="200" t="s">
        <v>21</v>
      </c>
      <c r="N725" s="201" t="s">
        <v>46</v>
      </c>
      <c r="O725" s="42"/>
      <c r="P725" s="202">
        <f t="shared" si="1"/>
        <v>0</v>
      </c>
      <c r="Q725" s="202">
        <v>0.14</v>
      </c>
      <c r="R725" s="202">
        <f t="shared" si="2"/>
        <v>0.14</v>
      </c>
      <c r="S725" s="202">
        <v>0</v>
      </c>
      <c r="T725" s="203">
        <f t="shared" si="3"/>
        <v>0</v>
      </c>
      <c r="AR725" s="24" t="s">
        <v>291</v>
      </c>
      <c r="AT725" s="24" t="s">
        <v>156</v>
      </c>
      <c r="AU725" s="24" t="s">
        <v>83</v>
      </c>
      <c r="AY725" s="24" t="s">
        <v>153</v>
      </c>
      <c r="BE725" s="204">
        <f t="shared" si="4"/>
        <v>0</v>
      </c>
      <c r="BF725" s="204">
        <f t="shared" si="5"/>
        <v>0</v>
      </c>
      <c r="BG725" s="204">
        <f t="shared" si="6"/>
        <v>0</v>
      </c>
      <c r="BH725" s="204">
        <f t="shared" si="7"/>
        <v>0</v>
      </c>
      <c r="BI725" s="204">
        <f t="shared" si="8"/>
        <v>0</v>
      </c>
      <c r="BJ725" s="24" t="s">
        <v>161</v>
      </c>
      <c r="BK725" s="204">
        <f t="shared" si="9"/>
        <v>0</v>
      </c>
      <c r="BL725" s="24" t="s">
        <v>291</v>
      </c>
      <c r="BM725" s="24" t="s">
        <v>746</v>
      </c>
    </row>
    <row r="726" spans="2:65" s="1" customFormat="1" ht="22.5" customHeight="1">
      <c r="B726" s="41"/>
      <c r="C726" s="193" t="s">
        <v>747</v>
      </c>
      <c r="D726" s="193" t="s">
        <v>156</v>
      </c>
      <c r="E726" s="194" t="s">
        <v>748</v>
      </c>
      <c r="F726" s="195" t="s">
        <v>749</v>
      </c>
      <c r="G726" s="196" t="s">
        <v>714</v>
      </c>
      <c r="H726" s="197">
        <v>1</v>
      </c>
      <c r="I726" s="198"/>
      <c r="J726" s="199">
        <f t="shared" si="0"/>
        <v>0</v>
      </c>
      <c r="K726" s="195" t="s">
        <v>21</v>
      </c>
      <c r="L726" s="61"/>
      <c r="M726" s="200" t="s">
        <v>21</v>
      </c>
      <c r="N726" s="201" t="s">
        <v>46</v>
      </c>
      <c r="O726" s="42"/>
      <c r="P726" s="202">
        <f t="shared" si="1"/>
        <v>0</v>
      </c>
      <c r="Q726" s="202">
        <v>0.085</v>
      </c>
      <c r="R726" s="202">
        <f t="shared" si="2"/>
        <v>0.085</v>
      </c>
      <c r="S726" s="202">
        <v>0</v>
      </c>
      <c r="T726" s="203">
        <f t="shared" si="3"/>
        <v>0</v>
      </c>
      <c r="AR726" s="24" t="s">
        <v>291</v>
      </c>
      <c r="AT726" s="24" t="s">
        <v>156</v>
      </c>
      <c r="AU726" s="24" t="s">
        <v>83</v>
      </c>
      <c r="AY726" s="24" t="s">
        <v>153</v>
      </c>
      <c r="BE726" s="204">
        <f t="shared" si="4"/>
        <v>0</v>
      </c>
      <c r="BF726" s="204">
        <f t="shared" si="5"/>
        <v>0</v>
      </c>
      <c r="BG726" s="204">
        <f t="shared" si="6"/>
        <v>0</v>
      </c>
      <c r="BH726" s="204">
        <f t="shared" si="7"/>
        <v>0</v>
      </c>
      <c r="BI726" s="204">
        <f t="shared" si="8"/>
        <v>0</v>
      </c>
      <c r="BJ726" s="24" t="s">
        <v>161</v>
      </c>
      <c r="BK726" s="204">
        <f t="shared" si="9"/>
        <v>0</v>
      </c>
      <c r="BL726" s="24" t="s">
        <v>291</v>
      </c>
      <c r="BM726" s="24" t="s">
        <v>750</v>
      </c>
    </row>
    <row r="727" spans="2:65" s="1" customFormat="1" ht="22.5" customHeight="1">
      <c r="B727" s="41"/>
      <c r="C727" s="193" t="s">
        <v>751</v>
      </c>
      <c r="D727" s="193" t="s">
        <v>156</v>
      </c>
      <c r="E727" s="194" t="s">
        <v>752</v>
      </c>
      <c r="F727" s="195" t="s">
        <v>753</v>
      </c>
      <c r="G727" s="196" t="s">
        <v>754</v>
      </c>
      <c r="H727" s="197">
        <v>1</v>
      </c>
      <c r="I727" s="198"/>
      <c r="J727" s="199">
        <f t="shared" si="0"/>
        <v>0</v>
      </c>
      <c r="K727" s="195" t="s">
        <v>21</v>
      </c>
      <c r="L727" s="61"/>
      <c r="M727" s="200" t="s">
        <v>21</v>
      </c>
      <c r="N727" s="201" t="s">
        <v>46</v>
      </c>
      <c r="O727" s="42"/>
      <c r="P727" s="202">
        <f t="shared" si="1"/>
        <v>0</v>
      </c>
      <c r="Q727" s="202">
        <v>0</v>
      </c>
      <c r="R727" s="202">
        <f t="shared" si="2"/>
        <v>0</v>
      </c>
      <c r="S727" s="202">
        <v>0</v>
      </c>
      <c r="T727" s="203">
        <f t="shared" si="3"/>
        <v>0</v>
      </c>
      <c r="AR727" s="24" t="s">
        <v>291</v>
      </c>
      <c r="AT727" s="24" t="s">
        <v>156</v>
      </c>
      <c r="AU727" s="24" t="s">
        <v>83</v>
      </c>
      <c r="AY727" s="24" t="s">
        <v>153</v>
      </c>
      <c r="BE727" s="204">
        <f t="shared" si="4"/>
        <v>0</v>
      </c>
      <c r="BF727" s="204">
        <f t="shared" si="5"/>
        <v>0</v>
      </c>
      <c r="BG727" s="204">
        <f t="shared" si="6"/>
        <v>0</v>
      </c>
      <c r="BH727" s="204">
        <f t="shared" si="7"/>
        <v>0</v>
      </c>
      <c r="BI727" s="204">
        <f t="shared" si="8"/>
        <v>0</v>
      </c>
      <c r="BJ727" s="24" t="s">
        <v>161</v>
      </c>
      <c r="BK727" s="204">
        <f t="shared" si="9"/>
        <v>0</v>
      </c>
      <c r="BL727" s="24" t="s">
        <v>291</v>
      </c>
      <c r="BM727" s="24" t="s">
        <v>755</v>
      </c>
    </row>
    <row r="728" spans="2:65" s="1" customFormat="1" ht="22.5" customHeight="1">
      <c r="B728" s="41"/>
      <c r="C728" s="193" t="s">
        <v>756</v>
      </c>
      <c r="D728" s="193" t="s">
        <v>156</v>
      </c>
      <c r="E728" s="194" t="s">
        <v>757</v>
      </c>
      <c r="F728" s="195" t="s">
        <v>719</v>
      </c>
      <c r="G728" s="196" t="s">
        <v>536</v>
      </c>
      <c r="H728" s="197">
        <v>2</v>
      </c>
      <c r="I728" s="198"/>
      <c r="J728" s="199">
        <f t="shared" si="0"/>
        <v>0</v>
      </c>
      <c r="K728" s="195" t="s">
        <v>21</v>
      </c>
      <c r="L728" s="61"/>
      <c r="M728" s="200" t="s">
        <v>21</v>
      </c>
      <c r="N728" s="201" t="s">
        <v>46</v>
      </c>
      <c r="O728" s="42"/>
      <c r="P728" s="202">
        <f t="shared" si="1"/>
        <v>0</v>
      </c>
      <c r="Q728" s="202">
        <v>0</v>
      </c>
      <c r="R728" s="202">
        <f t="shared" si="2"/>
        <v>0</v>
      </c>
      <c r="S728" s="202">
        <v>0</v>
      </c>
      <c r="T728" s="203">
        <f t="shared" si="3"/>
        <v>0</v>
      </c>
      <c r="AR728" s="24" t="s">
        <v>291</v>
      </c>
      <c r="AT728" s="24" t="s">
        <v>156</v>
      </c>
      <c r="AU728" s="24" t="s">
        <v>83</v>
      </c>
      <c r="AY728" s="24" t="s">
        <v>153</v>
      </c>
      <c r="BE728" s="204">
        <f t="shared" si="4"/>
        <v>0</v>
      </c>
      <c r="BF728" s="204">
        <f t="shared" si="5"/>
        <v>0</v>
      </c>
      <c r="BG728" s="204">
        <f t="shared" si="6"/>
        <v>0</v>
      </c>
      <c r="BH728" s="204">
        <f t="shared" si="7"/>
        <v>0</v>
      </c>
      <c r="BI728" s="204">
        <f t="shared" si="8"/>
        <v>0</v>
      </c>
      <c r="BJ728" s="24" t="s">
        <v>161</v>
      </c>
      <c r="BK728" s="204">
        <f t="shared" si="9"/>
        <v>0</v>
      </c>
      <c r="BL728" s="24" t="s">
        <v>291</v>
      </c>
      <c r="BM728" s="24" t="s">
        <v>758</v>
      </c>
    </row>
    <row r="729" spans="2:65" s="1" customFormat="1" ht="22.5" customHeight="1">
      <c r="B729" s="41"/>
      <c r="C729" s="193" t="s">
        <v>759</v>
      </c>
      <c r="D729" s="193" t="s">
        <v>156</v>
      </c>
      <c r="E729" s="194" t="s">
        <v>760</v>
      </c>
      <c r="F729" s="195" t="s">
        <v>761</v>
      </c>
      <c r="G729" s="196" t="s">
        <v>536</v>
      </c>
      <c r="H729" s="197">
        <v>4</v>
      </c>
      <c r="I729" s="198"/>
      <c r="J729" s="199">
        <f t="shared" si="0"/>
        <v>0</v>
      </c>
      <c r="K729" s="195" t="s">
        <v>21</v>
      </c>
      <c r="L729" s="61"/>
      <c r="M729" s="200" t="s">
        <v>21</v>
      </c>
      <c r="N729" s="201" t="s">
        <v>46</v>
      </c>
      <c r="O729" s="42"/>
      <c r="P729" s="202">
        <f t="shared" si="1"/>
        <v>0</v>
      </c>
      <c r="Q729" s="202">
        <v>0</v>
      </c>
      <c r="R729" s="202">
        <f t="shared" si="2"/>
        <v>0</v>
      </c>
      <c r="S729" s="202">
        <v>0</v>
      </c>
      <c r="T729" s="203">
        <f t="shared" si="3"/>
        <v>0</v>
      </c>
      <c r="AR729" s="24" t="s">
        <v>291</v>
      </c>
      <c r="AT729" s="24" t="s">
        <v>156</v>
      </c>
      <c r="AU729" s="24" t="s">
        <v>83</v>
      </c>
      <c r="AY729" s="24" t="s">
        <v>153</v>
      </c>
      <c r="BE729" s="204">
        <f t="shared" si="4"/>
        <v>0</v>
      </c>
      <c r="BF729" s="204">
        <f t="shared" si="5"/>
        <v>0</v>
      </c>
      <c r="BG729" s="204">
        <f t="shared" si="6"/>
        <v>0</v>
      </c>
      <c r="BH729" s="204">
        <f t="shared" si="7"/>
        <v>0</v>
      </c>
      <c r="BI729" s="204">
        <f t="shared" si="8"/>
        <v>0</v>
      </c>
      <c r="BJ729" s="24" t="s">
        <v>161</v>
      </c>
      <c r="BK729" s="204">
        <f t="shared" si="9"/>
        <v>0</v>
      </c>
      <c r="BL729" s="24" t="s">
        <v>291</v>
      </c>
      <c r="BM729" s="24" t="s">
        <v>762</v>
      </c>
    </row>
    <row r="730" spans="2:65" s="1" customFormat="1" ht="31.5" customHeight="1">
      <c r="B730" s="41"/>
      <c r="C730" s="193" t="s">
        <v>763</v>
      </c>
      <c r="D730" s="193" t="s">
        <v>156</v>
      </c>
      <c r="E730" s="194" t="s">
        <v>764</v>
      </c>
      <c r="F730" s="195" t="s">
        <v>765</v>
      </c>
      <c r="G730" s="196" t="s">
        <v>183</v>
      </c>
      <c r="H730" s="197">
        <v>11.124</v>
      </c>
      <c r="I730" s="198"/>
      <c r="J730" s="199">
        <f t="shared" si="0"/>
        <v>0</v>
      </c>
      <c r="K730" s="195" t="s">
        <v>160</v>
      </c>
      <c r="L730" s="61"/>
      <c r="M730" s="200" t="s">
        <v>21</v>
      </c>
      <c r="N730" s="201" t="s">
        <v>46</v>
      </c>
      <c r="O730" s="42"/>
      <c r="P730" s="202">
        <f t="shared" si="1"/>
        <v>0</v>
      </c>
      <c r="Q730" s="202">
        <v>0</v>
      </c>
      <c r="R730" s="202">
        <f t="shared" si="2"/>
        <v>0</v>
      </c>
      <c r="S730" s="202">
        <v>0.025</v>
      </c>
      <c r="T730" s="203">
        <f t="shared" si="3"/>
        <v>0.2781</v>
      </c>
      <c r="AR730" s="24" t="s">
        <v>291</v>
      </c>
      <c r="AT730" s="24" t="s">
        <v>156</v>
      </c>
      <c r="AU730" s="24" t="s">
        <v>83</v>
      </c>
      <c r="AY730" s="24" t="s">
        <v>153</v>
      </c>
      <c r="BE730" s="204">
        <f t="shared" si="4"/>
        <v>0</v>
      </c>
      <c r="BF730" s="204">
        <f t="shared" si="5"/>
        <v>0</v>
      </c>
      <c r="BG730" s="204">
        <f t="shared" si="6"/>
        <v>0</v>
      </c>
      <c r="BH730" s="204">
        <f t="shared" si="7"/>
        <v>0</v>
      </c>
      <c r="BI730" s="204">
        <f t="shared" si="8"/>
        <v>0</v>
      </c>
      <c r="BJ730" s="24" t="s">
        <v>161</v>
      </c>
      <c r="BK730" s="204">
        <f t="shared" si="9"/>
        <v>0</v>
      </c>
      <c r="BL730" s="24" t="s">
        <v>291</v>
      </c>
      <c r="BM730" s="24" t="s">
        <v>766</v>
      </c>
    </row>
    <row r="731" spans="2:51" s="11" customFormat="1" ht="13.5">
      <c r="B731" s="205"/>
      <c r="C731" s="206"/>
      <c r="D731" s="207" t="s">
        <v>163</v>
      </c>
      <c r="E731" s="208" t="s">
        <v>21</v>
      </c>
      <c r="F731" s="209" t="s">
        <v>767</v>
      </c>
      <c r="G731" s="206"/>
      <c r="H731" s="210">
        <v>11.124</v>
      </c>
      <c r="I731" s="211"/>
      <c r="J731" s="206"/>
      <c r="K731" s="206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163</v>
      </c>
      <c r="AU731" s="216" t="s">
        <v>83</v>
      </c>
      <c r="AV731" s="11" t="s">
        <v>83</v>
      </c>
      <c r="AW731" s="11" t="s">
        <v>37</v>
      </c>
      <c r="AX731" s="11" t="s">
        <v>73</v>
      </c>
      <c r="AY731" s="216" t="s">
        <v>153</v>
      </c>
    </row>
    <row r="732" spans="2:51" s="12" customFormat="1" ht="13.5">
      <c r="B732" s="217"/>
      <c r="C732" s="218"/>
      <c r="D732" s="239" t="s">
        <v>163</v>
      </c>
      <c r="E732" s="240" t="s">
        <v>21</v>
      </c>
      <c r="F732" s="241" t="s">
        <v>165</v>
      </c>
      <c r="G732" s="218"/>
      <c r="H732" s="242">
        <v>11.124</v>
      </c>
      <c r="I732" s="222"/>
      <c r="J732" s="218"/>
      <c r="K732" s="218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163</v>
      </c>
      <c r="AU732" s="227" t="s">
        <v>83</v>
      </c>
      <c r="AV732" s="12" t="s">
        <v>161</v>
      </c>
      <c r="AW732" s="12" t="s">
        <v>37</v>
      </c>
      <c r="AX732" s="12" t="s">
        <v>81</v>
      </c>
      <c r="AY732" s="227" t="s">
        <v>153</v>
      </c>
    </row>
    <row r="733" spans="2:65" s="1" customFormat="1" ht="31.5" customHeight="1">
      <c r="B733" s="41"/>
      <c r="C733" s="193" t="s">
        <v>768</v>
      </c>
      <c r="D733" s="193" t="s">
        <v>156</v>
      </c>
      <c r="E733" s="194" t="s">
        <v>769</v>
      </c>
      <c r="F733" s="195" t="s">
        <v>770</v>
      </c>
      <c r="G733" s="196" t="s">
        <v>169</v>
      </c>
      <c r="H733" s="197">
        <v>2</v>
      </c>
      <c r="I733" s="198"/>
      <c r="J733" s="199">
        <f>ROUND(I733*H733,2)</f>
        <v>0</v>
      </c>
      <c r="K733" s="195" t="s">
        <v>160</v>
      </c>
      <c r="L733" s="61"/>
      <c r="M733" s="200" t="s">
        <v>21</v>
      </c>
      <c r="N733" s="201" t="s">
        <v>46</v>
      </c>
      <c r="O733" s="42"/>
      <c r="P733" s="202">
        <f>O733*H733</f>
        <v>0</v>
      </c>
      <c r="Q733" s="202">
        <v>0</v>
      </c>
      <c r="R733" s="202">
        <f>Q733*H733</f>
        <v>0</v>
      </c>
      <c r="S733" s="202">
        <v>0</v>
      </c>
      <c r="T733" s="203">
        <f>S733*H733</f>
        <v>0</v>
      </c>
      <c r="AR733" s="24" t="s">
        <v>291</v>
      </c>
      <c r="AT733" s="24" t="s">
        <v>156</v>
      </c>
      <c r="AU733" s="24" t="s">
        <v>83</v>
      </c>
      <c r="AY733" s="24" t="s">
        <v>153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24" t="s">
        <v>161</v>
      </c>
      <c r="BK733" s="204">
        <f>ROUND(I733*H733,2)</f>
        <v>0</v>
      </c>
      <c r="BL733" s="24" t="s">
        <v>291</v>
      </c>
      <c r="BM733" s="24" t="s">
        <v>771</v>
      </c>
    </row>
    <row r="734" spans="2:51" s="11" customFormat="1" ht="13.5">
      <c r="B734" s="205"/>
      <c r="C734" s="206"/>
      <c r="D734" s="239" t="s">
        <v>163</v>
      </c>
      <c r="E734" s="271" t="s">
        <v>21</v>
      </c>
      <c r="F734" s="264" t="s">
        <v>83</v>
      </c>
      <c r="G734" s="206"/>
      <c r="H734" s="265">
        <v>2</v>
      </c>
      <c r="I734" s="211"/>
      <c r="J734" s="206"/>
      <c r="K734" s="206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163</v>
      </c>
      <c r="AU734" s="216" t="s">
        <v>83</v>
      </c>
      <c r="AV734" s="11" t="s">
        <v>83</v>
      </c>
      <c r="AW734" s="11" t="s">
        <v>37</v>
      </c>
      <c r="AX734" s="11" t="s">
        <v>81</v>
      </c>
      <c r="AY734" s="216" t="s">
        <v>153</v>
      </c>
    </row>
    <row r="735" spans="2:65" s="1" customFormat="1" ht="31.5" customHeight="1">
      <c r="B735" s="41"/>
      <c r="C735" s="193" t="s">
        <v>772</v>
      </c>
      <c r="D735" s="193" t="s">
        <v>156</v>
      </c>
      <c r="E735" s="194" t="s">
        <v>773</v>
      </c>
      <c r="F735" s="195" t="s">
        <v>774</v>
      </c>
      <c r="G735" s="196" t="s">
        <v>169</v>
      </c>
      <c r="H735" s="197">
        <v>2</v>
      </c>
      <c r="I735" s="198"/>
      <c r="J735" s="199">
        <f>ROUND(I735*H735,2)</f>
        <v>0</v>
      </c>
      <c r="K735" s="195" t="s">
        <v>160</v>
      </c>
      <c r="L735" s="61"/>
      <c r="M735" s="200" t="s">
        <v>21</v>
      </c>
      <c r="N735" s="201" t="s">
        <v>46</v>
      </c>
      <c r="O735" s="42"/>
      <c r="P735" s="202">
        <f>O735*H735</f>
        <v>0</v>
      </c>
      <c r="Q735" s="202">
        <v>0</v>
      </c>
      <c r="R735" s="202">
        <f>Q735*H735</f>
        <v>0</v>
      </c>
      <c r="S735" s="202">
        <v>0</v>
      </c>
      <c r="T735" s="203">
        <f>S735*H735</f>
        <v>0</v>
      </c>
      <c r="AR735" s="24" t="s">
        <v>291</v>
      </c>
      <c r="AT735" s="24" t="s">
        <v>156</v>
      </c>
      <c r="AU735" s="24" t="s">
        <v>83</v>
      </c>
      <c r="AY735" s="24" t="s">
        <v>153</v>
      </c>
      <c r="BE735" s="204">
        <f>IF(N735="základní",J735,0)</f>
        <v>0</v>
      </c>
      <c r="BF735" s="204">
        <f>IF(N735="snížená",J735,0)</f>
        <v>0</v>
      </c>
      <c r="BG735" s="204">
        <f>IF(N735="zákl. přenesená",J735,0)</f>
        <v>0</v>
      </c>
      <c r="BH735" s="204">
        <f>IF(N735="sníž. přenesená",J735,0)</f>
        <v>0</v>
      </c>
      <c r="BI735" s="204">
        <f>IF(N735="nulová",J735,0)</f>
        <v>0</v>
      </c>
      <c r="BJ735" s="24" t="s">
        <v>161</v>
      </c>
      <c r="BK735" s="204">
        <f>ROUND(I735*H735,2)</f>
        <v>0</v>
      </c>
      <c r="BL735" s="24" t="s">
        <v>291</v>
      </c>
      <c r="BM735" s="24" t="s">
        <v>775</v>
      </c>
    </row>
    <row r="736" spans="2:51" s="11" customFormat="1" ht="13.5">
      <c r="B736" s="205"/>
      <c r="C736" s="206"/>
      <c r="D736" s="207" t="s">
        <v>163</v>
      </c>
      <c r="E736" s="208" t="s">
        <v>21</v>
      </c>
      <c r="F736" s="209" t="s">
        <v>83</v>
      </c>
      <c r="G736" s="206"/>
      <c r="H736" s="210">
        <v>2</v>
      </c>
      <c r="I736" s="211"/>
      <c r="J736" s="206"/>
      <c r="K736" s="206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163</v>
      </c>
      <c r="AU736" s="216" t="s">
        <v>83</v>
      </c>
      <c r="AV736" s="11" t="s">
        <v>83</v>
      </c>
      <c r="AW736" s="11" t="s">
        <v>37</v>
      </c>
      <c r="AX736" s="11" t="s">
        <v>73</v>
      </c>
      <c r="AY736" s="216" t="s">
        <v>153</v>
      </c>
    </row>
    <row r="737" spans="2:51" s="12" customFormat="1" ht="13.5">
      <c r="B737" s="217"/>
      <c r="C737" s="218"/>
      <c r="D737" s="239" t="s">
        <v>163</v>
      </c>
      <c r="E737" s="240" t="s">
        <v>21</v>
      </c>
      <c r="F737" s="241" t="s">
        <v>165</v>
      </c>
      <c r="G737" s="218"/>
      <c r="H737" s="242">
        <v>2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163</v>
      </c>
      <c r="AU737" s="227" t="s">
        <v>83</v>
      </c>
      <c r="AV737" s="12" t="s">
        <v>161</v>
      </c>
      <c r="AW737" s="12" t="s">
        <v>37</v>
      </c>
      <c r="AX737" s="12" t="s">
        <v>81</v>
      </c>
      <c r="AY737" s="227" t="s">
        <v>153</v>
      </c>
    </row>
    <row r="738" spans="2:65" s="1" customFormat="1" ht="31.5" customHeight="1">
      <c r="B738" s="41"/>
      <c r="C738" s="193" t="s">
        <v>776</v>
      </c>
      <c r="D738" s="193" t="s">
        <v>156</v>
      </c>
      <c r="E738" s="194" t="s">
        <v>777</v>
      </c>
      <c r="F738" s="195" t="s">
        <v>778</v>
      </c>
      <c r="G738" s="196" t="s">
        <v>393</v>
      </c>
      <c r="H738" s="197">
        <v>0.869</v>
      </c>
      <c r="I738" s="198"/>
      <c r="J738" s="199">
        <f>ROUND(I738*H738,2)</f>
        <v>0</v>
      </c>
      <c r="K738" s="195" t="s">
        <v>160</v>
      </c>
      <c r="L738" s="61"/>
      <c r="M738" s="200" t="s">
        <v>21</v>
      </c>
      <c r="N738" s="201" t="s">
        <v>46</v>
      </c>
      <c r="O738" s="42"/>
      <c r="P738" s="202">
        <f>O738*H738</f>
        <v>0</v>
      </c>
      <c r="Q738" s="202">
        <v>0</v>
      </c>
      <c r="R738" s="202">
        <f>Q738*H738</f>
        <v>0</v>
      </c>
      <c r="S738" s="202">
        <v>0</v>
      </c>
      <c r="T738" s="203">
        <f>S738*H738</f>
        <v>0</v>
      </c>
      <c r="AR738" s="24" t="s">
        <v>291</v>
      </c>
      <c r="AT738" s="24" t="s">
        <v>156</v>
      </c>
      <c r="AU738" s="24" t="s">
        <v>83</v>
      </c>
      <c r="AY738" s="24" t="s">
        <v>153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24" t="s">
        <v>161</v>
      </c>
      <c r="BK738" s="204">
        <f>ROUND(I738*H738,2)</f>
        <v>0</v>
      </c>
      <c r="BL738" s="24" t="s">
        <v>291</v>
      </c>
      <c r="BM738" s="24" t="s">
        <v>779</v>
      </c>
    </row>
    <row r="739" spans="2:63" s="10" customFormat="1" ht="29.85" customHeight="1">
      <c r="B739" s="176"/>
      <c r="C739" s="177"/>
      <c r="D739" s="190" t="s">
        <v>72</v>
      </c>
      <c r="E739" s="191" t="s">
        <v>780</v>
      </c>
      <c r="F739" s="191" t="s">
        <v>781</v>
      </c>
      <c r="G739" s="177"/>
      <c r="H739" s="177"/>
      <c r="I739" s="180"/>
      <c r="J739" s="192">
        <f>BK739</f>
        <v>0</v>
      </c>
      <c r="K739" s="177"/>
      <c r="L739" s="182"/>
      <c r="M739" s="183"/>
      <c r="N739" s="184"/>
      <c r="O739" s="184"/>
      <c r="P739" s="185">
        <f>SUM(P740:P793)</f>
        <v>0</v>
      </c>
      <c r="Q739" s="184"/>
      <c r="R739" s="185">
        <f>SUM(R740:R793)</f>
        <v>2.63436635</v>
      </c>
      <c r="S739" s="184"/>
      <c r="T739" s="186">
        <f>SUM(T740:T793)</f>
        <v>0</v>
      </c>
      <c r="AR739" s="187" t="s">
        <v>83</v>
      </c>
      <c r="AT739" s="188" t="s">
        <v>72</v>
      </c>
      <c r="AU739" s="188" t="s">
        <v>81</v>
      </c>
      <c r="AY739" s="187" t="s">
        <v>153</v>
      </c>
      <c r="BK739" s="189">
        <f>SUM(BK740:BK793)</f>
        <v>0</v>
      </c>
    </row>
    <row r="740" spans="2:65" s="1" customFormat="1" ht="31.5" customHeight="1">
      <c r="B740" s="41"/>
      <c r="C740" s="193" t="s">
        <v>782</v>
      </c>
      <c r="D740" s="193" t="s">
        <v>156</v>
      </c>
      <c r="E740" s="194" t="s">
        <v>783</v>
      </c>
      <c r="F740" s="195" t="s">
        <v>784</v>
      </c>
      <c r="G740" s="196" t="s">
        <v>250</v>
      </c>
      <c r="H740" s="197">
        <v>47.71</v>
      </c>
      <c r="I740" s="198"/>
      <c r="J740" s="199">
        <f>ROUND(I740*H740,2)</f>
        <v>0</v>
      </c>
      <c r="K740" s="195" t="s">
        <v>160</v>
      </c>
      <c r="L740" s="61"/>
      <c r="M740" s="200" t="s">
        <v>21</v>
      </c>
      <c r="N740" s="201" t="s">
        <v>46</v>
      </c>
      <c r="O740" s="42"/>
      <c r="P740" s="202">
        <f>O740*H740</f>
        <v>0</v>
      </c>
      <c r="Q740" s="202">
        <v>0.00046</v>
      </c>
      <c r="R740" s="202">
        <f>Q740*H740</f>
        <v>0.0219466</v>
      </c>
      <c r="S740" s="202">
        <v>0</v>
      </c>
      <c r="T740" s="203">
        <f>S740*H740</f>
        <v>0</v>
      </c>
      <c r="AR740" s="24" t="s">
        <v>291</v>
      </c>
      <c r="AT740" s="24" t="s">
        <v>156</v>
      </c>
      <c r="AU740" s="24" t="s">
        <v>83</v>
      </c>
      <c r="AY740" s="24" t="s">
        <v>153</v>
      </c>
      <c r="BE740" s="204">
        <f>IF(N740="základní",J740,0)</f>
        <v>0</v>
      </c>
      <c r="BF740" s="204">
        <f>IF(N740="snížená",J740,0)</f>
        <v>0</v>
      </c>
      <c r="BG740" s="204">
        <f>IF(N740="zákl. přenesená",J740,0)</f>
        <v>0</v>
      </c>
      <c r="BH740" s="204">
        <f>IF(N740="sníž. přenesená",J740,0)</f>
        <v>0</v>
      </c>
      <c r="BI740" s="204">
        <f>IF(N740="nulová",J740,0)</f>
        <v>0</v>
      </c>
      <c r="BJ740" s="24" t="s">
        <v>161</v>
      </c>
      <c r="BK740" s="204">
        <f>ROUND(I740*H740,2)</f>
        <v>0</v>
      </c>
      <c r="BL740" s="24" t="s">
        <v>291</v>
      </c>
      <c r="BM740" s="24" t="s">
        <v>785</v>
      </c>
    </row>
    <row r="741" spans="2:51" s="13" customFormat="1" ht="13.5">
      <c r="B741" s="228"/>
      <c r="C741" s="229"/>
      <c r="D741" s="207" t="s">
        <v>163</v>
      </c>
      <c r="E741" s="230" t="s">
        <v>21</v>
      </c>
      <c r="F741" s="231" t="s">
        <v>210</v>
      </c>
      <c r="G741" s="229"/>
      <c r="H741" s="232" t="s">
        <v>21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163</v>
      </c>
      <c r="AU741" s="238" t="s">
        <v>83</v>
      </c>
      <c r="AV741" s="13" t="s">
        <v>81</v>
      </c>
      <c r="AW741" s="13" t="s">
        <v>37</v>
      </c>
      <c r="AX741" s="13" t="s">
        <v>73</v>
      </c>
      <c r="AY741" s="238" t="s">
        <v>153</v>
      </c>
    </row>
    <row r="742" spans="2:51" s="11" customFormat="1" ht="13.5">
      <c r="B742" s="205"/>
      <c r="C742" s="206"/>
      <c r="D742" s="207" t="s">
        <v>163</v>
      </c>
      <c r="E742" s="208" t="s">
        <v>21</v>
      </c>
      <c r="F742" s="209" t="s">
        <v>786</v>
      </c>
      <c r="G742" s="206"/>
      <c r="H742" s="210">
        <v>16.64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163</v>
      </c>
      <c r="AU742" s="216" t="s">
        <v>83</v>
      </c>
      <c r="AV742" s="11" t="s">
        <v>83</v>
      </c>
      <c r="AW742" s="11" t="s">
        <v>37</v>
      </c>
      <c r="AX742" s="11" t="s">
        <v>73</v>
      </c>
      <c r="AY742" s="216" t="s">
        <v>153</v>
      </c>
    </row>
    <row r="743" spans="2:51" s="13" customFormat="1" ht="13.5">
      <c r="B743" s="228"/>
      <c r="C743" s="229"/>
      <c r="D743" s="207" t="s">
        <v>163</v>
      </c>
      <c r="E743" s="230" t="s">
        <v>21</v>
      </c>
      <c r="F743" s="231" t="s">
        <v>213</v>
      </c>
      <c r="G743" s="229"/>
      <c r="H743" s="232" t="s">
        <v>21</v>
      </c>
      <c r="I743" s="233"/>
      <c r="J743" s="229"/>
      <c r="K743" s="229"/>
      <c r="L743" s="234"/>
      <c r="M743" s="235"/>
      <c r="N743" s="236"/>
      <c r="O743" s="236"/>
      <c r="P743" s="236"/>
      <c r="Q743" s="236"/>
      <c r="R743" s="236"/>
      <c r="S743" s="236"/>
      <c r="T743" s="237"/>
      <c r="AT743" s="238" t="s">
        <v>163</v>
      </c>
      <c r="AU743" s="238" t="s">
        <v>83</v>
      </c>
      <c r="AV743" s="13" t="s">
        <v>81</v>
      </c>
      <c r="AW743" s="13" t="s">
        <v>37</v>
      </c>
      <c r="AX743" s="13" t="s">
        <v>73</v>
      </c>
      <c r="AY743" s="238" t="s">
        <v>153</v>
      </c>
    </row>
    <row r="744" spans="2:51" s="11" customFormat="1" ht="13.5">
      <c r="B744" s="205"/>
      <c r="C744" s="206"/>
      <c r="D744" s="207" t="s">
        <v>163</v>
      </c>
      <c r="E744" s="208" t="s">
        <v>21</v>
      </c>
      <c r="F744" s="209" t="s">
        <v>787</v>
      </c>
      <c r="G744" s="206"/>
      <c r="H744" s="210">
        <v>10.36</v>
      </c>
      <c r="I744" s="211"/>
      <c r="J744" s="206"/>
      <c r="K744" s="206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163</v>
      </c>
      <c r="AU744" s="216" t="s">
        <v>83</v>
      </c>
      <c r="AV744" s="11" t="s">
        <v>83</v>
      </c>
      <c r="AW744" s="11" t="s">
        <v>37</v>
      </c>
      <c r="AX744" s="11" t="s">
        <v>73</v>
      </c>
      <c r="AY744" s="216" t="s">
        <v>153</v>
      </c>
    </row>
    <row r="745" spans="2:51" s="13" customFormat="1" ht="13.5">
      <c r="B745" s="228"/>
      <c r="C745" s="229"/>
      <c r="D745" s="207" t="s">
        <v>163</v>
      </c>
      <c r="E745" s="230" t="s">
        <v>21</v>
      </c>
      <c r="F745" s="231" t="s">
        <v>217</v>
      </c>
      <c r="G745" s="229"/>
      <c r="H745" s="232" t="s">
        <v>21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163</v>
      </c>
      <c r="AU745" s="238" t="s">
        <v>83</v>
      </c>
      <c r="AV745" s="13" t="s">
        <v>81</v>
      </c>
      <c r="AW745" s="13" t="s">
        <v>37</v>
      </c>
      <c r="AX745" s="13" t="s">
        <v>73</v>
      </c>
      <c r="AY745" s="238" t="s">
        <v>153</v>
      </c>
    </row>
    <row r="746" spans="2:51" s="11" customFormat="1" ht="13.5">
      <c r="B746" s="205"/>
      <c r="C746" s="206"/>
      <c r="D746" s="207" t="s">
        <v>163</v>
      </c>
      <c r="E746" s="208" t="s">
        <v>21</v>
      </c>
      <c r="F746" s="209" t="s">
        <v>788</v>
      </c>
      <c r="G746" s="206"/>
      <c r="H746" s="210">
        <v>20.71</v>
      </c>
      <c r="I746" s="211"/>
      <c r="J746" s="206"/>
      <c r="K746" s="206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163</v>
      </c>
      <c r="AU746" s="216" t="s">
        <v>83</v>
      </c>
      <c r="AV746" s="11" t="s">
        <v>83</v>
      </c>
      <c r="AW746" s="11" t="s">
        <v>37</v>
      </c>
      <c r="AX746" s="11" t="s">
        <v>73</v>
      </c>
      <c r="AY746" s="216" t="s">
        <v>153</v>
      </c>
    </row>
    <row r="747" spans="2:51" s="14" customFormat="1" ht="13.5">
      <c r="B747" s="253"/>
      <c r="C747" s="254"/>
      <c r="D747" s="239" t="s">
        <v>163</v>
      </c>
      <c r="E747" s="266" t="s">
        <v>21</v>
      </c>
      <c r="F747" s="267" t="s">
        <v>202</v>
      </c>
      <c r="G747" s="254"/>
      <c r="H747" s="268">
        <v>47.71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AT747" s="263" t="s">
        <v>163</v>
      </c>
      <c r="AU747" s="263" t="s">
        <v>83</v>
      </c>
      <c r="AV747" s="14" t="s">
        <v>154</v>
      </c>
      <c r="AW747" s="14" t="s">
        <v>37</v>
      </c>
      <c r="AX747" s="14" t="s">
        <v>81</v>
      </c>
      <c r="AY747" s="263" t="s">
        <v>153</v>
      </c>
    </row>
    <row r="748" spans="2:65" s="1" customFormat="1" ht="22.5" customHeight="1">
      <c r="B748" s="41"/>
      <c r="C748" s="243" t="s">
        <v>789</v>
      </c>
      <c r="D748" s="243" t="s">
        <v>173</v>
      </c>
      <c r="E748" s="244" t="s">
        <v>790</v>
      </c>
      <c r="F748" s="245" t="s">
        <v>791</v>
      </c>
      <c r="G748" s="246" t="s">
        <v>169</v>
      </c>
      <c r="H748" s="247">
        <v>159.033</v>
      </c>
      <c r="I748" s="248"/>
      <c r="J748" s="249">
        <f>ROUND(I748*H748,2)</f>
        <v>0</v>
      </c>
      <c r="K748" s="245" t="s">
        <v>160</v>
      </c>
      <c r="L748" s="250"/>
      <c r="M748" s="251" t="s">
        <v>21</v>
      </c>
      <c r="N748" s="252" t="s">
        <v>46</v>
      </c>
      <c r="O748" s="42"/>
      <c r="P748" s="202">
        <f>O748*H748</f>
        <v>0</v>
      </c>
      <c r="Q748" s="202">
        <v>0.00045</v>
      </c>
      <c r="R748" s="202">
        <f>Q748*H748</f>
        <v>0.07156484999999999</v>
      </c>
      <c r="S748" s="202">
        <v>0</v>
      </c>
      <c r="T748" s="203">
        <f>S748*H748</f>
        <v>0</v>
      </c>
      <c r="AR748" s="24" t="s">
        <v>377</v>
      </c>
      <c r="AT748" s="24" t="s">
        <v>173</v>
      </c>
      <c r="AU748" s="24" t="s">
        <v>83</v>
      </c>
      <c r="AY748" s="24" t="s">
        <v>153</v>
      </c>
      <c r="BE748" s="204">
        <f>IF(N748="základní",J748,0)</f>
        <v>0</v>
      </c>
      <c r="BF748" s="204">
        <f>IF(N748="snížená",J748,0)</f>
        <v>0</v>
      </c>
      <c r="BG748" s="204">
        <f>IF(N748="zákl. přenesená",J748,0)</f>
        <v>0</v>
      </c>
      <c r="BH748" s="204">
        <f>IF(N748="sníž. přenesená",J748,0)</f>
        <v>0</v>
      </c>
      <c r="BI748" s="204">
        <f>IF(N748="nulová",J748,0)</f>
        <v>0</v>
      </c>
      <c r="BJ748" s="24" t="s">
        <v>161</v>
      </c>
      <c r="BK748" s="204">
        <f>ROUND(I748*H748,2)</f>
        <v>0</v>
      </c>
      <c r="BL748" s="24" t="s">
        <v>291</v>
      </c>
      <c r="BM748" s="24" t="s">
        <v>792</v>
      </c>
    </row>
    <row r="749" spans="2:51" s="11" customFormat="1" ht="13.5">
      <c r="B749" s="205"/>
      <c r="C749" s="206"/>
      <c r="D749" s="207" t="s">
        <v>163</v>
      </c>
      <c r="E749" s="208" t="s">
        <v>21</v>
      </c>
      <c r="F749" s="209" t="s">
        <v>793</v>
      </c>
      <c r="G749" s="206"/>
      <c r="H749" s="210">
        <v>159.033</v>
      </c>
      <c r="I749" s="211"/>
      <c r="J749" s="206"/>
      <c r="K749" s="206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163</v>
      </c>
      <c r="AU749" s="216" t="s">
        <v>83</v>
      </c>
      <c r="AV749" s="11" t="s">
        <v>83</v>
      </c>
      <c r="AW749" s="11" t="s">
        <v>37</v>
      </c>
      <c r="AX749" s="11" t="s">
        <v>73</v>
      </c>
      <c r="AY749" s="216" t="s">
        <v>153</v>
      </c>
    </row>
    <row r="750" spans="2:51" s="12" customFormat="1" ht="13.5">
      <c r="B750" s="217"/>
      <c r="C750" s="218"/>
      <c r="D750" s="239" t="s">
        <v>163</v>
      </c>
      <c r="E750" s="240" t="s">
        <v>21</v>
      </c>
      <c r="F750" s="241" t="s">
        <v>165</v>
      </c>
      <c r="G750" s="218"/>
      <c r="H750" s="242">
        <v>159.033</v>
      </c>
      <c r="I750" s="222"/>
      <c r="J750" s="218"/>
      <c r="K750" s="218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163</v>
      </c>
      <c r="AU750" s="227" t="s">
        <v>83</v>
      </c>
      <c r="AV750" s="12" t="s">
        <v>161</v>
      </c>
      <c r="AW750" s="12" t="s">
        <v>37</v>
      </c>
      <c r="AX750" s="12" t="s">
        <v>81</v>
      </c>
      <c r="AY750" s="227" t="s">
        <v>153</v>
      </c>
    </row>
    <row r="751" spans="2:65" s="1" customFormat="1" ht="31.5" customHeight="1">
      <c r="B751" s="41"/>
      <c r="C751" s="193" t="s">
        <v>794</v>
      </c>
      <c r="D751" s="193" t="s">
        <v>156</v>
      </c>
      <c r="E751" s="194" t="s">
        <v>795</v>
      </c>
      <c r="F751" s="195" t="s">
        <v>796</v>
      </c>
      <c r="G751" s="196" t="s">
        <v>183</v>
      </c>
      <c r="H751" s="197">
        <v>69.9</v>
      </c>
      <c r="I751" s="198"/>
      <c r="J751" s="199">
        <f>ROUND(I751*H751,2)</f>
        <v>0</v>
      </c>
      <c r="K751" s="195" t="s">
        <v>160</v>
      </c>
      <c r="L751" s="61"/>
      <c r="M751" s="200" t="s">
        <v>21</v>
      </c>
      <c r="N751" s="201" t="s">
        <v>46</v>
      </c>
      <c r="O751" s="42"/>
      <c r="P751" s="202">
        <f>O751*H751</f>
        <v>0</v>
      </c>
      <c r="Q751" s="202">
        <v>0.00367</v>
      </c>
      <c r="R751" s="202">
        <f>Q751*H751</f>
        <v>0.256533</v>
      </c>
      <c r="S751" s="202">
        <v>0</v>
      </c>
      <c r="T751" s="203">
        <f>S751*H751</f>
        <v>0</v>
      </c>
      <c r="AR751" s="24" t="s">
        <v>291</v>
      </c>
      <c r="AT751" s="24" t="s">
        <v>156</v>
      </c>
      <c r="AU751" s="24" t="s">
        <v>83</v>
      </c>
      <c r="AY751" s="24" t="s">
        <v>153</v>
      </c>
      <c r="BE751" s="204">
        <f>IF(N751="základní",J751,0)</f>
        <v>0</v>
      </c>
      <c r="BF751" s="204">
        <f>IF(N751="snížená",J751,0)</f>
        <v>0</v>
      </c>
      <c r="BG751" s="204">
        <f>IF(N751="zákl. přenesená",J751,0)</f>
        <v>0</v>
      </c>
      <c r="BH751" s="204">
        <f>IF(N751="sníž. přenesená",J751,0)</f>
        <v>0</v>
      </c>
      <c r="BI751" s="204">
        <f>IF(N751="nulová",J751,0)</f>
        <v>0</v>
      </c>
      <c r="BJ751" s="24" t="s">
        <v>161</v>
      </c>
      <c r="BK751" s="204">
        <f>ROUND(I751*H751,2)</f>
        <v>0</v>
      </c>
      <c r="BL751" s="24" t="s">
        <v>291</v>
      </c>
      <c r="BM751" s="24" t="s">
        <v>797</v>
      </c>
    </row>
    <row r="752" spans="2:51" s="13" customFormat="1" ht="13.5">
      <c r="B752" s="228"/>
      <c r="C752" s="229"/>
      <c r="D752" s="207" t="s">
        <v>163</v>
      </c>
      <c r="E752" s="230" t="s">
        <v>21</v>
      </c>
      <c r="F752" s="231" t="s">
        <v>210</v>
      </c>
      <c r="G752" s="229"/>
      <c r="H752" s="232" t="s">
        <v>21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163</v>
      </c>
      <c r="AU752" s="238" t="s">
        <v>83</v>
      </c>
      <c r="AV752" s="13" t="s">
        <v>81</v>
      </c>
      <c r="AW752" s="13" t="s">
        <v>37</v>
      </c>
      <c r="AX752" s="13" t="s">
        <v>73</v>
      </c>
      <c r="AY752" s="238" t="s">
        <v>153</v>
      </c>
    </row>
    <row r="753" spans="2:51" s="11" customFormat="1" ht="13.5">
      <c r="B753" s="205"/>
      <c r="C753" s="206"/>
      <c r="D753" s="207" t="s">
        <v>163</v>
      </c>
      <c r="E753" s="208" t="s">
        <v>21</v>
      </c>
      <c r="F753" s="209" t="s">
        <v>311</v>
      </c>
      <c r="G753" s="206"/>
      <c r="H753" s="210">
        <v>24.74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163</v>
      </c>
      <c r="AU753" s="216" t="s">
        <v>83</v>
      </c>
      <c r="AV753" s="11" t="s">
        <v>83</v>
      </c>
      <c r="AW753" s="11" t="s">
        <v>37</v>
      </c>
      <c r="AX753" s="11" t="s">
        <v>73</v>
      </c>
      <c r="AY753" s="216" t="s">
        <v>153</v>
      </c>
    </row>
    <row r="754" spans="2:51" s="13" customFormat="1" ht="13.5">
      <c r="B754" s="228"/>
      <c r="C754" s="229"/>
      <c r="D754" s="207" t="s">
        <v>163</v>
      </c>
      <c r="E754" s="230" t="s">
        <v>21</v>
      </c>
      <c r="F754" s="231" t="s">
        <v>217</v>
      </c>
      <c r="G754" s="229"/>
      <c r="H754" s="232" t="s">
        <v>21</v>
      </c>
      <c r="I754" s="233"/>
      <c r="J754" s="229"/>
      <c r="K754" s="229"/>
      <c r="L754" s="234"/>
      <c r="M754" s="235"/>
      <c r="N754" s="236"/>
      <c r="O754" s="236"/>
      <c r="P754" s="236"/>
      <c r="Q754" s="236"/>
      <c r="R754" s="236"/>
      <c r="S754" s="236"/>
      <c r="T754" s="237"/>
      <c r="AT754" s="238" t="s">
        <v>163</v>
      </c>
      <c r="AU754" s="238" t="s">
        <v>83</v>
      </c>
      <c r="AV754" s="13" t="s">
        <v>81</v>
      </c>
      <c r="AW754" s="13" t="s">
        <v>37</v>
      </c>
      <c r="AX754" s="13" t="s">
        <v>73</v>
      </c>
      <c r="AY754" s="238" t="s">
        <v>153</v>
      </c>
    </row>
    <row r="755" spans="2:51" s="11" customFormat="1" ht="13.5">
      <c r="B755" s="205"/>
      <c r="C755" s="206"/>
      <c r="D755" s="207" t="s">
        <v>163</v>
      </c>
      <c r="E755" s="208" t="s">
        <v>21</v>
      </c>
      <c r="F755" s="209" t="s">
        <v>312</v>
      </c>
      <c r="G755" s="206"/>
      <c r="H755" s="210">
        <v>29.68</v>
      </c>
      <c r="I755" s="211"/>
      <c r="J755" s="206"/>
      <c r="K755" s="206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163</v>
      </c>
      <c r="AU755" s="216" t="s">
        <v>83</v>
      </c>
      <c r="AV755" s="11" t="s">
        <v>83</v>
      </c>
      <c r="AW755" s="11" t="s">
        <v>37</v>
      </c>
      <c r="AX755" s="11" t="s">
        <v>73</v>
      </c>
      <c r="AY755" s="216" t="s">
        <v>153</v>
      </c>
    </row>
    <row r="756" spans="2:51" s="13" customFormat="1" ht="13.5">
      <c r="B756" s="228"/>
      <c r="C756" s="229"/>
      <c r="D756" s="207" t="s">
        <v>163</v>
      </c>
      <c r="E756" s="230" t="s">
        <v>21</v>
      </c>
      <c r="F756" s="231" t="s">
        <v>213</v>
      </c>
      <c r="G756" s="229"/>
      <c r="H756" s="232" t="s">
        <v>21</v>
      </c>
      <c r="I756" s="233"/>
      <c r="J756" s="229"/>
      <c r="K756" s="229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163</v>
      </c>
      <c r="AU756" s="238" t="s">
        <v>83</v>
      </c>
      <c r="AV756" s="13" t="s">
        <v>81</v>
      </c>
      <c r="AW756" s="13" t="s">
        <v>37</v>
      </c>
      <c r="AX756" s="13" t="s">
        <v>73</v>
      </c>
      <c r="AY756" s="238" t="s">
        <v>153</v>
      </c>
    </row>
    <row r="757" spans="2:51" s="11" customFormat="1" ht="13.5">
      <c r="B757" s="205"/>
      <c r="C757" s="206"/>
      <c r="D757" s="207" t="s">
        <v>163</v>
      </c>
      <c r="E757" s="208" t="s">
        <v>21</v>
      </c>
      <c r="F757" s="209" t="s">
        <v>313</v>
      </c>
      <c r="G757" s="206"/>
      <c r="H757" s="210">
        <v>15.48</v>
      </c>
      <c r="I757" s="211"/>
      <c r="J757" s="206"/>
      <c r="K757" s="206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163</v>
      </c>
      <c r="AU757" s="216" t="s">
        <v>83</v>
      </c>
      <c r="AV757" s="11" t="s">
        <v>83</v>
      </c>
      <c r="AW757" s="11" t="s">
        <v>37</v>
      </c>
      <c r="AX757" s="11" t="s">
        <v>73</v>
      </c>
      <c r="AY757" s="216" t="s">
        <v>153</v>
      </c>
    </row>
    <row r="758" spans="2:51" s="14" customFormat="1" ht="13.5">
      <c r="B758" s="253"/>
      <c r="C758" s="254"/>
      <c r="D758" s="207" t="s">
        <v>163</v>
      </c>
      <c r="E758" s="255" t="s">
        <v>21</v>
      </c>
      <c r="F758" s="256" t="s">
        <v>202</v>
      </c>
      <c r="G758" s="254"/>
      <c r="H758" s="257">
        <v>69.9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AT758" s="263" t="s">
        <v>163</v>
      </c>
      <c r="AU758" s="263" t="s">
        <v>83</v>
      </c>
      <c r="AV758" s="14" t="s">
        <v>154</v>
      </c>
      <c r="AW758" s="14" t="s">
        <v>37</v>
      </c>
      <c r="AX758" s="14" t="s">
        <v>73</v>
      </c>
      <c r="AY758" s="263" t="s">
        <v>153</v>
      </c>
    </row>
    <row r="759" spans="2:51" s="12" customFormat="1" ht="13.5">
      <c r="B759" s="217"/>
      <c r="C759" s="218"/>
      <c r="D759" s="239" t="s">
        <v>163</v>
      </c>
      <c r="E759" s="240" t="s">
        <v>21</v>
      </c>
      <c r="F759" s="241" t="s">
        <v>165</v>
      </c>
      <c r="G759" s="218"/>
      <c r="H759" s="242">
        <v>69.9</v>
      </c>
      <c r="I759" s="222"/>
      <c r="J759" s="218"/>
      <c r="K759" s="218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163</v>
      </c>
      <c r="AU759" s="227" t="s">
        <v>83</v>
      </c>
      <c r="AV759" s="12" t="s">
        <v>161</v>
      </c>
      <c r="AW759" s="12" t="s">
        <v>37</v>
      </c>
      <c r="AX759" s="12" t="s">
        <v>81</v>
      </c>
      <c r="AY759" s="227" t="s">
        <v>153</v>
      </c>
    </row>
    <row r="760" spans="2:65" s="1" customFormat="1" ht="22.5" customHeight="1">
      <c r="B760" s="41"/>
      <c r="C760" s="243" t="s">
        <v>798</v>
      </c>
      <c r="D760" s="243" t="s">
        <v>173</v>
      </c>
      <c r="E760" s="244" t="s">
        <v>799</v>
      </c>
      <c r="F760" s="245" t="s">
        <v>800</v>
      </c>
      <c r="G760" s="246" t="s">
        <v>183</v>
      </c>
      <c r="H760" s="247">
        <v>76.89</v>
      </c>
      <c r="I760" s="248"/>
      <c r="J760" s="249">
        <f>ROUND(I760*H760,2)</f>
        <v>0</v>
      </c>
      <c r="K760" s="245" t="s">
        <v>160</v>
      </c>
      <c r="L760" s="250"/>
      <c r="M760" s="251" t="s">
        <v>21</v>
      </c>
      <c r="N760" s="252" t="s">
        <v>46</v>
      </c>
      <c r="O760" s="42"/>
      <c r="P760" s="202">
        <f>O760*H760</f>
        <v>0</v>
      </c>
      <c r="Q760" s="202">
        <v>0.0192</v>
      </c>
      <c r="R760" s="202">
        <f>Q760*H760</f>
        <v>1.4762879999999998</v>
      </c>
      <c r="S760" s="202">
        <v>0</v>
      </c>
      <c r="T760" s="203">
        <f>S760*H760</f>
        <v>0</v>
      </c>
      <c r="AR760" s="24" t="s">
        <v>377</v>
      </c>
      <c r="AT760" s="24" t="s">
        <v>173</v>
      </c>
      <c r="AU760" s="24" t="s">
        <v>83</v>
      </c>
      <c r="AY760" s="24" t="s">
        <v>153</v>
      </c>
      <c r="BE760" s="204">
        <f>IF(N760="základní",J760,0)</f>
        <v>0</v>
      </c>
      <c r="BF760" s="204">
        <f>IF(N760="snížená",J760,0)</f>
        <v>0</v>
      </c>
      <c r="BG760" s="204">
        <f>IF(N760="zákl. přenesená",J760,0)</f>
        <v>0</v>
      </c>
      <c r="BH760" s="204">
        <f>IF(N760="sníž. přenesená",J760,0)</f>
        <v>0</v>
      </c>
      <c r="BI760" s="204">
        <f>IF(N760="nulová",J760,0)</f>
        <v>0</v>
      </c>
      <c r="BJ760" s="24" t="s">
        <v>161</v>
      </c>
      <c r="BK760" s="204">
        <f>ROUND(I760*H760,2)</f>
        <v>0</v>
      </c>
      <c r="BL760" s="24" t="s">
        <v>291</v>
      </c>
      <c r="BM760" s="24" t="s">
        <v>801</v>
      </c>
    </row>
    <row r="761" spans="2:51" s="13" customFormat="1" ht="13.5">
      <c r="B761" s="228"/>
      <c r="C761" s="229"/>
      <c r="D761" s="207" t="s">
        <v>163</v>
      </c>
      <c r="E761" s="230" t="s">
        <v>21</v>
      </c>
      <c r="F761" s="231" t="s">
        <v>210</v>
      </c>
      <c r="G761" s="229"/>
      <c r="H761" s="232" t="s">
        <v>21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163</v>
      </c>
      <c r="AU761" s="238" t="s">
        <v>83</v>
      </c>
      <c r="AV761" s="13" t="s">
        <v>81</v>
      </c>
      <c r="AW761" s="13" t="s">
        <v>37</v>
      </c>
      <c r="AX761" s="13" t="s">
        <v>73</v>
      </c>
      <c r="AY761" s="238" t="s">
        <v>153</v>
      </c>
    </row>
    <row r="762" spans="2:51" s="11" customFormat="1" ht="13.5">
      <c r="B762" s="205"/>
      <c r="C762" s="206"/>
      <c r="D762" s="207" t="s">
        <v>163</v>
      </c>
      <c r="E762" s="208" t="s">
        <v>21</v>
      </c>
      <c r="F762" s="209" t="s">
        <v>311</v>
      </c>
      <c r="G762" s="206"/>
      <c r="H762" s="210">
        <v>24.74</v>
      </c>
      <c r="I762" s="211"/>
      <c r="J762" s="206"/>
      <c r="K762" s="206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163</v>
      </c>
      <c r="AU762" s="216" t="s">
        <v>83</v>
      </c>
      <c r="AV762" s="11" t="s">
        <v>83</v>
      </c>
      <c r="AW762" s="11" t="s">
        <v>37</v>
      </c>
      <c r="AX762" s="11" t="s">
        <v>73</v>
      </c>
      <c r="AY762" s="216" t="s">
        <v>153</v>
      </c>
    </row>
    <row r="763" spans="2:51" s="13" customFormat="1" ht="13.5">
      <c r="B763" s="228"/>
      <c r="C763" s="229"/>
      <c r="D763" s="207" t="s">
        <v>163</v>
      </c>
      <c r="E763" s="230" t="s">
        <v>21</v>
      </c>
      <c r="F763" s="231" t="s">
        <v>217</v>
      </c>
      <c r="G763" s="229"/>
      <c r="H763" s="232" t="s">
        <v>21</v>
      </c>
      <c r="I763" s="233"/>
      <c r="J763" s="229"/>
      <c r="K763" s="229"/>
      <c r="L763" s="234"/>
      <c r="M763" s="235"/>
      <c r="N763" s="236"/>
      <c r="O763" s="236"/>
      <c r="P763" s="236"/>
      <c r="Q763" s="236"/>
      <c r="R763" s="236"/>
      <c r="S763" s="236"/>
      <c r="T763" s="237"/>
      <c r="AT763" s="238" t="s">
        <v>163</v>
      </c>
      <c r="AU763" s="238" t="s">
        <v>83</v>
      </c>
      <c r="AV763" s="13" t="s">
        <v>81</v>
      </c>
      <c r="AW763" s="13" t="s">
        <v>37</v>
      </c>
      <c r="AX763" s="13" t="s">
        <v>73</v>
      </c>
      <c r="AY763" s="238" t="s">
        <v>153</v>
      </c>
    </row>
    <row r="764" spans="2:51" s="11" customFormat="1" ht="13.5">
      <c r="B764" s="205"/>
      <c r="C764" s="206"/>
      <c r="D764" s="207" t="s">
        <v>163</v>
      </c>
      <c r="E764" s="208" t="s">
        <v>21</v>
      </c>
      <c r="F764" s="209" t="s">
        <v>312</v>
      </c>
      <c r="G764" s="206"/>
      <c r="H764" s="210">
        <v>29.68</v>
      </c>
      <c r="I764" s="211"/>
      <c r="J764" s="206"/>
      <c r="K764" s="206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163</v>
      </c>
      <c r="AU764" s="216" t="s">
        <v>83</v>
      </c>
      <c r="AV764" s="11" t="s">
        <v>83</v>
      </c>
      <c r="AW764" s="11" t="s">
        <v>37</v>
      </c>
      <c r="AX764" s="11" t="s">
        <v>73</v>
      </c>
      <c r="AY764" s="216" t="s">
        <v>153</v>
      </c>
    </row>
    <row r="765" spans="2:51" s="13" customFormat="1" ht="13.5">
      <c r="B765" s="228"/>
      <c r="C765" s="229"/>
      <c r="D765" s="207" t="s">
        <v>163</v>
      </c>
      <c r="E765" s="230" t="s">
        <v>21</v>
      </c>
      <c r="F765" s="231" t="s">
        <v>213</v>
      </c>
      <c r="G765" s="229"/>
      <c r="H765" s="232" t="s">
        <v>21</v>
      </c>
      <c r="I765" s="233"/>
      <c r="J765" s="229"/>
      <c r="K765" s="229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163</v>
      </c>
      <c r="AU765" s="238" t="s">
        <v>83</v>
      </c>
      <c r="AV765" s="13" t="s">
        <v>81</v>
      </c>
      <c r="AW765" s="13" t="s">
        <v>37</v>
      </c>
      <c r="AX765" s="13" t="s">
        <v>73</v>
      </c>
      <c r="AY765" s="238" t="s">
        <v>153</v>
      </c>
    </row>
    <row r="766" spans="2:51" s="11" customFormat="1" ht="13.5">
      <c r="B766" s="205"/>
      <c r="C766" s="206"/>
      <c r="D766" s="207" t="s">
        <v>163</v>
      </c>
      <c r="E766" s="208" t="s">
        <v>21</v>
      </c>
      <c r="F766" s="209" t="s">
        <v>313</v>
      </c>
      <c r="G766" s="206"/>
      <c r="H766" s="210">
        <v>15.48</v>
      </c>
      <c r="I766" s="211"/>
      <c r="J766" s="206"/>
      <c r="K766" s="206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163</v>
      </c>
      <c r="AU766" s="216" t="s">
        <v>83</v>
      </c>
      <c r="AV766" s="11" t="s">
        <v>83</v>
      </c>
      <c r="AW766" s="11" t="s">
        <v>37</v>
      </c>
      <c r="AX766" s="11" t="s">
        <v>73</v>
      </c>
      <c r="AY766" s="216" t="s">
        <v>153</v>
      </c>
    </row>
    <row r="767" spans="2:51" s="14" customFormat="1" ht="13.5">
      <c r="B767" s="253"/>
      <c r="C767" s="254"/>
      <c r="D767" s="207" t="s">
        <v>163</v>
      </c>
      <c r="E767" s="255" t="s">
        <v>21</v>
      </c>
      <c r="F767" s="256" t="s">
        <v>202</v>
      </c>
      <c r="G767" s="254"/>
      <c r="H767" s="257">
        <v>69.9</v>
      </c>
      <c r="I767" s="258"/>
      <c r="J767" s="254"/>
      <c r="K767" s="254"/>
      <c r="L767" s="259"/>
      <c r="M767" s="260"/>
      <c r="N767" s="261"/>
      <c r="O767" s="261"/>
      <c r="P767" s="261"/>
      <c r="Q767" s="261"/>
      <c r="R767" s="261"/>
      <c r="S767" s="261"/>
      <c r="T767" s="262"/>
      <c r="AT767" s="263" t="s">
        <v>163</v>
      </c>
      <c r="AU767" s="263" t="s">
        <v>83</v>
      </c>
      <c r="AV767" s="14" t="s">
        <v>154</v>
      </c>
      <c r="AW767" s="14" t="s">
        <v>37</v>
      </c>
      <c r="AX767" s="14" t="s">
        <v>73</v>
      </c>
      <c r="AY767" s="263" t="s">
        <v>153</v>
      </c>
    </row>
    <row r="768" spans="2:51" s="12" customFormat="1" ht="13.5">
      <c r="B768" s="217"/>
      <c r="C768" s="218"/>
      <c r="D768" s="207" t="s">
        <v>163</v>
      </c>
      <c r="E768" s="219" t="s">
        <v>21</v>
      </c>
      <c r="F768" s="220" t="s">
        <v>165</v>
      </c>
      <c r="G768" s="218"/>
      <c r="H768" s="221">
        <v>69.9</v>
      </c>
      <c r="I768" s="222"/>
      <c r="J768" s="218"/>
      <c r="K768" s="218"/>
      <c r="L768" s="223"/>
      <c r="M768" s="224"/>
      <c r="N768" s="225"/>
      <c r="O768" s="225"/>
      <c r="P768" s="225"/>
      <c r="Q768" s="225"/>
      <c r="R768" s="225"/>
      <c r="S768" s="225"/>
      <c r="T768" s="226"/>
      <c r="AT768" s="227" t="s">
        <v>163</v>
      </c>
      <c r="AU768" s="227" t="s">
        <v>83</v>
      </c>
      <c r="AV768" s="12" t="s">
        <v>161</v>
      </c>
      <c r="AW768" s="12" t="s">
        <v>37</v>
      </c>
      <c r="AX768" s="12" t="s">
        <v>81</v>
      </c>
      <c r="AY768" s="227" t="s">
        <v>153</v>
      </c>
    </row>
    <row r="769" spans="2:51" s="11" customFormat="1" ht="13.5">
      <c r="B769" s="205"/>
      <c r="C769" s="206"/>
      <c r="D769" s="239" t="s">
        <v>163</v>
      </c>
      <c r="E769" s="206"/>
      <c r="F769" s="264" t="s">
        <v>802</v>
      </c>
      <c r="G769" s="206"/>
      <c r="H769" s="265">
        <v>76.89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163</v>
      </c>
      <c r="AU769" s="216" t="s">
        <v>83</v>
      </c>
      <c r="AV769" s="11" t="s">
        <v>83</v>
      </c>
      <c r="AW769" s="11" t="s">
        <v>6</v>
      </c>
      <c r="AX769" s="11" t="s">
        <v>81</v>
      </c>
      <c r="AY769" s="216" t="s">
        <v>153</v>
      </c>
    </row>
    <row r="770" spans="2:65" s="1" customFormat="1" ht="22.5" customHeight="1">
      <c r="B770" s="41"/>
      <c r="C770" s="193" t="s">
        <v>803</v>
      </c>
      <c r="D770" s="193" t="s">
        <v>156</v>
      </c>
      <c r="E770" s="194" t="s">
        <v>804</v>
      </c>
      <c r="F770" s="195" t="s">
        <v>805</v>
      </c>
      <c r="G770" s="196" t="s">
        <v>183</v>
      </c>
      <c r="H770" s="197">
        <v>69.9</v>
      </c>
      <c r="I770" s="198"/>
      <c r="J770" s="199">
        <f>ROUND(I770*H770,2)</f>
        <v>0</v>
      </c>
      <c r="K770" s="195" t="s">
        <v>160</v>
      </c>
      <c r="L770" s="61"/>
      <c r="M770" s="200" t="s">
        <v>21</v>
      </c>
      <c r="N770" s="201" t="s">
        <v>46</v>
      </c>
      <c r="O770" s="42"/>
      <c r="P770" s="202">
        <f>O770*H770</f>
        <v>0</v>
      </c>
      <c r="Q770" s="202">
        <v>0.0003</v>
      </c>
      <c r="R770" s="202">
        <f>Q770*H770</f>
        <v>0.02097</v>
      </c>
      <c r="S770" s="202">
        <v>0</v>
      </c>
      <c r="T770" s="203">
        <f>S770*H770</f>
        <v>0</v>
      </c>
      <c r="AR770" s="24" t="s">
        <v>291</v>
      </c>
      <c r="AT770" s="24" t="s">
        <v>156</v>
      </c>
      <c r="AU770" s="24" t="s">
        <v>83</v>
      </c>
      <c r="AY770" s="24" t="s">
        <v>153</v>
      </c>
      <c r="BE770" s="204">
        <f>IF(N770="základní",J770,0)</f>
        <v>0</v>
      </c>
      <c r="BF770" s="204">
        <f>IF(N770="snížená",J770,0)</f>
        <v>0</v>
      </c>
      <c r="BG770" s="204">
        <f>IF(N770="zákl. přenesená",J770,0)</f>
        <v>0</v>
      </c>
      <c r="BH770" s="204">
        <f>IF(N770="sníž. přenesená",J770,0)</f>
        <v>0</v>
      </c>
      <c r="BI770" s="204">
        <f>IF(N770="nulová",J770,0)</f>
        <v>0</v>
      </c>
      <c r="BJ770" s="24" t="s">
        <v>161</v>
      </c>
      <c r="BK770" s="204">
        <f>ROUND(I770*H770,2)</f>
        <v>0</v>
      </c>
      <c r="BL770" s="24" t="s">
        <v>291</v>
      </c>
      <c r="BM770" s="24" t="s">
        <v>806</v>
      </c>
    </row>
    <row r="771" spans="2:51" s="13" customFormat="1" ht="13.5">
      <c r="B771" s="228"/>
      <c r="C771" s="229"/>
      <c r="D771" s="207" t="s">
        <v>163</v>
      </c>
      <c r="E771" s="230" t="s">
        <v>21</v>
      </c>
      <c r="F771" s="231" t="s">
        <v>210</v>
      </c>
      <c r="G771" s="229"/>
      <c r="H771" s="232" t="s">
        <v>21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163</v>
      </c>
      <c r="AU771" s="238" t="s">
        <v>83</v>
      </c>
      <c r="AV771" s="13" t="s">
        <v>81</v>
      </c>
      <c r="AW771" s="13" t="s">
        <v>37</v>
      </c>
      <c r="AX771" s="13" t="s">
        <v>73</v>
      </c>
      <c r="AY771" s="238" t="s">
        <v>153</v>
      </c>
    </row>
    <row r="772" spans="2:51" s="11" customFormat="1" ht="13.5">
      <c r="B772" s="205"/>
      <c r="C772" s="206"/>
      <c r="D772" s="207" t="s">
        <v>163</v>
      </c>
      <c r="E772" s="208" t="s">
        <v>21</v>
      </c>
      <c r="F772" s="209" t="s">
        <v>311</v>
      </c>
      <c r="G772" s="206"/>
      <c r="H772" s="210">
        <v>24.74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163</v>
      </c>
      <c r="AU772" s="216" t="s">
        <v>83</v>
      </c>
      <c r="AV772" s="11" t="s">
        <v>83</v>
      </c>
      <c r="AW772" s="11" t="s">
        <v>37</v>
      </c>
      <c r="AX772" s="11" t="s">
        <v>73</v>
      </c>
      <c r="AY772" s="216" t="s">
        <v>153</v>
      </c>
    </row>
    <row r="773" spans="2:51" s="13" customFormat="1" ht="13.5">
      <c r="B773" s="228"/>
      <c r="C773" s="229"/>
      <c r="D773" s="207" t="s">
        <v>163</v>
      </c>
      <c r="E773" s="230" t="s">
        <v>21</v>
      </c>
      <c r="F773" s="231" t="s">
        <v>217</v>
      </c>
      <c r="G773" s="229"/>
      <c r="H773" s="232" t="s">
        <v>21</v>
      </c>
      <c r="I773" s="233"/>
      <c r="J773" s="229"/>
      <c r="K773" s="229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163</v>
      </c>
      <c r="AU773" s="238" t="s">
        <v>83</v>
      </c>
      <c r="AV773" s="13" t="s">
        <v>81</v>
      </c>
      <c r="AW773" s="13" t="s">
        <v>37</v>
      </c>
      <c r="AX773" s="13" t="s">
        <v>73</v>
      </c>
      <c r="AY773" s="238" t="s">
        <v>153</v>
      </c>
    </row>
    <row r="774" spans="2:51" s="11" customFormat="1" ht="13.5">
      <c r="B774" s="205"/>
      <c r="C774" s="206"/>
      <c r="D774" s="207" t="s">
        <v>163</v>
      </c>
      <c r="E774" s="208" t="s">
        <v>21</v>
      </c>
      <c r="F774" s="209" t="s">
        <v>312</v>
      </c>
      <c r="G774" s="206"/>
      <c r="H774" s="210">
        <v>29.68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163</v>
      </c>
      <c r="AU774" s="216" t="s">
        <v>83</v>
      </c>
      <c r="AV774" s="11" t="s">
        <v>83</v>
      </c>
      <c r="AW774" s="11" t="s">
        <v>37</v>
      </c>
      <c r="AX774" s="11" t="s">
        <v>73</v>
      </c>
      <c r="AY774" s="216" t="s">
        <v>153</v>
      </c>
    </row>
    <row r="775" spans="2:51" s="13" customFormat="1" ht="13.5">
      <c r="B775" s="228"/>
      <c r="C775" s="229"/>
      <c r="D775" s="207" t="s">
        <v>163</v>
      </c>
      <c r="E775" s="230" t="s">
        <v>21</v>
      </c>
      <c r="F775" s="231" t="s">
        <v>213</v>
      </c>
      <c r="G775" s="229"/>
      <c r="H775" s="232" t="s">
        <v>21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163</v>
      </c>
      <c r="AU775" s="238" t="s">
        <v>83</v>
      </c>
      <c r="AV775" s="13" t="s">
        <v>81</v>
      </c>
      <c r="AW775" s="13" t="s">
        <v>37</v>
      </c>
      <c r="AX775" s="13" t="s">
        <v>73</v>
      </c>
      <c r="AY775" s="238" t="s">
        <v>153</v>
      </c>
    </row>
    <row r="776" spans="2:51" s="11" customFormat="1" ht="13.5">
      <c r="B776" s="205"/>
      <c r="C776" s="206"/>
      <c r="D776" s="207" t="s">
        <v>163</v>
      </c>
      <c r="E776" s="208" t="s">
        <v>21</v>
      </c>
      <c r="F776" s="209" t="s">
        <v>313</v>
      </c>
      <c r="G776" s="206"/>
      <c r="H776" s="210">
        <v>15.48</v>
      </c>
      <c r="I776" s="211"/>
      <c r="J776" s="206"/>
      <c r="K776" s="206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163</v>
      </c>
      <c r="AU776" s="216" t="s">
        <v>83</v>
      </c>
      <c r="AV776" s="11" t="s">
        <v>83</v>
      </c>
      <c r="AW776" s="11" t="s">
        <v>37</v>
      </c>
      <c r="AX776" s="11" t="s">
        <v>73</v>
      </c>
      <c r="AY776" s="216" t="s">
        <v>153</v>
      </c>
    </row>
    <row r="777" spans="2:51" s="14" customFormat="1" ht="13.5">
      <c r="B777" s="253"/>
      <c r="C777" s="254"/>
      <c r="D777" s="239" t="s">
        <v>163</v>
      </c>
      <c r="E777" s="266" t="s">
        <v>21</v>
      </c>
      <c r="F777" s="267" t="s">
        <v>202</v>
      </c>
      <c r="G777" s="254"/>
      <c r="H777" s="268">
        <v>69.9</v>
      </c>
      <c r="I777" s="258"/>
      <c r="J777" s="254"/>
      <c r="K777" s="254"/>
      <c r="L777" s="259"/>
      <c r="M777" s="260"/>
      <c r="N777" s="261"/>
      <c r="O777" s="261"/>
      <c r="P777" s="261"/>
      <c r="Q777" s="261"/>
      <c r="R777" s="261"/>
      <c r="S777" s="261"/>
      <c r="T777" s="262"/>
      <c r="AT777" s="263" t="s">
        <v>163</v>
      </c>
      <c r="AU777" s="263" t="s">
        <v>83</v>
      </c>
      <c r="AV777" s="14" t="s">
        <v>154</v>
      </c>
      <c r="AW777" s="14" t="s">
        <v>37</v>
      </c>
      <c r="AX777" s="14" t="s">
        <v>81</v>
      </c>
      <c r="AY777" s="263" t="s">
        <v>153</v>
      </c>
    </row>
    <row r="778" spans="2:65" s="1" customFormat="1" ht="22.5" customHeight="1">
      <c r="B778" s="41"/>
      <c r="C778" s="193" t="s">
        <v>807</v>
      </c>
      <c r="D778" s="193" t="s">
        <v>156</v>
      </c>
      <c r="E778" s="194" t="s">
        <v>808</v>
      </c>
      <c r="F778" s="195" t="s">
        <v>809</v>
      </c>
      <c r="G778" s="196" t="s">
        <v>250</v>
      </c>
      <c r="H778" s="197">
        <v>47.71</v>
      </c>
      <c r="I778" s="198"/>
      <c r="J778" s="199">
        <f>ROUND(I778*H778,2)</f>
        <v>0</v>
      </c>
      <c r="K778" s="195" t="s">
        <v>160</v>
      </c>
      <c r="L778" s="61"/>
      <c r="M778" s="200" t="s">
        <v>21</v>
      </c>
      <c r="N778" s="201" t="s">
        <v>46</v>
      </c>
      <c r="O778" s="42"/>
      <c r="P778" s="202">
        <f>O778*H778</f>
        <v>0</v>
      </c>
      <c r="Q778" s="202">
        <v>3E-05</v>
      </c>
      <c r="R778" s="202">
        <f>Q778*H778</f>
        <v>0.0014313000000000002</v>
      </c>
      <c r="S778" s="202">
        <v>0</v>
      </c>
      <c r="T778" s="203">
        <f>S778*H778</f>
        <v>0</v>
      </c>
      <c r="AR778" s="24" t="s">
        <v>291</v>
      </c>
      <c r="AT778" s="24" t="s">
        <v>156</v>
      </c>
      <c r="AU778" s="24" t="s">
        <v>83</v>
      </c>
      <c r="AY778" s="24" t="s">
        <v>153</v>
      </c>
      <c r="BE778" s="204">
        <f>IF(N778="základní",J778,0)</f>
        <v>0</v>
      </c>
      <c r="BF778" s="204">
        <f>IF(N778="snížená",J778,0)</f>
        <v>0</v>
      </c>
      <c r="BG778" s="204">
        <f>IF(N778="zákl. přenesená",J778,0)</f>
        <v>0</v>
      </c>
      <c r="BH778" s="204">
        <f>IF(N778="sníž. přenesená",J778,0)</f>
        <v>0</v>
      </c>
      <c r="BI778" s="204">
        <f>IF(N778="nulová",J778,0)</f>
        <v>0</v>
      </c>
      <c r="BJ778" s="24" t="s">
        <v>161</v>
      </c>
      <c r="BK778" s="204">
        <f>ROUND(I778*H778,2)</f>
        <v>0</v>
      </c>
      <c r="BL778" s="24" t="s">
        <v>291</v>
      </c>
      <c r="BM778" s="24" t="s">
        <v>810</v>
      </c>
    </row>
    <row r="779" spans="2:51" s="13" customFormat="1" ht="13.5">
      <c r="B779" s="228"/>
      <c r="C779" s="229"/>
      <c r="D779" s="207" t="s">
        <v>163</v>
      </c>
      <c r="E779" s="230" t="s">
        <v>21</v>
      </c>
      <c r="F779" s="231" t="s">
        <v>210</v>
      </c>
      <c r="G779" s="229"/>
      <c r="H779" s="232" t="s">
        <v>21</v>
      </c>
      <c r="I779" s="233"/>
      <c r="J779" s="229"/>
      <c r="K779" s="229"/>
      <c r="L779" s="234"/>
      <c r="M779" s="235"/>
      <c r="N779" s="236"/>
      <c r="O779" s="236"/>
      <c r="P779" s="236"/>
      <c r="Q779" s="236"/>
      <c r="R779" s="236"/>
      <c r="S779" s="236"/>
      <c r="T779" s="237"/>
      <c r="AT779" s="238" t="s">
        <v>163</v>
      </c>
      <c r="AU779" s="238" t="s">
        <v>83</v>
      </c>
      <c r="AV779" s="13" t="s">
        <v>81</v>
      </c>
      <c r="AW779" s="13" t="s">
        <v>37</v>
      </c>
      <c r="AX779" s="13" t="s">
        <v>73</v>
      </c>
      <c r="AY779" s="238" t="s">
        <v>153</v>
      </c>
    </row>
    <row r="780" spans="2:51" s="11" customFormat="1" ht="13.5">
      <c r="B780" s="205"/>
      <c r="C780" s="206"/>
      <c r="D780" s="207" t="s">
        <v>163</v>
      </c>
      <c r="E780" s="208" t="s">
        <v>21</v>
      </c>
      <c r="F780" s="209" t="s">
        <v>786</v>
      </c>
      <c r="G780" s="206"/>
      <c r="H780" s="210">
        <v>16.64</v>
      </c>
      <c r="I780" s="211"/>
      <c r="J780" s="206"/>
      <c r="K780" s="206"/>
      <c r="L780" s="212"/>
      <c r="M780" s="213"/>
      <c r="N780" s="214"/>
      <c r="O780" s="214"/>
      <c r="P780" s="214"/>
      <c r="Q780" s="214"/>
      <c r="R780" s="214"/>
      <c r="S780" s="214"/>
      <c r="T780" s="215"/>
      <c r="AT780" s="216" t="s">
        <v>163</v>
      </c>
      <c r="AU780" s="216" t="s">
        <v>83</v>
      </c>
      <c r="AV780" s="11" t="s">
        <v>83</v>
      </c>
      <c r="AW780" s="11" t="s">
        <v>37</v>
      </c>
      <c r="AX780" s="11" t="s">
        <v>73</v>
      </c>
      <c r="AY780" s="216" t="s">
        <v>153</v>
      </c>
    </row>
    <row r="781" spans="2:51" s="13" customFormat="1" ht="13.5">
      <c r="B781" s="228"/>
      <c r="C781" s="229"/>
      <c r="D781" s="207" t="s">
        <v>163</v>
      </c>
      <c r="E781" s="230" t="s">
        <v>21</v>
      </c>
      <c r="F781" s="231" t="s">
        <v>213</v>
      </c>
      <c r="G781" s="229"/>
      <c r="H781" s="232" t="s">
        <v>21</v>
      </c>
      <c r="I781" s="233"/>
      <c r="J781" s="229"/>
      <c r="K781" s="229"/>
      <c r="L781" s="234"/>
      <c r="M781" s="235"/>
      <c r="N781" s="236"/>
      <c r="O781" s="236"/>
      <c r="P781" s="236"/>
      <c r="Q781" s="236"/>
      <c r="R781" s="236"/>
      <c r="S781" s="236"/>
      <c r="T781" s="237"/>
      <c r="AT781" s="238" t="s">
        <v>163</v>
      </c>
      <c r="AU781" s="238" t="s">
        <v>83</v>
      </c>
      <c r="AV781" s="13" t="s">
        <v>81</v>
      </c>
      <c r="AW781" s="13" t="s">
        <v>37</v>
      </c>
      <c r="AX781" s="13" t="s">
        <v>73</v>
      </c>
      <c r="AY781" s="238" t="s">
        <v>153</v>
      </c>
    </row>
    <row r="782" spans="2:51" s="11" customFormat="1" ht="13.5">
      <c r="B782" s="205"/>
      <c r="C782" s="206"/>
      <c r="D782" s="207" t="s">
        <v>163</v>
      </c>
      <c r="E782" s="208" t="s">
        <v>21</v>
      </c>
      <c r="F782" s="209" t="s">
        <v>787</v>
      </c>
      <c r="G782" s="206"/>
      <c r="H782" s="210">
        <v>10.36</v>
      </c>
      <c r="I782" s="211"/>
      <c r="J782" s="206"/>
      <c r="K782" s="206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163</v>
      </c>
      <c r="AU782" s="216" t="s">
        <v>83</v>
      </c>
      <c r="AV782" s="11" t="s">
        <v>83</v>
      </c>
      <c r="AW782" s="11" t="s">
        <v>37</v>
      </c>
      <c r="AX782" s="11" t="s">
        <v>73</v>
      </c>
      <c r="AY782" s="216" t="s">
        <v>153</v>
      </c>
    </row>
    <row r="783" spans="2:51" s="13" customFormat="1" ht="13.5">
      <c r="B783" s="228"/>
      <c r="C783" s="229"/>
      <c r="D783" s="207" t="s">
        <v>163</v>
      </c>
      <c r="E783" s="230" t="s">
        <v>21</v>
      </c>
      <c r="F783" s="231" t="s">
        <v>217</v>
      </c>
      <c r="G783" s="229"/>
      <c r="H783" s="232" t="s">
        <v>21</v>
      </c>
      <c r="I783" s="233"/>
      <c r="J783" s="229"/>
      <c r="K783" s="229"/>
      <c r="L783" s="234"/>
      <c r="M783" s="235"/>
      <c r="N783" s="236"/>
      <c r="O783" s="236"/>
      <c r="P783" s="236"/>
      <c r="Q783" s="236"/>
      <c r="R783" s="236"/>
      <c r="S783" s="236"/>
      <c r="T783" s="237"/>
      <c r="AT783" s="238" t="s">
        <v>163</v>
      </c>
      <c r="AU783" s="238" t="s">
        <v>83</v>
      </c>
      <c r="AV783" s="13" t="s">
        <v>81</v>
      </c>
      <c r="AW783" s="13" t="s">
        <v>37</v>
      </c>
      <c r="AX783" s="13" t="s">
        <v>73</v>
      </c>
      <c r="AY783" s="238" t="s">
        <v>153</v>
      </c>
    </row>
    <row r="784" spans="2:51" s="11" customFormat="1" ht="13.5">
      <c r="B784" s="205"/>
      <c r="C784" s="206"/>
      <c r="D784" s="207" t="s">
        <v>163</v>
      </c>
      <c r="E784" s="208" t="s">
        <v>21</v>
      </c>
      <c r="F784" s="209" t="s">
        <v>788</v>
      </c>
      <c r="G784" s="206"/>
      <c r="H784" s="210">
        <v>20.71</v>
      </c>
      <c r="I784" s="211"/>
      <c r="J784" s="206"/>
      <c r="K784" s="206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163</v>
      </c>
      <c r="AU784" s="216" t="s">
        <v>83</v>
      </c>
      <c r="AV784" s="11" t="s">
        <v>83</v>
      </c>
      <c r="AW784" s="11" t="s">
        <v>37</v>
      </c>
      <c r="AX784" s="11" t="s">
        <v>73</v>
      </c>
      <c r="AY784" s="216" t="s">
        <v>153</v>
      </c>
    </row>
    <row r="785" spans="2:51" s="14" customFormat="1" ht="13.5">
      <c r="B785" s="253"/>
      <c r="C785" s="254"/>
      <c r="D785" s="239" t="s">
        <v>163</v>
      </c>
      <c r="E785" s="266" t="s">
        <v>21</v>
      </c>
      <c r="F785" s="267" t="s">
        <v>202</v>
      </c>
      <c r="G785" s="254"/>
      <c r="H785" s="268">
        <v>47.71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AT785" s="263" t="s">
        <v>163</v>
      </c>
      <c r="AU785" s="263" t="s">
        <v>83</v>
      </c>
      <c r="AV785" s="14" t="s">
        <v>154</v>
      </c>
      <c r="AW785" s="14" t="s">
        <v>37</v>
      </c>
      <c r="AX785" s="14" t="s">
        <v>81</v>
      </c>
      <c r="AY785" s="263" t="s">
        <v>153</v>
      </c>
    </row>
    <row r="786" spans="2:65" s="1" customFormat="1" ht="22.5" customHeight="1">
      <c r="B786" s="41"/>
      <c r="C786" s="193" t="s">
        <v>811</v>
      </c>
      <c r="D786" s="193" t="s">
        <v>156</v>
      </c>
      <c r="E786" s="194" t="s">
        <v>812</v>
      </c>
      <c r="F786" s="195" t="s">
        <v>813</v>
      </c>
      <c r="G786" s="196" t="s">
        <v>183</v>
      </c>
      <c r="H786" s="197">
        <v>101.938</v>
      </c>
      <c r="I786" s="198"/>
      <c r="J786" s="199">
        <f>ROUND(I786*H786,2)</f>
        <v>0</v>
      </c>
      <c r="K786" s="195" t="s">
        <v>160</v>
      </c>
      <c r="L786" s="61"/>
      <c r="M786" s="200" t="s">
        <v>21</v>
      </c>
      <c r="N786" s="201" t="s">
        <v>46</v>
      </c>
      <c r="O786" s="42"/>
      <c r="P786" s="202">
        <f>O786*H786</f>
        <v>0</v>
      </c>
      <c r="Q786" s="202">
        <v>0.0077</v>
      </c>
      <c r="R786" s="202">
        <f>Q786*H786</f>
        <v>0.7849226</v>
      </c>
      <c r="S786" s="202">
        <v>0</v>
      </c>
      <c r="T786" s="203">
        <f>S786*H786</f>
        <v>0</v>
      </c>
      <c r="AR786" s="24" t="s">
        <v>291</v>
      </c>
      <c r="AT786" s="24" t="s">
        <v>156</v>
      </c>
      <c r="AU786" s="24" t="s">
        <v>83</v>
      </c>
      <c r="AY786" s="24" t="s">
        <v>153</v>
      </c>
      <c r="BE786" s="204">
        <f>IF(N786="základní",J786,0)</f>
        <v>0</v>
      </c>
      <c r="BF786" s="204">
        <f>IF(N786="snížená",J786,0)</f>
        <v>0</v>
      </c>
      <c r="BG786" s="204">
        <f>IF(N786="zákl. přenesená",J786,0)</f>
        <v>0</v>
      </c>
      <c r="BH786" s="204">
        <f>IF(N786="sníž. přenesená",J786,0)</f>
        <v>0</v>
      </c>
      <c r="BI786" s="204">
        <f>IF(N786="nulová",J786,0)</f>
        <v>0</v>
      </c>
      <c r="BJ786" s="24" t="s">
        <v>161</v>
      </c>
      <c r="BK786" s="204">
        <f>ROUND(I786*H786,2)</f>
        <v>0</v>
      </c>
      <c r="BL786" s="24" t="s">
        <v>291</v>
      </c>
      <c r="BM786" s="24" t="s">
        <v>814</v>
      </c>
    </row>
    <row r="787" spans="2:65" s="1" customFormat="1" ht="31.5" customHeight="1">
      <c r="B787" s="41"/>
      <c r="C787" s="193" t="s">
        <v>815</v>
      </c>
      <c r="D787" s="193" t="s">
        <v>156</v>
      </c>
      <c r="E787" s="194" t="s">
        <v>816</v>
      </c>
      <c r="F787" s="195" t="s">
        <v>817</v>
      </c>
      <c r="G787" s="196" t="s">
        <v>250</v>
      </c>
      <c r="H787" s="197">
        <v>3.55</v>
      </c>
      <c r="I787" s="198"/>
      <c r="J787" s="199">
        <f>ROUND(I787*H787,2)</f>
        <v>0</v>
      </c>
      <c r="K787" s="195" t="s">
        <v>160</v>
      </c>
      <c r="L787" s="61"/>
      <c r="M787" s="200" t="s">
        <v>21</v>
      </c>
      <c r="N787" s="201" t="s">
        <v>46</v>
      </c>
      <c r="O787" s="42"/>
      <c r="P787" s="202">
        <f>O787*H787</f>
        <v>0</v>
      </c>
      <c r="Q787" s="202">
        <v>0.0002</v>
      </c>
      <c r="R787" s="202">
        <f>Q787*H787</f>
        <v>0.00071</v>
      </c>
      <c r="S787" s="202">
        <v>0</v>
      </c>
      <c r="T787" s="203">
        <f>S787*H787</f>
        <v>0</v>
      </c>
      <c r="AR787" s="24" t="s">
        <v>291</v>
      </c>
      <c r="AT787" s="24" t="s">
        <v>156</v>
      </c>
      <c r="AU787" s="24" t="s">
        <v>83</v>
      </c>
      <c r="AY787" s="24" t="s">
        <v>153</v>
      </c>
      <c r="BE787" s="204">
        <f>IF(N787="základní",J787,0)</f>
        <v>0</v>
      </c>
      <c r="BF787" s="204">
        <f>IF(N787="snížená",J787,0)</f>
        <v>0</v>
      </c>
      <c r="BG787" s="204">
        <f>IF(N787="zákl. přenesená",J787,0)</f>
        <v>0</v>
      </c>
      <c r="BH787" s="204">
        <f>IF(N787="sníž. přenesená",J787,0)</f>
        <v>0</v>
      </c>
      <c r="BI787" s="204">
        <f>IF(N787="nulová",J787,0)</f>
        <v>0</v>
      </c>
      <c r="BJ787" s="24" t="s">
        <v>161</v>
      </c>
      <c r="BK787" s="204">
        <f>ROUND(I787*H787,2)</f>
        <v>0</v>
      </c>
      <c r="BL787" s="24" t="s">
        <v>291</v>
      </c>
      <c r="BM787" s="24" t="s">
        <v>818</v>
      </c>
    </row>
    <row r="788" spans="2:51" s="11" customFormat="1" ht="13.5">
      <c r="B788" s="205"/>
      <c r="C788" s="206"/>
      <c r="D788" s="207" t="s">
        <v>163</v>
      </c>
      <c r="E788" s="208" t="s">
        <v>21</v>
      </c>
      <c r="F788" s="209" t="s">
        <v>819</v>
      </c>
      <c r="G788" s="206"/>
      <c r="H788" s="210">
        <v>3.55</v>
      </c>
      <c r="I788" s="211"/>
      <c r="J788" s="206"/>
      <c r="K788" s="206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163</v>
      </c>
      <c r="AU788" s="216" t="s">
        <v>83</v>
      </c>
      <c r="AV788" s="11" t="s">
        <v>83</v>
      </c>
      <c r="AW788" s="11" t="s">
        <v>37</v>
      </c>
      <c r="AX788" s="11" t="s">
        <v>73</v>
      </c>
      <c r="AY788" s="216" t="s">
        <v>153</v>
      </c>
    </row>
    <row r="789" spans="2:51" s="12" customFormat="1" ht="13.5">
      <c r="B789" s="217"/>
      <c r="C789" s="218"/>
      <c r="D789" s="239" t="s">
        <v>163</v>
      </c>
      <c r="E789" s="240" t="s">
        <v>21</v>
      </c>
      <c r="F789" s="241" t="s">
        <v>165</v>
      </c>
      <c r="G789" s="218"/>
      <c r="H789" s="242">
        <v>3.55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163</v>
      </c>
      <c r="AU789" s="227" t="s">
        <v>83</v>
      </c>
      <c r="AV789" s="12" t="s">
        <v>161</v>
      </c>
      <c r="AW789" s="12" t="s">
        <v>37</v>
      </c>
      <c r="AX789" s="12" t="s">
        <v>81</v>
      </c>
      <c r="AY789" s="227" t="s">
        <v>153</v>
      </c>
    </row>
    <row r="790" spans="2:65" s="1" customFormat="1" ht="22.5" customHeight="1">
      <c r="B790" s="41"/>
      <c r="C790" s="243" t="s">
        <v>820</v>
      </c>
      <c r="D790" s="243" t="s">
        <v>173</v>
      </c>
      <c r="E790" s="244" t="s">
        <v>821</v>
      </c>
      <c r="F790" s="245" t="s">
        <v>822</v>
      </c>
      <c r="G790" s="246" t="s">
        <v>536</v>
      </c>
      <c r="H790" s="247">
        <v>2.13</v>
      </c>
      <c r="I790" s="248"/>
      <c r="J790" s="249">
        <f>ROUND(I790*H790,2)</f>
        <v>0</v>
      </c>
      <c r="K790" s="245" t="s">
        <v>21</v>
      </c>
      <c r="L790" s="250"/>
      <c r="M790" s="251" t="s">
        <v>21</v>
      </c>
      <c r="N790" s="252" t="s">
        <v>46</v>
      </c>
      <c r="O790" s="42"/>
      <c r="P790" s="202">
        <f>O790*H790</f>
        <v>0</v>
      </c>
      <c r="Q790" s="202">
        <v>0</v>
      </c>
      <c r="R790" s="202">
        <f>Q790*H790</f>
        <v>0</v>
      </c>
      <c r="S790" s="202">
        <v>0</v>
      </c>
      <c r="T790" s="203">
        <f>S790*H790</f>
        <v>0</v>
      </c>
      <c r="AR790" s="24" t="s">
        <v>377</v>
      </c>
      <c r="AT790" s="24" t="s">
        <v>173</v>
      </c>
      <c r="AU790" s="24" t="s">
        <v>83</v>
      </c>
      <c r="AY790" s="24" t="s">
        <v>153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24" t="s">
        <v>161</v>
      </c>
      <c r="BK790" s="204">
        <f>ROUND(I790*H790,2)</f>
        <v>0</v>
      </c>
      <c r="BL790" s="24" t="s">
        <v>291</v>
      </c>
      <c r="BM790" s="24" t="s">
        <v>823</v>
      </c>
    </row>
    <row r="791" spans="2:51" s="11" customFormat="1" ht="13.5">
      <c r="B791" s="205"/>
      <c r="C791" s="206"/>
      <c r="D791" s="207" t="s">
        <v>163</v>
      </c>
      <c r="E791" s="208" t="s">
        <v>21</v>
      </c>
      <c r="F791" s="209" t="s">
        <v>824</v>
      </c>
      <c r="G791" s="206"/>
      <c r="H791" s="210">
        <v>2.13</v>
      </c>
      <c r="I791" s="211"/>
      <c r="J791" s="206"/>
      <c r="K791" s="206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163</v>
      </c>
      <c r="AU791" s="216" t="s">
        <v>83</v>
      </c>
      <c r="AV791" s="11" t="s">
        <v>83</v>
      </c>
      <c r="AW791" s="11" t="s">
        <v>37</v>
      </c>
      <c r="AX791" s="11" t="s">
        <v>73</v>
      </c>
      <c r="AY791" s="216" t="s">
        <v>153</v>
      </c>
    </row>
    <row r="792" spans="2:51" s="12" customFormat="1" ht="13.5">
      <c r="B792" s="217"/>
      <c r="C792" s="218"/>
      <c r="D792" s="239" t="s">
        <v>163</v>
      </c>
      <c r="E792" s="240" t="s">
        <v>21</v>
      </c>
      <c r="F792" s="241" t="s">
        <v>165</v>
      </c>
      <c r="G792" s="218"/>
      <c r="H792" s="242">
        <v>2.13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163</v>
      </c>
      <c r="AU792" s="227" t="s">
        <v>83</v>
      </c>
      <c r="AV792" s="12" t="s">
        <v>161</v>
      </c>
      <c r="AW792" s="12" t="s">
        <v>37</v>
      </c>
      <c r="AX792" s="12" t="s">
        <v>81</v>
      </c>
      <c r="AY792" s="227" t="s">
        <v>153</v>
      </c>
    </row>
    <row r="793" spans="2:65" s="1" customFormat="1" ht="31.5" customHeight="1">
      <c r="B793" s="41"/>
      <c r="C793" s="193" t="s">
        <v>825</v>
      </c>
      <c r="D793" s="193" t="s">
        <v>156</v>
      </c>
      <c r="E793" s="194" t="s">
        <v>826</v>
      </c>
      <c r="F793" s="195" t="s">
        <v>827</v>
      </c>
      <c r="G793" s="196" t="s">
        <v>393</v>
      </c>
      <c r="H793" s="197">
        <v>2.634</v>
      </c>
      <c r="I793" s="198"/>
      <c r="J793" s="199">
        <f>ROUND(I793*H793,2)</f>
        <v>0</v>
      </c>
      <c r="K793" s="195" t="s">
        <v>160</v>
      </c>
      <c r="L793" s="61"/>
      <c r="M793" s="200" t="s">
        <v>21</v>
      </c>
      <c r="N793" s="201" t="s">
        <v>46</v>
      </c>
      <c r="O793" s="42"/>
      <c r="P793" s="202">
        <f>O793*H793</f>
        <v>0</v>
      </c>
      <c r="Q793" s="202">
        <v>0</v>
      </c>
      <c r="R793" s="202">
        <f>Q793*H793</f>
        <v>0</v>
      </c>
      <c r="S793" s="202">
        <v>0</v>
      </c>
      <c r="T793" s="203">
        <f>S793*H793</f>
        <v>0</v>
      </c>
      <c r="AR793" s="24" t="s">
        <v>291</v>
      </c>
      <c r="AT793" s="24" t="s">
        <v>156</v>
      </c>
      <c r="AU793" s="24" t="s">
        <v>83</v>
      </c>
      <c r="AY793" s="24" t="s">
        <v>153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24" t="s">
        <v>161</v>
      </c>
      <c r="BK793" s="204">
        <f>ROUND(I793*H793,2)</f>
        <v>0</v>
      </c>
      <c r="BL793" s="24" t="s">
        <v>291</v>
      </c>
      <c r="BM793" s="24" t="s">
        <v>828</v>
      </c>
    </row>
    <row r="794" spans="2:63" s="10" customFormat="1" ht="29.85" customHeight="1">
      <c r="B794" s="176"/>
      <c r="C794" s="177"/>
      <c r="D794" s="190" t="s">
        <v>72</v>
      </c>
      <c r="E794" s="191" t="s">
        <v>829</v>
      </c>
      <c r="F794" s="191" t="s">
        <v>830</v>
      </c>
      <c r="G794" s="177"/>
      <c r="H794" s="177"/>
      <c r="I794" s="180"/>
      <c r="J794" s="192">
        <f>BK794</f>
        <v>0</v>
      </c>
      <c r="K794" s="177"/>
      <c r="L794" s="182"/>
      <c r="M794" s="183"/>
      <c r="N794" s="184"/>
      <c r="O794" s="184"/>
      <c r="P794" s="185">
        <f>SUM(P795:P803)</f>
        <v>0</v>
      </c>
      <c r="Q794" s="184"/>
      <c r="R794" s="185">
        <f>SUM(R795:R803)</f>
        <v>0</v>
      </c>
      <c r="S794" s="184"/>
      <c r="T794" s="186">
        <f>SUM(T795:T803)</f>
        <v>13.633040000000003</v>
      </c>
      <c r="AR794" s="187" t="s">
        <v>83</v>
      </c>
      <c r="AT794" s="188" t="s">
        <v>72</v>
      </c>
      <c r="AU794" s="188" t="s">
        <v>81</v>
      </c>
      <c r="AY794" s="187" t="s">
        <v>153</v>
      </c>
      <c r="BK794" s="189">
        <f>SUM(BK795:BK803)</f>
        <v>0</v>
      </c>
    </row>
    <row r="795" spans="2:65" s="1" customFormat="1" ht="22.5" customHeight="1">
      <c r="B795" s="41"/>
      <c r="C795" s="193" t="s">
        <v>831</v>
      </c>
      <c r="D795" s="193" t="s">
        <v>156</v>
      </c>
      <c r="E795" s="194" t="s">
        <v>832</v>
      </c>
      <c r="F795" s="195" t="s">
        <v>833</v>
      </c>
      <c r="G795" s="196" t="s">
        <v>250</v>
      </c>
      <c r="H795" s="197">
        <v>187.54</v>
      </c>
      <c r="I795" s="198"/>
      <c r="J795" s="199">
        <f>ROUND(I795*H795,2)</f>
        <v>0</v>
      </c>
      <c r="K795" s="195" t="s">
        <v>160</v>
      </c>
      <c r="L795" s="61"/>
      <c r="M795" s="200" t="s">
        <v>21</v>
      </c>
      <c r="N795" s="201" t="s">
        <v>46</v>
      </c>
      <c r="O795" s="42"/>
      <c r="P795" s="202">
        <f>O795*H795</f>
        <v>0</v>
      </c>
      <c r="Q795" s="202">
        <v>0</v>
      </c>
      <c r="R795" s="202">
        <f>Q795*H795</f>
        <v>0</v>
      </c>
      <c r="S795" s="202">
        <v>0.001</v>
      </c>
      <c r="T795" s="203">
        <f>S795*H795</f>
        <v>0.18753999999999998</v>
      </c>
      <c r="AR795" s="24" t="s">
        <v>291</v>
      </c>
      <c r="AT795" s="24" t="s">
        <v>156</v>
      </c>
      <c r="AU795" s="24" t="s">
        <v>83</v>
      </c>
      <c r="AY795" s="24" t="s">
        <v>153</v>
      </c>
      <c r="BE795" s="204">
        <f>IF(N795="základní",J795,0)</f>
        <v>0</v>
      </c>
      <c r="BF795" s="204">
        <f>IF(N795="snížená",J795,0)</f>
        <v>0</v>
      </c>
      <c r="BG795" s="204">
        <f>IF(N795="zákl. přenesená",J795,0)</f>
        <v>0</v>
      </c>
      <c r="BH795" s="204">
        <f>IF(N795="sníž. přenesená",J795,0)</f>
        <v>0</v>
      </c>
      <c r="BI795" s="204">
        <f>IF(N795="nulová",J795,0)</f>
        <v>0</v>
      </c>
      <c r="BJ795" s="24" t="s">
        <v>161</v>
      </c>
      <c r="BK795" s="204">
        <f>ROUND(I795*H795,2)</f>
        <v>0</v>
      </c>
      <c r="BL795" s="24" t="s">
        <v>291</v>
      </c>
      <c r="BM795" s="24" t="s">
        <v>834</v>
      </c>
    </row>
    <row r="796" spans="2:51" s="13" customFormat="1" ht="13.5">
      <c r="B796" s="228"/>
      <c r="C796" s="229"/>
      <c r="D796" s="207" t="s">
        <v>163</v>
      </c>
      <c r="E796" s="230" t="s">
        <v>21</v>
      </c>
      <c r="F796" s="231" t="s">
        <v>363</v>
      </c>
      <c r="G796" s="229"/>
      <c r="H796" s="232" t="s">
        <v>21</v>
      </c>
      <c r="I796" s="233"/>
      <c r="J796" s="229"/>
      <c r="K796" s="229"/>
      <c r="L796" s="234"/>
      <c r="M796" s="235"/>
      <c r="N796" s="236"/>
      <c r="O796" s="236"/>
      <c r="P796" s="236"/>
      <c r="Q796" s="236"/>
      <c r="R796" s="236"/>
      <c r="S796" s="236"/>
      <c r="T796" s="237"/>
      <c r="AT796" s="238" t="s">
        <v>163</v>
      </c>
      <c r="AU796" s="238" t="s">
        <v>83</v>
      </c>
      <c r="AV796" s="13" t="s">
        <v>81</v>
      </c>
      <c r="AW796" s="13" t="s">
        <v>37</v>
      </c>
      <c r="AX796" s="13" t="s">
        <v>73</v>
      </c>
      <c r="AY796" s="238" t="s">
        <v>153</v>
      </c>
    </row>
    <row r="797" spans="2:51" s="11" customFormat="1" ht="13.5">
      <c r="B797" s="205"/>
      <c r="C797" s="206"/>
      <c r="D797" s="207" t="s">
        <v>163</v>
      </c>
      <c r="E797" s="208" t="s">
        <v>21</v>
      </c>
      <c r="F797" s="209" t="s">
        <v>835</v>
      </c>
      <c r="G797" s="206"/>
      <c r="H797" s="210">
        <v>187.54</v>
      </c>
      <c r="I797" s="211"/>
      <c r="J797" s="206"/>
      <c r="K797" s="206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163</v>
      </c>
      <c r="AU797" s="216" t="s">
        <v>83</v>
      </c>
      <c r="AV797" s="11" t="s">
        <v>83</v>
      </c>
      <c r="AW797" s="11" t="s">
        <v>37</v>
      </c>
      <c r="AX797" s="11" t="s">
        <v>73</v>
      </c>
      <c r="AY797" s="216" t="s">
        <v>153</v>
      </c>
    </row>
    <row r="798" spans="2:51" s="12" customFormat="1" ht="13.5">
      <c r="B798" s="217"/>
      <c r="C798" s="218"/>
      <c r="D798" s="239" t="s">
        <v>163</v>
      </c>
      <c r="E798" s="240" t="s">
        <v>21</v>
      </c>
      <c r="F798" s="241" t="s">
        <v>165</v>
      </c>
      <c r="G798" s="218"/>
      <c r="H798" s="242">
        <v>187.54</v>
      </c>
      <c r="I798" s="222"/>
      <c r="J798" s="218"/>
      <c r="K798" s="218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163</v>
      </c>
      <c r="AU798" s="227" t="s">
        <v>83</v>
      </c>
      <c r="AV798" s="12" t="s">
        <v>161</v>
      </c>
      <c r="AW798" s="12" t="s">
        <v>37</v>
      </c>
      <c r="AX798" s="12" t="s">
        <v>81</v>
      </c>
      <c r="AY798" s="227" t="s">
        <v>153</v>
      </c>
    </row>
    <row r="799" spans="2:65" s="1" customFormat="1" ht="22.5" customHeight="1">
      <c r="B799" s="41"/>
      <c r="C799" s="193" t="s">
        <v>836</v>
      </c>
      <c r="D799" s="193" t="s">
        <v>156</v>
      </c>
      <c r="E799" s="194" t="s">
        <v>837</v>
      </c>
      <c r="F799" s="195" t="s">
        <v>838</v>
      </c>
      <c r="G799" s="196" t="s">
        <v>183</v>
      </c>
      <c r="H799" s="197">
        <v>537.82</v>
      </c>
      <c r="I799" s="198"/>
      <c r="J799" s="199">
        <f>ROUND(I799*H799,2)</f>
        <v>0</v>
      </c>
      <c r="K799" s="195" t="s">
        <v>160</v>
      </c>
      <c r="L799" s="61"/>
      <c r="M799" s="200" t="s">
        <v>21</v>
      </c>
      <c r="N799" s="201" t="s">
        <v>46</v>
      </c>
      <c r="O799" s="42"/>
      <c r="P799" s="202">
        <f>O799*H799</f>
        <v>0</v>
      </c>
      <c r="Q799" s="202">
        <v>0</v>
      </c>
      <c r="R799" s="202">
        <f>Q799*H799</f>
        <v>0</v>
      </c>
      <c r="S799" s="202">
        <v>0.025</v>
      </c>
      <c r="T799" s="203">
        <f>S799*H799</f>
        <v>13.445500000000003</v>
      </c>
      <c r="AR799" s="24" t="s">
        <v>291</v>
      </c>
      <c r="AT799" s="24" t="s">
        <v>156</v>
      </c>
      <c r="AU799" s="24" t="s">
        <v>83</v>
      </c>
      <c r="AY799" s="24" t="s">
        <v>153</v>
      </c>
      <c r="BE799" s="204">
        <f>IF(N799="základní",J799,0)</f>
        <v>0</v>
      </c>
      <c r="BF799" s="204">
        <f>IF(N799="snížená",J799,0)</f>
        <v>0</v>
      </c>
      <c r="BG799" s="204">
        <f>IF(N799="zákl. přenesená",J799,0)</f>
        <v>0</v>
      </c>
      <c r="BH799" s="204">
        <f>IF(N799="sníž. přenesená",J799,0)</f>
        <v>0</v>
      </c>
      <c r="BI799" s="204">
        <f>IF(N799="nulová",J799,0)</f>
        <v>0</v>
      </c>
      <c r="BJ799" s="24" t="s">
        <v>161</v>
      </c>
      <c r="BK799" s="204">
        <f>ROUND(I799*H799,2)</f>
        <v>0</v>
      </c>
      <c r="BL799" s="24" t="s">
        <v>291</v>
      </c>
      <c r="BM799" s="24" t="s">
        <v>839</v>
      </c>
    </row>
    <row r="800" spans="2:51" s="11" customFormat="1" ht="13.5">
      <c r="B800" s="205"/>
      <c r="C800" s="206"/>
      <c r="D800" s="207" t="s">
        <v>163</v>
      </c>
      <c r="E800" s="208" t="s">
        <v>21</v>
      </c>
      <c r="F800" s="209" t="s">
        <v>21</v>
      </c>
      <c r="G800" s="206"/>
      <c r="H800" s="210">
        <v>0</v>
      </c>
      <c r="I800" s="211"/>
      <c r="J800" s="206"/>
      <c r="K800" s="206"/>
      <c r="L800" s="212"/>
      <c r="M800" s="213"/>
      <c r="N800" s="214"/>
      <c r="O800" s="214"/>
      <c r="P800" s="214"/>
      <c r="Q800" s="214"/>
      <c r="R800" s="214"/>
      <c r="S800" s="214"/>
      <c r="T800" s="215"/>
      <c r="AT800" s="216" t="s">
        <v>163</v>
      </c>
      <c r="AU800" s="216" t="s">
        <v>83</v>
      </c>
      <c r="AV800" s="11" t="s">
        <v>83</v>
      </c>
      <c r="AW800" s="11" t="s">
        <v>37</v>
      </c>
      <c r="AX800" s="11" t="s">
        <v>73</v>
      </c>
      <c r="AY800" s="216" t="s">
        <v>153</v>
      </c>
    </row>
    <row r="801" spans="2:51" s="11" customFormat="1" ht="13.5">
      <c r="B801" s="205"/>
      <c r="C801" s="206"/>
      <c r="D801" s="207" t="s">
        <v>163</v>
      </c>
      <c r="E801" s="208" t="s">
        <v>21</v>
      </c>
      <c r="F801" s="209" t="s">
        <v>433</v>
      </c>
      <c r="G801" s="206"/>
      <c r="H801" s="210">
        <v>457.84</v>
      </c>
      <c r="I801" s="211"/>
      <c r="J801" s="206"/>
      <c r="K801" s="206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163</v>
      </c>
      <c r="AU801" s="216" t="s">
        <v>83</v>
      </c>
      <c r="AV801" s="11" t="s">
        <v>83</v>
      </c>
      <c r="AW801" s="11" t="s">
        <v>37</v>
      </c>
      <c r="AX801" s="11" t="s">
        <v>73</v>
      </c>
      <c r="AY801" s="216" t="s">
        <v>153</v>
      </c>
    </row>
    <row r="802" spans="2:51" s="11" customFormat="1" ht="13.5">
      <c r="B802" s="205"/>
      <c r="C802" s="206"/>
      <c r="D802" s="207" t="s">
        <v>163</v>
      </c>
      <c r="E802" s="208" t="s">
        <v>21</v>
      </c>
      <c r="F802" s="209" t="s">
        <v>840</v>
      </c>
      <c r="G802" s="206"/>
      <c r="H802" s="210">
        <v>79.98</v>
      </c>
      <c r="I802" s="211"/>
      <c r="J802" s="206"/>
      <c r="K802" s="206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163</v>
      </c>
      <c r="AU802" s="216" t="s">
        <v>83</v>
      </c>
      <c r="AV802" s="11" t="s">
        <v>83</v>
      </c>
      <c r="AW802" s="11" t="s">
        <v>37</v>
      </c>
      <c r="AX802" s="11" t="s">
        <v>73</v>
      </c>
      <c r="AY802" s="216" t="s">
        <v>153</v>
      </c>
    </row>
    <row r="803" spans="2:51" s="12" customFormat="1" ht="13.5">
      <c r="B803" s="217"/>
      <c r="C803" s="218"/>
      <c r="D803" s="207" t="s">
        <v>163</v>
      </c>
      <c r="E803" s="219" t="s">
        <v>21</v>
      </c>
      <c r="F803" s="220" t="s">
        <v>165</v>
      </c>
      <c r="G803" s="218"/>
      <c r="H803" s="221">
        <v>537.82</v>
      </c>
      <c r="I803" s="222"/>
      <c r="J803" s="218"/>
      <c r="K803" s="218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163</v>
      </c>
      <c r="AU803" s="227" t="s">
        <v>83</v>
      </c>
      <c r="AV803" s="12" t="s">
        <v>161</v>
      </c>
      <c r="AW803" s="12" t="s">
        <v>37</v>
      </c>
      <c r="AX803" s="12" t="s">
        <v>81</v>
      </c>
      <c r="AY803" s="227" t="s">
        <v>153</v>
      </c>
    </row>
    <row r="804" spans="2:63" s="10" customFormat="1" ht="29.85" customHeight="1">
      <c r="B804" s="176"/>
      <c r="C804" s="177"/>
      <c r="D804" s="190" t="s">
        <v>72</v>
      </c>
      <c r="E804" s="191" t="s">
        <v>841</v>
      </c>
      <c r="F804" s="191" t="s">
        <v>842</v>
      </c>
      <c r="G804" s="177"/>
      <c r="H804" s="177"/>
      <c r="I804" s="180"/>
      <c r="J804" s="192">
        <f>BK804</f>
        <v>0</v>
      </c>
      <c r="K804" s="177"/>
      <c r="L804" s="182"/>
      <c r="M804" s="183"/>
      <c r="N804" s="184"/>
      <c r="O804" s="184"/>
      <c r="P804" s="185">
        <f>SUM(P805:P813)</f>
        <v>0</v>
      </c>
      <c r="Q804" s="184"/>
      <c r="R804" s="185">
        <f>SUM(R805:R813)</f>
        <v>0.007854</v>
      </c>
      <c r="S804" s="184"/>
      <c r="T804" s="186">
        <f>SUM(T805:T813)</f>
        <v>0</v>
      </c>
      <c r="AR804" s="187" t="s">
        <v>83</v>
      </c>
      <c r="AT804" s="188" t="s">
        <v>72</v>
      </c>
      <c r="AU804" s="188" t="s">
        <v>81</v>
      </c>
      <c r="AY804" s="187" t="s">
        <v>153</v>
      </c>
      <c r="BK804" s="189">
        <f>SUM(BK805:BK813)</f>
        <v>0</v>
      </c>
    </row>
    <row r="805" spans="2:65" s="1" customFormat="1" ht="22.5" customHeight="1">
      <c r="B805" s="41"/>
      <c r="C805" s="193" t="s">
        <v>843</v>
      </c>
      <c r="D805" s="193" t="s">
        <v>156</v>
      </c>
      <c r="E805" s="194" t="s">
        <v>844</v>
      </c>
      <c r="F805" s="195" t="s">
        <v>845</v>
      </c>
      <c r="G805" s="196" t="s">
        <v>183</v>
      </c>
      <c r="H805" s="197">
        <v>2.1</v>
      </c>
      <c r="I805" s="198"/>
      <c r="J805" s="199">
        <f>ROUND(I805*H805,2)</f>
        <v>0</v>
      </c>
      <c r="K805" s="195" t="s">
        <v>160</v>
      </c>
      <c r="L805" s="61"/>
      <c r="M805" s="200" t="s">
        <v>21</v>
      </c>
      <c r="N805" s="201" t="s">
        <v>46</v>
      </c>
      <c r="O805" s="42"/>
      <c r="P805" s="202">
        <f>O805*H805</f>
        <v>0</v>
      </c>
      <c r="Q805" s="202">
        <v>0</v>
      </c>
      <c r="R805" s="202">
        <f>Q805*H805</f>
        <v>0</v>
      </c>
      <c r="S805" s="202">
        <v>0</v>
      </c>
      <c r="T805" s="203">
        <f>S805*H805</f>
        <v>0</v>
      </c>
      <c r="AR805" s="24" t="s">
        <v>291</v>
      </c>
      <c r="AT805" s="24" t="s">
        <v>156</v>
      </c>
      <c r="AU805" s="24" t="s">
        <v>83</v>
      </c>
      <c r="AY805" s="24" t="s">
        <v>153</v>
      </c>
      <c r="BE805" s="204">
        <f>IF(N805="základní",J805,0)</f>
        <v>0</v>
      </c>
      <c r="BF805" s="204">
        <f>IF(N805="snížená",J805,0)</f>
        <v>0</v>
      </c>
      <c r="BG805" s="204">
        <f>IF(N805="zákl. přenesená",J805,0)</f>
        <v>0</v>
      </c>
      <c r="BH805" s="204">
        <f>IF(N805="sníž. přenesená",J805,0)</f>
        <v>0</v>
      </c>
      <c r="BI805" s="204">
        <f>IF(N805="nulová",J805,0)</f>
        <v>0</v>
      </c>
      <c r="BJ805" s="24" t="s">
        <v>161</v>
      </c>
      <c r="BK805" s="204">
        <f>ROUND(I805*H805,2)</f>
        <v>0</v>
      </c>
      <c r="BL805" s="24" t="s">
        <v>291</v>
      </c>
      <c r="BM805" s="24" t="s">
        <v>846</v>
      </c>
    </row>
    <row r="806" spans="2:51" s="11" customFormat="1" ht="13.5">
      <c r="B806" s="205"/>
      <c r="C806" s="206"/>
      <c r="D806" s="207" t="s">
        <v>163</v>
      </c>
      <c r="E806" s="208" t="s">
        <v>21</v>
      </c>
      <c r="F806" s="209" t="s">
        <v>847</v>
      </c>
      <c r="G806" s="206"/>
      <c r="H806" s="210">
        <v>2.1</v>
      </c>
      <c r="I806" s="211"/>
      <c r="J806" s="206"/>
      <c r="K806" s="206"/>
      <c r="L806" s="212"/>
      <c r="M806" s="213"/>
      <c r="N806" s="214"/>
      <c r="O806" s="214"/>
      <c r="P806" s="214"/>
      <c r="Q806" s="214"/>
      <c r="R806" s="214"/>
      <c r="S806" s="214"/>
      <c r="T806" s="215"/>
      <c r="AT806" s="216" t="s">
        <v>163</v>
      </c>
      <c r="AU806" s="216" t="s">
        <v>83</v>
      </c>
      <c r="AV806" s="11" t="s">
        <v>83</v>
      </c>
      <c r="AW806" s="11" t="s">
        <v>37</v>
      </c>
      <c r="AX806" s="11" t="s">
        <v>73</v>
      </c>
      <c r="AY806" s="216" t="s">
        <v>153</v>
      </c>
    </row>
    <row r="807" spans="2:51" s="12" customFormat="1" ht="13.5">
      <c r="B807" s="217"/>
      <c r="C807" s="218"/>
      <c r="D807" s="239" t="s">
        <v>163</v>
      </c>
      <c r="E807" s="240" t="s">
        <v>21</v>
      </c>
      <c r="F807" s="241" t="s">
        <v>165</v>
      </c>
      <c r="G807" s="218"/>
      <c r="H807" s="242">
        <v>2.1</v>
      </c>
      <c r="I807" s="222"/>
      <c r="J807" s="218"/>
      <c r="K807" s="218"/>
      <c r="L807" s="223"/>
      <c r="M807" s="224"/>
      <c r="N807" s="225"/>
      <c r="O807" s="225"/>
      <c r="P807" s="225"/>
      <c r="Q807" s="225"/>
      <c r="R807" s="225"/>
      <c r="S807" s="225"/>
      <c r="T807" s="226"/>
      <c r="AT807" s="227" t="s">
        <v>163</v>
      </c>
      <c r="AU807" s="227" t="s">
        <v>83</v>
      </c>
      <c r="AV807" s="12" t="s">
        <v>161</v>
      </c>
      <c r="AW807" s="12" t="s">
        <v>37</v>
      </c>
      <c r="AX807" s="12" t="s">
        <v>81</v>
      </c>
      <c r="AY807" s="227" t="s">
        <v>153</v>
      </c>
    </row>
    <row r="808" spans="2:65" s="1" customFormat="1" ht="22.5" customHeight="1">
      <c r="B808" s="41"/>
      <c r="C808" s="243" t="s">
        <v>848</v>
      </c>
      <c r="D808" s="243" t="s">
        <v>173</v>
      </c>
      <c r="E808" s="244" t="s">
        <v>849</v>
      </c>
      <c r="F808" s="245" t="s">
        <v>850</v>
      </c>
      <c r="G808" s="246" t="s">
        <v>183</v>
      </c>
      <c r="H808" s="247">
        <v>2.31</v>
      </c>
      <c r="I808" s="248"/>
      <c r="J808" s="249">
        <f>ROUND(I808*H808,2)</f>
        <v>0</v>
      </c>
      <c r="K808" s="245" t="s">
        <v>160</v>
      </c>
      <c r="L808" s="250"/>
      <c r="M808" s="251" t="s">
        <v>21</v>
      </c>
      <c r="N808" s="252" t="s">
        <v>46</v>
      </c>
      <c r="O808" s="42"/>
      <c r="P808" s="202">
        <f>O808*H808</f>
        <v>0</v>
      </c>
      <c r="Q808" s="202">
        <v>0.0034</v>
      </c>
      <c r="R808" s="202">
        <f>Q808*H808</f>
        <v>0.007854</v>
      </c>
      <c r="S808" s="202">
        <v>0</v>
      </c>
      <c r="T808" s="203">
        <f>S808*H808</f>
        <v>0</v>
      </c>
      <c r="AR808" s="24" t="s">
        <v>377</v>
      </c>
      <c r="AT808" s="24" t="s">
        <v>173</v>
      </c>
      <c r="AU808" s="24" t="s">
        <v>83</v>
      </c>
      <c r="AY808" s="24" t="s">
        <v>153</v>
      </c>
      <c r="BE808" s="204">
        <f>IF(N808="základní",J808,0)</f>
        <v>0</v>
      </c>
      <c r="BF808" s="204">
        <f>IF(N808="snížená",J808,0)</f>
        <v>0</v>
      </c>
      <c r="BG808" s="204">
        <f>IF(N808="zákl. přenesená",J808,0)</f>
        <v>0</v>
      </c>
      <c r="BH808" s="204">
        <f>IF(N808="sníž. přenesená",J808,0)</f>
        <v>0</v>
      </c>
      <c r="BI808" s="204">
        <f>IF(N808="nulová",J808,0)</f>
        <v>0</v>
      </c>
      <c r="BJ808" s="24" t="s">
        <v>161</v>
      </c>
      <c r="BK808" s="204">
        <f>ROUND(I808*H808,2)</f>
        <v>0</v>
      </c>
      <c r="BL808" s="24" t="s">
        <v>291</v>
      </c>
      <c r="BM808" s="24" t="s">
        <v>851</v>
      </c>
    </row>
    <row r="809" spans="2:47" s="1" customFormat="1" ht="27">
      <c r="B809" s="41"/>
      <c r="C809" s="63"/>
      <c r="D809" s="207" t="s">
        <v>426</v>
      </c>
      <c r="E809" s="63"/>
      <c r="F809" s="269" t="s">
        <v>852</v>
      </c>
      <c r="G809" s="63"/>
      <c r="H809" s="63"/>
      <c r="I809" s="163"/>
      <c r="J809" s="63"/>
      <c r="K809" s="63"/>
      <c r="L809" s="61"/>
      <c r="M809" s="270"/>
      <c r="N809" s="42"/>
      <c r="O809" s="42"/>
      <c r="P809" s="42"/>
      <c r="Q809" s="42"/>
      <c r="R809" s="42"/>
      <c r="S809" s="42"/>
      <c r="T809" s="78"/>
      <c r="AT809" s="24" t="s">
        <v>426</v>
      </c>
      <c r="AU809" s="24" t="s">
        <v>83</v>
      </c>
    </row>
    <row r="810" spans="2:51" s="11" customFormat="1" ht="13.5">
      <c r="B810" s="205"/>
      <c r="C810" s="206"/>
      <c r="D810" s="207" t="s">
        <v>163</v>
      </c>
      <c r="E810" s="208" t="s">
        <v>21</v>
      </c>
      <c r="F810" s="209" t="s">
        <v>847</v>
      </c>
      <c r="G810" s="206"/>
      <c r="H810" s="210">
        <v>2.1</v>
      </c>
      <c r="I810" s="211"/>
      <c r="J810" s="206"/>
      <c r="K810" s="206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163</v>
      </c>
      <c r="AU810" s="216" t="s">
        <v>83</v>
      </c>
      <c r="AV810" s="11" t="s">
        <v>83</v>
      </c>
      <c r="AW810" s="11" t="s">
        <v>37</v>
      </c>
      <c r="AX810" s="11" t="s">
        <v>73</v>
      </c>
      <c r="AY810" s="216" t="s">
        <v>153</v>
      </c>
    </row>
    <row r="811" spans="2:51" s="12" customFormat="1" ht="13.5">
      <c r="B811" s="217"/>
      <c r="C811" s="218"/>
      <c r="D811" s="207" t="s">
        <v>163</v>
      </c>
      <c r="E811" s="219" t="s">
        <v>21</v>
      </c>
      <c r="F811" s="220" t="s">
        <v>165</v>
      </c>
      <c r="G811" s="218"/>
      <c r="H811" s="221">
        <v>2.1</v>
      </c>
      <c r="I811" s="222"/>
      <c r="J811" s="218"/>
      <c r="K811" s="218"/>
      <c r="L811" s="223"/>
      <c r="M811" s="224"/>
      <c r="N811" s="225"/>
      <c r="O811" s="225"/>
      <c r="P811" s="225"/>
      <c r="Q811" s="225"/>
      <c r="R811" s="225"/>
      <c r="S811" s="225"/>
      <c r="T811" s="226"/>
      <c r="AT811" s="227" t="s">
        <v>163</v>
      </c>
      <c r="AU811" s="227" t="s">
        <v>83</v>
      </c>
      <c r="AV811" s="12" t="s">
        <v>161</v>
      </c>
      <c r="AW811" s="12" t="s">
        <v>37</v>
      </c>
      <c r="AX811" s="12" t="s">
        <v>81</v>
      </c>
      <c r="AY811" s="227" t="s">
        <v>153</v>
      </c>
    </row>
    <row r="812" spans="2:51" s="11" customFormat="1" ht="13.5">
      <c r="B812" s="205"/>
      <c r="C812" s="206"/>
      <c r="D812" s="239" t="s">
        <v>163</v>
      </c>
      <c r="E812" s="206"/>
      <c r="F812" s="264" t="s">
        <v>853</v>
      </c>
      <c r="G812" s="206"/>
      <c r="H812" s="265">
        <v>2.31</v>
      </c>
      <c r="I812" s="211"/>
      <c r="J812" s="206"/>
      <c r="K812" s="206"/>
      <c r="L812" s="212"/>
      <c r="M812" s="213"/>
      <c r="N812" s="214"/>
      <c r="O812" s="214"/>
      <c r="P812" s="214"/>
      <c r="Q812" s="214"/>
      <c r="R812" s="214"/>
      <c r="S812" s="214"/>
      <c r="T812" s="215"/>
      <c r="AT812" s="216" t="s">
        <v>163</v>
      </c>
      <c r="AU812" s="216" t="s">
        <v>83</v>
      </c>
      <c r="AV812" s="11" t="s">
        <v>83</v>
      </c>
      <c r="AW812" s="11" t="s">
        <v>6</v>
      </c>
      <c r="AX812" s="11" t="s">
        <v>81</v>
      </c>
      <c r="AY812" s="216" t="s">
        <v>153</v>
      </c>
    </row>
    <row r="813" spans="2:65" s="1" customFormat="1" ht="31.5" customHeight="1">
      <c r="B813" s="41"/>
      <c r="C813" s="193" t="s">
        <v>854</v>
      </c>
      <c r="D813" s="193" t="s">
        <v>156</v>
      </c>
      <c r="E813" s="194" t="s">
        <v>855</v>
      </c>
      <c r="F813" s="195" t="s">
        <v>856</v>
      </c>
      <c r="G813" s="196" t="s">
        <v>393</v>
      </c>
      <c r="H813" s="197">
        <v>0.008</v>
      </c>
      <c r="I813" s="198"/>
      <c r="J813" s="199">
        <f>ROUND(I813*H813,2)</f>
        <v>0</v>
      </c>
      <c r="K813" s="195" t="s">
        <v>160</v>
      </c>
      <c r="L813" s="61"/>
      <c r="M813" s="200" t="s">
        <v>21</v>
      </c>
      <c r="N813" s="201" t="s">
        <v>46</v>
      </c>
      <c r="O813" s="42"/>
      <c r="P813" s="202">
        <f>O813*H813</f>
        <v>0</v>
      </c>
      <c r="Q813" s="202">
        <v>0</v>
      </c>
      <c r="R813" s="202">
        <f>Q813*H813</f>
        <v>0</v>
      </c>
      <c r="S813" s="202">
        <v>0</v>
      </c>
      <c r="T813" s="203">
        <f>S813*H813</f>
        <v>0</v>
      </c>
      <c r="AR813" s="24" t="s">
        <v>291</v>
      </c>
      <c r="AT813" s="24" t="s">
        <v>156</v>
      </c>
      <c r="AU813" s="24" t="s">
        <v>83</v>
      </c>
      <c r="AY813" s="24" t="s">
        <v>153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4" t="s">
        <v>161</v>
      </c>
      <c r="BK813" s="204">
        <f>ROUND(I813*H813,2)</f>
        <v>0</v>
      </c>
      <c r="BL813" s="24" t="s">
        <v>291</v>
      </c>
      <c r="BM813" s="24" t="s">
        <v>857</v>
      </c>
    </row>
    <row r="814" spans="2:63" s="10" customFormat="1" ht="29.85" customHeight="1">
      <c r="B814" s="176"/>
      <c r="C814" s="177"/>
      <c r="D814" s="190" t="s">
        <v>72</v>
      </c>
      <c r="E814" s="191" t="s">
        <v>858</v>
      </c>
      <c r="F814" s="191" t="s">
        <v>859</v>
      </c>
      <c r="G814" s="177"/>
      <c r="H814" s="177"/>
      <c r="I814" s="180"/>
      <c r="J814" s="192">
        <f>BK814</f>
        <v>0</v>
      </c>
      <c r="K814" s="177"/>
      <c r="L814" s="182"/>
      <c r="M814" s="183"/>
      <c r="N814" s="184"/>
      <c r="O814" s="184"/>
      <c r="P814" s="185">
        <f>SUM(P815:P862)</f>
        <v>0</v>
      </c>
      <c r="Q814" s="184"/>
      <c r="R814" s="185">
        <f>SUM(R815:R862)</f>
        <v>0.63184477</v>
      </c>
      <c r="S814" s="184"/>
      <c r="T814" s="186">
        <f>SUM(T815:T862)</f>
        <v>0</v>
      </c>
      <c r="AR814" s="187" t="s">
        <v>83</v>
      </c>
      <c r="AT814" s="188" t="s">
        <v>72</v>
      </c>
      <c r="AU814" s="188" t="s">
        <v>81</v>
      </c>
      <c r="AY814" s="187" t="s">
        <v>153</v>
      </c>
      <c r="BK814" s="189">
        <f>SUM(BK815:BK862)</f>
        <v>0</v>
      </c>
    </row>
    <row r="815" spans="2:65" s="1" customFormat="1" ht="31.5" customHeight="1">
      <c r="B815" s="41"/>
      <c r="C815" s="193" t="s">
        <v>860</v>
      </c>
      <c r="D815" s="193" t="s">
        <v>156</v>
      </c>
      <c r="E815" s="194" t="s">
        <v>861</v>
      </c>
      <c r="F815" s="195" t="s">
        <v>862</v>
      </c>
      <c r="G815" s="196" t="s">
        <v>183</v>
      </c>
      <c r="H815" s="197">
        <v>813.42</v>
      </c>
      <c r="I815" s="198"/>
      <c r="J815" s="199">
        <f>ROUND(I815*H815,2)</f>
        <v>0</v>
      </c>
      <c r="K815" s="195" t="s">
        <v>160</v>
      </c>
      <c r="L815" s="61"/>
      <c r="M815" s="200" t="s">
        <v>21</v>
      </c>
      <c r="N815" s="201" t="s">
        <v>46</v>
      </c>
      <c r="O815" s="42"/>
      <c r="P815" s="202">
        <f>O815*H815</f>
        <v>0</v>
      </c>
      <c r="Q815" s="202">
        <v>2E-05</v>
      </c>
      <c r="R815" s="202">
        <f>Q815*H815</f>
        <v>0.0162684</v>
      </c>
      <c r="S815" s="202">
        <v>0</v>
      </c>
      <c r="T815" s="203">
        <f>S815*H815</f>
        <v>0</v>
      </c>
      <c r="AR815" s="24" t="s">
        <v>291</v>
      </c>
      <c r="AT815" s="24" t="s">
        <v>156</v>
      </c>
      <c r="AU815" s="24" t="s">
        <v>83</v>
      </c>
      <c r="AY815" s="24" t="s">
        <v>153</v>
      </c>
      <c r="BE815" s="204">
        <f>IF(N815="základní",J815,0)</f>
        <v>0</v>
      </c>
      <c r="BF815" s="204">
        <f>IF(N815="snížená",J815,0)</f>
        <v>0</v>
      </c>
      <c r="BG815" s="204">
        <f>IF(N815="zákl. přenesená",J815,0)</f>
        <v>0</v>
      </c>
      <c r="BH815" s="204">
        <f>IF(N815="sníž. přenesená",J815,0)</f>
        <v>0</v>
      </c>
      <c r="BI815" s="204">
        <f>IF(N815="nulová",J815,0)</f>
        <v>0</v>
      </c>
      <c r="BJ815" s="24" t="s">
        <v>161</v>
      </c>
      <c r="BK815" s="204">
        <f>ROUND(I815*H815,2)</f>
        <v>0</v>
      </c>
      <c r="BL815" s="24" t="s">
        <v>291</v>
      </c>
      <c r="BM815" s="24" t="s">
        <v>863</v>
      </c>
    </row>
    <row r="816" spans="2:51" s="11" customFormat="1" ht="13.5">
      <c r="B816" s="205"/>
      <c r="C816" s="206"/>
      <c r="D816" s="207" t="s">
        <v>163</v>
      </c>
      <c r="E816" s="208" t="s">
        <v>21</v>
      </c>
      <c r="F816" s="209" t="s">
        <v>864</v>
      </c>
      <c r="G816" s="206"/>
      <c r="H816" s="210">
        <v>813.42</v>
      </c>
      <c r="I816" s="211"/>
      <c r="J816" s="206"/>
      <c r="K816" s="206"/>
      <c r="L816" s="212"/>
      <c r="M816" s="213"/>
      <c r="N816" s="214"/>
      <c r="O816" s="214"/>
      <c r="P816" s="214"/>
      <c r="Q816" s="214"/>
      <c r="R816" s="214"/>
      <c r="S816" s="214"/>
      <c r="T816" s="215"/>
      <c r="AT816" s="216" t="s">
        <v>163</v>
      </c>
      <c r="AU816" s="216" t="s">
        <v>83</v>
      </c>
      <c r="AV816" s="11" t="s">
        <v>83</v>
      </c>
      <c r="AW816" s="11" t="s">
        <v>37</v>
      </c>
      <c r="AX816" s="11" t="s">
        <v>73</v>
      </c>
      <c r="AY816" s="216" t="s">
        <v>153</v>
      </c>
    </row>
    <row r="817" spans="2:51" s="13" customFormat="1" ht="13.5">
      <c r="B817" s="228"/>
      <c r="C817" s="229"/>
      <c r="D817" s="207" t="s">
        <v>163</v>
      </c>
      <c r="E817" s="230" t="s">
        <v>21</v>
      </c>
      <c r="F817" s="231" t="s">
        <v>865</v>
      </c>
      <c r="G817" s="229"/>
      <c r="H817" s="232" t="s">
        <v>21</v>
      </c>
      <c r="I817" s="233"/>
      <c r="J817" s="229"/>
      <c r="K817" s="229"/>
      <c r="L817" s="234"/>
      <c r="M817" s="235"/>
      <c r="N817" s="236"/>
      <c r="O817" s="236"/>
      <c r="P817" s="236"/>
      <c r="Q817" s="236"/>
      <c r="R817" s="236"/>
      <c r="S817" s="236"/>
      <c r="T817" s="237"/>
      <c r="AT817" s="238" t="s">
        <v>163</v>
      </c>
      <c r="AU817" s="238" t="s">
        <v>83</v>
      </c>
      <c r="AV817" s="13" t="s">
        <v>81</v>
      </c>
      <c r="AW817" s="13" t="s">
        <v>37</v>
      </c>
      <c r="AX817" s="13" t="s">
        <v>73</v>
      </c>
      <c r="AY817" s="238" t="s">
        <v>153</v>
      </c>
    </row>
    <row r="818" spans="2:51" s="11" customFormat="1" ht="13.5">
      <c r="B818" s="205"/>
      <c r="C818" s="206"/>
      <c r="D818" s="207" t="s">
        <v>163</v>
      </c>
      <c r="E818" s="208" t="s">
        <v>21</v>
      </c>
      <c r="F818" s="209" t="s">
        <v>21</v>
      </c>
      <c r="G818" s="206"/>
      <c r="H818" s="210">
        <v>0</v>
      </c>
      <c r="I818" s="211"/>
      <c r="J818" s="206"/>
      <c r="K818" s="206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163</v>
      </c>
      <c r="AU818" s="216" t="s">
        <v>83</v>
      </c>
      <c r="AV818" s="11" t="s">
        <v>83</v>
      </c>
      <c r="AW818" s="11" t="s">
        <v>37</v>
      </c>
      <c r="AX818" s="11" t="s">
        <v>73</v>
      </c>
      <c r="AY818" s="216" t="s">
        <v>153</v>
      </c>
    </row>
    <row r="819" spans="2:51" s="12" customFormat="1" ht="13.5">
      <c r="B819" s="217"/>
      <c r="C819" s="218"/>
      <c r="D819" s="239" t="s">
        <v>163</v>
      </c>
      <c r="E819" s="240" t="s">
        <v>21</v>
      </c>
      <c r="F819" s="241" t="s">
        <v>165</v>
      </c>
      <c r="G819" s="218"/>
      <c r="H819" s="242">
        <v>813.42</v>
      </c>
      <c r="I819" s="222"/>
      <c r="J819" s="218"/>
      <c r="K819" s="218"/>
      <c r="L819" s="223"/>
      <c r="M819" s="224"/>
      <c r="N819" s="225"/>
      <c r="O819" s="225"/>
      <c r="P819" s="225"/>
      <c r="Q819" s="225"/>
      <c r="R819" s="225"/>
      <c r="S819" s="225"/>
      <c r="T819" s="226"/>
      <c r="AT819" s="227" t="s">
        <v>163</v>
      </c>
      <c r="AU819" s="227" t="s">
        <v>83</v>
      </c>
      <c r="AV819" s="12" t="s">
        <v>161</v>
      </c>
      <c r="AW819" s="12" t="s">
        <v>37</v>
      </c>
      <c r="AX819" s="12" t="s">
        <v>81</v>
      </c>
      <c r="AY819" s="227" t="s">
        <v>153</v>
      </c>
    </row>
    <row r="820" spans="2:65" s="1" customFormat="1" ht="31.5" customHeight="1">
      <c r="B820" s="41"/>
      <c r="C820" s="193" t="s">
        <v>866</v>
      </c>
      <c r="D820" s="193" t="s">
        <v>156</v>
      </c>
      <c r="E820" s="194" t="s">
        <v>867</v>
      </c>
      <c r="F820" s="195" t="s">
        <v>868</v>
      </c>
      <c r="G820" s="196" t="s">
        <v>183</v>
      </c>
      <c r="H820" s="197">
        <v>813.42</v>
      </c>
      <c r="I820" s="198"/>
      <c r="J820" s="199">
        <f>ROUND(I820*H820,2)</f>
        <v>0</v>
      </c>
      <c r="K820" s="195" t="s">
        <v>160</v>
      </c>
      <c r="L820" s="61"/>
      <c r="M820" s="200" t="s">
        <v>21</v>
      </c>
      <c r="N820" s="201" t="s">
        <v>46</v>
      </c>
      <c r="O820" s="42"/>
      <c r="P820" s="202">
        <f>O820*H820</f>
        <v>0</v>
      </c>
      <c r="Q820" s="202">
        <v>0</v>
      </c>
      <c r="R820" s="202">
        <f>Q820*H820</f>
        <v>0</v>
      </c>
      <c r="S820" s="202">
        <v>0</v>
      </c>
      <c r="T820" s="203">
        <f>S820*H820</f>
        <v>0</v>
      </c>
      <c r="AR820" s="24" t="s">
        <v>291</v>
      </c>
      <c r="AT820" s="24" t="s">
        <v>156</v>
      </c>
      <c r="AU820" s="24" t="s">
        <v>83</v>
      </c>
      <c r="AY820" s="24" t="s">
        <v>153</v>
      </c>
      <c r="BE820" s="204">
        <f>IF(N820="základní",J820,0)</f>
        <v>0</v>
      </c>
      <c r="BF820" s="204">
        <f>IF(N820="snížená",J820,0)</f>
        <v>0</v>
      </c>
      <c r="BG820" s="204">
        <f>IF(N820="zákl. přenesená",J820,0)</f>
        <v>0</v>
      </c>
      <c r="BH820" s="204">
        <f>IF(N820="sníž. přenesená",J820,0)</f>
        <v>0</v>
      </c>
      <c r="BI820" s="204">
        <f>IF(N820="nulová",J820,0)</f>
        <v>0</v>
      </c>
      <c r="BJ820" s="24" t="s">
        <v>161</v>
      </c>
      <c r="BK820" s="204">
        <f>ROUND(I820*H820,2)</f>
        <v>0</v>
      </c>
      <c r="BL820" s="24" t="s">
        <v>291</v>
      </c>
      <c r="BM820" s="24" t="s">
        <v>869</v>
      </c>
    </row>
    <row r="821" spans="2:51" s="11" customFormat="1" ht="13.5">
      <c r="B821" s="205"/>
      <c r="C821" s="206"/>
      <c r="D821" s="207" t="s">
        <v>163</v>
      </c>
      <c r="E821" s="208" t="s">
        <v>21</v>
      </c>
      <c r="F821" s="209" t="s">
        <v>864</v>
      </c>
      <c r="G821" s="206"/>
      <c r="H821" s="210">
        <v>813.42</v>
      </c>
      <c r="I821" s="211"/>
      <c r="J821" s="206"/>
      <c r="K821" s="206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163</v>
      </c>
      <c r="AU821" s="216" t="s">
        <v>83</v>
      </c>
      <c r="AV821" s="11" t="s">
        <v>83</v>
      </c>
      <c r="AW821" s="11" t="s">
        <v>37</v>
      </c>
      <c r="AX821" s="11" t="s">
        <v>73</v>
      </c>
      <c r="AY821" s="216" t="s">
        <v>153</v>
      </c>
    </row>
    <row r="822" spans="2:51" s="13" customFormat="1" ht="13.5">
      <c r="B822" s="228"/>
      <c r="C822" s="229"/>
      <c r="D822" s="207" t="s">
        <v>163</v>
      </c>
      <c r="E822" s="230" t="s">
        <v>21</v>
      </c>
      <c r="F822" s="231" t="s">
        <v>865</v>
      </c>
      <c r="G822" s="229"/>
      <c r="H822" s="232" t="s">
        <v>21</v>
      </c>
      <c r="I822" s="233"/>
      <c r="J822" s="229"/>
      <c r="K822" s="229"/>
      <c r="L822" s="234"/>
      <c r="M822" s="235"/>
      <c r="N822" s="236"/>
      <c r="O822" s="236"/>
      <c r="P822" s="236"/>
      <c r="Q822" s="236"/>
      <c r="R822" s="236"/>
      <c r="S822" s="236"/>
      <c r="T822" s="237"/>
      <c r="AT822" s="238" t="s">
        <v>163</v>
      </c>
      <c r="AU822" s="238" t="s">
        <v>83</v>
      </c>
      <c r="AV822" s="13" t="s">
        <v>81</v>
      </c>
      <c r="AW822" s="13" t="s">
        <v>37</v>
      </c>
      <c r="AX822" s="13" t="s">
        <v>73</v>
      </c>
      <c r="AY822" s="238" t="s">
        <v>153</v>
      </c>
    </row>
    <row r="823" spans="2:51" s="12" customFormat="1" ht="13.5">
      <c r="B823" s="217"/>
      <c r="C823" s="218"/>
      <c r="D823" s="239" t="s">
        <v>163</v>
      </c>
      <c r="E823" s="240" t="s">
        <v>21</v>
      </c>
      <c r="F823" s="241" t="s">
        <v>165</v>
      </c>
      <c r="G823" s="218"/>
      <c r="H823" s="242">
        <v>813.42</v>
      </c>
      <c r="I823" s="222"/>
      <c r="J823" s="218"/>
      <c r="K823" s="218"/>
      <c r="L823" s="223"/>
      <c r="M823" s="224"/>
      <c r="N823" s="225"/>
      <c r="O823" s="225"/>
      <c r="P823" s="225"/>
      <c r="Q823" s="225"/>
      <c r="R823" s="225"/>
      <c r="S823" s="225"/>
      <c r="T823" s="226"/>
      <c r="AT823" s="227" t="s">
        <v>163</v>
      </c>
      <c r="AU823" s="227" t="s">
        <v>83</v>
      </c>
      <c r="AV823" s="12" t="s">
        <v>161</v>
      </c>
      <c r="AW823" s="12" t="s">
        <v>37</v>
      </c>
      <c r="AX823" s="12" t="s">
        <v>81</v>
      </c>
      <c r="AY823" s="227" t="s">
        <v>153</v>
      </c>
    </row>
    <row r="824" spans="2:65" s="1" customFormat="1" ht="22.5" customHeight="1">
      <c r="B824" s="41"/>
      <c r="C824" s="193" t="s">
        <v>870</v>
      </c>
      <c r="D824" s="193" t="s">
        <v>156</v>
      </c>
      <c r="E824" s="194" t="s">
        <v>871</v>
      </c>
      <c r="F824" s="195" t="s">
        <v>872</v>
      </c>
      <c r="G824" s="196" t="s">
        <v>183</v>
      </c>
      <c r="H824" s="197">
        <v>510.311</v>
      </c>
      <c r="I824" s="198"/>
      <c r="J824" s="199">
        <f>ROUND(I824*H824,2)</f>
        <v>0</v>
      </c>
      <c r="K824" s="195" t="s">
        <v>160</v>
      </c>
      <c r="L824" s="61"/>
      <c r="M824" s="200" t="s">
        <v>21</v>
      </c>
      <c r="N824" s="201" t="s">
        <v>46</v>
      </c>
      <c r="O824" s="42"/>
      <c r="P824" s="202">
        <f>O824*H824</f>
        <v>0</v>
      </c>
      <c r="Q824" s="202">
        <v>0.00025</v>
      </c>
      <c r="R824" s="202">
        <f>Q824*H824</f>
        <v>0.12757775</v>
      </c>
      <c r="S824" s="202">
        <v>0</v>
      </c>
      <c r="T824" s="203">
        <f>S824*H824</f>
        <v>0</v>
      </c>
      <c r="AR824" s="24" t="s">
        <v>291</v>
      </c>
      <c r="AT824" s="24" t="s">
        <v>156</v>
      </c>
      <c r="AU824" s="24" t="s">
        <v>83</v>
      </c>
      <c r="AY824" s="24" t="s">
        <v>153</v>
      </c>
      <c r="BE824" s="204">
        <f>IF(N824="základní",J824,0)</f>
        <v>0</v>
      </c>
      <c r="BF824" s="204">
        <f>IF(N824="snížená",J824,0)</f>
        <v>0</v>
      </c>
      <c r="BG824" s="204">
        <f>IF(N824="zákl. přenesená",J824,0)</f>
        <v>0</v>
      </c>
      <c r="BH824" s="204">
        <f>IF(N824="sníž. přenesená",J824,0)</f>
        <v>0</v>
      </c>
      <c r="BI824" s="204">
        <f>IF(N824="nulová",J824,0)</f>
        <v>0</v>
      </c>
      <c r="BJ824" s="24" t="s">
        <v>161</v>
      </c>
      <c r="BK824" s="204">
        <f>ROUND(I824*H824,2)</f>
        <v>0</v>
      </c>
      <c r="BL824" s="24" t="s">
        <v>291</v>
      </c>
      <c r="BM824" s="24" t="s">
        <v>873</v>
      </c>
    </row>
    <row r="825" spans="2:51" s="11" customFormat="1" ht="13.5">
      <c r="B825" s="205"/>
      <c r="C825" s="206"/>
      <c r="D825" s="207" t="s">
        <v>163</v>
      </c>
      <c r="E825" s="208" t="s">
        <v>21</v>
      </c>
      <c r="F825" s="209" t="s">
        <v>874</v>
      </c>
      <c r="G825" s="206"/>
      <c r="H825" s="210">
        <v>50.93</v>
      </c>
      <c r="I825" s="211"/>
      <c r="J825" s="206"/>
      <c r="K825" s="206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163</v>
      </c>
      <c r="AU825" s="216" t="s">
        <v>83</v>
      </c>
      <c r="AV825" s="11" t="s">
        <v>83</v>
      </c>
      <c r="AW825" s="11" t="s">
        <v>37</v>
      </c>
      <c r="AX825" s="11" t="s">
        <v>73</v>
      </c>
      <c r="AY825" s="216" t="s">
        <v>153</v>
      </c>
    </row>
    <row r="826" spans="2:51" s="11" customFormat="1" ht="13.5">
      <c r="B826" s="205"/>
      <c r="C826" s="206"/>
      <c r="D826" s="207" t="s">
        <v>163</v>
      </c>
      <c r="E826" s="208" t="s">
        <v>21</v>
      </c>
      <c r="F826" s="209" t="s">
        <v>875</v>
      </c>
      <c r="G826" s="206"/>
      <c r="H826" s="210">
        <v>21.024</v>
      </c>
      <c r="I826" s="211"/>
      <c r="J826" s="206"/>
      <c r="K826" s="206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163</v>
      </c>
      <c r="AU826" s="216" t="s">
        <v>83</v>
      </c>
      <c r="AV826" s="11" t="s">
        <v>83</v>
      </c>
      <c r="AW826" s="11" t="s">
        <v>37</v>
      </c>
      <c r="AX826" s="11" t="s">
        <v>73</v>
      </c>
      <c r="AY826" s="216" t="s">
        <v>153</v>
      </c>
    </row>
    <row r="827" spans="2:51" s="11" customFormat="1" ht="13.5">
      <c r="B827" s="205"/>
      <c r="C827" s="206"/>
      <c r="D827" s="207" t="s">
        <v>163</v>
      </c>
      <c r="E827" s="208" t="s">
        <v>21</v>
      </c>
      <c r="F827" s="209" t="s">
        <v>876</v>
      </c>
      <c r="G827" s="206"/>
      <c r="H827" s="210">
        <v>16.04</v>
      </c>
      <c r="I827" s="211"/>
      <c r="J827" s="206"/>
      <c r="K827" s="206"/>
      <c r="L827" s="212"/>
      <c r="M827" s="213"/>
      <c r="N827" s="214"/>
      <c r="O827" s="214"/>
      <c r="P827" s="214"/>
      <c r="Q827" s="214"/>
      <c r="R827" s="214"/>
      <c r="S827" s="214"/>
      <c r="T827" s="215"/>
      <c r="AT827" s="216" t="s">
        <v>163</v>
      </c>
      <c r="AU827" s="216" t="s">
        <v>83</v>
      </c>
      <c r="AV827" s="11" t="s">
        <v>83</v>
      </c>
      <c r="AW827" s="11" t="s">
        <v>37</v>
      </c>
      <c r="AX827" s="11" t="s">
        <v>73</v>
      </c>
      <c r="AY827" s="216" t="s">
        <v>153</v>
      </c>
    </row>
    <row r="828" spans="2:51" s="11" customFormat="1" ht="13.5">
      <c r="B828" s="205"/>
      <c r="C828" s="206"/>
      <c r="D828" s="207" t="s">
        <v>163</v>
      </c>
      <c r="E828" s="208" t="s">
        <v>21</v>
      </c>
      <c r="F828" s="209" t="s">
        <v>877</v>
      </c>
      <c r="G828" s="206"/>
      <c r="H828" s="210">
        <v>108.998</v>
      </c>
      <c r="I828" s="211"/>
      <c r="J828" s="206"/>
      <c r="K828" s="206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163</v>
      </c>
      <c r="AU828" s="216" t="s">
        <v>83</v>
      </c>
      <c r="AV828" s="11" t="s">
        <v>83</v>
      </c>
      <c r="AW828" s="11" t="s">
        <v>37</v>
      </c>
      <c r="AX828" s="11" t="s">
        <v>73</v>
      </c>
      <c r="AY828" s="216" t="s">
        <v>153</v>
      </c>
    </row>
    <row r="829" spans="2:51" s="11" customFormat="1" ht="13.5">
      <c r="B829" s="205"/>
      <c r="C829" s="206"/>
      <c r="D829" s="207" t="s">
        <v>163</v>
      </c>
      <c r="E829" s="208" t="s">
        <v>21</v>
      </c>
      <c r="F829" s="209" t="s">
        <v>878</v>
      </c>
      <c r="G829" s="206"/>
      <c r="H829" s="210">
        <v>45.143</v>
      </c>
      <c r="I829" s="211"/>
      <c r="J829" s="206"/>
      <c r="K829" s="206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163</v>
      </c>
      <c r="AU829" s="216" t="s">
        <v>83</v>
      </c>
      <c r="AV829" s="11" t="s">
        <v>83</v>
      </c>
      <c r="AW829" s="11" t="s">
        <v>37</v>
      </c>
      <c r="AX829" s="11" t="s">
        <v>73</v>
      </c>
      <c r="AY829" s="216" t="s">
        <v>153</v>
      </c>
    </row>
    <row r="830" spans="2:51" s="11" customFormat="1" ht="13.5">
      <c r="B830" s="205"/>
      <c r="C830" s="206"/>
      <c r="D830" s="207" t="s">
        <v>163</v>
      </c>
      <c r="E830" s="208" t="s">
        <v>21</v>
      </c>
      <c r="F830" s="209" t="s">
        <v>879</v>
      </c>
      <c r="G830" s="206"/>
      <c r="H830" s="210">
        <v>9.966</v>
      </c>
      <c r="I830" s="211"/>
      <c r="J830" s="206"/>
      <c r="K830" s="206"/>
      <c r="L830" s="212"/>
      <c r="M830" s="213"/>
      <c r="N830" s="214"/>
      <c r="O830" s="214"/>
      <c r="P830" s="214"/>
      <c r="Q830" s="214"/>
      <c r="R830" s="214"/>
      <c r="S830" s="214"/>
      <c r="T830" s="215"/>
      <c r="AT830" s="216" t="s">
        <v>163</v>
      </c>
      <c r="AU830" s="216" t="s">
        <v>83</v>
      </c>
      <c r="AV830" s="11" t="s">
        <v>83</v>
      </c>
      <c r="AW830" s="11" t="s">
        <v>37</v>
      </c>
      <c r="AX830" s="11" t="s">
        <v>73</v>
      </c>
      <c r="AY830" s="216" t="s">
        <v>153</v>
      </c>
    </row>
    <row r="831" spans="2:51" s="11" customFormat="1" ht="13.5">
      <c r="B831" s="205"/>
      <c r="C831" s="206"/>
      <c r="D831" s="207" t="s">
        <v>163</v>
      </c>
      <c r="E831" s="208" t="s">
        <v>21</v>
      </c>
      <c r="F831" s="209" t="s">
        <v>880</v>
      </c>
      <c r="G831" s="206"/>
      <c r="H831" s="210">
        <v>258.21</v>
      </c>
      <c r="I831" s="211"/>
      <c r="J831" s="206"/>
      <c r="K831" s="206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163</v>
      </c>
      <c r="AU831" s="216" t="s">
        <v>83</v>
      </c>
      <c r="AV831" s="11" t="s">
        <v>83</v>
      </c>
      <c r="AW831" s="11" t="s">
        <v>37</v>
      </c>
      <c r="AX831" s="11" t="s">
        <v>73</v>
      </c>
      <c r="AY831" s="216" t="s">
        <v>153</v>
      </c>
    </row>
    <row r="832" spans="2:51" s="12" customFormat="1" ht="13.5">
      <c r="B832" s="217"/>
      <c r="C832" s="218"/>
      <c r="D832" s="239" t="s">
        <v>163</v>
      </c>
      <c r="E832" s="240" t="s">
        <v>21</v>
      </c>
      <c r="F832" s="241" t="s">
        <v>165</v>
      </c>
      <c r="G832" s="218"/>
      <c r="H832" s="242">
        <v>510.311</v>
      </c>
      <c r="I832" s="222"/>
      <c r="J832" s="218"/>
      <c r="K832" s="218"/>
      <c r="L832" s="223"/>
      <c r="M832" s="224"/>
      <c r="N832" s="225"/>
      <c r="O832" s="225"/>
      <c r="P832" s="225"/>
      <c r="Q832" s="225"/>
      <c r="R832" s="225"/>
      <c r="S832" s="225"/>
      <c r="T832" s="226"/>
      <c r="AT832" s="227" t="s">
        <v>163</v>
      </c>
      <c r="AU832" s="227" t="s">
        <v>83</v>
      </c>
      <c r="AV832" s="12" t="s">
        <v>161</v>
      </c>
      <c r="AW832" s="12" t="s">
        <v>37</v>
      </c>
      <c r="AX832" s="12" t="s">
        <v>81</v>
      </c>
      <c r="AY832" s="227" t="s">
        <v>153</v>
      </c>
    </row>
    <row r="833" spans="2:65" s="1" customFormat="1" ht="31.5" customHeight="1">
      <c r="B833" s="41"/>
      <c r="C833" s="193" t="s">
        <v>881</v>
      </c>
      <c r="D833" s="193" t="s">
        <v>156</v>
      </c>
      <c r="E833" s="194" t="s">
        <v>882</v>
      </c>
      <c r="F833" s="195" t="s">
        <v>883</v>
      </c>
      <c r="G833" s="196" t="s">
        <v>183</v>
      </c>
      <c r="H833" s="197">
        <v>1275.409</v>
      </c>
      <c r="I833" s="198"/>
      <c r="J833" s="199">
        <f>ROUND(I833*H833,2)</f>
        <v>0</v>
      </c>
      <c r="K833" s="195" t="s">
        <v>160</v>
      </c>
      <c r="L833" s="61"/>
      <c r="M833" s="200" t="s">
        <v>21</v>
      </c>
      <c r="N833" s="201" t="s">
        <v>46</v>
      </c>
      <c r="O833" s="42"/>
      <c r="P833" s="202">
        <f>O833*H833</f>
        <v>0</v>
      </c>
      <c r="Q833" s="202">
        <v>7E-05</v>
      </c>
      <c r="R833" s="202">
        <f>Q833*H833</f>
        <v>0.08927863</v>
      </c>
      <c r="S833" s="202">
        <v>0</v>
      </c>
      <c r="T833" s="203">
        <f>S833*H833</f>
        <v>0</v>
      </c>
      <c r="AR833" s="24" t="s">
        <v>291</v>
      </c>
      <c r="AT833" s="24" t="s">
        <v>156</v>
      </c>
      <c r="AU833" s="24" t="s">
        <v>83</v>
      </c>
      <c r="AY833" s="24" t="s">
        <v>153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4" t="s">
        <v>161</v>
      </c>
      <c r="BK833" s="204">
        <f>ROUND(I833*H833,2)</f>
        <v>0</v>
      </c>
      <c r="BL833" s="24" t="s">
        <v>291</v>
      </c>
      <c r="BM833" s="24" t="s">
        <v>884</v>
      </c>
    </row>
    <row r="834" spans="2:51" s="13" customFormat="1" ht="13.5">
      <c r="B834" s="228"/>
      <c r="C834" s="229"/>
      <c r="D834" s="207" t="s">
        <v>163</v>
      </c>
      <c r="E834" s="230" t="s">
        <v>21</v>
      </c>
      <c r="F834" s="231" t="s">
        <v>885</v>
      </c>
      <c r="G834" s="229"/>
      <c r="H834" s="232" t="s">
        <v>21</v>
      </c>
      <c r="I834" s="233"/>
      <c r="J834" s="229"/>
      <c r="K834" s="229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163</v>
      </c>
      <c r="AU834" s="238" t="s">
        <v>83</v>
      </c>
      <c r="AV834" s="13" t="s">
        <v>81</v>
      </c>
      <c r="AW834" s="13" t="s">
        <v>37</v>
      </c>
      <c r="AX834" s="13" t="s">
        <v>73</v>
      </c>
      <c r="AY834" s="238" t="s">
        <v>153</v>
      </c>
    </row>
    <row r="835" spans="2:51" s="11" customFormat="1" ht="13.5">
      <c r="B835" s="205"/>
      <c r="C835" s="206"/>
      <c r="D835" s="207" t="s">
        <v>163</v>
      </c>
      <c r="E835" s="208" t="s">
        <v>21</v>
      </c>
      <c r="F835" s="209" t="s">
        <v>886</v>
      </c>
      <c r="G835" s="206"/>
      <c r="H835" s="210">
        <v>298.333</v>
      </c>
      <c r="I835" s="211"/>
      <c r="J835" s="206"/>
      <c r="K835" s="206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163</v>
      </c>
      <c r="AU835" s="216" t="s">
        <v>83</v>
      </c>
      <c r="AV835" s="11" t="s">
        <v>83</v>
      </c>
      <c r="AW835" s="11" t="s">
        <v>37</v>
      </c>
      <c r="AX835" s="11" t="s">
        <v>73</v>
      </c>
      <c r="AY835" s="216" t="s">
        <v>153</v>
      </c>
    </row>
    <row r="836" spans="2:51" s="13" customFormat="1" ht="13.5">
      <c r="B836" s="228"/>
      <c r="C836" s="229"/>
      <c r="D836" s="207" t="s">
        <v>163</v>
      </c>
      <c r="E836" s="230" t="s">
        <v>21</v>
      </c>
      <c r="F836" s="231" t="s">
        <v>887</v>
      </c>
      <c r="G836" s="229"/>
      <c r="H836" s="232" t="s">
        <v>21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163</v>
      </c>
      <c r="AU836" s="238" t="s">
        <v>83</v>
      </c>
      <c r="AV836" s="13" t="s">
        <v>81</v>
      </c>
      <c r="AW836" s="13" t="s">
        <v>37</v>
      </c>
      <c r="AX836" s="13" t="s">
        <v>73</v>
      </c>
      <c r="AY836" s="238" t="s">
        <v>153</v>
      </c>
    </row>
    <row r="837" spans="2:51" s="11" customFormat="1" ht="13.5">
      <c r="B837" s="205"/>
      <c r="C837" s="206"/>
      <c r="D837" s="207" t="s">
        <v>163</v>
      </c>
      <c r="E837" s="208" t="s">
        <v>21</v>
      </c>
      <c r="F837" s="209" t="s">
        <v>888</v>
      </c>
      <c r="G837" s="206"/>
      <c r="H837" s="210">
        <v>977.076</v>
      </c>
      <c r="I837" s="211"/>
      <c r="J837" s="206"/>
      <c r="K837" s="206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163</v>
      </c>
      <c r="AU837" s="216" t="s">
        <v>83</v>
      </c>
      <c r="AV837" s="11" t="s">
        <v>83</v>
      </c>
      <c r="AW837" s="11" t="s">
        <v>37</v>
      </c>
      <c r="AX837" s="11" t="s">
        <v>73</v>
      </c>
      <c r="AY837" s="216" t="s">
        <v>153</v>
      </c>
    </row>
    <row r="838" spans="2:51" s="12" customFormat="1" ht="13.5">
      <c r="B838" s="217"/>
      <c r="C838" s="218"/>
      <c r="D838" s="239" t="s">
        <v>163</v>
      </c>
      <c r="E838" s="240" t="s">
        <v>21</v>
      </c>
      <c r="F838" s="241" t="s">
        <v>165</v>
      </c>
      <c r="G838" s="218"/>
      <c r="H838" s="242">
        <v>1275.409</v>
      </c>
      <c r="I838" s="222"/>
      <c r="J838" s="218"/>
      <c r="K838" s="218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163</v>
      </c>
      <c r="AU838" s="227" t="s">
        <v>83</v>
      </c>
      <c r="AV838" s="12" t="s">
        <v>161</v>
      </c>
      <c r="AW838" s="12" t="s">
        <v>37</v>
      </c>
      <c r="AX838" s="12" t="s">
        <v>81</v>
      </c>
      <c r="AY838" s="227" t="s">
        <v>153</v>
      </c>
    </row>
    <row r="839" spans="2:65" s="1" customFormat="1" ht="31.5" customHeight="1">
      <c r="B839" s="41"/>
      <c r="C839" s="193" t="s">
        <v>889</v>
      </c>
      <c r="D839" s="193" t="s">
        <v>156</v>
      </c>
      <c r="E839" s="194" t="s">
        <v>890</v>
      </c>
      <c r="F839" s="195" t="s">
        <v>891</v>
      </c>
      <c r="G839" s="196" t="s">
        <v>183</v>
      </c>
      <c r="H839" s="197">
        <v>1275.409</v>
      </c>
      <c r="I839" s="198"/>
      <c r="J839" s="199">
        <f>ROUND(I839*H839,2)</f>
        <v>0</v>
      </c>
      <c r="K839" s="195" t="s">
        <v>160</v>
      </c>
      <c r="L839" s="61"/>
      <c r="M839" s="200" t="s">
        <v>21</v>
      </c>
      <c r="N839" s="201" t="s">
        <v>46</v>
      </c>
      <c r="O839" s="42"/>
      <c r="P839" s="202">
        <f>O839*H839</f>
        <v>0</v>
      </c>
      <c r="Q839" s="202">
        <v>7E-05</v>
      </c>
      <c r="R839" s="202">
        <f>Q839*H839</f>
        <v>0.08927863</v>
      </c>
      <c r="S839" s="202">
        <v>0</v>
      </c>
      <c r="T839" s="203">
        <f>S839*H839</f>
        <v>0</v>
      </c>
      <c r="AR839" s="24" t="s">
        <v>291</v>
      </c>
      <c r="AT839" s="24" t="s">
        <v>156</v>
      </c>
      <c r="AU839" s="24" t="s">
        <v>83</v>
      </c>
      <c r="AY839" s="24" t="s">
        <v>153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24" t="s">
        <v>161</v>
      </c>
      <c r="BK839" s="204">
        <f>ROUND(I839*H839,2)</f>
        <v>0</v>
      </c>
      <c r="BL839" s="24" t="s">
        <v>291</v>
      </c>
      <c r="BM839" s="24" t="s">
        <v>892</v>
      </c>
    </row>
    <row r="840" spans="2:51" s="13" customFormat="1" ht="13.5">
      <c r="B840" s="228"/>
      <c r="C840" s="229"/>
      <c r="D840" s="207" t="s">
        <v>163</v>
      </c>
      <c r="E840" s="230" t="s">
        <v>21</v>
      </c>
      <c r="F840" s="231" t="s">
        <v>885</v>
      </c>
      <c r="G840" s="229"/>
      <c r="H840" s="232" t="s">
        <v>21</v>
      </c>
      <c r="I840" s="233"/>
      <c r="J840" s="229"/>
      <c r="K840" s="229"/>
      <c r="L840" s="234"/>
      <c r="M840" s="235"/>
      <c r="N840" s="236"/>
      <c r="O840" s="236"/>
      <c r="P840" s="236"/>
      <c r="Q840" s="236"/>
      <c r="R840" s="236"/>
      <c r="S840" s="236"/>
      <c r="T840" s="237"/>
      <c r="AT840" s="238" t="s">
        <v>163</v>
      </c>
      <c r="AU840" s="238" t="s">
        <v>83</v>
      </c>
      <c r="AV840" s="13" t="s">
        <v>81</v>
      </c>
      <c r="AW840" s="13" t="s">
        <v>37</v>
      </c>
      <c r="AX840" s="13" t="s">
        <v>73</v>
      </c>
      <c r="AY840" s="238" t="s">
        <v>153</v>
      </c>
    </row>
    <row r="841" spans="2:51" s="11" customFormat="1" ht="13.5">
      <c r="B841" s="205"/>
      <c r="C841" s="206"/>
      <c r="D841" s="207" t="s">
        <v>163</v>
      </c>
      <c r="E841" s="208" t="s">
        <v>21</v>
      </c>
      <c r="F841" s="209" t="s">
        <v>886</v>
      </c>
      <c r="G841" s="206"/>
      <c r="H841" s="210">
        <v>298.333</v>
      </c>
      <c r="I841" s="211"/>
      <c r="J841" s="206"/>
      <c r="K841" s="206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163</v>
      </c>
      <c r="AU841" s="216" t="s">
        <v>83</v>
      </c>
      <c r="AV841" s="11" t="s">
        <v>83</v>
      </c>
      <c r="AW841" s="11" t="s">
        <v>37</v>
      </c>
      <c r="AX841" s="11" t="s">
        <v>73</v>
      </c>
      <c r="AY841" s="216" t="s">
        <v>153</v>
      </c>
    </row>
    <row r="842" spans="2:51" s="13" customFormat="1" ht="13.5">
      <c r="B842" s="228"/>
      <c r="C842" s="229"/>
      <c r="D842" s="207" t="s">
        <v>163</v>
      </c>
      <c r="E842" s="230" t="s">
        <v>21</v>
      </c>
      <c r="F842" s="231" t="s">
        <v>887</v>
      </c>
      <c r="G842" s="229"/>
      <c r="H842" s="232" t="s">
        <v>21</v>
      </c>
      <c r="I842" s="233"/>
      <c r="J842" s="229"/>
      <c r="K842" s="229"/>
      <c r="L842" s="234"/>
      <c r="M842" s="235"/>
      <c r="N842" s="236"/>
      <c r="O842" s="236"/>
      <c r="P842" s="236"/>
      <c r="Q842" s="236"/>
      <c r="R842" s="236"/>
      <c r="S842" s="236"/>
      <c r="T842" s="237"/>
      <c r="AT842" s="238" t="s">
        <v>163</v>
      </c>
      <c r="AU842" s="238" t="s">
        <v>83</v>
      </c>
      <c r="AV842" s="13" t="s">
        <v>81</v>
      </c>
      <c r="AW842" s="13" t="s">
        <v>37</v>
      </c>
      <c r="AX842" s="13" t="s">
        <v>73</v>
      </c>
      <c r="AY842" s="238" t="s">
        <v>153</v>
      </c>
    </row>
    <row r="843" spans="2:51" s="11" customFormat="1" ht="13.5">
      <c r="B843" s="205"/>
      <c r="C843" s="206"/>
      <c r="D843" s="207" t="s">
        <v>163</v>
      </c>
      <c r="E843" s="208" t="s">
        <v>21</v>
      </c>
      <c r="F843" s="209" t="s">
        <v>888</v>
      </c>
      <c r="G843" s="206"/>
      <c r="H843" s="210">
        <v>977.076</v>
      </c>
      <c r="I843" s="211"/>
      <c r="J843" s="206"/>
      <c r="K843" s="206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163</v>
      </c>
      <c r="AU843" s="216" t="s">
        <v>83</v>
      </c>
      <c r="AV843" s="11" t="s">
        <v>83</v>
      </c>
      <c r="AW843" s="11" t="s">
        <v>37</v>
      </c>
      <c r="AX843" s="11" t="s">
        <v>73</v>
      </c>
      <c r="AY843" s="216" t="s">
        <v>153</v>
      </c>
    </row>
    <row r="844" spans="2:51" s="12" customFormat="1" ht="13.5">
      <c r="B844" s="217"/>
      <c r="C844" s="218"/>
      <c r="D844" s="239" t="s">
        <v>163</v>
      </c>
      <c r="E844" s="240" t="s">
        <v>21</v>
      </c>
      <c r="F844" s="241" t="s">
        <v>165</v>
      </c>
      <c r="G844" s="218"/>
      <c r="H844" s="242">
        <v>1275.409</v>
      </c>
      <c r="I844" s="222"/>
      <c r="J844" s="218"/>
      <c r="K844" s="218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163</v>
      </c>
      <c r="AU844" s="227" t="s">
        <v>83</v>
      </c>
      <c r="AV844" s="12" t="s">
        <v>161</v>
      </c>
      <c r="AW844" s="12" t="s">
        <v>37</v>
      </c>
      <c r="AX844" s="12" t="s">
        <v>81</v>
      </c>
      <c r="AY844" s="227" t="s">
        <v>153</v>
      </c>
    </row>
    <row r="845" spans="2:65" s="1" customFormat="1" ht="22.5" customHeight="1">
      <c r="B845" s="41"/>
      <c r="C845" s="193" t="s">
        <v>893</v>
      </c>
      <c r="D845" s="193" t="s">
        <v>156</v>
      </c>
      <c r="E845" s="194" t="s">
        <v>894</v>
      </c>
      <c r="F845" s="195" t="s">
        <v>895</v>
      </c>
      <c r="G845" s="196" t="s">
        <v>183</v>
      </c>
      <c r="H845" s="197">
        <v>1275.409</v>
      </c>
      <c r="I845" s="198"/>
      <c r="J845" s="199">
        <f>ROUND(I845*H845,2)</f>
        <v>0</v>
      </c>
      <c r="K845" s="195" t="s">
        <v>21</v>
      </c>
      <c r="L845" s="61"/>
      <c r="M845" s="200" t="s">
        <v>21</v>
      </c>
      <c r="N845" s="201" t="s">
        <v>46</v>
      </c>
      <c r="O845" s="42"/>
      <c r="P845" s="202">
        <f>O845*H845</f>
        <v>0</v>
      </c>
      <c r="Q845" s="202">
        <v>0.00012</v>
      </c>
      <c r="R845" s="202">
        <f>Q845*H845</f>
        <v>0.15304908</v>
      </c>
      <c r="S845" s="202">
        <v>0</v>
      </c>
      <c r="T845" s="203">
        <f>S845*H845</f>
        <v>0</v>
      </c>
      <c r="AR845" s="24" t="s">
        <v>291</v>
      </c>
      <c r="AT845" s="24" t="s">
        <v>156</v>
      </c>
      <c r="AU845" s="24" t="s">
        <v>83</v>
      </c>
      <c r="AY845" s="24" t="s">
        <v>153</v>
      </c>
      <c r="BE845" s="204">
        <f>IF(N845="základní",J845,0)</f>
        <v>0</v>
      </c>
      <c r="BF845" s="204">
        <f>IF(N845="snížená",J845,0)</f>
        <v>0</v>
      </c>
      <c r="BG845" s="204">
        <f>IF(N845="zákl. přenesená",J845,0)</f>
        <v>0</v>
      </c>
      <c r="BH845" s="204">
        <f>IF(N845="sníž. přenesená",J845,0)</f>
        <v>0</v>
      </c>
      <c r="BI845" s="204">
        <f>IF(N845="nulová",J845,0)</f>
        <v>0</v>
      </c>
      <c r="BJ845" s="24" t="s">
        <v>161</v>
      </c>
      <c r="BK845" s="204">
        <f>ROUND(I845*H845,2)</f>
        <v>0</v>
      </c>
      <c r="BL845" s="24" t="s">
        <v>291</v>
      </c>
      <c r="BM845" s="24" t="s">
        <v>896</v>
      </c>
    </row>
    <row r="846" spans="2:51" s="13" customFormat="1" ht="13.5">
      <c r="B846" s="228"/>
      <c r="C846" s="229"/>
      <c r="D846" s="207" t="s">
        <v>163</v>
      </c>
      <c r="E846" s="230" t="s">
        <v>21</v>
      </c>
      <c r="F846" s="231" t="s">
        <v>885</v>
      </c>
      <c r="G846" s="229"/>
      <c r="H846" s="232" t="s">
        <v>21</v>
      </c>
      <c r="I846" s="233"/>
      <c r="J846" s="229"/>
      <c r="K846" s="229"/>
      <c r="L846" s="234"/>
      <c r="M846" s="235"/>
      <c r="N846" s="236"/>
      <c r="O846" s="236"/>
      <c r="P846" s="236"/>
      <c r="Q846" s="236"/>
      <c r="R846" s="236"/>
      <c r="S846" s="236"/>
      <c r="T846" s="237"/>
      <c r="AT846" s="238" t="s">
        <v>163</v>
      </c>
      <c r="AU846" s="238" t="s">
        <v>83</v>
      </c>
      <c r="AV846" s="13" t="s">
        <v>81</v>
      </c>
      <c r="AW846" s="13" t="s">
        <v>37</v>
      </c>
      <c r="AX846" s="13" t="s">
        <v>73</v>
      </c>
      <c r="AY846" s="238" t="s">
        <v>153</v>
      </c>
    </row>
    <row r="847" spans="2:51" s="11" customFormat="1" ht="13.5">
      <c r="B847" s="205"/>
      <c r="C847" s="206"/>
      <c r="D847" s="207" t="s">
        <v>163</v>
      </c>
      <c r="E847" s="208" t="s">
        <v>21</v>
      </c>
      <c r="F847" s="209" t="s">
        <v>886</v>
      </c>
      <c r="G847" s="206"/>
      <c r="H847" s="210">
        <v>298.333</v>
      </c>
      <c r="I847" s="211"/>
      <c r="J847" s="206"/>
      <c r="K847" s="206"/>
      <c r="L847" s="212"/>
      <c r="M847" s="213"/>
      <c r="N847" s="214"/>
      <c r="O847" s="214"/>
      <c r="P847" s="214"/>
      <c r="Q847" s="214"/>
      <c r="R847" s="214"/>
      <c r="S847" s="214"/>
      <c r="T847" s="215"/>
      <c r="AT847" s="216" t="s">
        <v>163</v>
      </c>
      <c r="AU847" s="216" t="s">
        <v>83</v>
      </c>
      <c r="AV847" s="11" t="s">
        <v>83</v>
      </c>
      <c r="AW847" s="11" t="s">
        <v>37</v>
      </c>
      <c r="AX847" s="11" t="s">
        <v>73</v>
      </c>
      <c r="AY847" s="216" t="s">
        <v>153</v>
      </c>
    </row>
    <row r="848" spans="2:51" s="13" customFormat="1" ht="13.5">
      <c r="B848" s="228"/>
      <c r="C848" s="229"/>
      <c r="D848" s="207" t="s">
        <v>163</v>
      </c>
      <c r="E848" s="230" t="s">
        <v>21</v>
      </c>
      <c r="F848" s="231" t="s">
        <v>887</v>
      </c>
      <c r="G848" s="229"/>
      <c r="H848" s="232" t="s">
        <v>21</v>
      </c>
      <c r="I848" s="233"/>
      <c r="J848" s="229"/>
      <c r="K848" s="229"/>
      <c r="L848" s="234"/>
      <c r="M848" s="235"/>
      <c r="N848" s="236"/>
      <c r="O848" s="236"/>
      <c r="P848" s="236"/>
      <c r="Q848" s="236"/>
      <c r="R848" s="236"/>
      <c r="S848" s="236"/>
      <c r="T848" s="237"/>
      <c r="AT848" s="238" t="s">
        <v>163</v>
      </c>
      <c r="AU848" s="238" t="s">
        <v>83</v>
      </c>
      <c r="AV848" s="13" t="s">
        <v>81</v>
      </c>
      <c r="AW848" s="13" t="s">
        <v>37</v>
      </c>
      <c r="AX848" s="13" t="s">
        <v>73</v>
      </c>
      <c r="AY848" s="238" t="s">
        <v>153</v>
      </c>
    </row>
    <row r="849" spans="2:51" s="11" customFormat="1" ht="13.5">
      <c r="B849" s="205"/>
      <c r="C849" s="206"/>
      <c r="D849" s="207" t="s">
        <v>163</v>
      </c>
      <c r="E849" s="208" t="s">
        <v>21</v>
      </c>
      <c r="F849" s="209" t="s">
        <v>888</v>
      </c>
      <c r="G849" s="206"/>
      <c r="H849" s="210">
        <v>977.076</v>
      </c>
      <c r="I849" s="211"/>
      <c r="J849" s="206"/>
      <c r="K849" s="206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163</v>
      </c>
      <c r="AU849" s="216" t="s">
        <v>83</v>
      </c>
      <c r="AV849" s="11" t="s">
        <v>83</v>
      </c>
      <c r="AW849" s="11" t="s">
        <v>37</v>
      </c>
      <c r="AX849" s="11" t="s">
        <v>73</v>
      </c>
      <c r="AY849" s="216" t="s">
        <v>153</v>
      </c>
    </row>
    <row r="850" spans="2:51" s="12" customFormat="1" ht="13.5">
      <c r="B850" s="217"/>
      <c r="C850" s="218"/>
      <c r="D850" s="239" t="s">
        <v>163</v>
      </c>
      <c r="E850" s="240" t="s">
        <v>21</v>
      </c>
      <c r="F850" s="241" t="s">
        <v>165</v>
      </c>
      <c r="G850" s="218"/>
      <c r="H850" s="242">
        <v>1275.409</v>
      </c>
      <c r="I850" s="222"/>
      <c r="J850" s="218"/>
      <c r="K850" s="218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163</v>
      </c>
      <c r="AU850" s="227" t="s">
        <v>83</v>
      </c>
      <c r="AV850" s="12" t="s">
        <v>161</v>
      </c>
      <c r="AW850" s="12" t="s">
        <v>37</v>
      </c>
      <c r="AX850" s="12" t="s">
        <v>81</v>
      </c>
      <c r="AY850" s="227" t="s">
        <v>153</v>
      </c>
    </row>
    <row r="851" spans="2:65" s="1" customFormat="1" ht="22.5" customHeight="1">
      <c r="B851" s="41"/>
      <c r="C851" s="193" t="s">
        <v>897</v>
      </c>
      <c r="D851" s="193" t="s">
        <v>156</v>
      </c>
      <c r="E851" s="194" t="s">
        <v>898</v>
      </c>
      <c r="F851" s="195" t="s">
        <v>895</v>
      </c>
      <c r="G851" s="196" t="s">
        <v>183</v>
      </c>
      <c r="H851" s="197">
        <v>13.93</v>
      </c>
      <c r="I851" s="198"/>
      <c r="J851" s="199">
        <f>ROUND(I851*H851,2)</f>
        <v>0</v>
      </c>
      <c r="K851" s="195" t="s">
        <v>21</v>
      </c>
      <c r="L851" s="61"/>
      <c r="M851" s="200" t="s">
        <v>21</v>
      </c>
      <c r="N851" s="201" t="s">
        <v>46</v>
      </c>
      <c r="O851" s="42"/>
      <c r="P851" s="202">
        <f>O851*H851</f>
        <v>0</v>
      </c>
      <c r="Q851" s="202">
        <v>0.00012</v>
      </c>
      <c r="R851" s="202">
        <f>Q851*H851</f>
        <v>0.0016716</v>
      </c>
      <c r="S851" s="202">
        <v>0</v>
      </c>
      <c r="T851" s="203">
        <f>S851*H851</f>
        <v>0</v>
      </c>
      <c r="AR851" s="24" t="s">
        <v>291</v>
      </c>
      <c r="AT851" s="24" t="s">
        <v>156</v>
      </c>
      <c r="AU851" s="24" t="s">
        <v>83</v>
      </c>
      <c r="AY851" s="24" t="s">
        <v>153</v>
      </c>
      <c r="BE851" s="204">
        <f>IF(N851="základní",J851,0)</f>
        <v>0</v>
      </c>
      <c r="BF851" s="204">
        <f>IF(N851="snížená",J851,0)</f>
        <v>0</v>
      </c>
      <c r="BG851" s="204">
        <f>IF(N851="zákl. přenesená",J851,0)</f>
        <v>0</v>
      </c>
      <c r="BH851" s="204">
        <f>IF(N851="sníž. přenesená",J851,0)</f>
        <v>0</v>
      </c>
      <c r="BI851" s="204">
        <f>IF(N851="nulová",J851,0)</f>
        <v>0</v>
      </c>
      <c r="BJ851" s="24" t="s">
        <v>161</v>
      </c>
      <c r="BK851" s="204">
        <f>ROUND(I851*H851,2)</f>
        <v>0</v>
      </c>
      <c r="BL851" s="24" t="s">
        <v>291</v>
      </c>
      <c r="BM851" s="24" t="s">
        <v>899</v>
      </c>
    </row>
    <row r="852" spans="2:51" s="11" customFormat="1" ht="13.5">
      <c r="B852" s="205"/>
      <c r="C852" s="206"/>
      <c r="D852" s="207" t="s">
        <v>163</v>
      </c>
      <c r="E852" s="208" t="s">
        <v>21</v>
      </c>
      <c r="F852" s="209" t="s">
        <v>900</v>
      </c>
      <c r="G852" s="206"/>
      <c r="H852" s="210">
        <v>13.93</v>
      </c>
      <c r="I852" s="211"/>
      <c r="J852" s="206"/>
      <c r="K852" s="206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163</v>
      </c>
      <c r="AU852" s="216" t="s">
        <v>83</v>
      </c>
      <c r="AV852" s="11" t="s">
        <v>83</v>
      </c>
      <c r="AW852" s="11" t="s">
        <v>37</v>
      </c>
      <c r="AX852" s="11" t="s">
        <v>73</v>
      </c>
      <c r="AY852" s="216" t="s">
        <v>153</v>
      </c>
    </row>
    <row r="853" spans="2:51" s="12" customFormat="1" ht="13.5">
      <c r="B853" s="217"/>
      <c r="C853" s="218"/>
      <c r="D853" s="239" t="s">
        <v>163</v>
      </c>
      <c r="E853" s="240" t="s">
        <v>21</v>
      </c>
      <c r="F853" s="241" t="s">
        <v>165</v>
      </c>
      <c r="G853" s="218"/>
      <c r="H853" s="242">
        <v>13.93</v>
      </c>
      <c r="I853" s="222"/>
      <c r="J853" s="218"/>
      <c r="K853" s="218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163</v>
      </c>
      <c r="AU853" s="227" t="s">
        <v>83</v>
      </c>
      <c r="AV853" s="12" t="s">
        <v>161</v>
      </c>
      <c r="AW853" s="12" t="s">
        <v>37</v>
      </c>
      <c r="AX853" s="12" t="s">
        <v>81</v>
      </c>
      <c r="AY853" s="227" t="s">
        <v>153</v>
      </c>
    </row>
    <row r="854" spans="2:65" s="1" customFormat="1" ht="22.5" customHeight="1">
      <c r="B854" s="41"/>
      <c r="C854" s="193" t="s">
        <v>901</v>
      </c>
      <c r="D854" s="193" t="s">
        <v>156</v>
      </c>
      <c r="E854" s="194" t="s">
        <v>902</v>
      </c>
      <c r="F854" s="195" t="s">
        <v>903</v>
      </c>
      <c r="G854" s="196" t="s">
        <v>183</v>
      </c>
      <c r="H854" s="197">
        <v>1275.409</v>
      </c>
      <c r="I854" s="198"/>
      <c r="J854" s="199">
        <f>ROUND(I854*H854,2)</f>
        <v>0</v>
      </c>
      <c r="K854" s="195" t="s">
        <v>160</v>
      </c>
      <c r="L854" s="61"/>
      <c r="M854" s="200" t="s">
        <v>21</v>
      </c>
      <c r="N854" s="201" t="s">
        <v>46</v>
      </c>
      <c r="O854" s="42"/>
      <c r="P854" s="202">
        <f>O854*H854</f>
        <v>0</v>
      </c>
      <c r="Q854" s="202">
        <v>0.00012</v>
      </c>
      <c r="R854" s="202">
        <f>Q854*H854</f>
        <v>0.15304908</v>
      </c>
      <c r="S854" s="202">
        <v>0</v>
      </c>
      <c r="T854" s="203">
        <f>S854*H854</f>
        <v>0</v>
      </c>
      <c r="AR854" s="24" t="s">
        <v>291</v>
      </c>
      <c r="AT854" s="24" t="s">
        <v>156</v>
      </c>
      <c r="AU854" s="24" t="s">
        <v>83</v>
      </c>
      <c r="AY854" s="24" t="s">
        <v>153</v>
      </c>
      <c r="BE854" s="204">
        <f>IF(N854="základní",J854,0)</f>
        <v>0</v>
      </c>
      <c r="BF854" s="204">
        <f>IF(N854="snížená",J854,0)</f>
        <v>0</v>
      </c>
      <c r="BG854" s="204">
        <f>IF(N854="zákl. přenesená",J854,0)</f>
        <v>0</v>
      </c>
      <c r="BH854" s="204">
        <f>IF(N854="sníž. přenesená",J854,0)</f>
        <v>0</v>
      </c>
      <c r="BI854" s="204">
        <f>IF(N854="nulová",J854,0)</f>
        <v>0</v>
      </c>
      <c r="BJ854" s="24" t="s">
        <v>161</v>
      </c>
      <c r="BK854" s="204">
        <f>ROUND(I854*H854,2)</f>
        <v>0</v>
      </c>
      <c r="BL854" s="24" t="s">
        <v>291</v>
      </c>
      <c r="BM854" s="24" t="s">
        <v>904</v>
      </c>
    </row>
    <row r="855" spans="2:51" s="13" customFormat="1" ht="13.5">
      <c r="B855" s="228"/>
      <c r="C855" s="229"/>
      <c r="D855" s="207" t="s">
        <v>163</v>
      </c>
      <c r="E855" s="230" t="s">
        <v>21</v>
      </c>
      <c r="F855" s="231" t="s">
        <v>885</v>
      </c>
      <c r="G855" s="229"/>
      <c r="H855" s="232" t="s">
        <v>21</v>
      </c>
      <c r="I855" s="233"/>
      <c r="J855" s="229"/>
      <c r="K855" s="229"/>
      <c r="L855" s="234"/>
      <c r="M855" s="235"/>
      <c r="N855" s="236"/>
      <c r="O855" s="236"/>
      <c r="P855" s="236"/>
      <c r="Q855" s="236"/>
      <c r="R855" s="236"/>
      <c r="S855" s="236"/>
      <c r="T855" s="237"/>
      <c r="AT855" s="238" t="s">
        <v>163</v>
      </c>
      <c r="AU855" s="238" t="s">
        <v>83</v>
      </c>
      <c r="AV855" s="13" t="s">
        <v>81</v>
      </c>
      <c r="AW855" s="13" t="s">
        <v>37</v>
      </c>
      <c r="AX855" s="13" t="s">
        <v>73</v>
      </c>
      <c r="AY855" s="238" t="s">
        <v>153</v>
      </c>
    </row>
    <row r="856" spans="2:51" s="11" customFormat="1" ht="13.5">
      <c r="B856" s="205"/>
      <c r="C856" s="206"/>
      <c r="D856" s="207" t="s">
        <v>163</v>
      </c>
      <c r="E856" s="208" t="s">
        <v>21</v>
      </c>
      <c r="F856" s="209" t="s">
        <v>886</v>
      </c>
      <c r="G856" s="206"/>
      <c r="H856" s="210">
        <v>298.333</v>
      </c>
      <c r="I856" s="211"/>
      <c r="J856" s="206"/>
      <c r="K856" s="206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163</v>
      </c>
      <c r="AU856" s="216" t="s">
        <v>83</v>
      </c>
      <c r="AV856" s="11" t="s">
        <v>83</v>
      </c>
      <c r="AW856" s="11" t="s">
        <v>37</v>
      </c>
      <c r="AX856" s="11" t="s">
        <v>73</v>
      </c>
      <c r="AY856" s="216" t="s">
        <v>153</v>
      </c>
    </row>
    <row r="857" spans="2:51" s="13" customFormat="1" ht="13.5">
      <c r="B857" s="228"/>
      <c r="C857" s="229"/>
      <c r="D857" s="207" t="s">
        <v>163</v>
      </c>
      <c r="E857" s="230" t="s">
        <v>21</v>
      </c>
      <c r="F857" s="231" t="s">
        <v>887</v>
      </c>
      <c r="G857" s="229"/>
      <c r="H857" s="232" t="s">
        <v>21</v>
      </c>
      <c r="I857" s="233"/>
      <c r="J857" s="229"/>
      <c r="K857" s="229"/>
      <c r="L857" s="234"/>
      <c r="M857" s="235"/>
      <c r="N857" s="236"/>
      <c r="O857" s="236"/>
      <c r="P857" s="236"/>
      <c r="Q857" s="236"/>
      <c r="R857" s="236"/>
      <c r="S857" s="236"/>
      <c r="T857" s="237"/>
      <c r="AT857" s="238" t="s">
        <v>163</v>
      </c>
      <c r="AU857" s="238" t="s">
        <v>83</v>
      </c>
      <c r="AV857" s="13" t="s">
        <v>81</v>
      </c>
      <c r="AW857" s="13" t="s">
        <v>37</v>
      </c>
      <c r="AX857" s="13" t="s">
        <v>73</v>
      </c>
      <c r="AY857" s="238" t="s">
        <v>153</v>
      </c>
    </row>
    <row r="858" spans="2:51" s="11" customFormat="1" ht="13.5">
      <c r="B858" s="205"/>
      <c r="C858" s="206"/>
      <c r="D858" s="207" t="s">
        <v>163</v>
      </c>
      <c r="E858" s="208" t="s">
        <v>21</v>
      </c>
      <c r="F858" s="209" t="s">
        <v>888</v>
      </c>
      <c r="G858" s="206"/>
      <c r="H858" s="210">
        <v>977.076</v>
      </c>
      <c r="I858" s="211"/>
      <c r="J858" s="206"/>
      <c r="K858" s="206"/>
      <c r="L858" s="212"/>
      <c r="M858" s="213"/>
      <c r="N858" s="214"/>
      <c r="O858" s="214"/>
      <c r="P858" s="214"/>
      <c r="Q858" s="214"/>
      <c r="R858" s="214"/>
      <c r="S858" s="214"/>
      <c r="T858" s="215"/>
      <c r="AT858" s="216" t="s">
        <v>163</v>
      </c>
      <c r="AU858" s="216" t="s">
        <v>83</v>
      </c>
      <c r="AV858" s="11" t="s">
        <v>83</v>
      </c>
      <c r="AW858" s="11" t="s">
        <v>37</v>
      </c>
      <c r="AX858" s="11" t="s">
        <v>73</v>
      </c>
      <c r="AY858" s="216" t="s">
        <v>153</v>
      </c>
    </row>
    <row r="859" spans="2:51" s="12" customFormat="1" ht="13.5">
      <c r="B859" s="217"/>
      <c r="C859" s="218"/>
      <c r="D859" s="239" t="s">
        <v>163</v>
      </c>
      <c r="E859" s="240" t="s">
        <v>21</v>
      </c>
      <c r="F859" s="241" t="s">
        <v>165</v>
      </c>
      <c r="G859" s="218"/>
      <c r="H859" s="242">
        <v>1275.409</v>
      </c>
      <c r="I859" s="222"/>
      <c r="J859" s="218"/>
      <c r="K859" s="218"/>
      <c r="L859" s="223"/>
      <c r="M859" s="224"/>
      <c r="N859" s="225"/>
      <c r="O859" s="225"/>
      <c r="P859" s="225"/>
      <c r="Q859" s="225"/>
      <c r="R859" s="225"/>
      <c r="S859" s="225"/>
      <c r="T859" s="226"/>
      <c r="AT859" s="227" t="s">
        <v>163</v>
      </c>
      <c r="AU859" s="227" t="s">
        <v>83</v>
      </c>
      <c r="AV859" s="12" t="s">
        <v>161</v>
      </c>
      <c r="AW859" s="12" t="s">
        <v>37</v>
      </c>
      <c r="AX859" s="12" t="s">
        <v>81</v>
      </c>
      <c r="AY859" s="227" t="s">
        <v>153</v>
      </c>
    </row>
    <row r="860" spans="2:65" s="1" customFormat="1" ht="22.5" customHeight="1">
      <c r="B860" s="41"/>
      <c r="C860" s="193" t="s">
        <v>905</v>
      </c>
      <c r="D860" s="193" t="s">
        <v>156</v>
      </c>
      <c r="E860" s="194" t="s">
        <v>906</v>
      </c>
      <c r="F860" s="195" t="s">
        <v>903</v>
      </c>
      <c r="G860" s="196" t="s">
        <v>183</v>
      </c>
      <c r="H860" s="197">
        <v>13.93</v>
      </c>
      <c r="I860" s="198"/>
      <c r="J860" s="199">
        <f>ROUND(I860*H860,2)</f>
        <v>0</v>
      </c>
      <c r="K860" s="195" t="s">
        <v>21</v>
      </c>
      <c r="L860" s="61"/>
      <c r="M860" s="200" t="s">
        <v>21</v>
      </c>
      <c r="N860" s="201" t="s">
        <v>46</v>
      </c>
      <c r="O860" s="42"/>
      <c r="P860" s="202">
        <f>O860*H860</f>
        <v>0</v>
      </c>
      <c r="Q860" s="202">
        <v>0.00012</v>
      </c>
      <c r="R860" s="202">
        <f>Q860*H860</f>
        <v>0.0016716</v>
      </c>
      <c r="S860" s="202">
        <v>0</v>
      </c>
      <c r="T860" s="203">
        <f>S860*H860</f>
        <v>0</v>
      </c>
      <c r="AR860" s="24" t="s">
        <v>291</v>
      </c>
      <c r="AT860" s="24" t="s">
        <v>156</v>
      </c>
      <c r="AU860" s="24" t="s">
        <v>83</v>
      </c>
      <c r="AY860" s="24" t="s">
        <v>153</v>
      </c>
      <c r="BE860" s="204">
        <f>IF(N860="základní",J860,0)</f>
        <v>0</v>
      </c>
      <c r="BF860" s="204">
        <f>IF(N860="snížená",J860,0)</f>
        <v>0</v>
      </c>
      <c r="BG860" s="204">
        <f>IF(N860="zákl. přenesená",J860,0)</f>
        <v>0</v>
      </c>
      <c r="BH860" s="204">
        <f>IF(N860="sníž. přenesená",J860,0)</f>
        <v>0</v>
      </c>
      <c r="BI860" s="204">
        <f>IF(N860="nulová",J860,0)</f>
        <v>0</v>
      </c>
      <c r="BJ860" s="24" t="s">
        <v>161</v>
      </c>
      <c r="BK860" s="204">
        <f>ROUND(I860*H860,2)</f>
        <v>0</v>
      </c>
      <c r="BL860" s="24" t="s">
        <v>291</v>
      </c>
      <c r="BM860" s="24" t="s">
        <v>907</v>
      </c>
    </row>
    <row r="861" spans="2:51" s="11" customFormat="1" ht="13.5">
      <c r="B861" s="205"/>
      <c r="C861" s="206"/>
      <c r="D861" s="207" t="s">
        <v>163</v>
      </c>
      <c r="E861" s="208" t="s">
        <v>21</v>
      </c>
      <c r="F861" s="209" t="s">
        <v>900</v>
      </c>
      <c r="G861" s="206"/>
      <c r="H861" s="210">
        <v>13.93</v>
      </c>
      <c r="I861" s="211"/>
      <c r="J861" s="206"/>
      <c r="K861" s="206"/>
      <c r="L861" s="212"/>
      <c r="M861" s="213"/>
      <c r="N861" s="214"/>
      <c r="O861" s="214"/>
      <c r="P861" s="214"/>
      <c r="Q861" s="214"/>
      <c r="R861" s="214"/>
      <c r="S861" s="214"/>
      <c r="T861" s="215"/>
      <c r="AT861" s="216" t="s">
        <v>163</v>
      </c>
      <c r="AU861" s="216" t="s">
        <v>83</v>
      </c>
      <c r="AV861" s="11" t="s">
        <v>83</v>
      </c>
      <c r="AW861" s="11" t="s">
        <v>37</v>
      </c>
      <c r="AX861" s="11" t="s">
        <v>73</v>
      </c>
      <c r="AY861" s="216" t="s">
        <v>153</v>
      </c>
    </row>
    <row r="862" spans="2:51" s="12" customFormat="1" ht="13.5">
      <c r="B862" s="217"/>
      <c r="C862" s="218"/>
      <c r="D862" s="207" t="s">
        <v>163</v>
      </c>
      <c r="E862" s="219" t="s">
        <v>21</v>
      </c>
      <c r="F862" s="220" t="s">
        <v>165</v>
      </c>
      <c r="G862" s="218"/>
      <c r="H862" s="221">
        <v>13.93</v>
      </c>
      <c r="I862" s="222"/>
      <c r="J862" s="218"/>
      <c r="K862" s="218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163</v>
      </c>
      <c r="AU862" s="227" t="s">
        <v>83</v>
      </c>
      <c r="AV862" s="12" t="s">
        <v>161</v>
      </c>
      <c r="AW862" s="12" t="s">
        <v>37</v>
      </c>
      <c r="AX862" s="12" t="s">
        <v>81</v>
      </c>
      <c r="AY862" s="227" t="s">
        <v>153</v>
      </c>
    </row>
    <row r="863" spans="2:63" s="10" customFormat="1" ht="29.85" customHeight="1">
      <c r="B863" s="176"/>
      <c r="C863" s="177"/>
      <c r="D863" s="190" t="s">
        <v>72</v>
      </c>
      <c r="E863" s="191" t="s">
        <v>908</v>
      </c>
      <c r="F863" s="191" t="s">
        <v>909</v>
      </c>
      <c r="G863" s="177"/>
      <c r="H863" s="177"/>
      <c r="I863" s="180"/>
      <c r="J863" s="192">
        <f>BK863</f>
        <v>0</v>
      </c>
      <c r="K863" s="177"/>
      <c r="L863" s="182"/>
      <c r="M863" s="183"/>
      <c r="N863" s="184"/>
      <c r="O863" s="184"/>
      <c r="P863" s="185">
        <f>SUM(P864:P978)</f>
        <v>0</v>
      </c>
      <c r="Q863" s="184"/>
      <c r="R863" s="185">
        <f>SUM(R864:R978)</f>
        <v>1.42448982</v>
      </c>
      <c r="S863" s="184"/>
      <c r="T863" s="186">
        <f>SUM(T864:T978)</f>
        <v>0.30400553</v>
      </c>
      <c r="AR863" s="187" t="s">
        <v>83</v>
      </c>
      <c r="AT863" s="188" t="s">
        <v>72</v>
      </c>
      <c r="AU863" s="188" t="s">
        <v>81</v>
      </c>
      <c r="AY863" s="187" t="s">
        <v>153</v>
      </c>
      <c r="BK863" s="189">
        <f>SUM(BK864:BK978)</f>
        <v>0</v>
      </c>
    </row>
    <row r="864" spans="2:65" s="1" customFormat="1" ht="22.5" customHeight="1">
      <c r="B864" s="41"/>
      <c r="C864" s="193" t="s">
        <v>910</v>
      </c>
      <c r="D864" s="193" t="s">
        <v>156</v>
      </c>
      <c r="E864" s="194" t="s">
        <v>911</v>
      </c>
      <c r="F864" s="195" t="s">
        <v>912</v>
      </c>
      <c r="G864" s="196" t="s">
        <v>183</v>
      </c>
      <c r="H864" s="197">
        <v>980.663</v>
      </c>
      <c r="I864" s="198"/>
      <c r="J864" s="199">
        <f>ROUND(I864*H864,2)</f>
        <v>0</v>
      </c>
      <c r="K864" s="195" t="s">
        <v>160</v>
      </c>
      <c r="L864" s="61"/>
      <c r="M864" s="200" t="s">
        <v>21</v>
      </c>
      <c r="N864" s="201" t="s">
        <v>46</v>
      </c>
      <c r="O864" s="42"/>
      <c r="P864" s="202">
        <f>O864*H864</f>
        <v>0</v>
      </c>
      <c r="Q864" s="202">
        <v>0.001</v>
      </c>
      <c r="R864" s="202">
        <f>Q864*H864</f>
        <v>0.9806630000000001</v>
      </c>
      <c r="S864" s="202">
        <v>0.00031</v>
      </c>
      <c r="T864" s="203">
        <f>S864*H864</f>
        <v>0.30400553</v>
      </c>
      <c r="AR864" s="24" t="s">
        <v>291</v>
      </c>
      <c r="AT864" s="24" t="s">
        <v>156</v>
      </c>
      <c r="AU864" s="24" t="s">
        <v>83</v>
      </c>
      <c r="AY864" s="24" t="s">
        <v>153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24" t="s">
        <v>161</v>
      </c>
      <c r="BK864" s="204">
        <f>ROUND(I864*H864,2)</f>
        <v>0</v>
      </c>
      <c r="BL864" s="24" t="s">
        <v>291</v>
      </c>
      <c r="BM864" s="24" t="s">
        <v>913</v>
      </c>
    </row>
    <row r="865" spans="2:51" s="13" customFormat="1" ht="13.5">
      <c r="B865" s="228"/>
      <c r="C865" s="229"/>
      <c r="D865" s="207" t="s">
        <v>163</v>
      </c>
      <c r="E865" s="230" t="s">
        <v>21</v>
      </c>
      <c r="F865" s="231" t="s">
        <v>194</v>
      </c>
      <c r="G865" s="229"/>
      <c r="H865" s="232" t="s">
        <v>21</v>
      </c>
      <c r="I865" s="233"/>
      <c r="J865" s="229"/>
      <c r="K865" s="229"/>
      <c r="L865" s="234"/>
      <c r="M865" s="235"/>
      <c r="N865" s="236"/>
      <c r="O865" s="236"/>
      <c r="P865" s="236"/>
      <c r="Q865" s="236"/>
      <c r="R865" s="236"/>
      <c r="S865" s="236"/>
      <c r="T865" s="237"/>
      <c r="AT865" s="238" t="s">
        <v>163</v>
      </c>
      <c r="AU865" s="238" t="s">
        <v>83</v>
      </c>
      <c r="AV865" s="13" t="s">
        <v>81</v>
      </c>
      <c r="AW865" s="13" t="s">
        <v>37</v>
      </c>
      <c r="AX865" s="13" t="s">
        <v>73</v>
      </c>
      <c r="AY865" s="238" t="s">
        <v>153</v>
      </c>
    </row>
    <row r="866" spans="2:51" s="11" customFormat="1" ht="13.5">
      <c r="B866" s="205"/>
      <c r="C866" s="206"/>
      <c r="D866" s="207" t="s">
        <v>163</v>
      </c>
      <c r="E866" s="208" t="s">
        <v>21</v>
      </c>
      <c r="F866" s="209" t="s">
        <v>195</v>
      </c>
      <c r="G866" s="206"/>
      <c r="H866" s="210">
        <v>573.464</v>
      </c>
      <c r="I866" s="211"/>
      <c r="J866" s="206"/>
      <c r="K866" s="206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163</v>
      </c>
      <c r="AU866" s="216" t="s">
        <v>83</v>
      </c>
      <c r="AV866" s="11" t="s">
        <v>83</v>
      </c>
      <c r="AW866" s="11" t="s">
        <v>37</v>
      </c>
      <c r="AX866" s="11" t="s">
        <v>73</v>
      </c>
      <c r="AY866" s="216" t="s">
        <v>153</v>
      </c>
    </row>
    <row r="867" spans="2:51" s="11" customFormat="1" ht="13.5">
      <c r="B867" s="205"/>
      <c r="C867" s="206"/>
      <c r="D867" s="207" t="s">
        <v>163</v>
      </c>
      <c r="E867" s="208" t="s">
        <v>21</v>
      </c>
      <c r="F867" s="209" t="s">
        <v>196</v>
      </c>
      <c r="G867" s="206"/>
      <c r="H867" s="210">
        <v>-85.19</v>
      </c>
      <c r="I867" s="211"/>
      <c r="J867" s="206"/>
      <c r="K867" s="206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163</v>
      </c>
      <c r="AU867" s="216" t="s">
        <v>83</v>
      </c>
      <c r="AV867" s="11" t="s">
        <v>83</v>
      </c>
      <c r="AW867" s="11" t="s">
        <v>37</v>
      </c>
      <c r="AX867" s="11" t="s">
        <v>73</v>
      </c>
      <c r="AY867" s="216" t="s">
        <v>153</v>
      </c>
    </row>
    <row r="868" spans="2:51" s="11" customFormat="1" ht="13.5">
      <c r="B868" s="205"/>
      <c r="C868" s="206"/>
      <c r="D868" s="207" t="s">
        <v>163</v>
      </c>
      <c r="E868" s="208" t="s">
        <v>21</v>
      </c>
      <c r="F868" s="209" t="s">
        <v>197</v>
      </c>
      <c r="G868" s="206"/>
      <c r="H868" s="210">
        <v>-7.525</v>
      </c>
      <c r="I868" s="211"/>
      <c r="J868" s="206"/>
      <c r="K868" s="206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163</v>
      </c>
      <c r="AU868" s="216" t="s">
        <v>83</v>
      </c>
      <c r="AV868" s="11" t="s">
        <v>83</v>
      </c>
      <c r="AW868" s="11" t="s">
        <v>37</v>
      </c>
      <c r="AX868" s="11" t="s">
        <v>73</v>
      </c>
      <c r="AY868" s="216" t="s">
        <v>153</v>
      </c>
    </row>
    <row r="869" spans="2:51" s="11" customFormat="1" ht="13.5">
      <c r="B869" s="205"/>
      <c r="C869" s="206"/>
      <c r="D869" s="207" t="s">
        <v>163</v>
      </c>
      <c r="E869" s="208" t="s">
        <v>21</v>
      </c>
      <c r="F869" s="209" t="s">
        <v>198</v>
      </c>
      <c r="G869" s="206"/>
      <c r="H869" s="210">
        <v>-7.212</v>
      </c>
      <c r="I869" s="211"/>
      <c r="J869" s="206"/>
      <c r="K869" s="206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163</v>
      </c>
      <c r="AU869" s="216" t="s">
        <v>83</v>
      </c>
      <c r="AV869" s="11" t="s">
        <v>83</v>
      </c>
      <c r="AW869" s="11" t="s">
        <v>37</v>
      </c>
      <c r="AX869" s="11" t="s">
        <v>73</v>
      </c>
      <c r="AY869" s="216" t="s">
        <v>153</v>
      </c>
    </row>
    <row r="870" spans="2:51" s="11" customFormat="1" ht="13.5">
      <c r="B870" s="205"/>
      <c r="C870" s="206"/>
      <c r="D870" s="207" t="s">
        <v>163</v>
      </c>
      <c r="E870" s="208" t="s">
        <v>21</v>
      </c>
      <c r="F870" s="209" t="s">
        <v>199</v>
      </c>
      <c r="G870" s="206"/>
      <c r="H870" s="210">
        <v>-90.36</v>
      </c>
      <c r="I870" s="211"/>
      <c r="J870" s="206"/>
      <c r="K870" s="206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163</v>
      </c>
      <c r="AU870" s="216" t="s">
        <v>83</v>
      </c>
      <c r="AV870" s="11" t="s">
        <v>83</v>
      </c>
      <c r="AW870" s="11" t="s">
        <v>37</v>
      </c>
      <c r="AX870" s="11" t="s">
        <v>73</v>
      </c>
      <c r="AY870" s="216" t="s">
        <v>153</v>
      </c>
    </row>
    <row r="871" spans="2:51" s="11" customFormat="1" ht="13.5">
      <c r="B871" s="205"/>
      <c r="C871" s="206"/>
      <c r="D871" s="207" t="s">
        <v>163</v>
      </c>
      <c r="E871" s="208" t="s">
        <v>21</v>
      </c>
      <c r="F871" s="209" t="s">
        <v>200</v>
      </c>
      <c r="G871" s="206"/>
      <c r="H871" s="210">
        <v>38.944</v>
      </c>
      <c r="I871" s="211"/>
      <c r="J871" s="206"/>
      <c r="K871" s="206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163</v>
      </c>
      <c r="AU871" s="216" t="s">
        <v>83</v>
      </c>
      <c r="AV871" s="11" t="s">
        <v>83</v>
      </c>
      <c r="AW871" s="11" t="s">
        <v>37</v>
      </c>
      <c r="AX871" s="11" t="s">
        <v>73</v>
      </c>
      <c r="AY871" s="216" t="s">
        <v>153</v>
      </c>
    </row>
    <row r="872" spans="2:51" s="11" customFormat="1" ht="13.5">
      <c r="B872" s="205"/>
      <c r="C872" s="206"/>
      <c r="D872" s="207" t="s">
        <v>163</v>
      </c>
      <c r="E872" s="208" t="s">
        <v>21</v>
      </c>
      <c r="F872" s="209" t="s">
        <v>201</v>
      </c>
      <c r="G872" s="206"/>
      <c r="H872" s="210">
        <v>65.28</v>
      </c>
      <c r="I872" s="211"/>
      <c r="J872" s="206"/>
      <c r="K872" s="206"/>
      <c r="L872" s="212"/>
      <c r="M872" s="213"/>
      <c r="N872" s="214"/>
      <c r="O872" s="214"/>
      <c r="P872" s="214"/>
      <c r="Q872" s="214"/>
      <c r="R872" s="214"/>
      <c r="S872" s="214"/>
      <c r="T872" s="215"/>
      <c r="AT872" s="216" t="s">
        <v>163</v>
      </c>
      <c r="AU872" s="216" t="s">
        <v>83</v>
      </c>
      <c r="AV872" s="11" t="s">
        <v>83</v>
      </c>
      <c r="AW872" s="11" t="s">
        <v>37</v>
      </c>
      <c r="AX872" s="11" t="s">
        <v>73</v>
      </c>
      <c r="AY872" s="216" t="s">
        <v>153</v>
      </c>
    </row>
    <row r="873" spans="2:51" s="14" customFormat="1" ht="13.5">
      <c r="B873" s="253"/>
      <c r="C873" s="254"/>
      <c r="D873" s="207" t="s">
        <v>163</v>
      </c>
      <c r="E873" s="255" t="s">
        <v>21</v>
      </c>
      <c r="F873" s="256" t="s">
        <v>202</v>
      </c>
      <c r="G873" s="254"/>
      <c r="H873" s="257">
        <v>487.401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AT873" s="263" t="s">
        <v>163</v>
      </c>
      <c r="AU873" s="263" t="s">
        <v>83</v>
      </c>
      <c r="AV873" s="14" t="s">
        <v>154</v>
      </c>
      <c r="AW873" s="14" t="s">
        <v>37</v>
      </c>
      <c r="AX873" s="14" t="s">
        <v>73</v>
      </c>
      <c r="AY873" s="263" t="s">
        <v>153</v>
      </c>
    </row>
    <row r="874" spans="2:51" s="13" customFormat="1" ht="13.5">
      <c r="B874" s="228"/>
      <c r="C874" s="229"/>
      <c r="D874" s="207" t="s">
        <v>163</v>
      </c>
      <c r="E874" s="230" t="s">
        <v>21</v>
      </c>
      <c r="F874" s="231" t="s">
        <v>203</v>
      </c>
      <c r="G874" s="229"/>
      <c r="H874" s="232" t="s">
        <v>21</v>
      </c>
      <c r="I874" s="233"/>
      <c r="J874" s="229"/>
      <c r="K874" s="229"/>
      <c r="L874" s="234"/>
      <c r="M874" s="235"/>
      <c r="N874" s="236"/>
      <c r="O874" s="236"/>
      <c r="P874" s="236"/>
      <c r="Q874" s="236"/>
      <c r="R874" s="236"/>
      <c r="S874" s="236"/>
      <c r="T874" s="237"/>
      <c r="AT874" s="238" t="s">
        <v>163</v>
      </c>
      <c r="AU874" s="238" t="s">
        <v>83</v>
      </c>
      <c r="AV874" s="13" t="s">
        <v>81</v>
      </c>
      <c r="AW874" s="13" t="s">
        <v>37</v>
      </c>
      <c r="AX874" s="13" t="s">
        <v>73</v>
      </c>
      <c r="AY874" s="238" t="s">
        <v>153</v>
      </c>
    </row>
    <row r="875" spans="2:51" s="11" customFormat="1" ht="13.5">
      <c r="B875" s="205"/>
      <c r="C875" s="206"/>
      <c r="D875" s="207" t="s">
        <v>163</v>
      </c>
      <c r="E875" s="208" t="s">
        <v>21</v>
      </c>
      <c r="F875" s="209" t="s">
        <v>204</v>
      </c>
      <c r="G875" s="206"/>
      <c r="H875" s="210">
        <v>418.564</v>
      </c>
      <c r="I875" s="211"/>
      <c r="J875" s="206"/>
      <c r="K875" s="206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163</v>
      </c>
      <c r="AU875" s="216" t="s">
        <v>83</v>
      </c>
      <c r="AV875" s="11" t="s">
        <v>83</v>
      </c>
      <c r="AW875" s="11" t="s">
        <v>37</v>
      </c>
      <c r="AX875" s="11" t="s">
        <v>73</v>
      </c>
      <c r="AY875" s="216" t="s">
        <v>153</v>
      </c>
    </row>
    <row r="876" spans="2:51" s="11" customFormat="1" ht="13.5">
      <c r="B876" s="205"/>
      <c r="C876" s="206"/>
      <c r="D876" s="207" t="s">
        <v>163</v>
      </c>
      <c r="E876" s="208" t="s">
        <v>21</v>
      </c>
      <c r="F876" s="209" t="s">
        <v>205</v>
      </c>
      <c r="G876" s="206"/>
      <c r="H876" s="210">
        <v>-51.695</v>
      </c>
      <c r="I876" s="211"/>
      <c r="J876" s="206"/>
      <c r="K876" s="206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163</v>
      </c>
      <c r="AU876" s="216" t="s">
        <v>83</v>
      </c>
      <c r="AV876" s="11" t="s">
        <v>83</v>
      </c>
      <c r="AW876" s="11" t="s">
        <v>37</v>
      </c>
      <c r="AX876" s="11" t="s">
        <v>73</v>
      </c>
      <c r="AY876" s="216" t="s">
        <v>153</v>
      </c>
    </row>
    <row r="877" spans="2:51" s="11" customFormat="1" ht="13.5">
      <c r="B877" s="205"/>
      <c r="C877" s="206"/>
      <c r="D877" s="207" t="s">
        <v>163</v>
      </c>
      <c r="E877" s="208" t="s">
        <v>21</v>
      </c>
      <c r="F877" s="209" t="s">
        <v>206</v>
      </c>
      <c r="G877" s="206"/>
      <c r="H877" s="210">
        <v>-3.763</v>
      </c>
      <c r="I877" s="211"/>
      <c r="J877" s="206"/>
      <c r="K877" s="206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163</v>
      </c>
      <c r="AU877" s="216" t="s">
        <v>83</v>
      </c>
      <c r="AV877" s="11" t="s">
        <v>83</v>
      </c>
      <c r="AW877" s="11" t="s">
        <v>37</v>
      </c>
      <c r="AX877" s="11" t="s">
        <v>73</v>
      </c>
      <c r="AY877" s="216" t="s">
        <v>153</v>
      </c>
    </row>
    <row r="878" spans="2:51" s="11" customFormat="1" ht="13.5">
      <c r="B878" s="205"/>
      <c r="C878" s="206"/>
      <c r="D878" s="207" t="s">
        <v>163</v>
      </c>
      <c r="E878" s="208" t="s">
        <v>21</v>
      </c>
      <c r="F878" s="209" t="s">
        <v>207</v>
      </c>
      <c r="G878" s="206"/>
      <c r="H878" s="210">
        <v>-2.37</v>
      </c>
      <c r="I878" s="211"/>
      <c r="J878" s="206"/>
      <c r="K878" s="206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163</v>
      </c>
      <c r="AU878" s="216" t="s">
        <v>83</v>
      </c>
      <c r="AV878" s="11" t="s">
        <v>83</v>
      </c>
      <c r="AW878" s="11" t="s">
        <v>37</v>
      </c>
      <c r="AX878" s="11" t="s">
        <v>73</v>
      </c>
      <c r="AY878" s="216" t="s">
        <v>153</v>
      </c>
    </row>
    <row r="879" spans="2:51" s="11" customFormat="1" ht="13.5">
      <c r="B879" s="205"/>
      <c r="C879" s="206"/>
      <c r="D879" s="207" t="s">
        <v>163</v>
      </c>
      <c r="E879" s="208" t="s">
        <v>21</v>
      </c>
      <c r="F879" s="209" t="s">
        <v>199</v>
      </c>
      <c r="G879" s="206"/>
      <c r="H879" s="210">
        <v>-90.36</v>
      </c>
      <c r="I879" s="211"/>
      <c r="J879" s="206"/>
      <c r="K879" s="206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163</v>
      </c>
      <c r="AU879" s="216" t="s">
        <v>83</v>
      </c>
      <c r="AV879" s="11" t="s">
        <v>83</v>
      </c>
      <c r="AW879" s="11" t="s">
        <v>37</v>
      </c>
      <c r="AX879" s="11" t="s">
        <v>73</v>
      </c>
      <c r="AY879" s="216" t="s">
        <v>153</v>
      </c>
    </row>
    <row r="880" spans="2:51" s="11" customFormat="1" ht="13.5">
      <c r="B880" s="205"/>
      <c r="C880" s="206"/>
      <c r="D880" s="207" t="s">
        <v>163</v>
      </c>
      <c r="E880" s="208" t="s">
        <v>21</v>
      </c>
      <c r="F880" s="209" t="s">
        <v>208</v>
      </c>
      <c r="G880" s="206"/>
      <c r="H880" s="210">
        <v>23.632</v>
      </c>
      <c r="I880" s="211"/>
      <c r="J880" s="206"/>
      <c r="K880" s="206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163</v>
      </c>
      <c r="AU880" s="216" t="s">
        <v>83</v>
      </c>
      <c r="AV880" s="11" t="s">
        <v>83</v>
      </c>
      <c r="AW880" s="11" t="s">
        <v>37</v>
      </c>
      <c r="AX880" s="11" t="s">
        <v>73</v>
      </c>
      <c r="AY880" s="216" t="s">
        <v>153</v>
      </c>
    </row>
    <row r="881" spans="2:51" s="11" customFormat="1" ht="13.5">
      <c r="B881" s="205"/>
      <c r="C881" s="206"/>
      <c r="D881" s="207" t="s">
        <v>163</v>
      </c>
      <c r="E881" s="208" t="s">
        <v>21</v>
      </c>
      <c r="F881" s="209" t="s">
        <v>209</v>
      </c>
      <c r="G881" s="206"/>
      <c r="H881" s="210">
        <v>32.64</v>
      </c>
      <c r="I881" s="211"/>
      <c r="J881" s="206"/>
      <c r="K881" s="206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163</v>
      </c>
      <c r="AU881" s="216" t="s">
        <v>83</v>
      </c>
      <c r="AV881" s="11" t="s">
        <v>83</v>
      </c>
      <c r="AW881" s="11" t="s">
        <v>37</v>
      </c>
      <c r="AX881" s="11" t="s">
        <v>73</v>
      </c>
      <c r="AY881" s="216" t="s">
        <v>153</v>
      </c>
    </row>
    <row r="882" spans="2:51" s="14" customFormat="1" ht="13.5">
      <c r="B882" s="253"/>
      <c r="C882" s="254"/>
      <c r="D882" s="207" t="s">
        <v>163</v>
      </c>
      <c r="E882" s="255" t="s">
        <v>21</v>
      </c>
      <c r="F882" s="256" t="s">
        <v>202</v>
      </c>
      <c r="G882" s="254"/>
      <c r="H882" s="257">
        <v>326.648</v>
      </c>
      <c r="I882" s="258"/>
      <c r="J882" s="254"/>
      <c r="K882" s="254"/>
      <c r="L882" s="259"/>
      <c r="M882" s="260"/>
      <c r="N882" s="261"/>
      <c r="O882" s="261"/>
      <c r="P882" s="261"/>
      <c r="Q882" s="261"/>
      <c r="R882" s="261"/>
      <c r="S882" s="261"/>
      <c r="T882" s="262"/>
      <c r="AT882" s="263" t="s">
        <v>163</v>
      </c>
      <c r="AU882" s="263" t="s">
        <v>83</v>
      </c>
      <c r="AV882" s="14" t="s">
        <v>154</v>
      </c>
      <c r="AW882" s="14" t="s">
        <v>37</v>
      </c>
      <c r="AX882" s="14" t="s">
        <v>73</v>
      </c>
      <c r="AY882" s="263" t="s">
        <v>153</v>
      </c>
    </row>
    <row r="883" spans="2:51" s="13" customFormat="1" ht="13.5">
      <c r="B883" s="228"/>
      <c r="C883" s="229"/>
      <c r="D883" s="207" t="s">
        <v>163</v>
      </c>
      <c r="E883" s="230" t="s">
        <v>21</v>
      </c>
      <c r="F883" s="231" t="s">
        <v>210</v>
      </c>
      <c r="G883" s="229"/>
      <c r="H883" s="232" t="s">
        <v>21</v>
      </c>
      <c r="I883" s="233"/>
      <c r="J883" s="229"/>
      <c r="K883" s="229"/>
      <c r="L883" s="234"/>
      <c r="M883" s="235"/>
      <c r="N883" s="236"/>
      <c r="O883" s="236"/>
      <c r="P883" s="236"/>
      <c r="Q883" s="236"/>
      <c r="R883" s="236"/>
      <c r="S883" s="236"/>
      <c r="T883" s="237"/>
      <c r="AT883" s="238" t="s">
        <v>163</v>
      </c>
      <c r="AU883" s="238" t="s">
        <v>83</v>
      </c>
      <c r="AV883" s="13" t="s">
        <v>81</v>
      </c>
      <c r="AW883" s="13" t="s">
        <v>37</v>
      </c>
      <c r="AX883" s="13" t="s">
        <v>73</v>
      </c>
      <c r="AY883" s="238" t="s">
        <v>153</v>
      </c>
    </row>
    <row r="884" spans="2:51" s="11" customFormat="1" ht="13.5">
      <c r="B884" s="205"/>
      <c r="C884" s="206"/>
      <c r="D884" s="207" t="s">
        <v>163</v>
      </c>
      <c r="E884" s="208" t="s">
        <v>21</v>
      </c>
      <c r="F884" s="209" t="s">
        <v>211</v>
      </c>
      <c r="G884" s="206"/>
      <c r="H884" s="210">
        <v>66.185</v>
      </c>
      <c r="I884" s="211"/>
      <c r="J884" s="206"/>
      <c r="K884" s="206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163</v>
      </c>
      <c r="AU884" s="216" t="s">
        <v>83</v>
      </c>
      <c r="AV884" s="11" t="s">
        <v>83</v>
      </c>
      <c r="AW884" s="11" t="s">
        <v>37</v>
      </c>
      <c r="AX884" s="11" t="s">
        <v>73</v>
      </c>
      <c r="AY884" s="216" t="s">
        <v>153</v>
      </c>
    </row>
    <row r="885" spans="2:51" s="11" customFormat="1" ht="13.5">
      <c r="B885" s="205"/>
      <c r="C885" s="206"/>
      <c r="D885" s="207" t="s">
        <v>163</v>
      </c>
      <c r="E885" s="208" t="s">
        <v>21</v>
      </c>
      <c r="F885" s="209" t="s">
        <v>212</v>
      </c>
      <c r="G885" s="206"/>
      <c r="H885" s="210">
        <v>-7.428</v>
      </c>
      <c r="I885" s="211"/>
      <c r="J885" s="206"/>
      <c r="K885" s="206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163</v>
      </c>
      <c r="AU885" s="216" t="s">
        <v>83</v>
      </c>
      <c r="AV885" s="11" t="s">
        <v>83</v>
      </c>
      <c r="AW885" s="11" t="s">
        <v>37</v>
      </c>
      <c r="AX885" s="11" t="s">
        <v>73</v>
      </c>
      <c r="AY885" s="216" t="s">
        <v>153</v>
      </c>
    </row>
    <row r="886" spans="2:51" s="14" customFormat="1" ht="13.5">
      <c r="B886" s="253"/>
      <c r="C886" s="254"/>
      <c r="D886" s="207" t="s">
        <v>163</v>
      </c>
      <c r="E886" s="255" t="s">
        <v>21</v>
      </c>
      <c r="F886" s="256" t="s">
        <v>202</v>
      </c>
      <c r="G886" s="254"/>
      <c r="H886" s="257">
        <v>58.757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AT886" s="263" t="s">
        <v>163</v>
      </c>
      <c r="AU886" s="263" t="s">
        <v>83</v>
      </c>
      <c r="AV886" s="14" t="s">
        <v>154</v>
      </c>
      <c r="AW886" s="14" t="s">
        <v>37</v>
      </c>
      <c r="AX886" s="14" t="s">
        <v>73</v>
      </c>
      <c r="AY886" s="263" t="s">
        <v>153</v>
      </c>
    </row>
    <row r="887" spans="2:51" s="13" customFormat="1" ht="13.5">
      <c r="B887" s="228"/>
      <c r="C887" s="229"/>
      <c r="D887" s="207" t="s">
        <v>163</v>
      </c>
      <c r="E887" s="230" t="s">
        <v>21</v>
      </c>
      <c r="F887" s="231" t="s">
        <v>213</v>
      </c>
      <c r="G887" s="229"/>
      <c r="H887" s="232" t="s">
        <v>21</v>
      </c>
      <c r="I887" s="233"/>
      <c r="J887" s="229"/>
      <c r="K887" s="229"/>
      <c r="L887" s="234"/>
      <c r="M887" s="235"/>
      <c r="N887" s="236"/>
      <c r="O887" s="236"/>
      <c r="P887" s="236"/>
      <c r="Q887" s="236"/>
      <c r="R887" s="236"/>
      <c r="S887" s="236"/>
      <c r="T887" s="237"/>
      <c r="AT887" s="238" t="s">
        <v>163</v>
      </c>
      <c r="AU887" s="238" t="s">
        <v>83</v>
      </c>
      <c r="AV887" s="13" t="s">
        <v>81</v>
      </c>
      <c r="AW887" s="13" t="s">
        <v>37</v>
      </c>
      <c r="AX887" s="13" t="s">
        <v>73</v>
      </c>
      <c r="AY887" s="238" t="s">
        <v>153</v>
      </c>
    </row>
    <row r="888" spans="2:51" s="11" customFormat="1" ht="13.5">
      <c r="B888" s="205"/>
      <c r="C888" s="206"/>
      <c r="D888" s="207" t="s">
        <v>163</v>
      </c>
      <c r="E888" s="208" t="s">
        <v>21</v>
      </c>
      <c r="F888" s="209" t="s">
        <v>214</v>
      </c>
      <c r="G888" s="206"/>
      <c r="H888" s="210">
        <v>39.763</v>
      </c>
      <c r="I888" s="211"/>
      <c r="J888" s="206"/>
      <c r="K888" s="206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163</v>
      </c>
      <c r="AU888" s="216" t="s">
        <v>83</v>
      </c>
      <c r="AV888" s="11" t="s">
        <v>83</v>
      </c>
      <c r="AW888" s="11" t="s">
        <v>37</v>
      </c>
      <c r="AX888" s="11" t="s">
        <v>73</v>
      </c>
      <c r="AY888" s="216" t="s">
        <v>153</v>
      </c>
    </row>
    <row r="889" spans="2:51" s="11" customFormat="1" ht="13.5">
      <c r="B889" s="205"/>
      <c r="C889" s="206"/>
      <c r="D889" s="207" t="s">
        <v>163</v>
      </c>
      <c r="E889" s="208" t="s">
        <v>21</v>
      </c>
      <c r="F889" s="209" t="s">
        <v>215</v>
      </c>
      <c r="G889" s="206"/>
      <c r="H889" s="210">
        <v>-2.49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163</v>
      </c>
      <c r="AU889" s="216" t="s">
        <v>83</v>
      </c>
      <c r="AV889" s="11" t="s">
        <v>83</v>
      </c>
      <c r="AW889" s="11" t="s">
        <v>37</v>
      </c>
      <c r="AX889" s="11" t="s">
        <v>73</v>
      </c>
      <c r="AY889" s="216" t="s">
        <v>153</v>
      </c>
    </row>
    <row r="890" spans="2:51" s="11" customFormat="1" ht="13.5">
      <c r="B890" s="205"/>
      <c r="C890" s="206"/>
      <c r="D890" s="207" t="s">
        <v>163</v>
      </c>
      <c r="E890" s="208" t="s">
        <v>21</v>
      </c>
      <c r="F890" s="209" t="s">
        <v>207</v>
      </c>
      <c r="G890" s="206"/>
      <c r="H890" s="210">
        <v>-2.37</v>
      </c>
      <c r="I890" s="211"/>
      <c r="J890" s="206"/>
      <c r="K890" s="206"/>
      <c r="L890" s="212"/>
      <c r="M890" s="213"/>
      <c r="N890" s="214"/>
      <c r="O890" s="214"/>
      <c r="P890" s="214"/>
      <c r="Q890" s="214"/>
      <c r="R890" s="214"/>
      <c r="S890" s="214"/>
      <c r="T890" s="215"/>
      <c r="AT890" s="216" t="s">
        <v>163</v>
      </c>
      <c r="AU890" s="216" t="s">
        <v>83</v>
      </c>
      <c r="AV890" s="11" t="s">
        <v>83</v>
      </c>
      <c r="AW890" s="11" t="s">
        <v>37</v>
      </c>
      <c r="AX890" s="11" t="s">
        <v>73</v>
      </c>
      <c r="AY890" s="216" t="s">
        <v>153</v>
      </c>
    </row>
    <row r="891" spans="2:51" s="11" customFormat="1" ht="13.5">
      <c r="B891" s="205"/>
      <c r="C891" s="206"/>
      <c r="D891" s="207" t="s">
        <v>163</v>
      </c>
      <c r="E891" s="208" t="s">
        <v>21</v>
      </c>
      <c r="F891" s="209" t="s">
        <v>216</v>
      </c>
      <c r="G891" s="206"/>
      <c r="H891" s="210">
        <v>5.232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163</v>
      </c>
      <c r="AU891" s="216" t="s">
        <v>83</v>
      </c>
      <c r="AV891" s="11" t="s">
        <v>83</v>
      </c>
      <c r="AW891" s="11" t="s">
        <v>37</v>
      </c>
      <c r="AX891" s="11" t="s">
        <v>73</v>
      </c>
      <c r="AY891" s="216" t="s">
        <v>153</v>
      </c>
    </row>
    <row r="892" spans="2:51" s="14" customFormat="1" ht="13.5">
      <c r="B892" s="253"/>
      <c r="C892" s="254"/>
      <c r="D892" s="207" t="s">
        <v>163</v>
      </c>
      <c r="E892" s="255" t="s">
        <v>21</v>
      </c>
      <c r="F892" s="256" t="s">
        <v>202</v>
      </c>
      <c r="G892" s="254"/>
      <c r="H892" s="257">
        <v>40.135</v>
      </c>
      <c r="I892" s="258"/>
      <c r="J892" s="254"/>
      <c r="K892" s="254"/>
      <c r="L892" s="259"/>
      <c r="M892" s="260"/>
      <c r="N892" s="261"/>
      <c r="O892" s="261"/>
      <c r="P892" s="261"/>
      <c r="Q892" s="261"/>
      <c r="R892" s="261"/>
      <c r="S892" s="261"/>
      <c r="T892" s="262"/>
      <c r="AT892" s="263" t="s">
        <v>163</v>
      </c>
      <c r="AU892" s="263" t="s">
        <v>83</v>
      </c>
      <c r="AV892" s="14" t="s">
        <v>154</v>
      </c>
      <c r="AW892" s="14" t="s">
        <v>37</v>
      </c>
      <c r="AX892" s="14" t="s">
        <v>73</v>
      </c>
      <c r="AY892" s="263" t="s">
        <v>153</v>
      </c>
    </row>
    <row r="893" spans="2:51" s="13" customFormat="1" ht="13.5">
      <c r="B893" s="228"/>
      <c r="C893" s="229"/>
      <c r="D893" s="207" t="s">
        <v>163</v>
      </c>
      <c r="E893" s="230" t="s">
        <v>21</v>
      </c>
      <c r="F893" s="231" t="s">
        <v>217</v>
      </c>
      <c r="G893" s="229"/>
      <c r="H893" s="232" t="s">
        <v>21</v>
      </c>
      <c r="I893" s="233"/>
      <c r="J893" s="229"/>
      <c r="K893" s="229"/>
      <c r="L893" s="234"/>
      <c r="M893" s="235"/>
      <c r="N893" s="236"/>
      <c r="O893" s="236"/>
      <c r="P893" s="236"/>
      <c r="Q893" s="236"/>
      <c r="R893" s="236"/>
      <c r="S893" s="236"/>
      <c r="T893" s="237"/>
      <c r="AT893" s="238" t="s">
        <v>163</v>
      </c>
      <c r="AU893" s="238" t="s">
        <v>83</v>
      </c>
      <c r="AV893" s="13" t="s">
        <v>81</v>
      </c>
      <c r="AW893" s="13" t="s">
        <v>37</v>
      </c>
      <c r="AX893" s="13" t="s">
        <v>73</v>
      </c>
      <c r="AY893" s="238" t="s">
        <v>153</v>
      </c>
    </row>
    <row r="894" spans="2:51" s="11" customFormat="1" ht="13.5">
      <c r="B894" s="205"/>
      <c r="C894" s="206"/>
      <c r="D894" s="207" t="s">
        <v>163</v>
      </c>
      <c r="E894" s="208" t="s">
        <v>21</v>
      </c>
      <c r="F894" s="209" t="s">
        <v>218</v>
      </c>
      <c r="G894" s="206"/>
      <c r="H894" s="210">
        <v>62.49</v>
      </c>
      <c r="I894" s="211"/>
      <c r="J894" s="206"/>
      <c r="K894" s="206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163</v>
      </c>
      <c r="AU894" s="216" t="s">
        <v>83</v>
      </c>
      <c r="AV894" s="11" t="s">
        <v>83</v>
      </c>
      <c r="AW894" s="11" t="s">
        <v>37</v>
      </c>
      <c r="AX894" s="11" t="s">
        <v>73</v>
      </c>
      <c r="AY894" s="216" t="s">
        <v>153</v>
      </c>
    </row>
    <row r="895" spans="2:51" s="11" customFormat="1" ht="13.5">
      <c r="B895" s="205"/>
      <c r="C895" s="206"/>
      <c r="D895" s="207" t="s">
        <v>163</v>
      </c>
      <c r="E895" s="208" t="s">
        <v>21</v>
      </c>
      <c r="F895" s="209" t="s">
        <v>216</v>
      </c>
      <c r="G895" s="206"/>
      <c r="H895" s="210">
        <v>5.232</v>
      </c>
      <c r="I895" s="211"/>
      <c r="J895" s="206"/>
      <c r="K895" s="206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163</v>
      </c>
      <c r="AU895" s="216" t="s">
        <v>83</v>
      </c>
      <c r="AV895" s="11" t="s">
        <v>83</v>
      </c>
      <c r="AW895" s="11" t="s">
        <v>37</v>
      </c>
      <c r="AX895" s="11" t="s">
        <v>73</v>
      </c>
      <c r="AY895" s="216" t="s">
        <v>153</v>
      </c>
    </row>
    <row r="896" spans="2:51" s="14" customFormat="1" ht="13.5">
      <c r="B896" s="253"/>
      <c r="C896" s="254"/>
      <c r="D896" s="207" t="s">
        <v>163</v>
      </c>
      <c r="E896" s="255" t="s">
        <v>21</v>
      </c>
      <c r="F896" s="256" t="s">
        <v>202</v>
      </c>
      <c r="G896" s="254"/>
      <c r="H896" s="257">
        <v>67.722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AT896" s="263" t="s">
        <v>163</v>
      </c>
      <c r="AU896" s="263" t="s">
        <v>83</v>
      </c>
      <c r="AV896" s="14" t="s">
        <v>154</v>
      </c>
      <c r="AW896" s="14" t="s">
        <v>37</v>
      </c>
      <c r="AX896" s="14" t="s">
        <v>73</v>
      </c>
      <c r="AY896" s="263" t="s">
        <v>153</v>
      </c>
    </row>
    <row r="897" spans="2:51" s="12" customFormat="1" ht="13.5">
      <c r="B897" s="217"/>
      <c r="C897" s="218"/>
      <c r="D897" s="239" t="s">
        <v>163</v>
      </c>
      <c r="E897" s="240" t="s">
        <v>21</v>
      </c>
      <c r="F897" s="241" t="s">
        <v>165</v>
      </c>
      <c r="G897" s="218"/>
      <c r="H897" s="242">
        <v>980.663</v>
      </c>
      <c r="I897" s="222"/>
      <c r="J897" s="218"/>
      <c r="K897" s="218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163</v>
      </c>
      <c r="AU897" s="227" t="s">
        <v>83</v>
      </c>
      <c r="AV897" s="12" t="s">
        <v>161</v>
      </c>
      <c r="AW897" s="12" t="s">
        <v>37</v>
      </c>
      <c r="AX897" s="12" t="s">
        <v>81</v>
      </c>
      <c r="AY897" s="227" t="s">
        <v>153</v>
      </c>
    </row>
    <row r="898" spans="2:65" s="1" customFormat="1" ht="22.5" customHeight="1">
      <c r="B898" s="41"/>
      <c r="C898" s="193" t="s">
        <v>914</v>
      </c>
      <c r="D898" s="193" t="s">
        <v>156</v>
      </c>
      <c r="E898" s="194" t="s">
        <v>915</v>
      </c>
      <c r="F898" s="195" t="s">
        <v>916</v>
      </c>
      <c r="G898" s="196" t="s">
        <v>183</v>
      </c>
      <c r="H898" s="197">
        <v>980.663</v>
      </c>
      <c r="I898" s="198"/>
      <c r="J898" s="199">
        <f>ROUND(I898*H898,2)</f>
        <v>0</v>
      </c>
      <c r="K898" s="195" t="s">
        <v>160</v>
      </c>
      <c r="L898" s="61"/>
      <c r="M898" s="200" t="s">
        <v>21</v>
      </c>
      <c r="N898" s="201" t="s">
        <v>46</v>
      </c>
      <c r="O898" s="42"/>
      <c r="P898" s="202">
        <f>O898*H898</f>
        <v>0</v>
      </c>
      <c r="Q898" s="202">
        <v>0.0002</v>
      </c>
      <c r="R898" s="202">
        <f>Q898*H898</f>
        <v>0.19613260000000002</v>
      </c>
      <c r="S898" s="202">
        <v>0</v>
      </c>
      <c r="T898" s="203">
        <f>S898*H898</f>
        <v>0</v>
      </c>
      <c r="AR898" s="24" t="s">
        <v>291</v>
      </c>
      <c r="AT898" s="24" t="s">
        <v>156</v>
      </c>
      <c r="AU898" s="24" t="s">
        <v>83</v>
      </c>
      <c r="AY898" s="24" t="s">
        <v>153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24" t="s">
        <v>161</v>
      </c>
      <c r="BK898" s="204">
        <f>ROUND(I898*H898,2)</f>
        <v>0</v>
      </c>
      <c r="BL898" s="24" t="s">
        <v>291</v>
      </c>
      <c r="BM898" s="24" t="s">
        <v>917</v>
      </c>
    </row>
    <row r="899" spans="2:51" s="13" customFormat="1" ht="13.5">
      <c r="B899" s="228"/>
      <c r="C899" s="229"/>
      <c r="D899" s="207" t="s">
        <v>163</v>
      </c>
      <c r="E899" s="230" t="s">
        <v>21</v>
      </c>
      <c r="F899" s="231" t="s">
        <v>194</v>
      </c>
      <c r="G899" s="229"/>
      <c r="H899" s="232" t="s">
        <v>21</v>
      </c>
      <c r="I899" s="233"/>
      <c r="J899" s="229"/>
      <c r="K899" s="229"/>
      <c r="L899" s="234"/>
      <c r="M899" s="235"/>
      <c r="N899" s="236"/>
      <c r="O899" s="236"/>
      <c r="P899" s="236"/>
      <c r="Q899" s="236"/>
      <c r="R899" s="236"/>
      <c r="S899" s="236"/>
      <c r="T899" s="237"/>
      <c r="AT899" s="238" t="s">
        <v>163</v>
      </c>
      <c r="AU899" s="238" t="s">
        <v>83</v>
      </c>
      <c r="AV899" s="13" t="s">
        <v>81</v>
      </c>
      <c r="AW899" s="13" t="s">
        <v>37</v>
      </c>
      <c r="AX899" s="13" t="s">
        <v>73</v>
      </c>
      <c r="AY899" s="238" t="s">
        <v>153</v>
      </c>
    </row>
    <row r="900" spans="2:51" s="11" customFormat="1" ht="13.5">
      <c r="B900" s="205"/>
      <c r="C900" s="206"/>
      <c r="D900" s="207" t="s">
        <v>163</v>
      </c>
      <c r="E900" s="208" t="s">
        <v>21</v>
      </c>
      <c r="F900" s="209" t="s">
        <v>195</v>
      </c>
      <c r="G900" s="206"/>
      <c r="H900" s="210">
        <v>573.464</v>
      </c>
      <c r="I900" s="211"/>
      <c r="J900" s="206"/>
      <c r="K900" s="206"/>
      <c r="L900" s="212"/>
      <c r="M900" s="213"/>
      <c r="N900" s="214"/>
      <c r="O900" s="214"/>
      <c r="P900" s="214"/>
      <c r="Q900" s="214"/>
      <c r="R900" s="214"/>
      <c r="S900" s="214"/>
      <c r="T900" s="215"/>
      <c r="AT900" s="216" t="s">
        <v>163</v>
      </c>
      <c r="AU900" s="216" t="s">
        <v>83</v>
      </c>
      <c r="AV900" s="11" t="s">
        <v>83</v>
      </c>
      <c r="AW900" s="11" t="s">
        <v>37</v>
      </c>
      <c r="AX900" s="11" t="s">
        <v>73</v>
      </c>
      <c r="AY900" s="216" t="s">
        <v>153</v>
      </c>
    </row>
    <row r="901" spans="2:51" s="11" customFormat="1" ht="13.5">
      <c r="B901" s="205"/>
      <c r="C901" s="206"/>
      <c r="D901" s="207" t="s">
        <v>163</v>
      </c>
      <c r="E901" s="208" t="s">
        <v>21</v>
      </c>
      <c r="F901" s="209" t="s">
        <v>196</v>
      </c>
      <c r="G901" s="206"/>
      <c r="H901" s="210">
        <v>-85.19</v>
      </c>
      <c r="I901" s="211"/>
      <c r="J901" s="206"/>
      <c r="K901" s="206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163</v>
      </c>
      <c r="AU901" s="216" t="s">
        <v>83</v>
      </c>
      <c r="AV901" s="11" t="s">
        <v>83</v>
      </c>
      <c r="AW901" s="11" t="s">
        <v>37</v>
      </c>
      <c r="AX901" s="11" t="s">
        <v>73</v>
      </c>
      <c r="AY901" s="216" t="s">
        <v>153</v>
      </c>
    </row>
    <row r="902" spans="2:51" s="11" customFormat="1" ht="13.5">
      <c r="B902" s="205"/>
      <c r="C902" s="206"/>
      <c r="D902" s="207" t="s">
        <v>163</v>
      </c>
      <c r="E902" s="208" t="s">
        <v>21</v>
      </c>
      <c r="F902" s="209" t="s">
        <v>197</v>
      </c>
      <c r="G902" s="206"/>
      <c r="H902" s="210">
        <v>-7.525</v>
      </c>
      <c r="I902" s="211"/>
      <c r="J902" s="206"/>
      <c r="K902" s="206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163</v>
      </c>
      <c r="AU902" s="216" t="s">
        <v>83</v>
      </c>
      <c r="AV902" s="11" t="s">
        <v>83</v>
      </c>
      <c r="AW902" s="11" t="s">
        <v>37</v>
      </c>
      <c r="AX902" s="11" t="s">
        <v>73</v>
      </c>
      <c r="AY902" s="216" t="s">
        <v>153</v>
      </c>
    </row>
    <row r="903" spans="2:51" s="11" customFormat="1" ht="13.5">
      <c r="B903" s="205"/>
      <c r="C903" s="206"/>
      <c r="D903" s="207" t="s">
        <v>163</v>
      </c>
      <c r="E903" s="208" t="s">
        <v>21</v>
      </c>
      <c r="F903" s="209" t="s">
        <v>198</v>
      </c>
      <c r="G903" s="206"/>
      <c r="H903" s="210">
        <v>-7.212</v>
      </c>
      <c r="I903" s="211"/>
      <c r="J903" s="206"/>
      <c r="K903" s="206"/>
      <c r="L903" s="212"/>
      <c r="M903" s="213"/>
      <c r="N903" s="214"/>
      <c r="O903" s="214"/>
      <c r="P903" s="214"/>
      <c r="Q903" s="214"/>
      <c r="R903" s="214"/>
      <c r="S903" s="214"/>
      <c r="T903" s="215"/>
      <c r="AT903" s="216" t="s">
        <v>163</v>
      </c>
      <c r="AU903" s="216" t="s">
        <v>83</v>
      </c>
      <c r="AV903" s="11" t="s">
        <v>83</v>
      </c>
      <c r="AW903" s="11" t="s">
        <v>37</v>
      </c>
      <c r="AX903" s="11" t="s">
        <v>73</v>
      </c>
      <c r="AY903" s="216" t="s">
        <v>153</v>
      </c>
    </row>
    <row r="904" spans="2:51" s="11" customFormat="1" ht="13.5">
      <c r="B904" s="205"/>
      <c r="C904" s="206"/>
      <c r="D904" s="207" t="s">
        <v>163</v>
      </c>
      <c r="E904" s="208" t="s">
        <v>21</v>
      </c>
      <c r="F904" s="209" t="s">
        <v>199</v>
      </c>
      <c r="G904" s="206"/>
      <c r="H904" s="210">
        <v>-90.36</v>
      </c>
      <c r="I904" s="211"/>
      <c r="J904" s="206"/>
      <c r="K904" s="206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163</v>
      </c>
      <c r="AU904" s="216" t="s">
        <v>83</v>
      </c>
      <c r="AV904" s="11" t="s">
        <v>83</v>
      </c>
      <c r="AW904" s="11" t="s">
        <v>37</v>
      </c>
      <c r="AX904" s="11" t="s">
        <v>73</v>
      </c>
      <c r="AY904" s="216" t="s">
        <v>153</v>
      </c>
    </row>
    <row r="905" spans="2:51" s="11" customFormat="1" ht="13.5">
      <c r="B905" s="205"/>
      <c r="C905" s="206"/>
      <c r="D905" s="207" t="s">
        <v>163</v>
      </c>
      <c r="E905" s="208" t="s">
        <v>21</v>
      </c>
      <c r="F905" s="209" t="s">
        <v>200</v>
      </c>
      <c r="G905" s="206"/>
      <c r="H905" s="210">
        <v>38.944</v>
      </c>
      <c r="I905" s="211"/>
      <c r="J905" s="206"/>
      <c r="K905" s="206"/>
      <c r="L905" s="212"/>
      <c r="M905" s="213"/>
      <c r="N905" s="214"/>
      <c r="O905" s="214"/>
      <c r="P905" s="214"/>
      <c r="Q905" s="214"/>
      <c r="R905" s="214"/>
      <c r="S905" s="214"/>
      <c r="T905" s="215"/>
      <c r="AT905" s="216" t="s">
        <v>163</v>
      </c>
      <c r="AU905" s="216" t="s">
        <v>83</v>
      </c>
      <c r="AV905" s="11" t="s">
        <v>83</v>
      </c>
      <c r="AW905" s="11" t="s">
        <v>37</v>
      </c>
      <c r="AX905" s="11" t="s">
        <v>73</v>
      </c>
      <c r="AY905" s="216" t="s">
        <v>153</v>
      </c>
    </row>
    <row r="906" spans="2:51" s="11" customFormat="1" ht="13.5">
      <c r="B906" s="205"/>
      <c r="C906" s="206"/>
      <c r="D906" s="207" t="s">
        <v>163</v>
      </c>
      <c r="E906" s="208" t="s">
        <v>21</v>
      </c>
      <c r="F906" s="209" t="s">
        <v>201</v>
      </c>
      <c r="G906" s="206"/>
      <c r="H906" s="210">
        <v>65.28</v>
      </c>
      <c r="I906" s="211"/>
      <c r="J906" s="206"/>
      <c r="K906" s="206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163</v>
      </c>
      <c r="AU906" s="216" t="s">
        <v>83</v>
      </c>
      <c r="AV906" s="11" t="s">
        <v>83</v>
      </c>
      <c r="AW906" s="11" t="s">
        <v>37</v>
      </c>
      <c r="AX906" s="11" t="s">
        <v>73</v>
      </c>
      <c r="AY906" s="216" t="s">
        <v>153</v>
      </c>
    </row>
    <row r="907" spans="2:51" s="14" customFormat="1" ht="13.5">
      <c r="B907" s="253"/>
      <c r="C907" s="254"/>
      <c r="D907" s="207" t="s">
        <v>163</v>
      </c>
      <c r="E907" s="255" t="s">
        <v>21</v>
      </c>
      <c r="F907" s="256" t="s">
        <v>202</v>
      </c>
      <c r="G907" s="254"/>
      <c r="H907" s="257">
        <v>487.401</v>
      </c>
      <c r="I907" s="258"/>
      <c r="J907" s="254"/>
      <c r="K907" s="254"/>
      <c r="L907" s="259"/>
      <c r="M907" s="260"/>
      <c r="N907" s="261"/>
      <c r="O907" s="261"/>
      <c r="P907" s="261"/>
      <c r="Q907" s="261"/>
      <c r="R907" s="261"/>
      <c r="S907" s="261"/>
      <c r="T907" s="262"/>
      <c r="AT907" s="263" t="s">
        <v>163</v>
      </c>
      <c r="AU907" s="263" t="s">
        <v>83</v>
      </c>
      <c r="AV907" s="14" t="s">
        <v>154</v>
      </c>
      <c r="AW907" s="14" t="s">
        <v>37</v>
      </c>
      <c r="AX907" s="14" t="s">
        <v>73</v>
      </c>
      <c r="AY907" s="263" t="s">
        <v>153</v>
      </c>
    </row>
    <row r="908" spans="2:51" s="13" customFormat="1" ht="13.5">
      <c r="B908" s="228"/>
      <c r="C908" s="229"/>
      <c r="D908" s="207" t="s">
        <v>163</v>
      </c>
      <c r="E908" s="230" t="s">
        <v>21</v>
      </c>
      <c r="F908" s="231" t="s">
        <v>203</v>
      </c>
      <c r="G908" s="229"/>
      <c r="H908" s="232" t="s">
        <v>21</v>
      </c>
      <c r="I908" s="233"/>
      <c r="J908" s="229"/>
      <c r="K908" s="229"/>
      <c r="L908" s="234"/>
      <c r="M908" s="235"/>
      <c r="N908" s="236"/>
      <c r="O908" s="236"/>
      <c r="P908" s="236"/>
      <c r="Q908" s="236"/>
      <c r="R908" s="236"/>
      <c r="S908" s="236"/>
      <c r="T908" s="237"/>
      <c r="AT908" s="238" t="s">
        <v>163</v>
      </c>
      <c r="AU908" s="238" t="s">
        <v>83</v>
      </c>
      <c r="AV908" s="13" t="s">
        <v>81</v>
      </c>
      <c r="AW908" s="13" t="s">
        <v>37</v>
      </c>
      <c r="AX908" s="13" t="s">
        <v>73</v>
      </c>
      <c r="AY908" s="238" t="s">
        <v>153</v>
      </c>
    </row>
    <row r="909" spans="2:51" s="11" customFormat="1" ht="13.5">
      <c r="B909" s="205"/>
      <c r="C909" s="206"/>
      <c r="D909" s="207" t="s">
        <v>163</v>
      </c>
      <c r="E909" s="208" t="s">
        <v>21</v>
      </c>
      <c r="F909" s="209" t="s">
        <v>204</v>
      </c>
      <c r="G909" s="206"/>
      <c r="H909" s="210">
        <v>418.564</v>
      </c>
      <c r="I909" s="211"/>
      <c r="J909" s="206"/>
      <c r="K909" s="206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163</v>
      </c>
      <c r="AU909" s="216" t="s">
        <v>83</v>
      </c>
      <c r="AV909" s="11" t="s">
        <v>83</v>
      </c>
      <c r="AW909" s="11" t="s">
        <v>37</v>
      </c>
      <c r="AX909" s="11" t="s">
        <v>73</v>
      </c>
      <c r="AY909" s="216" t="s">
        <v>153</v>
      </c>
    </row>
    <row r="910" spans="2:51" s="11" customFormat="1" ht="13.5">
      <c r="B910" s="205"/>
      <c r="C910" s="206"/>
      <c r="D910" s="207" t="s">
        <v>163</v>
      </c>
      <c r="E910" s="208" t="s">
        <v>21</v>
      </c>
      <c r="F910" s="209" t="s">
        <v>205</v>
      </c>
      <c r="G910" s="206"/>
      <c r="H910" s="210">
        <v>-51.695</v>
      </c>
      <c r="I910" s="211"/>
      <c r="J910" s="206"/>
      <c r="K910" s="206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163</v>
      </c>
      <c r="AU910" s="216" t="s">
        <v>83</v>
      </c>
      <c r="AV910" s="11" t="s">
        <v>83</v>
      </c>
      <c r="AW910" s="11" t="s">
        <v>37</v>
      </c>
      <c r="AX910" s="11" t="s">
        <v>73</v>
      </c>
      <c r="AY910" s="216" t="s">
        <v>153</v>
      </c>
    </row>
    <row r="911" spans="2:51" s="11" customFormat="1" ht="13.5">
      <c r="B911" s="205"/>
      <c r="C911" s="206"/>
      <c r="D911" s="207" t="s">
        <v>163</v>
      </c>
      <c r="E911" s="208" t="s">
        <v>21</v>
      </c>
      <c r="F911" s="209" t="s">
        <v>206</v>
      </c>
      <c r="G911" s="206"/>
      <c r="H911" s="210">
        <v>-3.763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163</v>
      </c>
      <c r="AU911" s="216" t="s">
        <v>83</v>
      </c>
      <c r="AV911" s="11" t="s">
        <v>83</v>
      </c>
      <c r="AW911" s="11" t="s">
        <v>37</v>
      </c>
      <c r="AX911" s="11" t="s">
        <v>73</v>
      </c>
      <c r="AY911" s="216" t="s">
        <v>153</v>
      </c>
    </row>
    <row r="912" spans="2:51" s="11" customFormat="1" ht="13.5">
      <c r="B912" s="205"/>
      <c r="C912" s="206"/>
      <c r="D912" s="207" t="s">
        <v>163</v>
      </c>
      <c r="E912" s="208" t="s">
        <v>21</v>
      </c>
      <c r="F912" s="209" t="s">
        <v>207</v>
      </c>
      <c r="G912" s="206"/>
      <c r="H912" s="210">
        <v>-2.37</v>
      </c>
      <c r="I912" s="211"/>
      <c r="J912" s="206"/>
      <c r="K912" s="206"/>
      <c r="L912" s="212"/>
      <c r="M912" s="213"/>
      <c r="N912" s="214"/>
      <c r="O912" s="214"/>
      <c r="P912" s="214"/>
      <c r="Q912" s="214"/>
      <c r="R912" s="214"/>
      <c r="S912" s="214"/>
      <c r="T912" s="215"/>
      <c r="AT912" s="216" t="s">
        <v>163</v>
      </c>
      <c r="AU912" s="216" t="s">
        <v>83</v>
      </c>
      <c r="AV912" s="11" t="s">
        <v>83</v>
      </c>
      <c r="AW912" s="11" t="s">
        <v>37</v>
      </c>
      <c r="AX912" s="11" t="s">
        <v>73</v>
      </c>
      <c r="AY912" s="216" t="s">
        <v>153</v>
      </c>
    </row>
    <row r="913" spans="2:51" s="11" customFormat="1" ht="13.5">
      <c r="B913" s="205"/>
      <c r="C913" s="206"/>
      <c r="D913" s="207" t="s">
        <v>163</v>
      </c>
      <c r="E913" s="208" t="s">
        <v>21</v>
      </c>
      <c r="F913" s="209" t="s">
        <v>199</v>
      </c>
      <c r="G913" s="206"/>
      <c r="H913" s="210">
        <v>-90.36</v>
      </c>
      <c r="I913" s="211"/>
      <c r="J913" s="206"/>
      <c r="K913" s="206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163</v>
      </c>
      <c r="AU913" s="216" t="s">
        <v>83</v>
      </c>
      <c r="AV913" s="11" t="s">
        <v>83</v>
      </c>
      <c r="AW913" s="11" t="s">
        <v>37</v>
      </c>
      <c r="AX913" s="11" t="s">
        <v>73</v>
      </c>
      <c r="AY913" s="216" t="s">
        <v>153</v>
      </c>
    </row>
    <row r="914" spans="2:51" s="11" customFormat="1" ht="13.5">
      <c r="B914" s="205"/>
      <c r="C914" s="206"/>
      <c r="D914" s="207" t="s">
        <v>163</v>
      </c>
      <c r="E914" s="208" t="s">
        <v>21</v>
      </c>
      <c r="F914" s="209" t="s">
        <v>208</v>
      </c>
      <c r="G914" s="206"/>
      <c r="H914" s="210">
        <v>23.632</v>
      </c>
      <c r="I914" s="211"/>
      <c r="J914" s="206"/>
      <c r="K914" s="206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163</v>
      </c>
      <c r="AU914" s="216" t="s">
        <v>83</v>
      </c>
      <c r="AV914" s="11" t="s">
        <v>83</v>
      </c>
      <c r="AW914" s="11" t="s">
        <v>37</v>
      </c>
      <c r="AX914" s="11" t="s">
        <v>73</v>
      </c>
      <c r="AY914" s="216" t="s">
        <v>153</v>
      </c>
    </row>
    <row r="915" spans="2:51" s="11" customFormat="1" ht="13.5">
      <c r="B915" s="205"/>
      <c r="C915" s="206"/>
      <c r="D915" s="207" t="s">
        <v>163</v>
      </c>
      <c r="E915" s="208" t="s">
        <v>21</v>
      </c>
      <c r="F915" s="209" t="s">
        <v>209</v>
      </c>
      <c r="G915" s="206"/>
      <c r="H915" s="210">
        <v>32.64</v>
      </c>
      <c r="I915" s="211"/>
      <c r="J915" s="206"/>
      <c r="K915" s="206"/>
      <c r="L915" s="212"/>
      <c r="M915" s="213"/>
      <c r="N915" s="214"/>
      <c r="O915" s="214"/>
      <c r="P915" s="214"/>
      <c r="Q915" s="214"/>
      <c r="R915" s="214"/>
      <c r="S915" s="214"/>
      <c r="T915" s="215"/>
      <c r="AT915" s="216" t="s">
        <v>163</v>
      </c>
      <c r="AU915" s="216" t="s">
        <v>83</v>
      </c>
      <c r="AV915" s="11" t="s">
        <v>83</v>
      </c>
      <c r="AW915" s="11" t="s">
        <v>37</v>
      </c>
      <c r="AX915" s="11" t="s">
        <v>73</v>
      </c>
      <c r="AY915" s="216" t="s">
        <v>153</v>
      </c>
    </row>
    <row r="916" spans="2:51" s="14" customFormat="1" ht="13.5">
      <c r="B916" s="253"/>
      <c r="C916" s="254"/>
      <c r="D916" s="207" t="s">
        <v>163</v>
      </c>
      <c r="E916" s="255" t="s">
        <v>21</v>
      </c>
      <c r="F916" s="256" t="s">
        <v>202</v>
      </c>
      <c r="G916" s="254"/>
      <c r="H916" s="257">
        <v>326.648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AT916" s="263" t="s">
        <v>163</v>
      </c>
      <c r="AU916" s="263" t="s">
        <v>83</v>
      </c>
      <c r="AV916" s="14" t="s">
        <v>154</v>
      </c>
      <c r="AW916" s="14" t="s">
        <v>37</v>
      </c>
      <c r="AX916" s="14" t="s">
        <v>73</v>
      </c>
      <c r="AY916" s="263" t="s">
        <v>153</v>
      </c>
    </row>
    <row r="917" spans="2:51" s="13" customFormat="1" ht="13.5">
      <c r="B917" s="228"/>
      <c r="C917" s="229"/>
      <c r="D917" s="207" t="s">
        <v>163</v>
      </c>
      <c r="E917" s="230" t="s">
        <v>21</v>
      </c>
      <c r="F917" s="231" t="s">
        <v>210</v>
      </c>
      <c r="G917" s="229"/>
      <c r="H917" s="232" t="s">
        <v>21</v>
      </c>
      <c r="I917" s="233"/>
      <c r="J917" s="229"/>
      <c r="K917" s="229"/>
      <c r="L917" s="234"/>
      <c r="M917" s="235"/>
      <c r="N917" s="236"/>
      <c r="O917" s="236"/>
      <c r="P917" s="236"/>
      <c r="Q917" s="236"/>
      <c r="R917" s="236"/>
      <c r="S917" s="236"/>
      <c r="T917" s="237"/>
      <c r="AT917" s="238" t="s">
        <v>163</v>
      </c>
      <c r="AU917" s="238" t="s">
        <v>83</v>
      </c>
      <c r="AV917" s="13" t="s">
        <v>81</v>
      </c>
      <c r="AW917" s="13" t="s">
        <v>37</v>
      </c>
      <c r="AX917" s="13" t="s">
        <v>73</v>
      </c>
      <c r="AY917" s="238" t="s">
        <v>153</v>
      </c>
    </row>
    <row r="918" spans="2:51" s="11" customFormat="1" ht="13.5">
      <c r="B918" s="205"/>
      <c r="C918" s="206"/>
      <c r="D918" s="207" t="s">
        <v>163</v>
      </c>
      <c r="E918" s="208" t="s">
        <v>21</v>
      </c>
      <c r="F918" s="209" t="s">
        <v>211</v>
      </c>
      <c r="G918" s="206"/>
      <c r="H918" s="210">
        <v>66.185</v>
      </c>
      <c r="I918" s="211"/>
      <c r="J918" s="206"/>
      <c r="K918" s="206"/>
      <c r="L918" s="212"/>
      <c r="M918" s="213"/>
      <c r="N918" s="214"/>
      <c r="O918" s="214"/>
      <c r="P918" s="214"/>
      <c r="Q918" s="214"/>
      <c r="R918" s="214"/>
      <c r="S918" s="214"/>
      <c r="T918" s="215"/>
      <c r="AT918" s="216" t="s">
        <v>163</v>
      </c>
      <c r="AU918" s="216" t="s">
        <v>83</v>
      </c>
      <c r="AV918" s="11" t="s">
        <v>83</v>
      </c>
      <c r="AW918" s="11" t="s">
        <v>37</v>
      </c>
      <c r="AX918" s="11" t="s">
        <v>73</v>
      </c>
      <c r="AY918" s="216" t="s">
        <v>153</v>
      </c>
    </row>
    <row r="919" spans="2:51" s="11" customFormat="1" ht="13.5">
      <c r="B919" s="205"/>
      <c r="C919" s="206"/>
      <c r="D919" s="207" t="s">
        <v>163</v>
      </c>
      <c r="E919" s="208" t="s">
        <v>21</v>
      </c>
      <c r="F919" s="209" t="s">
        <v>212</v>
      </c>
      <c r="G919" s="206"/>
      <c r="H919" s="210">
        <v>-7.428</v>
      </c>
      <c r="I919" s="211"/>
      <c r="J919" s="206"/>
      <c r="K919" s="206"/>
      <c r="L919" s="212"/>
      <c r="M919" s="213"/>
      <c r="N919" s="214"/>
      <c r="O919" s="214"/>
      <c r="P919" s="214"/>
      <c r="Q919" s="214"/>
      <c r="R919" s="214"/>
      <c r="S919" s="214"/>
      <c r="T919" s="215"/>
      <c r="AT919" s="216" t="s">
        <v>163</v>
      </c>
      <c r="AU919" s="216" t="s">
        <v>83</v>
      </c>
      <c r="AV919" s="11" t="s">
        <v>83</v>
      </c>
      <c r="AW919" s="11" t="s">
        <v>37</v>
      </c>
      <c r="AX919" s="11" t="s">
        <v>73</v>
      </c>
      <c r="AY919" s="216" t="s">
        <v>153</v>
      </c>
    </row>
    <row r="920" spans="2:51" s="14" customFormat="1" ht="13.5">
      <c r="B920" s="253"/>
      <c r="C920" s="254"/>
      <c r="D920" s="207" t="s">
        <v>163</v>
      </c>
      <c r="E920" s="255" t="s">
        <v>21</v>
      </c>
      <c r="F920" s="256" t="s">
        <v>202</v>
      </c>
      <c r="G920" s="254"/>
      <c r="H920" s="257">
        <v>58.757</v>
      </c>
      <c r="I920" s="258"/>
      <c r="J920" s="254"/>
      <c r="K920" s="254"/>
      <c r="L920" s="259"/>
      <c r="M920" s="260"/>
      <c r="N920" s="261"/>
      <c r="O920" s="261"/>
      <c r="P920" s="261"/>
      <c r="Q920" s="261"/>
      <c r="R920" s="261"/>
      <c r="S920" s="261"/>
      <c r="T920" s="262"/>
      <c r="AT920" s="263" t="s">
        <v>163</v>
      </c>
      <c r="AU920" s="263" t="s">
        <v>83</v>
      </c>
      <c r="AV920" s="14" t="s">
        <v>154</v>
      </c>
      <c r="AW920" s="14" t="s">
        <v>37</v>
      </c>
      <c r="AX920" s="14" t="s">
        <v>73</v>
      </c>
      <c r="AY920" s="263" t="s">
        <v>153</v>
      </c>
    </row>
    <row r="921" spans="2:51" s="13" customFormat="1" ht="13.5">
      <c r="B921" s="228"/>
      <c r="C921" s="229"/>
      <c r="D921" s="207" t="s">
        <v>163</v>
      </c>
      <c r="E921" s="230" t="s">
        <v>21</v>
      </c>
      <c r="F921" s="231" t="s">
        <v>213</v>
      </c>
      <c r="G921" s="229"/>
      <c r="H921" s="232" t="s">
        <v>21</v>
      </c>
      <c r="I921" s="233"/>
      <c r="J921" s="229"/>
      <c r="K921" s="229"/>
      <c r="L921" s="234"/>
      <c r="M921" s="235"/>
      <c r="N921" s="236"/>
      <c r="O921" s="236"/>
      <c r="P921" s="236"/>
      <c r="Q921" s="236"/>
      <c r="R921" s="236"/>
      <c r="S921" s="236"/>
      <c r="T921" s="237"/>
      <c r="AT921" s="238" t="s">
        <v>163</v>
      </c>
      <c r="AU921" s="238" t="s">
        <v>83</v>
      </c>
      <c r="AV921" s="13" t="s">
        <v>81</v>
      </c>
      <c r="AW921" s="13" t="s">
        <v>37</v>
      </c>
      <c r="AX921" s="13" t="s">
        <v>73</v>
      </c>
      <c r="AY921" s="238" t="s">
        <v>153</v>
      </c>
    </row>
    <row r="922" spans="2:51" s="11" customFormat="1" ht="13.5">
      <c r="B922" s="205"/>
      <c r="C922" s="206"/>
      <c r="D922" s="207" t="s">
        <v>163</v>
      </c>
      <c r="E922" s="208" t="s">
        <v>21</v>
      </c>
      <c r="F922" s="209" t="s">
        <v>214</v>
      </c>
      <c r="G922" s="206"/>
      <c r="H922" s="210">
        <v>39.763</v>
      </c>
      <c r="I922" s="211"/>
      <c r="J922" s="206"/>
      <c r="K922" s="206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163</v>
      </c>
      <c r="AU922" s="216" t="s">
        <v>83</v>
      </c>
      <c r="AV922" s="11" t="s">
        <v>83</v>
      </c>
      <c r="AW922" s="11" t="s">
        <v>37</v>
      </c>
      <c r="AX922" s="11" t="s">
        <v>73</v>
      </c>
      <c r="AY922" s="216" t="s">
        <v>153</v>
      </c>
    </row>
    <row r="923" spans="2:51" s="11" customFormat="1" ht="13.5">
      <c r="B923" s="205"/>
      <c r="C923" s="206"/>
      <c r="D923" s="207" t="s">
        <v>163</v>
      </c>
      <c r="E923" s="208" t="s">
        <v>21</v>
      </c>
      <c r="F923" s="209" t="s">
        <v>215</v>
      </c>
      <c r="G923" s="206"/>
      <c r="H923" s="210">
        <v>-2.49</v>
      </c>
      <c r="I923" s="211"/>
      <c r="J923" s="206"/>
      <c r="K923" s="206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163</v>
      </c>
      <c r="AU923" s="216" t="s">
        <v>83</v>
      </c>
      <c r="AV923" s="11" t="s">
        <v>83</v>
      </c>
      <c r="AW923" s="11" t="s">
        <v>37</v>
      </c>
      <c r="AX923" s="11" t="s">
        <v>73</v>
      </c>
      <c r="AY923" s="216" t="s">
        <v>153</v>
      </c>
    </row>
    <row r="924" spans="2:51" s="11" customFormat="1" ht="13.5">
      <c r="B924" s="205"/>
      <c r="C924" s="206"/>
      <c r="D924" s="207" t="s">
        <v>163</v>
      </c>
      <c r="E924" s="208" t="s">
        <v>21</v>
      </c>
      <c r="F924" s="209" t="s">
        <v>207</v>
      </c>
      <c r="G924" s="206"/>
      <c r="H924" s="210">
        <v>-2.37</v>
      </c>
      <c r="I924" s="211"/>
      <c r="J924" s="206"/>
      <c r="K924" s="206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163</v>
      </c>
      <c r="AU924" s="216" t="s">
        <v>83</v>
      </c>
      <c r="AV924" s="11" t="s">
        <v>83</v>
      </c>
      <c r="AW924" s="11" t="s">
        <v>37</v>
      </c>
      <c r="AX924" s="11" t="s">
        <v>73</v>
      </c>
      <c r="AY924" s="216" t="s">
        <v>153</v>
      </c>
    </row>
    <row r="925" spans="2:51" s="11" customFormat="1" ht="13.5">
      <c r="B925" s="205"/>
      <c r="C925" s="206"/>
      <c r="D925" s="207" t="s">
        <v>163</v>
      </c>
      <c r="E925" s="208" t="s">
        <v>21</v>
      </c>
      <c r="F925" s="209" t="s">
        <v>216</v>
      </c>
      <c r="G925" s="206"/>
      <c r="H925" s="210">
        <v>5.232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163</v>
      </c>
      <c r="AU925" s="216" t="s">
        <v>83</v>
      </c>
      <c r="AV925" s="11" t="s">
        <v>83</v>
      </c>
      <c r="AW925" s="11" t="s">
        <v>37</v>
      </c>
      <c r="AX925" s="11" t="s">
        <v>73</v>
      </c>
      <c r="AY925" s="216" t="s">
        <v>153</v>
      </c>
    </row>
    <row r="926" spans="2:51" s="14" customFormat="1" ht="13.5">
      <c r="B926" s="253"/>
      <c r="C926" s="254"/>
      <c r="D926" s="207" t="s">
        <v>163</v>
      </c>
      <c r="E926" s="255" t="s">
        <v>21</v>
      </c>
      <c r="F926" s="256" t="s">
        <v>202</v>
      </c>
      <c r="G926" s="254"/>
      <c r="H926" s="257">
        <v>40.135</v>
      </c>
      <c r="I926" s="258"/>
      <c r="J926" s="254"/>
      <c r="K926" s="254"/>
      <c r="L926" s="259"/>
      <c r="M926" s="260"/>
      <c r="N926" s="261"/>
      <c r="O926" s="261"/>
      <c r="P926" s="261"/>
      <c r="Q926" s="261"/>
      <c r="R926" s="261"/>
      <c r="S926" s="261"/>
      <c r="T926" s="262"/>
      <c r="AT926" s="263" t="s">
        <v>163</v>
      </c>
      <c r="AU926" s="263" t="s">
        <v>83</v>
      </c>
      <c r="AV926" s="14" t="s">
        <v>154</v>
      </c>
      <c r="AW926" s="14" t="s">
        <v>37</v>
      </c>
      <c r="AX926" s="14" t="s">
        <v>73</v>
      </c>
      <c r="AY926" s="263" t="s">
        <v>153</v>
      </c>
    </row>
    <row r="927" spans="2:51" s="13" customFormat="1" ht="13.5">
      <c r="B927" s="228"/>
      <c r="C927" s="229"/>
      <c r="D927" s="207" t="s">
        <v>163</v>
      </c>
      <c r="E927" s="230" t="s">
        <v>21</v>
      </c>
      <c r="F927" s="231" t="s">
        <v>217</v>
      </c>
      <c r="G927" s="229"/>
      <c r="H927" s="232" t="s">
        <v>21</v>
      </c>
      <c r="I927" s="233"/>
      <c r="J927" s="229"/>
      <c r="K927" s="229"/>
      <c r="L927" s="234"/>
      <c r="M927" s="235"/>
      <c r="N927" s="236"/>
      <c r="O927" s="236"/>
      <c r="P927" s="236"/>
      <c r="Q927" s="236"/>
      <c r="R927" s="236"/>
      <c r="S927" s="236"/>
      <c r="T927" s="237"/>
      <c r="AT927" s="238" t="s">
        <v>163</v>
      </c>
      <c r="AU927" s="238" t="s">
        <v>83</v>
      </c>
      <c r="AV927" s="13" t="s">
        <v>81</v>
      </c>
      <c r="AW927" s="13" t="s">
        <v>37</v>
      </c>
      <c r="AX927" s="13" t="s">
        <v>73</v>
      </c>
      <c r="AY927" s="238" t="s">
        <v>153</v>
      </c>
    </row>
    <row r="928" spans="2:51" s="11" customFormat="1" ht="13.5">
      <c r="B928" s="205"/>
      <c r="C928" s="206"/>
      <c r="D928" s="207" t="s">
        <v>163</v>
      </c>
      <c r="E928" s="208" t="s">
        <v>21</v>
      </c>
      <c r="F928" s="209" t="s">
        <v>218</v>
      </c>
      <c r="G928" s="206"/>
      <c r="H928" s="210">
        <v>62.49</v>
      </c>
      <c r="I928" s="211"/>
      <c r="J928" s="206"/>
      <c r="K928" s="206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163</v>
      </c>
      <c r="AU928" s="216" t="s">
        <v>83</v>
      </c>
      <c r="AV928" s="11" t="s">
        <v>83</v>
      </c>
      <c r="AW928" s="11" t="s">
        <v>37</v>
      </c>
      <c r="AX928" s="11" t="s">
        <v>73</v>
      </c>
      <c r="AY928" s="216" t="s">
        <v>153</v>
      </c>
    </row>
    <row r="929" spans="2:51" s="11" customFormat="1" ht="13.5">
      <c r="B929" s="205"/>
      <c r="C929" s="206"/>
      <c r="D929" s="207" t="s">
        <v>163</v>
      </c>
      <c r="E929" s="208" t="s">
        <v>21</v>
      </c>
      <c r="F929" s="209" t="s">
        <v>216</v>
      </c>
      <c r="G929" s="206"/>
      <c r="H929" s="210">
        <v>5.232</v>
      </c>
      <c r="I929" s="211"/>
      <c r="J929" s="206"/>
      <c r="K929" s="206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163</v>
      </c>
      <c r="AU929" s="216" t="s">
        <v>83</v>
      </c>
      <c r="AV929" s="11" t="s">
        <v>83</v>
      </c>
      <c r="AW929" s="11" t="s">
        <v>37</v>
      </c>
      <c r="AX929" s="11" t="s">
        <v>73</v>
      </c>
      <c r="AY929" s="216" t="s">
        <v>153</v>
      </c>
    </row>
    <row r="930" spans="2:51" s="14" customFormat="1" ht="13.5">
      <c r="B930" s="253"/>
      <c r="C930" s="254"/>
      <c r="D930" s="207" t="s">
        <v>163</v>
      </c>
      <c r="E930" s="255" t="s">
        <v>21</v>
      </c>
      <c r="F930" s="256" t="s">
        <v>202</v>
      </c>
      <c r="G930" s="254"/>
      <c r="H930" s="257">
        <v>67.722</v>
      </c>
      <c r="I930" s="258"/>
      <c r="J930" s="254"/>
      <c r="K930" s="254"/>
      <c r="L930" s="259"/>
      <c r="M930" s="260"/>
      <c r="N930" s="261"/>
      <c r="O930" s="261"/>
      <c r="P930" s="261"/>
      <c r="Q930" s="261"/>
      <c r="R930" s="261"/>
      <c r="S930" s="261"/>
      <c r="T930" s="262"/>
      <c r="AT930" s="263" t="s">
        <v>163</v>
      </c>
      <c r="AU930" s="263" t="s">
        <v>83</v>
      </c>
      <c r="AV930" s="14" t="s">
        <v>154</v>
      </c>
      <c r="AW930" s="14" t="s">
        <v>37</v>
      </c>
      <c r="AX930" s="14" t="s">
        <v>73</v>
      </c>
      <c r="AY930" s="263" t="s">
        <v>153</v>
      </c>
    </row>
    <row r="931" spans="2:51" s="12" customFormat="1" ht="13.5">
      <c r="B931" s="217"/>
      <c r="C931" s="218"/>
      <c r="D931" s="239" t="s">
        <v>163</v>
      </c>
      <c r="E931" s="240" t="s">
        <v>21</v>
      </c>
      <c r="F931" s="241" t="s">
        <v>165</v>
      </c>
      <c r="G931" s="218"/>
      <c r="H931" s="242">
        <v>980.663</v>
      </c>
      <c r="I931" s="222"/>
      <c r="J931" s="218"/>
      <c r="K931" s="218"/>
      <c r="L931" s="223"/>
      <c r="M931" s="224"/>
      <c r="N931" s="225"/>
      <c r="O931" s="225"/>
      <c r="P931" s="225"/>
      <c r="Q931" s="225"/>
      <c r="R931" s="225"/>
      <c r="S931" s="225"/>
      <c r="T931" s="226"/>
      <c r="AT931" s="227" t="s">
        <v>163</v>
      </c>
      <c r="AU931" s="227" t="s">
        <v>83</v>
      </c>
      <c r="AV931" s="12" t="s">
        <v>161</v>
      </c>
      <c r="AW931" s="12" t="s">
        <v>37</v>
      </c>
      <c r="AX931" s="12" t="s">
        <v>81</v>
      </c>
      <c r="AY931" s="227" t="s">
        <v>153</v>
      </c>
    </row>
    <row r="932" spans="2:65" s="1" customFormat="1" ht="31.5" customHeight="1">
      <c r="B932" s="41"/>
      <c r="C932" s="193" t="s">
        <v>918</v>
      </c>
      <c r="D932" s="193" t="s">
        <v>156</v>
      </c>
      <c r="E932" s="194" t="s">
        <v>919</v>
      </c>
      <c r="F932" s="195" t="s">
        <v>920</v>
      </c>
      <c r="G932" s="196" t="s">
        <v>183</v>
      </c>
      <c r="H932" s="197">
        <v>139.44</v>
      </c>
      <c r="I932" s="198"/>
      <c r="J932" s="199">
        <f>ROUND(I932*H932,2)</f>
        <v>0</v>
      </c>
      <c r="K932" s="195" t="s">
        <v>160</v>
      </c>
      <c r="L932" s="61"/>
      <c r="M932" s="200" t="s">
        <v>21</v>
      </c>
      <c r="N932" s="201" t="s">
        <v>46</v>
      </c>
      <c r="O932" s="42"/>
      <c r="P932" s="202">
        <f>O932*H932</f>
        <v>0</v>
      </c>
      <c r="Q932" s="202">
        <v>1E-05</v>
      </c>
      <c r="R932" s="202">
        <f>Q932*H932</f>
        <v>0.0013944</v>
      </c>
      <c r="S932" s="202">
        <v>0</v>
      </c>
      <c r="T932" s="203">
        <f>S932*H932</f>
        <v>0</v>
      </c>
      <c r="AR932" s="24" t="s">
        <v>291</v>
      </c>
      <c r="AT932" s="24" t="s">
        <v>156</v>
      </c>
      <c r="AU932" s="24" t="s">
        <v>83</v>
      </c>
      <c r="AY932" s="24" t="s">
        <v>153</v>
      </c>
      <c r="BE932" s="204">
        <f>IF(N932="základní",J932,0)</f>
        <v>0</v>
      </c>
      <c r="BF932" s="204">
        <f>IF(N932="snížená",J932,0)</f>
        <v>0</v>
      </c>
      <c r="BG932" s="204">
        <f>IF(N932="zákl. přenesená",J932,0)</f>
        <v>0</v>
      </c>
      <c r="BH932" s="204">
        <f>IF(N932="sníž. přenesená",J932,0)</f>
        <v>0</v>
      </c>
      <c r="BI932" s="204">
        <f>IF(N932="nulová",J932,0)</f>
        <v>0</v>
      </c>
      <c r="BJ932" s="24" t="s">
        <v>161</v>
      </c>
      <c r="BK932" s="204">
        <f>ROUND(I932*H932,2)</f>
        <v>0</v>
      </c>
      <c r="BL932" s="24" t="s">
        <v>291</v>
      </c>
      <c r="BM932" s="24" t="s">
        <v>921</v>
      </c>
    </row>
    <row r="933" spans="2:51" s="11" customFormat="1" ht="13.5">
      <c r="B933" s="205"/>
      <c r="C933" s="206"/>
      <c r="D933" s="207" t="s">
        <v>163</v>
      </c>
      <c r="E933" s="208" t="s">
        <v>21</v>
      </c>
      <c r="F933" s="209" t="s">
        <v>922</v>
      </c>
      <c r="G933" s="206"/>
      <c r="H933" s="210">
        <v>139.44</v>
      </c>
      <c r="I933" s="211"/>
      <c r="J933" s="206"/>
      <c r="K933" s="206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163</v>
      </c>
      <c r="AU933" s="216" t="s">
        <v>83</v>
      </c>
      <c r="AV933" s="11" t="s">
        <v>83</v>
      </c>
      <c r="AW933" s="11" t="s">
        <v>37</v>
      </c>
      <c r="AX933" s="11" t="s">
        <v>73</v>
      </c>
      <c r="AY933" s="216" t="s">
        <v>153</v>
      </c>
    </row>
    <row r="934" spans="2:51" s="12" customFormat="1" ht="13.5">
      <c r="B934" s="217"/>
      <c r="C934" s="218"/>
      <c r="D934" s="239" t="s">
        <v>163</v>
      </c>
      <c r="E934" s="240" t="s">
        <v>21</v>
      </c>
      <c r="F934" s="241" t="s">
        <v>165</v>
      </c>
      <c r="G934" s="218"/>
      <c r="H934" s="242">
        <v>139.44</v>
      </c>
      <c r="I934" s="222"/>
      <c r="J934" s="218"/>
      <c r="K934" s="218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163</v>
      </c>
      <c r="AU934" s="227" t="s">
        <v>83</v>
      </c>
      <c r="AV934" s="12" t="s">
        <v>161</v>
      </c>
      <c r="AW934" s="12" t="s">
        <v>37</v>
      </c>
      <c r="AX934" s="12" t="s">
        <v>81</v>
      </c>
      <c r="AY934" s="227" t="s">
        <v>153</v>
      </c>
    </row>
    <row r="935" spans="2:65" s="1" customFormat="1" ht="22.5" customHeight="1">
      <c r="B935" s="41"/>
      <c r="C935" s="193" t="s">
        <v>923</v>
      </c>
      <c r="D935" s="193" t="s">
        <v>156</v>
      </c>
      <c r="E935" s="194" t="s">
        <v>924</v>
      </c>
      <c r="F935" s="195" t="s">
        <v>925</v>
      </c>
      <c r="G935" s="196" t="s">
        <v>183</v>
      </c>
      <c r="H935" s="197">
        <v>547.82</v>
      </c>
      <c r="I935" s="198"/>
      <c r="J935" s="199">
        <f>ROUND(I935*H935,2)</f>
        <v>0</v>
      </c>
      <c r="K935" s="195" t="s">
        <v>160</v>
      </c>
      <c r="L935" s="61"/>
      <c r="M935" s="200" t="s">
        <v>21</v>
      </c>
      <c r="N935" s="201" t="s">
        <v>46</v>
      </c>
      <c r="O935" s="42"/>
      <c r="P935" s="202">
        <f>O935*H935</f>
        <v>0</v>
      </c>
      <c r="Q935" s="202">
        <v>1E-05</v>
      </c>
      <c r="R935" s="202">
        <f>Q935*H935</f>
        <v>0.005478200000000001</v>
      </c>
      <c r="S935" s="202">
        <v>0</v>
      </c>
      <c r="T935" s="203">
        <f>S935*H935</f>
        <v>0</v>
      </c>
      <c r="AR935" s="24" t="s">
        <v>291</v>
      </c>
      <c r="AT935" s="24" t="s">
        <v>156</v>
      </c>
      <c r="AU935" s="24" t="s">
        <v>83</v>
      </c>
      <c r="AY935" s="24" t="s">
        <v>153</v>
      </c>
      <c r="BE935" s="204">
        <f>IF(N935="základní",J935,0)</f>
        <v>0</v>
      </c>
      <c r="BF935" s="204">
        <f>IF(N935="snížená",J935,0)</f>
        <v>0</v>
      </c>
      <c r="BG935" s="204">
        <f>IF(N935="zákl. přenesená",J935,0)</f>
        <v>0</v>
      </c>
      <c r="BH935" s="204">
        <f>IF(N935="sníž. přenesená",J935,0)</f>
        <v>0</v>
      </c>
      <c r="BI935" s="204">
        <f>IF(N935="nulová",J935,0)</f>
        <v>0</v>
      </c>
      <c r="BJ935" s="24" t="s">
        <v>161</v>
      </c>
      <c r="BK935" s="204">
        <f>ROUND(I935*H935,2)</f>
        <v>0</v>
      </c>
      <c r="BL935" s="24" t="s">
        <v>291</v>
      </c>
      <c r="BM935" s="24" t="s">
        <v>926</v>
      </c>
    </row>
    <row r="936" spans="2:51" s="13" customFormat="1" ht="13.5">
      <c r="B936" s="228"/>
      <c r="C936" s="229"/>
      <c r="D936" s="207" t="s">
        <v>163</v>
      </c>
      <c r="E936" s="230" t="s">
        <v>21</v>
      </c>
      <c r="F936" s="231" t="s">
        <v>363</v>
      </c>
      <c r="G936" s="229"/>
      <c r="H936" s="232" t="s">
        <v>21</v>
      </c>
      <c r="I936" s="233"/>
      <c r="J936" s="229"/>
      <c r="K936" s="229"/>
      <c r="L936" s="234"/>
      <c r="M936" s="235"/>
      <c r="N936" s="236"/>
      <c r="O936" s="236"/>
      <c r="P936" s="236"/>
      <c r="Q936" s="236"/>
      <c r="R936" s="236"/>
      <c r="S936" s="236"/>
      <c r="T936" s="237"/>
      <c r="AT936" s="238" t="s">
        <v>163</v>
      </c>
      <c r="AU936" s="238" t="s">
        <v>83</v>
      </c>
      <c r="AV936" s="13" t="s">
        <v>81</v>
      </c>
      <c r="AW936" s="13" t="s">
        <v>37</v>
      </c>
      <c r="AX936" s="13" t="s">
        <v>73</v>
      </c>
      <c r="AY936" s="238" t="s">
        <v>153</v>
      </c>
    </row>
    <row r="937" spans="2:51" s="11" customFormat="1" ht="13.5">
      <c r="B937" s="205"/>
      <c r="C937" s="206"/>
      <c r="D937" s="207" t="s">
        <v>163</v>
      </c>
      <c r="E937" s="208" t="s">
        <v>21</v>
      </c>
      <c r="F937" s="209" t="s">
        <v>364</v>
      </c>
      <c r="G937" s="206"/>
      <c r="H937" s="210">
        <v>547.82</v>
      </c>
      <c r="I937" s="211"/>
      <c r="J937" s="206"/>
      <c r="K937" s="206"/>
      <c r="L937" s="212"/>
      <c r="M937" s="213"/>
      <c r="N937" s="214"/>
      <c r="O937" s="214"/>
      <c r="P937" s="214"/>
      <c r="Q937" s="214"/>
      <c r="R937" s="214"/>
      <c r="S937" s="214"/>
      <c r="T937" s="215"/>
      <c r="AT937" s="216" t="s">
        <v>163</v>
      </c>
      <c r="AU937" s="216" t="s">
        <v>83</v>
      </c>
      <c r="AV937" s="11" t="s">
        <v>83</v>
      </c>
      <c r="AW937" s="11" t="s">
        <v>37</v>
      </c>
      <c r="AX937" s="11" t="s">
        <v>73</v>
      </c>
      <c r="AY937" s="216" t="s">
        <v>153</v>
      </c>
    </row>
    <row r="938" spans="2:51" s="12" customFormat="1" ht="13.5">
      <c r="B938" s="217"/>
      <c r="C938" s="218"/>
      <c r="D938" s="239" t="s">
        <v>163</v>
      </c>
      <c r="E938" s="240" t="s">
        <v>21</v>
      </c>
      <c r="F938" s="241" t="s">
        <v>165</v>
      </c>
      <c r="G938" s="218"/>
      <c r="H938" s="242">
        <v>547.82</v>
      </c>
      <c r="I938" s="222"/>
      <c r="J938" s="218"/>
      <c r="K938" s="218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163</v>
      </c>
      <c r="AU938" s="227" t="s">
        <v>83</v>
      </c>
      <c r="AV938" s="12" t="s">
        <v>161</v>
      </c>
      <c r="AW938" s="12" t="s">
        <v>37</v>
      </c>
      <c r="AX938" s="12" t="s">
        <v>81</v>
      </c>
      <c r="AY938" s="227" t="s">
        <v>153</v>
      </c>
    </row>
    <row r="939" spans="2:65" s="1" customFormat="1" ht="31.5" customHeight="1">
      <c r="B939" s="41"/>
      <c r="C939" s="193" t="s">
        <v>927</v>
      </c>
      <c r="D939" s="193" t="s">
        <v>156</v>
      </c>
      <c r="E939" s="194" t="s">
        <v>928</v>
      </c>
      <c r="F939" s="195" t="s">
        <v>929</v>
      </c>
      <c r="G939" s="196" t="s">
        <v>183</v>
      </c>
      <c r="H939" s="197">
        <v>926.237</v>
      </c>
      <c r="I939" s="198"/>
      <c r="J939" s="199">
        <f>ROUND(I939*H939,2)</f>
        <v>0</v>
      </c>
      <c r="K939" s="195" t="s">
        <v>160</v>
      </c>
      <c r="L939" s="61"/>
      <c r="M939" s="200" t="s">
        <v>21</v>
      </c>
      <c r="N939" s="201" t="s">
        <v>46</v>
      </c>
      <c r="O939" s="42"/>
      <c r="P939" s="202">
        <f>O939*H939</f>
        <v>0</v>
      </c>
      <c r="Q939" s="202">
        <v>0.00026</v>
      </c>
      <c r="R939" s="202">
        <f>Q939*H939</f>
        <v>0.24082161999999996</v>
      </c>
      <c r="S939" s="202">
        <v>0</v>
      </c>
      <c r="T939" s="203">
        <f>S939*H939</f>
        <v>0</v>
      </c>
      <c r="AR939" s="24" t="s">
        <v>291</v>
      </c>
      <c r="AT939" s="24" t="s">
        <v>156</v>
      </c>
      <c r="AU939" s="24" t="s">
        <v>83</v>
      </c>
      <c r="AY939" s="24" t="s">
        <v>153</v>
      </c>
      <c r="BE939" s="204">
        <f>IF(N939="základní",J939,0)</f>
        <v>0</v>
      </c>
      <c r="BF939" s="204">
        <f>IF(N939="snížená",J939,0)</f>
        <v>0</v>
      </c>
      <c r="BG939" s="204">
        <f>IF(N939="zákl. přenesená",J939,0)</f>
        <v>0</v>
      </c>
      <c r="BH939" s="204">
        <f>IF(N939="sníž. přenesená",J939,0)</f>
        <v>0</v>
      </c>
      <c r="BI939" s="204">
        <f>IF(N939="nulová",J939,0)</f>
        <v>0</v>
      </c>
      <c r="BJ939" s="24" t="s">
        <v>161</v>
      </c>
      <c r="BK939" s="204">
        <f>ROUND(I939*H939,2)</f>
        <v>0</v>
      </c>
      <c r="BL939" s="24" t="s">
        <v>291</v>
      </c>
      <c r="BM939" s="24" t="s">
        <v>930</v>
      </c>
    </row>
    <row r="940" spans="2:51" s="13" customFormat="1" ht="13.5">
      <c r="B940" s="228"/>
      <c r="C940" s="229"/>
      <c r="D940" s="207" t="s">
        <v>163</v>
      </c>
      <c r="E940" s="230" t="s">
        <v>21</v>
      </c>
      <c r="F940" s="231" t="s">
        <v>194</v>
      </c>
      <c r="G940" s="229"/>
      <c r="H940" s="232" t="s">
        <v>21</v>
      </c>
      <c r="I940" s="233"/>
      <c r="J940" s="229"/>
      <c r="K940" s="229"/>
      <c r="L940" s="234"/>
      <c r="M940" s="235"/>
      <c r="N940" s="236"/>
      <c r="O940" s="236"/>
      <c r="P940" s="236"/>
      <c r="Q940" s="236"/>
      <c r="R940" s="236"/>
      <c r="S940" s="236"/>
      <c r="T940" s="237"/>
      <c r="AT940" s="238" t="s">
        <v>163</v>
      </c>
      <c r="AU940" s="238" t="s">
        <v>83</v>
      </c>
      <c r="AV940" s="13" t="s">
        <v>81</v>
      </c>
      <c r="AW940" s="13" t="s">
        <v>37</v>
      </c>
      <c r="AX940" s="13" t="s">
        <v>73</v>
      </c>
      <c r="AY940" s="238" t="s">
        <v>153</v>
      </c>
    </row>
    <row r="941" spans="2:51" s="11" customFormat="1" ht="13.5">
      <c r="B941" s="205"/>
      <c r="C941" s="206"/>
      <c r="D941" s="207" t="s">
        <v>163</v>
      </c>
      <c r="E941" s="208" t="s">
        <v>21</v>
      </c>
      <c r="F941" s="209" t="s">
        <v>195</v>
      </c>
      <c r="G941" s="206"/>
      <c r="H941" s="210">
        <v>573.464</v>
      </c>
      <c r="I941" s="211"/>
      <c r="J941" s="206"/>
      <c r="K941" s="206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163</v>
      </c>
      <c r="AU941" s="216" t="s">
        <v>83</v>
      </c>
      <c r="AV941" s="11" t="s">
        <v>83</v>
      </c>
      <c r="AW941" s="11" t="s">
        <v>37</v>
      </c>
      <c r="AX941" s="11" t="s">
        <v>73</v>
      </c>
      <c r="AY941" s="216" t="s">
        <v>153</v>
      </c>
    </row>
    <row r="942" spans="2:51" s="11" customFormat="1" ht="13.5">
      <c r="B942" s="205"/>
      <c r="C942" s="206"/>
      <c r="D942" s="207" t="s">
        <v>163</v>
      </c>
      <c r="E942" s="208" t="s">
        <v>21</v>
      </c>
      <c r="F942" s="209" t="s">
        <v>196</v>
      </c>
      <c r="G942" s="206"/>
      <c r="H942" s="210">
        <v>-85.19</v>
      </c>
      <c r="I942" s="211"/>
      <c r="J942" s="206"/>
      <c r="K942" s="206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163</v>
      </c>
      <c r="AU942" s="216" t="s">
        <v>83</v>
      </c>
      <c r="AV942" s="11" t="s">
        <v>83</v>
      </c>
      <c r="AW942" s="11" t="s">
        <v>37</v>
      </c>
      <c r="AX942" s="11" t="s">
        <v>73</v>
      </c>
      <c r="AY942" s="216" t="s">
        <v>153</v>
      </c>
    </row>
    <row r="943" spans="2:51" s="11" customFormat="1" ht="13.5">
      <c r="B943" s="205"/>
      <c r="C943" s="206"/>
      <c r="D943" s="207" t="s">
        <v>163</v>
      </c>
      <c r="E943" s="208" t="s">
        <v>21</v>
      </c>
      <c r="F943" s="209" t="s">
        <v>197</v>
      </c>
      <c r="G943" s="206"/>
      <c r="H943" s="210">
        <v>-7.525</v>
      </c>
      <c r="I943" s="211"/>
      <c r="J943" s="206"/>
      <c r="K943" s="206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163</v>
      </c>
      <c r="AU943" s="216" t="s">
        <v>83</v>
      </c>
      <c r="AV943" s="11" t="s">
        <v>83</v>
      </c>
      <c r="AW943" s="11" t="s">
        <v>37</v>
      </c>
      <c r="AX943" s="11" t="s">
        <v>73</v>
      </c>
      <c r="AY943" s="216" t="s">
        <v>153</v>
      </c>
    </row>
    <row r="944" spans="2:51" s="11" customFormat="1" ht="13.5">
      <c r="B944" s="205"/>
      <c r="C944" s="206"/>
      <c r="D944" s="207" t="s">
        <v>163</v>
      </c>
      <c r="E944" s="208" t="s">
        <v>21</v>
      </c>
      <c r="F944" s="209" t="s">
        <v>198</v>
      </c>
      <c r="G944" s="206"/>
      <c r="H944" s="210">
        <v>-7.212</v>
      </c>
      <c r="I944" s="211"/>
      <c r="J944" s="206"/>
      <c r="K944" s="206"/>
      <c r="L944" s="212"/>
      <c r="M944" s="213"/>
      <c r="N944" s="214"/>
      <c r="O944" s="214"/>
      <c r="P944" s="214"/>
      <c r="Q944" s="214"/>
      <c r="R944" s="214"/>
      <c r="S944" s="214"/>
      <c r="T944" s="215"/>
      <c r="AT944" s="216" t="s">
        <v>163</v>
      </c>
      <c r="AU944" s="216" t="s">
        <v>83</v>
      </c>
      <c r="AV944" s="11" t="s">
        <v>83</v>
      </c>
      <c r="AW944" s="11" t="s">
        <v>37</v>
      </c>
      <c r="AX944" s="11" t="s">
        <v>73</v>
      </c>
      <c r="AY944" s="216" t="s">
        <v>153</v>
      </c>
    </row>
    <row r="945" spans="2:51" s="11" customFormat="1" ht="13.5">
      <c r="B945" s="205"/>
      <c r="C945" s="206"/>
      <c r="D945" s="207" t="s">
        <v>163</v>
      </c>
      <c r="E945" s="208" t="s">
        <v>21</v>
      </c>
      <c r="F945" s="209" t="s">
        <v>199</v>
      </c>
      <c r="G945" s="206"/>
      <c r="H945" s="210">
        <v>-90.36</v>
      </c>
      <c r="I945" s="211"/>
      <c r="J945" s="206"/>
      <c r="K945" s="206"/>
      <c r="L945" s="212"/>
      <c r="M945" s="213"/>
      <c r="N945" s="214"/>
      <c r="O945" s="214"/>
      <c r="P945" s="214"/>
      <c r="Q945" s="214"/>
      <c r="R945" s="214"/>
      <c r="S945" s="214"/>
      <c r="T945" s="215"/>
      <c r="AT945" s="216" t="s">
        <v>163</v>
      </c>
      <c r="AU945" s="216" t="s">
        <v>83</v>
      </c>
      <c r="AV945" s="11" t="s">
        <v>83</v>
      </c>
      <c r="AW945" s="11" t="s">
        <v>37</v>
      </c>
      <c r="AX945" s="11" t="s">
        <v>73</v>
      </c>
      <c r="AY945" s="216" t="s">
        <v>153</v>
      </c>
    </row>
    <row r="946" spans="2:51" s="11" customFormat="1" ht="13.5">
      <c r="B946" s="205"/>
      <c r="C946" s="206"/>
      <c r="D946" s="207" t="s">
        <v>163</v>
      </c>
      <c r="E946" s="208" t="s">
        <v>21</v>
      </c>
      <c r="F946" s="209" t="s">
        <v>200</v>
      </c>
      <c r="G946" s="206"/>
      <c r="H946" s="210">
        <v>38.944</v>
      </c>
      <c r="I946" s="211"/>
      <c r="J946" s="206"/>
      <c r="K946" s="206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163</v>
      </c>
      <c r="AU946" s="216" t="s">
        <v>83</v>
      </c>
      <c r="AV946" s="11" t="s">
        <v>83</v>
      </c>
      <c r="AW946" s="11" t="s">
        <v>37</v>
      </c>
      <c r="AX946" s="11" t="s">
        <v>73</v>
      </c>
      <c r="AY946" s="216" t="s">
        <v>153</v>
      </c>
    </row>
    <row r="947" spans="2:51" s="11" customFormat="1" ht="13.5">
      <c r="B947" s="205"/>
      <c r="C947" s="206"/>
      <c r="D947" s="207" t="s">
        <v>163</v>
      </c>
      <c r="E947" s="208" t="s">
        <v>21</v>
      </c>
      <c r="F947" s="209" t="s">
        <v>201</v>
      </c>
      <c r="G947" s="206"/>
      <c r="H947" s="210">
        <v>65.28</v>
      </c>
      <c r="I947" s="211"/>
      <c r="J947" s="206"/>
      <c r="K947" s="206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163</v>
      </c>
      <c r="AU947" s="216" t="s">
        <v>83</v>
      </c>
      <c r="AV947" s="11" t="s">
        <v>83</v>
      </c>
      <c r="AW947" s="11" t="s">
        <v>37</v>
      </c>
      <c r="AX947" s="11" t="s">
        <v>73</v>
      </c>
      <c r="AY947" s="216" t="s">
        <v>153</v>
      </c>
    </row>
    <row r="948" spans="2:51" s="14" customFormat="1" ht="13.5">
      <c r="B948" s="253"/>
      <c r="C948" s="254"/>
      <c r="D948" s="207" t="s">
        <v>163</v>
      </c>
      <c r="E948" s="255" t="s">
        <v>21</v>
      </c>
      <c r="F948" s="256" t="s">
        <v>202</v>
      </c>
      <c r="G948" s="254"/>
      <c r="H948" s="257">
        <v>487.401</v>
      </c>
      <c r="I948" s="258"/>
      <c r="J948" s="254"/>
      <c r="K948" s="254"/>
      <c r="L948" s="259"/>
      <c r="M948" s="260"/>
      <c r="N948" s="261"/>
      <c r="O948" s="261"/>
      <c r="P948" s="261"/>
      <c r="Q948" s="261"/>
      <c r="R948" s="261"/>
      <c r="S948" s="261"/>
      <c r="T948" s="262"/>
      <c r="AT948" s="263" t="s">
        <v>163</v>
      </c>
      <c r="AU948" s="263" t="s">
        <v>83</v>
      </c>
      <c r="AV948" s="14" t="s">
        <v>154</v>
      </c>
      <c r="AW948" s="14" t="s">
        <v>37</v>
      </c>
      <c r="AX948" s="14" t="s">
        <v>73</v>
      </c>
      <c r="AY948" s="263" t="s">
        <v>153</v>
      </c>
    </row>
    <row r="949" spans="2:51" s="13" customFormat="1" ht="13.5">
      <c r="B949" s="228"/>
      <c r="C949" s="229"/>
      <c r="D949" s="207" t="s">
        <v>163</v>
      </c>
      <c r="E949" s="230" t="s">
        <v>21</v>
      </c>
      <c r="F949" s="231" t="s">
        <v>203</v>
      </c>
      <c r="G949" s="229"/>
      <c r="H949" s="232" t="s">
        <v>21</v>
      </c>
      <c r="I949" s="233"/>
      <c r="J949" s="229"/>
      <c r="K949" s="229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163</v>
      </c>
      <c r="AU949" s="238" t="s">
        <v>83</v>
      </c>
      <c r="AV949" s="13" t="s">
        <v>81</v>
      </c>
      <c r="AW949" s="13" t="s">
        <v>37</v>
      </c>
      <c r="AX949" s="13" t="s">
        <v>73</v>
      </c>
      <c r="AY949" s="238" t="s">
        <v>153</v>
      </c>
    </row>
    <row r="950" spans="2:51" s="11" customFormat="1" ht="13.5">
      <c r="B950" s="205"/>
      <c r="C950" s="206"/>
      <c r="D950" s="207" t="s">
        <v>163</v>
      </c>
      <c r="E950" s="208" t="s">
        <v>21</v>
      </c>
      <c r="F950" s="209" t="s">
        <v>204</v>
      </c>
      <c r="G950" s="206"/>
      <c r="H950" s="210">
        <v>418.564</v>
      </c>
      <c r="I950" s="211"/>
      <c r="J950" s="206"/>
      <c r="K950" s="206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163</v>
      </c>
      <c r="AU950" s="216" t="s">
        <v>83</v>
      </c>
      <c r="AV950" s="11" t="s">
        <v>83</v>
      </c>
      <c r="AW950" s="11" t="s">
        <v>37</v>
      </c>
      <c r="AX950" s="11" t="s">
        <v>73</v>
      </c>
      <c r="AY950" s="216" t="s">
        <v>153</v>
      </c>
    </row>
    <row r="951" spans="2:51" s="11" customFormat="1" ht="13.5">
      <c r="B951" s="205"/>
      <c r="C951" s="206"/>
      <c r="D951" s="207" t="s">
        <v>163</v>
      </c>
      <c r="E951" s="208" t="s">
        <v>21</v>
      </c>
      <c r="F951" s="209" t="s">
        <v>205</v>
      </c>
      <c r="G951" s="206"/>
      <c r="H951" s="210">
        <v>-51.695</v>
      </c>
      <c r="I951" s="211"/>
      <c r="J951" s="206"/>
      <c r="K951" s="206"/>
      <c r="L951" s="212"/>
      <c r="M951" s="213"/>
      <c r="N951" s="214"/>
      <c r="O951" s="214"/>
      <c r="P951" s="214"/>
      <c r="Q951" s="214"/>
      <c r="R951" s="214"/>
      <c r="S951" s="214"/>
      <c r="T951" s="215"/>
      <c r="AT951" s="216" t="s">
        <v>163</v>
      </c>
      <c r="AU951" s="216" t="s">
        <v>83</v>
      </c>
      <c r="AV951" s="11" t="s">
        <v>83</v>
      </c>
      <c r="AW951" s="11" t="s">
        <v>37</v>
      </c>
      <c r="AX951" s="11" t="s">
        <v>73</v>
      </c>
      <c r="AY951" s="216" t="s">
        <v>153</v>
      </c>
    </row>
    <row r="952" spans="2:51" s="11" customFormat="1" ht="13.5">
      <c r="B952" s="205"/>
      <c r="C952" s="206"/>
      <c r="D952" s="207" t="s">
        <v>163</v>
      </c>
      <c r="E952" s="208" t="s">
        <v>21</v>
      </c>
      <c r="F952" s="209" t="s">
        <v>206</v>
      </c>
      <c r="G952" s="206"/>
      <c r="H952" s="210">
        <v>-3.763</v>
      </c>
      <c r="I952" s="211"/>
      <c r="J952" s="206"/>
      <c r="K952" s="206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163</v>
      </c>
      <c r="AU952" s="216" t="s">
        <v>83</v>
      </c>
      <c r="AV952" s="11" t="s">
        <v>83</v>
      </c>
      <c r="AW952" s="11" t="s">
        <v>37</v>
      </c>
      <c r="AX952" s="11" t="s">
        <v>73</v>
      </c>
      <c r="AY952" s="216" t="s">
        <v>153</v>
      </c>
    </row>
    <row r="953" spans="2:51" s="11" customFormat="1" ht="13.5">
      <c r="B953" s="205"/>
      <c r="C953" s="206"/>
      <c r="D953" s="207" t="s">
        <v>163</v>
      </c>
      <c r="E953" s="208" t="s">
        <v>21</v>
      </c>
      <c r="F953" s="209" t="s">
        <v>207</v>
      </c>
      <c r="G953" s="206"/>
      <c r="H953" s="210">
        <v>-2.37</v>
      </c>
      <c r="I953" s="211"/>
      <c r="J953" s="206"/>
      <c r="K953" s="206"/>
      <c r="L953" s="212"/>
      <c r="M953" s="213"/>
      <c r="N953" s="214"/>
      <c r="O953" s="214"/>
      <c r="P953" s="214"/>
      <c r="Q953" s="214"/>
      <c r="R953" s="214"/>
      <c r="S953" s="214"/>
      <c r="T953" s="215"/>
      <c r="AT953" s="216" t="s">
        <v>163</v>
      </c>
      <c r="AU953" s="216" t="s">
        <v>83</v>
      </c>
      <c r="AV953" s="11" t="s">
        <v>83</v>
      </c>
      <c r="AW953" s="11" t="s">
        <v>37</v>
      </c>
      <c r="AX953" s="11" t="s">
        <v>73</v>
      </c>
      <c r="AY953" s="216" t="s">
        <v>153</v>
      </c>
    </row>
    <row r="954" spans="2:51" s="11" customFormat="1" ht="13.5">
      <c r="B954" s="205"/>
      <c r="C954" s="206"/>
      <c r="D954" s="207" t="s">
        <v>163</v>
      </c>
      <c r="E954" s="208" t="s">
        <v>21</v>
      </c>
      <c r="F954" s="209" t="s">
        <v>199</v>
      </c>
      <c r="G954" s="206"/>
      <c r="H954" s="210">
        <v>-90.36</v>
      </c>
      <c r="I954" s="211"/>
      <c r="J954" s="206"/>
      <c r="K954" s="206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163</v>
      </c>
      <c r="AU954" s="216" t="s">
        <v>83</v>
      </c>
      <c r="AV954" s="11" t="s">
        <v>83</v>
      </c>
      <c r="AW954" s="11" t="s">
        <v>37</v>
      </c>
      <c r="AX954" s="11" t="s">
        <v>73</v>
      </c>
      <c r="AY954" s="216" t="s">
        <v>153</v>
      </c>
    </row>
    <row r="955" spans="2:51" s="11" customFormat="1" ht="13.5">
      <c r="B955" s="205"/>
      <c r="C955" s="206"/>
      <c r="D955" s="207" t="s">
        <v>163</v>
      </c>
      <c r="E955" s="208" t="s">
        <v>21</v>
      </c>
      <c r="F955" s="209" t="s">
        <v>208</v>
      </c>
      <c r="G955" s="206"/>
      <c r="H955" s="210">
        <v>23.632</v>
      </c>
      <c r="I955" s="211"/>
      <c r="J955" s="206"/>
      <c r="K955" s="206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163</v>
      </c>
      <c r="AU955" s="216" t="s">
        <v>83</v>
      </c>
      <c r="AV955" s="11" t="s">
        <v>83</v>
      </c>
      <c r="AW955" s="11" t="s">
        <v>37</v>
      </c>
      <c r="AX955" s="11" t="s">
        <v>73</v>
      </c>
      <c r="AY955" s="216" t="s">
        <v>153</v>
      </c>
    </row>
    <row r="956" spans="2:51" s="11" customFormat="1" ht="13.5">
      <c r="B956" s="205"/>
      <c r="C956" s="206"/>
      <c r="D956" s="207" t="s">
        <v>163</v>
      </c>
      <c r="E956" s="208" t="s">
        <v>21</v>
      </c>
      <c r="F956" s="209" t="s">
        <v>209</v>
      </c>
      <c r="G956" s="206"/>
      <c r="H956" s="210">
        <v>32.64</v>
      </c>
      <c r="I956" s="211"/>
      <c r="J956" s="206"/>
      <c r="K956" s="206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163</v>
      </c>
      <c r="AU956" s="216" t="s">
        <v>83</v>
      </c>
      <c r="AV956" s="11" t="s">
        <v>83</v>
      </c>
      <c r="AW956" s="11" t="s">
        <v>37</v>
      </c>
      <c r="AX956" s="11" t="s">
        <v>73</v>
      </c>
      <c r="AY956" s="216" t="s">
        <v>153</v>
      </c>
    </row>
    <row r="957" spans="2:51" s="14" customFormat="1" ht="13.5">
      <c r="B957" s="253"/>
      <c r="C957" s="254"/>
      <c r="D957" s="207" t="s">
        <v>163</v>
      </c>
      <c r="E957" s="255" t="s">
        <v>21</v>
      </c>
      <c r="F957" s="256" t="s">
        <v>202</v>
      </c>
      <c r="G957" s="254"/>
      <c r="H957" s="257">
        <v>326.648</v>
      </c>
      <c r="I957" s="258"/>
      <c r="J957" s="254"/>
      <c r="K957" s="254"/>
      <c r="L957" s="259"/>
      <c r="M957" s="260"/>
      <c r="N957" s="261"/>
      <c r="O957" s="261"/>
      <c r="P957" s="261"/>
      <c r="Q957" s="261"/>
      <c r="R957" s="261"/>
      <c r="S957" s="261"/>
      <c r="T957" s="262"/>
      <c r="AT957" s="263" t="s">
        <v>163</v>
      </c>
      <c r="AU957" s="263" t="s">
        <v>83</v>
      </c>
      <c r="AV957" s="14" t="s">
        <v>154</v>
      </c>
      <c r="AW957" s="14" t="s">
        <v>37</v>
      </c>
      <c r="AX957" s="14" t="s">
        <v>73</v>
      </c>
      <c r="AY957" s="263" t="s">
        <v>153</v>
      </c>
    </row>
    <row r="958" spans="2:51" s="13" customFormat="1" ht="13.5">
      <c r="B958" s="228"/>
      <c r="C958" s="229"/>
      <c r="D958" s="207" t="s">
        <v>163</v>
      </c>
      <c r="E958" s="230" t="s">
        <v>21</v>
      </c>
      <c r="F958" s="231" t="s">
        <v>210</v>
      </c>
      <c r="G958" s="229"/>
      <c r="H958" s="232" t="s">
        <v>21</v>
      </c>
      <c r="I958" s="233"/>
      <c r="J958" s="229"/>
      <c r="K958" s="229"/>
      <c r="L958" s="234"/>
      <c r="M958" s="235"/>
      <c r="N958" s="236"/>
      <c r="O958" s="236"/>
      <c r="P958" s="236"/>
      <c r="Q958" s="236"/>
      <c r="R958" s="236"/>
      <c r="S958" s="236"/>
      <c r="T958" s="237"/>
      <c r="AT958" s="238" t="s">
        <v>163</v>
      </c>
      <c r="AU958" s="238" t="s">
        <v>83</v>
      </c>
      <c r="AV958" s="13" t="s">
        <v>81</v>
      </c>
      <c r="AW958" s="13" t="s">
        <v>37</v>
      </c>
      <c r="AX958" s="13" t="s">
        <v>73</v>
      </c>
      <c r="AY958" s="238" t="s">
        <v>153</v>
      </c>
    </row>
    <row r="959" spans="2:51" s="11" customFormat="1" ht="13.5">
      <c r="B959" s="205"/>
      <c r="C959" s="206"/>
      <c r="D959" s="207" t="s">
        <v>163</v>
      </c>
      <c r="E959" s="208" t="s">
        <v>21</v>
      </c>
      <c r="F959" s="209" t="s">
        <v>211</v>
      </c>
      <c r="G959" s="206"/>
      <c r="H959" s="210">
        <v>66.185</v>
      </c>
      <c r="I959" s="211"/>
      <c r="J959" s="206"/>
      <c r="K959" s="206"/>
      <c r="L959" s="212"/>
      <c r="M959" s="213"/>
      <c r="N959" s="214"/>
      <c r="O959" s="214"/>
      <c r="P959" s="214"/>
      <c r="Q959" s="214"/>
      <c r="R959" s="214"/>
      <c r="S959" s="214"/>
      <c r="T959" s="215"/>
      <c r="AT959" s="216" t="s">
        <v>163</v>
      </c>
      <c r="AU959" s="216" t="s">
        <v>83</v>
      </c>
      <c r="AV959" s="11" t="s">
        <v>83</v>
      </c>
      <c r="AW959" s="11" t="s">
        <v>37</v>
      </c>
      <c r="AX959" s="11" t="s">
        <v>73</v>
      </c>
      <c r="AY959" s="216" t="s">
        <v>153</v>
      </c>
    </row>
    <row r="960" spans="2:51" s="11" customFormat="1" ht="13.5">
      <c r="B960" s="205"/>
      <c r="C960" s="206"/>
      <c r="D960" s="207" t="s">
        <v>163</v>
      </c>
      <c r="E960" s="208" t="s">
        <v>21</v>
      </c>
      <c r="F960" s="209" t="s">
        <v>212</v>
      </c>
      <c r="G960" s="206"/>
      <c r="H960" s="210">
        <v>-7.428</v>
      </c>
      <c r="I960" s="211"/>
      <c r="J960" s="206"/>
      <c r="K960" s="206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163</v>
      </c>
      <c r="AU960" s="216" t="s">
        <v>83</v>
      </c>
      <c r="AV960" s="11" t="s">
        <v>83</v>
      </c>
      <c r="AW960" s="11" t="s">
        <v>37</v>
      </c>
      <c r="AX960" s="11" t="s">
        <v>73</v>
      </c>
      <c r="AY960" s="216" t="s">
        <v>153</v>
      </c>
    </row>
    <row r="961" spans="2:51" s="14" customFormat="1" ht="13.5">
      <c r="B961" s="253"/>
      <c r="C961" s="254"/>
      <c r="D961" s="207" t="s">
        <v>163</v>
      </c>
      <c r="E961" s="255" t="s">
        <v>21</v>
      </c>
      <c r="F961" s="256" t="s">
        <v>202</v>
      </c>
      <c r="G961" s="254"/>
      <c r="H961" s="257">
        <v>58.757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AT961" s="263" t="s">
        <v>163</v>
      </c>
      <c r="AU961" s="263" t="s">
        <v>83</v>
      </c>
      <c r="AV961" s="14" t="s">
        <v>154</v>
      </c>
      <c r="AW961" s="14" t="s">
        <v>37</v>
      </c>
      <c r="AX961" s="14" t="s">
        <v>73</v>
      </c>
      <c r="AY961" s="263" t="s">
        <v>153</v>
      </c>
    </row>
    <row r="962" spans="2:51" s="13" customFormat="1" ht="13.5">
      <c r="B962" s="228"/>
      <c r="C962" s="229"/>
      <c r="D962" s="207" t="s">
        <v>163</v>
      </c>
      <c r="E962" s="230" t="s">
        <v>21</v>
      </c>
      <c r="F962" s="231" t="s">
        <v>213</v>
      </c>
      <c r="G962" s="229"/>
      <c r="H962" s="232" t="s">
        <v>21</v>
      </c>
      <c r="I962" s="233"/>
      <c r="J962" s="229"/>
      <c r="K962" s="229"/>
      <c r="L962" s="234"/>
      <c r="M962" s="235"/>
      <c r="N962" s="236"/>
      <c r="O962" s="236"/>
      <c r="P962" s="236"/>
      <c r="Q962" s="236"/>
      <c r="R962" s="236"/>
      <c r="S962" s="236"/>
      <c r="T962" s="237"/>
      <c r="AT962" s="238" t="s">
        <v>163</v>
      </c>
      <c r="AU962" s="238" t="s">
        <v>83</v>
      </c>
      <c r="AV962" s="13" t="s">
        <v>81</v>
      </c>
      <c r="AW962" s="13" t="s">
        <v>37</v>
      </c>
      <c r="AX962" s="13" t="s">
        <v>73</v>
      </c>
      <c r="AY962" s="238" t="s">
        <v>153</v>
      </c>
    </row>
    <row r="963" spans="2:51" s="11" customFormat="1" ht="13.5">
      <c r="B963" s="205"/>
      <c r="C963" s="206"/>
      <c r="D963" s="207" t="s">
        <v>163</v>
      </c>
      <c r="E963" s="208" t="s">
        <v>21</v>
      </c>
      <c r="F963" s="209" t="s">
        <v>214</v>
      </c>
      <c r="G963" s="206"/>
      <c r="H963" s="210">
        <v>39.763</v>
      </c>
      <c r="I963" s="211"/>
      <c r="J963" s="206"/>
      <c r="K963" s="206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163</v>
      </c>
      <c r="AU963" s="216" t="s">
        <v>83</v>
      </c>
      <c r="AV963" s="11" t="s">
        <v>83</v>
      </c>
      <c r="AW963" s="11" t="s">
        <v>37</v>
      </c>
      <c r="AX963" s="11" t="s">
        <v>73</v>
      </c>
      <c r="AY963" s="216" t="s">
        <v>153</v>
      </c>
    </row>
    <row r="964" spans="2:51" s="11" customFormat="1" ht="13.5">
      <c r="B964" s="205"/>
      <c r="C964" s="206"/>
      <c r="D964" s="207" t="s">
        <v>163</v>
      </c>
      <c r="E964" s="208" t="s">
        <v>21</v>
      </c>
      <c r="F964" s="209" t="s">
        <v>215</v>
      </c>
      <c r="G964" s="206"/>
      <c r="H964" s="210">
        <v>-2.49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163</v>
      </c>
      <c r="AU964" s="216" t="s">
        <v>83</v>
      </c>
      <c r="AV964" s="11" t="s">
        <v>83</v>
      </c>
      <c r="AW964" s="11" t="s">
        <v>37</v>
      </c>
      <c r="AX964" s="11" t="s">
        <v>73</v>
      </c>
      <c r="AY964" s="216" t="s">
        <v>153</v>
      </c>
    </row>
    <row r="965" spans="2:51" s="11" customFormat="1" ht="13.5">
      <c r="B965" s="205"/>
      <c r="C965" s="206"/>
      <c r="D965" s="207" t="s">
        <v>163</v>
      </c>
      <c r="E965" s="208" t="s">
        <v>21</v>
      </c>
      <c r="F965" s="209" t="s">
        <v>207</v>
      </c>
      <c r="G965" s="206"/>
      <c r="H965" s="210">
        <v>-2.37</v>
      </c>
      <c r="I965" s="211"/>
      <c r="J965" s="206"/>
      <c r="K965" s="206"/>
      <c r="L965" s="212"/>
      <c r="M965" s="213"/>
      <c r="N965" s="214"/>
      <c r="O965" s="214"/>
      <c r="P965" s="214"/>
      <c r="Q965" s="214"/>
      <c r="R965" s="214"/>
      <c r="S965" s="214"/>
      <c r="T965" s="215"/>
      <c r="AT965" s="216" t="s">
        <v>163</v>
      </c>
      <c r="AU965" s="216" t="s">
        <v>83</v>
      </c>
      <c r="AV965" s="11" t="s">
        <v>83</v>
      </c>
      <c r="AW965" s="11" t="s">
        <v>37</v>
      </c>
      <c r="AX965" s="11" t="s">
        <v>73</v>
      </c>
      <c r="AY965" s="216" t="s">
        <v>153</v>
      </c>
    </row>
    <row r="966" spans="2:51" s="11" customFormat="1" ht="13.5">
      <c r="B966" s="205"/>
      <c r="C966" s="206"/>
      <c r="D966" s="207" t="s">
        <v>163</v>
      </c>
      <c r="E966" s="208" t="s">
        <v>21</v>
      </c>
      <c r="F966" s="209" t="s">
        <v>216</v>
      </c>
      <c r="G966" s="206"/>
      <c r="H966" s="210">
        <v>5.232</v>
      </c>
      <c r="I966" s="211"/>
      <c r="J966" s="206"/>
      <c r="K966" s="206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163</v>
      </c>
      <c r="AU966" s="216" t="s">
        <v>83</v>
      </c>
      <c r="AV966" s="11" t="s">
        <v>83</v>
      </c>
      <c r="AW966" s="11" t="s">
        <v>37</v>
      </c>
      <c r="AX966" s="11" t="s">
        <v>73</v>
      </c>
      <c r="AY966" s="216" t="s">
        <v>153</v>
      </c>
    </row>
    <row r="967" spans="2:51" s="14" customFormat="1" ht="13.5">
      <c r="B967" s="253"/>
      <c r="C967" s="254"/>
      <c r="D967" s="207" t="s">
        <v>163</v>
      </c>
      <c r="E967" s="255" t="s">
        <v>21</v>
      </c>
      <c r="F967" s="256" t="s">
        <v>202</v>
      </c>
      <c r="G967" s="254"/>
      <c r="H967" s="257">
        <v>40.135</v>
      </c>
      <c r="I967" s="258"/>
      <c r="J967" s="254"/>
      <c r="K967" s="254"/>
      <c r="L967" s="259"/>
      <c r="M967" s="260"/>
      <c r="N967" s="261"/>
      <c r="O967" s="261"/>
      <c r="P967" s="261"/>
      <c r="Q967" s="261"/>
      <c r="R967" s="261"/>
      <c r="S967" s="261"/>
      <c r="T967" s="262"/>
      <c r="AT967" s="263" t="s">
        <v>163</v>
      </c>
      <c r="AU967" s="263" t="s">
        <v>83</v>
      </c>
      <c r="AV967" s="14" t="s">
        <v>154</v>
      </c>
      <c r="AW967" s="14" t="s">
        <v>37</v>
      </c>
      <c r="AX967" s="14" t="s">
        <v>73</v>
      </c>
      <c r="AY967" s="263" t="s">
        <v>153</v>
      </c>
    </row>
    <row r="968" spans="2:51" s="13" customFormat="1" ht="13.5">
      <c r="B968" s="228"/>
      <c r="C968" s="229"/>
      <c r="D968" s="207" t="s">
        <v>163</v>
      </c>
      <c r="E968" s="230" t="s">
        <v>21</v>
      </c>
      <c r="F968" s="231" t="s">
        <v>217</v>
      </c>
      <c r="G968" s="229"/>
      <c r="H968" s="232" t="s">
        <v>21</v>
      </c>
      <c r="I968" s="233"/>
      <c r="J968" s="229"/>
      <c r="K968" s="229"/>
      <c r="L968" s="234"/>
      <c r="M968" s="235"/>
      <c r="N968" s="236"/>
      <c r="O968" s="236"/>
      <c r="P968" s="236"/>
      <c r="Q968" s="236"/>
      <c r="R968" s="236"/>
      <c r="S968" s="236"/>
      <c r="T968" s="237"/>
      <c r="AT968" s="238" t="s">
        <v>163</v>
      </c>
      <c r="AU968" s="238" t="s">
        <v>83</v>
      </c>
      <c r="AV968" s="13" t="s">
        <v>81</v>
      </c>
      <c r="AW968" s="13" t="s">
        <v>37</v>
      </c>
      <c r="AX968" s="13" t="s">
        <v>73</v>
      </c>
      <c r="AY968" s="238" t="s">
        <v>153</v>
      </c>
    </row>
    <row r="969" spans="2:51" s="11" customFormat="1" ht="13.5">
      <c r="B969" s="205"/>
      <c r="C969" s="206"/>
      <c r="D969" s="207" t="s">
        <v>163</v>
      </c>
      <c r="E969" s="208" t="s">
        <v>21</v>
      </c>
      <c r="F969" s="209" t="s">
        <v>218</v>
      </c>
      <c r="G969" s="206"/>
      <c r="H969" s="210">
        <v>62.49</v>
      </c>
      <c r="I969" s="211"/>
      <c r="J969" s="206"/>
      <c r="K969" s="206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163</v>
      </c>
      <c r="AU969" s="216" t="s">
        <v>83</v>
      </c>
      <c r="AV969" s="11" t="s">
        <v>83</v>
      </c>
      <c r="AW969" s="11" t="s">
        <v>37</v>
      </c>
      <c r="AX969" s="11" t="s">
        <v>73</v>
      </c>
      <c r="AY969" s="216" t="s">
        <v>153</v>
      </c>
    </row>
    <row r="970" spans="2:51" s="11" customFormat="1" ht="13.5">
      <c r="B970" s="205"/>
      <c r="C970" s="206"/>
      <c r="D970" s="207" t="s">
        <v>163</v>
      </c>
      <c r="E970" s="208" t="s">
        <v>21</v>
      </c>
      <c r="F970" s="209" t="s">
        <v>216</v>
      </c>
      <c r="G970" s="206"/>
      <c r="H970" s="210">
        <v>5.232</v>
      </c>
      <c r="I970" s="211"/>
      <c r="J970" s="206"/>
      <c r="K970" s="206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163</v>
      </c>
      <c r="AU970" s="216" t="s">
        <v>83</v>
      </c>
      <c r="AV970" s="11" t="s">
        <v>83</v>
      </c>
      <c r="AW970" s="11" t="s">
        <v>37</v>
      </c>
      <c r="AX970" s="11" t="s">
        <v>73</v>
      </c>
      <c r="AY970" s="216" t="s">
        <v>153</v>
      </c>
    </row>
    <row r="971" spans="2:51" s="14" customFormat="1" ht="13.5">
      <c r="B971" s="253"/>
      <c r="C971" s="254"/>
      <c r="D971" s="207" t="s">
        <v>163</v>
      </c>
      <c r="E971" s="255" t="s">
        <v>21</v>
      </c>
      <c r="F971" s="256" t="s">
        <v>202</v>
      </c>
      <c r="G971" s="254"/>
      <c r="H971" s="257">
        <v>67.722</v>
      </c>
      <c r="I971" s="258"/>
      <c r="J971" s="254"/>
      <c r="K971" s="254"/>
      <c r="L971" s="259"/>
      <c r="M971" s="260"/>
      <c r="N971" s="261"/>
      <c r="O971" s="261"/>
      <c r="P971" s="261"/>
      <c r="Q971" s="261"/>
      <c r="R971" s="261"/>
      <c r="S971" s="261"/>
      <c r="T971" s="262"/>
      <c r="AT971" s="263" t="s">
        <v>163</v>
      </c>
      <c r="AU971" s="263" t="s">
        <v>83</v>
      </c>
      <c r="AV971" s="14" t="s">
        <v>154</v>
      </c>
      <c r="AW971" s="14" t="s">
        <v>37</v>
      </c>
      <c r="AX971" s="14" t="s">
        <v>73</v>
      </c>
      <c r="AY971" s="263" t="s">
        <v>153</v>
      </c>
    </row>
    <row r="972" spans="2:51" s="13" customFormat="1" ht="13.5">
      <c r="B972" s="228"/>
      <c r="C972" s="229"/>
      <c r="D972" s="207" t="s">
        <v>163</v>
      </c>
      <c r="E972" s="230" t="s">
        <v>21</v>
      </c>
      <c r="F972" s="231" t="s">
        <v>226</v>
      </c>
      <c r="G972" s="229"/>
      <c r="H972" s="232" t="s">
        <v>21</v>
      </c>
      <c r="I972" s="233"/>
      <c r="J972" s="229"/>
      <c r="K972" s="229"/>
      <c r="L972" s="234"/>
      <c r="M972" s="235"/>
      <c r="N972" s="236"/>
      <c r="O972" s="236"/>
      <c r="P972" s="236"/>
      <c r="Q972" s="236"/>
      <c r="R972" s="236"/>
      <c r="S972" s="236"/>
      <c r="T972" s="237"/>
      <c r="AT972" s="238" t="s">
        <v>163</v>
      </c>
      <c r="AU972" s="238" t="s">
        <v>83</v>
      </c>
      <c r="AV972" s="13" t="s">
        <v>81</v>
      </c>
      <c r="AW972" s="13" t="s">
        <v>37</v>
      </c>
      <c r="AX972" s="13" t="s">
        <v>73</v>
      </c>
      <c r="AY972" s="238" t="s">
        <v>153</v>
      </c>
    </row>
    <row r="973" spans="2:51" s="11" customFormat="1" ht="13.5">
      <c r="B973" s="205"/>
      <c r="C973" s="206"/>
      <c r="D973" s="207" t="s">
        <v>163</v>
      </c>
      <c r="E973" s="208" t="s">
        <v>21</v>
      </c>
      <c r="F973" s="209" t="s">
        <v>227</v>
      </c>
      <c r="G973" s="206"/>
      <c r="H973" s="210">
        <v>4.44</v>
      </c>
      <c r="I973" s="211"/>
      <c r="J973" s="206"/>
      <c r="K973" s="206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163</v>
      </c>
      <c r="AU973" s="216" t="s">
        <v>83</v>
      </c>
      <c r="AV973" s="11" t="s">
        <v>83</v>
      </c>
      <c r="AW973" s="11" t="s">
        <v>37</v>
      </c>
      <c r="AX973" s="11" t="s">
        <v>73</v>
      </c>
      <c r="AY973" s="216" t="s">
        <v>153</v>
      </c>
    </row>
    <row r="974" spans="2:51" s="14" customFormat="1" ht="13.5">
      <c r="B974" s="253"/>
      <c r="C974" s="254"/>
      <c r="D974" s="207" t="s">
        <v>163</v>
      </c>
      <c r="E974" s="255" t="s">
        <v>21</v>
      </c>
      <c r="F974" s="256" t="s">
        <v>202</v>
      </c>
      <c r="G974" s="254"/>
      <c r="H974" s="257">
        <v>4.44</v>
      </c>
      <c r="I974" s="258"/>
      <c r="J974" s="254"/>
      <c r="K974" s="254"/>
      <c r="L974" s="259"/>
      <c r="M974" s="260"/>
      <c r="N974" s="261"/>
      <c r="O974" s="261"/>
      <c r="P974" s="261"/>
      <c r="Q974" s="261"/>
      <c r="R974" s="261"/>
      <c r="S974" s="261"/>
      <c r="T974" s="262"/>
      <c r="AT974" s="263" t="s">
        <v>163</v>
      </c>
      <c r="AU974" s="263" t="s">
        <v>83</v>
      </c>
      <c r="AV974" s="14" t="s">
        <v>154</v>
      </c>
      <c r="AW974" s="14" t="s">
        <v>37</v>
      </c>
      <c r="AX974" s="14" t="s">
        <v>73</v>
      </c>
      <c r="AY974" s="263" t="s">
        <v>153</v>
      </c>
    </row>
    <row r="975" spans="2:51" s="13" customFormat="1" ht="13.5">
      <c r="B975" s="228"/>
      <c r="C975" s="229"/>
      <c r="D975" s="207" t="s">
        <v>163</v>
      </c>
      <c r="E975" s="230" t="s">
        <v>21</v>
      </c>
      <c r="F975" s="231" t="s">
        <v>931</v>
      </c>
      <c r="G975" s="229"/>
      <c r="H975" s="232" t="s">
        <v>21</v>
      </c>
      <c r="I975" s="233"/>
      <c r="J975" s="229"/>
      <c r="K975" s="229"/>
      <c r="L975" s="234"/>
      <c r="M975" s="235"/>
      <c r="N975" s="236"/>
      <c r="O975" s="236"/>
      <c r="P975" s="236"/>
      <c r="Q975" s="236"/>
      <c r="R975" s="236"/>
      <c r="S975" s="236"/>
      <c r="T975" s="237"/>
      <c r="AT975" s="238" t="s">
        <v>163</v>
      </c>
      <c r="AU975" s="238" t="s">
        <v>83</v>
      </c>
      <c r="AV975" s="13" t="s">
        <v>81</v>
      </c>
      <c r="AW975" s="13" t="s">
        <v>37</v>
      </c>
      <c r="AX975" s="13" t="s">
        <v>73</v>
      </c>
      <c r="AY975" s="238" t="s">
        <v>153</v>
      </c>
    </row>
    <row r="976" spans="2:51" s="11" customFormat="1" ht="13.5">
      <c r="B976" s="205"/>
      <c r="C976" s="206"/>
      <c r="D976" s="207" t="s">
        <v>163</v>
      </c>
      <c r="E976" s="208" t="s">
        <v>21</v>
      </c>
      <c r="F976" s="209" t="s">
        <v>229</v>
      </c>
      <c r="G976" s="206"/>
      <c r="H976" s="210">
        <v>-58.866</v>
      </c>
      <c r="I976" s="211"/>
      <c r="J976" s="206"/>
      <c r="K976" s="206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163</v>
      </c>
      <c r="AU976" s="216" t="s">
        <v>83</v>
      </c>
      <c r="AV976" s="11" t="s">
        <v>83</v>
      </c>
      <c r="AW976" s="11" t="s">
        <v>37</v>
      </c>
      <c r="AX976" s="11" t="s">
        <v>73</v>
      </c>
      <c r="AY976" s="216" t="s">
        <v>153</v>
      </c>
    </row>
    <row r="977" spans="2:51" s="14" customFormat="1" ht="13.5">
      <c r="B977" s="253"/>
      <c r="C977" s="254"/>
      <c r="D977" s="207" t="s">
        <v>163</v>
      </c>
      <c r="E977" s="255" t="s">
        <v>21</v>
      </c>
      <c r="F977" s="256" t="s">
        <v>202</v>
      </c>
      <c r="G977" s="254"/>
      <c r="H977" s="257">
        <v>-58.866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AT977" s="263" t="s">
        <v>163</v>
      </c>
      <c r="AU977" s="263" t="s">
        <v>83</v>
      </c>
      <c r="AV977" s="14" t="s">
        <v>154</v>
      </c>
      <c r="AW977" s="14" t="s">
        <v>37</v>
      </c>
      <c r="AX977" s="14" t="s">
        <v>73</v>
      </c>
      <c r="AY977" s="263" t="s">
        <v>153</v>
      </c>
    </row>
    <row r="978" spans="2:51" s="12" customFormat="1" ht="13.5">
      <c r="B978" s="217"/>
      <c r="C978" s="218"/>
      <c r="D978" s="207" t="s">
        <v>163</v>
      </c>
      <c r="E978" s="219" t="s">
        <v>21</v>
      </c>
      <c r="F978" s="220" t="s">
        <v>165</v>
      </c>
      <c r="G978" s="218"/>
      <c r="H978" s="221">
        <v>926.237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163</v>
      </c>
      <c r="AU978" s="227" t="s">
        <v>83</v>
      </c>
      <c r="AV978" s="12" t="s">
        <v>161</v>
      </c>
      <c r="AW978" s="12" t="s">
        <v>37</v>
      </c>
      <c r="AX978" s="12" t="s">
        <v>81</v>
      </c>
      <c r="AY978" s="227" t="s">
        <v>153</v>
      </c>
    </row>
    <row r="979" spans="2:63" s="10" customFormat="1" ht="37.35" customHeight="1">
      <c r="B979" s="176"/>
      <c r="C979" s="177"/>
      <c r="D979" s="190" t="s">
        <v>72</v>
      </c>
      <c r="E979" s="272" t="s">
        <v>932</v>
      </c>
      <c r="F979" s="272" t="s">
        <v>933</v>
      </c>
      <c r="G979" s="177"/>
      <c r="H979" s="177"/>
      <c r="I979" s="180"/>
      <c r="J979" s="273">
        <f>BK979</f>
        <v>0</v>
      </c>
      <c r="K979" s="177"/>
      <c r="L979" s="182"/>
      <c r="M979" s="183"/>
      <c r="N979" s="184"/>
      <c r="O979" s="184"/>
      <c r="P979" s="185">
        <f>P980</f>
        <v>0</v>
      </c>
      <c r="Q979" s="184"/>
      <c r="R979" s="185">
        <f>R980</f>
        <v>0</v>
      </c>
      <c r="S979" s="184"/>
      <c r="T979" s="186">
        <f>T980</f>
        <v>0</v>
      </c>
      <c r="AR979" s="187" t="s">
        <v>161</v>
      </c>
      <c r="AT979" s="188" t="s">
        <v>72</v>
      </c>
      <c r="AU979" s="188" t="s">
        <v>73</v>
      </c>
      <c r="AY979" s="187" t="s">
        <v>153</v>
      </c>
      <c r="BK979" s="189">
        <f>BK980</f>
        <v>0</v>
      </c>
    </row>
    <row r="980" spans="2:65" s="1" customFormat="1" ht="22.5" customHeight="1">
      <c r="B980" s="41"/>
      <c r="C980" s="193" t="s">
        <v>934</v>
      </c>
      <c r="D980" s="193" t="s">
        <v>156</v>
      </c>
      <c r="E980" s="194" t="s">
        <v>935</v>
      </c>
      <c r="F980" s="195" t="s">
        <v>936</v>
      </c>
      <c r="G980" s="196" t="s">
        <v>557</v>
      </c>
      <c r="H980" s="197">
        <v>96</v>
      </c>
      <c r="I980" s="198"/>
      <c r="J980" s="199">
        <f>ROUND(I980*H980,2)</f>
        <v>0</v>
      </c>
      <c r="K980" s="195" t="s">
        <v>21</v>
      </c>
      <c r="L980" s="61"/>
      <c r="M980" s="200" t="s">
        <v>21</v>
      </c>
      <c r="N980" s="201" t="s">
        <v>46</v>
      </c>
      <c r="O980" s="42"/>
      <c r="P980" s="202">
        <f>O980*H980</f>
        <v>0</v>
      </c>
      <c r="Q980" s="202">
        <v>0</v>
      </c>
      <c r="R980" s="202">
        <f>Q980*H980</f>
        <v>0</v>
      </c>
      <c r="S980" s="202">
        <v>0</v>
      </c>
      <c r="T980" s="203">
        <f>S980*H980</f>
        <v>0</v>
      </c>
      <c r="AR980" s="24" t="s">
        <v>937</v>
      </c>
      <c r="AT980" s="24" t="s">
        <v>156</v>
      </c>
      <c r="AU980" s="24" t="s">
        <v>81</v>
      </c>
      <c r="AY980" s="24" t="s">
        <v>153</v>
      </c>
      <c r="BE980" s="204">
        <f>IF(N980="základní",J980,0)</f>
        <v>0</v>
      </c>
      <c r="BF980" s="204">
        <f>IF(N980="snížená",J980,0)</f>
        <v>0</v>
      </c>
      <c r="BG980" s="204">
        <f>IF(N980="zákl. přenesená",J980,0)</f>
        <v>0</v>
      </c>
      <c r="BH980" s="204">
        <f>IF(N980="sníž. přenesená",J980,0)</f>
        <v>0</v>
      </c>
      <c r="BI980" s="204">
        <f>IF(N980="nulová",J980,0)</f>
        <v>0</v>
      </c>
      <c r="BJ980" s="24" t="s">
        <v>161</v>
      </c>
      <c r="BK980" s="204">
        <f>ROUND(I980*H980,2)</f>
        <v>0</v>
      </c>
      <c r="BL980" s="24" t="s">
        <v>937</v>
      </c>
      <c r="BM980" s="24" t="s">
        <v>938</v>
      </c>
    </row>
    <row r="981" spans="2:63" s="10" customFormat="1" ht="37.35" customHeight="1">
      <c r="B981" s="176"/>
      <c r="C981" s="177"/>
      <c r="D981" s="178" t="s">
        <v>72</v>
      </c>
      <c r="E981" s="179" t="s">
        <v>939</v>
      </c>
      <c r="F981" s="179" t="s">
        <v>940</v>
      </c>
      <c r="G981" s="177"/>
      <c r="H981" s="177"/>
      <c r="I981" s="180"/>
      <c r="J981" s="181">
        <f>BK981</f>
        <v>0</v>
      </c>
      <c r="K981" s="177"/>
      <c r="L981" s="182"/>
      <c r="M981" s="183"/>
      <c r="N981" s="184"/>
      <c r="O981" s="184"/>
      <c r="P981" s="185">
        <f>P982+P984+P986</f>
        <v>0</v>
      </c>
      <c r="Q981" s="184"/>
      <c r="R981" s="185">
        <f>R982+R984+R986</f>
        <v>0</v>
      </c>
      <c r="S981" s="184"/>
      <c r="T981" s="186">
        <f>T982+T984+T986</f>
        <v>0</v>
      </c>
      <c r="AR981" s="187" t="s">
        <v>187</v>
      </c>
      <c r="AT981" s="188" t="s">
        <v>72</v>
      </c>
      <c r="AU981" s="188" t="s">
        <v>73</v>
      </c>
      <c r="AY981" s="187" t="s">
        <v>153</v>
      </c>
      <c r="BK981" s="189">
        <f>BK982+BK984+BK986</f>
        <v>0</v>
      </c>
    </row>
    <row r="982" spans="2:63" s="10" customFormat="1" ht="19.9" customHeight="1">
      <c r="B982" s="176"/>
      <c r="C982" s="177"/>
      <c r="D982" s="190" t="s">
        <v>72</v>
      </c>
      <c r="E982" s="191" t="s">
        <v>941</v>
      </c>
      <c r="F982" s="191" t="s">
        <v>942</v>
      </c>
      <c r="G982" s="177"/>
      <c r="H982" s="177"/>
      <c r="I982" s="180"/>
      <c r="J982" s="192">
        <f>BK982</f>
        <v>0</v>
      </c>
      <c r="K982" s="177"/>
      <c r="L982" s="182"/>
      <c r="M982" s="183"/>
      <c r="N982" s="184"/>
      <c r="O982" s="184"/>
      <c r="P982" s="185">
        <f>P983</f>
        <v>0</v>
      </c>
      <c r="Q982" s="184"/>
      <c r="R982" s="185">
        <f>R983</f>
        <v>0</v>
      </c>
      <c r="S982" s="184"/>
      <c r="T982" s="186">
        <f>T983</f>
        <v>0</v>
      </c>
      <c r="AR982" s="187" t="s">
        <v>187</v>
      </c>
      <c r="AT982" s="188" t="s">
        <v>72</v>
      </c>
      <c r="AU982" s="188" t="s">
        <v>81</v>
      </c>
      <c r="AY982" s="187" t="s">
        <v>153</v>
      </c>
      <c r="BK982" s="189">
        <f>BK983</f>
        <v>0</v>
      </c>
    </row>
    <row r="983" spans="2:65" s="1" customFormat="1" ht="31.5" customHeight="1">
      <c r="B983" s="41"/>
      <c r="C983" s="193" t="s">
        <v>943</v>
      </c>
      <c r="D983" s="193" t="s">
        <v>156</v>
      </c>
      <c r="E983" s="194" t="s">
        <v>944</v>
      </c>
      <c r="F983" s="195" t="s">
        <v>945</v>
      </c>
      <c r="G983" s="196" t="s">
        <v>946</v>
      </c>
      <c r="H983" s="197">
        <v>1</v>
      </c>
      <c r="I983" s="198"/>
      <c r="J983" s="199">
        <f>ROUND(I983*H983,2)</f>
        <v>0</v>
      </c>
      <c r="K983" s="195" t="s">
        <v>160</v>
      </c>
      <c r="L983" s="61"/>
      <c r="M983" s="200" t="s">
        <v>21</v>
      </c>
      <c r="N983" s="201" t="s">
        <v>46</v>
      </c>
      <c r="O983" s="42"/>
      <c r="P983" s="202">
        <f>O983*H983</f>
        <v>0</v>
      </c>
      <c r="Q983" s="202">
        <v>0</v>
      </c>
      <c r="R983" s="202">
        <f>Q983*H983</f>
        <v>0</v>
      </c>
      <c r="S983" s="202">
        <v>0</v>
      </c>
      <c r="T983" s="203">
        <f>S983*H983</f>
        <v>0</v>
      </c>
      <c r="AR983" s="24" t="s">
        <v>947</v>
      </c>
      <c r="AT983" s="24" t="s">
        <v>156</v>
      </c>
      <c r="AU983" s="24" t="s">
        <v>83</v>
      </c>
      <c r="AY983" s="24" t="s">
        <v>153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24" t="s">
        <v>161</v>
      </c>
      <c r="BK983" s="204">
        <f>ROUND(I983*H983,2)</f>
        <v>0</v>
      </c>
      <c r="BL983" s="24" t="s">
        <v>947</v>
      </c>
      <c r="BM983" s="24" t="s">
        <v>948</v>
      </c>
    </row>
    <row r="984" spans="2:63" s="10" customFormat="1" ht="29.85" customHeight="1">
      <c r="B984" s="176"/>
      <c r="C984" s="177"/>
      <c r="D984" s="190" t="s">
        <v>72</v>
      </c>
      <c r="E984" s="191" t="s">
        <v>949</v>
      </c>
      <c r="F984" s="191" t="s">
        <v>950</v>
      </c>
      <c r="G984" s="177"/>
      <c r="H984" s="177"/>
      <c r="I984" s="180"/>
      <c r="J984" s="192">
        <f>BK984</f>
        <v>0</v>
      </c>
      <c r="K984" s="177"/>
      <c r="L984" s="182"/>
      <c r="M984" s="183"/>
      <c r="N984" s="184"/>
      <c r="O984" s="184"/>
      <c r="P984" s="185">
        <f>P985</f>
        <v>0</v>
      </c>
      <c r="Q984" s="184"/>
      <c r="R984" s="185">
        <f>R985</f>
        <v>0</v>
      </c>
      <c r="S984" s="184"/>
      <c r="T984" s="186">
        <f>T985</f>
        <v>0</v>
      </c>
      <c r="AR984" s="187" t="s">
        <v>187</v>
      </c>
      <c r="AT984" s="188" t="s">
        <v>72</v>
      </c>
      <c r="AU984" s="188" t="s">
        <v>81</v>
      </c>
      <c r="AY984" s="187" t="s">
        <v>153</v>
      </c>
      <c r="BK984" s="189">
        <f>BK985</f>
        <v>0</v>
      </c>
    </row>
    <row r="985" spans="2:65" s="1" customFormat="1" ht="22.5" customHeight="1">
      <c r="B985" s="41"/>
      <c r="C985" s="193" t="s">
        <v>951</v>
      </c>
      <c r="D985" s="193" t="s">
        <v>156</v>
      </c>
      <c r="E985" s="194" t="s">
        <v>952</v>
      </c>
      <c r="F985" s="195" t="s">
        <v>953</v>
      </c>
      <c r="G985" s="196" t="s">
        <v>946</v>
      </c>
      <c r="H985" s="197">
        <v>1</v>
      </c>
      <c r="I985" s="198"/>
      <c r="J985" s="199">
        <f>ROUND(I985*H985,2)</f>
        <v>0</v>
      </c>
      <c r="K985" s="195" t="s">
        <v>160</v>
      </c>
      <c r="L985" s="61"/>
      <c r="M985" s="200" t="s">
        <v>21</v>
      </c>
      <c r="N985" s="201" t="s">
        <v>46</v>
      </c>
      <c r="O985" s="42"/>
      <c r="P985" s="202">
        <f>O985*H985</f>
        <v>0</v>
      </c>
      <c r="Q985" s="202">
        <v>0</v>
      </c>
      <c r="R985" s="202">
        <f>Q985*H985</f>
        <v>0</v>
      </c>
      <c r="S985" s="202">
        <v>0</v>
      </c>
      <c r="T985" s="203">
        <f>S985*H985</f>
        <v>0</v>
      </c>
      <c r="AR985" s="24" t="s">
        <v>947</v>
      </c>
      <c r="AT985" s="24" t="s">
        <v>156</v>
      </c>
      <c r="AU985" s="24" t="s">
        <v>83</v>
      </c>
      <c r="AY985" s="24" t="s">
        <v>153</v>
      </c>
      <c r="BE985" s="204">
        <f>IF(N985="základní",J985,0)</f>
        <v>0</v>
      </c>
      <c r="BF985" s="204">
        <f>IF(N985="snížená",J985,0)</f>
        <v>0</v>
      </c>
      <c r="BG985" s="204">
        <f>IF(N985="zákl. přenesená",J985,0)</f>
        <v>0</v>
      </c>
      <c r="BH985" s="204">
        <f>IF(N985="sníž. přenesená",J985,0)</f>
        <v>0</v>
      </c>
      <c r="BI985" s="204">
        <f>IF(N985="nulová",J985,0)</f>
        <v>0</v>
      </c>
      <c r="BJ985" s="24" t="s">
        <v>161</v>
      </c>
      <c r="BK985" s="204">
        <f>ROUND(I985*H985,2)</f>
        <v>0</v>
      </c>
      <c r="BL985" s="24" t="s">
        <v>947</v>
      </c>
      <c r="BM985" s="24" t="s">
        <v>954</v>
      </c>
    </row>
    <row r="986" spans="2:63" s="10" customFormat="1" ht="29.85" customHeight="1">
      <c r="B986" s="176"/>
      <c r="C986" s="177"/>
      <c r="D986" s="190" t="s">
        <v>72</v>
      </c>
      <c r="E986" s="191" t="s">
        <v>955</v>
      </c>
      <c r="F986" s="191" t="s">
        <v>956</v>
      </c>
      <c r="G986" s="177"/>
      <c r="H986" s="177"/>
      <c r="I986" s="180"/>
      <c r="J986" s="192">
        <f>BK986</f>
        <v>0</v>
      </c>
      <c r="K986" s="177"/>
      <c r="L986" s="182"/>
      <c r="M986" s="183"/>
      <c r="N986" s="184"/>
      <c r="O986" s="184"/>
      <c r="P986" s="185">
        <f>P987</f>
        <v>0</v>
      </c>
      <c r="Q986" s="184"/>
      <c r="R986" s="185">
        <f>R987</f>
        <v>0</v>
      </c>
      <c r="S986" s="184"/>
      <c r="T986" s="186">
        <f>T987</f>
        <v>0</v>
      </c>
      <c r="AR986" s="187" t="s">
        <v>187</v>
      </c>
      <c r="AT986" s="188" t="s">
        <v>72</v>
      </c>
      <c r="AU986" s="188" t="s">
        <v>81</v>
      </c>
      <c r="AY986" s="187" t="s">
        <v>153</v>
      </c>
      <c r="BK986" s="189">
        <f>BK987</f>
        <v>0</v>
      </c>
    </row>
    <row r="987" spans="2:65" s="1" customFormat="1" ht="22.5" customHeight="1">
      <c r="B987" s="41"/>
      <c r="C987" s="193" t="s">
        <v>957</v>
      </c>
      <c r="D987" s="193" t="s">
        <v>156</v>
      </c>
      <c r="E987" s="194" t="s">
        <v>958</v>
      </c>
      <c r="F987" s="195" t="s">
        <v>959</v>
      </c>
      <c r="G987" s="196" t="s">
        <v>946</v>
      </c>
      <c r="H987" s="197">
        <v>1</v>
      </c>
      <c r="I987" s="198"/>
      <c r="J987" s="199">
        <f>ROUND(I987*H987,2)</f>
        <v>0</v>
      </c>
      <c r="K987" s="195" t="s">
        <v>160</v>
      </c>
      <c r="L987" s="61"/>
      <c r="M987" s="200" t="s">
        <v>21</v>
      </c>
      <c r="N987" s="274" t="s">
        <v>46</v>
      </c>
      <c r="O987" s="275"/>
      <c r="P987" s="276">
        <f>O987*H987</f>
        <v>0</v>
      </c>
      <c r="Q987" s="276">
        <v>0</v>
      </c>
      <c r="R987" s="276">
        <f>Q987*H987</f>
        <v>0</v>
      </c>
      <c r="S987" s="276">
        <v>0</v>
      </c>
      <c r="T987" s="277">
        <f>S987*H987</f>
        <v>0</v>
      </c>
      <c r="AR987" s="24" t="s">
        <v>947</v>
      </c>
      <c r="AT987" s="24" t="s">
        <v>156</v>
      </c>
      <c r="AU987" s="24" t="s">
        <v>83</v>
      </c>
      <c r="AY987" s="24" t="s">
        <v>153</v>
      </c>
      <c r="BE987" s="204">
        <f>IF(N987="základní",J987,0)</f>
        <v>0</v>
      </c>
      <c r="BF987" s="204">
        <f>IF(N987="snížená",J987,0)</f>
        <v>0</v>
      </c>
      <c r="BG987" s="204">
        <f>IF(N987="zákl. přenesená",J987,0)</f>
        <v>0</v>
      </c>
      <c r="BH987" s="204">
        <f>IF(N987="sníž. přenesená",J987,0)</f>
        <v>0</v>
      </c>
      <c r="BI987" s="204">
        <f>IF(N987="nulová",J987,0)</f>
        <v>0</v>
      </c>
      <c r="BJ987" s="24" t="s">
        <v>161</v>
      </c>
      <c r="BK987" s="204">
        <f>ROUND(I987*H987,2)</f>
        <v>0</v>
      </c>
      <c r="BL987" s="24" t="s">
        <v>947</v>
      </c>
      <c r="BM987" s="24" t="s">
        <v>960</v>
      </c>
    </row>
    <row r="988" spans="2:12" s="1" customFormat="1" ht="6.95" customHeight="1">
      <c r="B988" s="56"/>
      <c r="C988" s="57"/>
      <c r="D988" s="57"/>
      <c r="E988" s="57"/>
      <c r="F988" s="57"/>
      <c r="G988" s="57"/>
      <c r="H988" s="57"/>
      <c r="I988" s="139"/>
      <c r="J988" s="57"/>
      <c r="K988" s="57"/>
      <c r="L988" s="61"/>
    </row>
  </sheetData>
  <sheetProtection algorithmName="SHA-512" hashValue="RiBZlzXxP2Wa0Y81KH2jqRYe3+ECkaWYPExpeyF14C8Z8bdRII5Bm/6MZ0HM+ir93KChqaioZQwauhb5Aq46oQ==" saltValue="DyS0vFz/+DG8FXUFQGvZuA==" spinCount="100000" sheet="1" objects="1" scenarios="1" formatCells="0" formatColumns="0" formatRows="0" sort="0" autoFilter="0"/>
  <autoFilter ref="C100:K987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961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ROUND(SUM(BE88:BE185),2)</f>
        <v>0</v>
      </c>
      <c r="G30" s="42"/>
      <c r="H30" s="42"/>
      <c r="I30" s="131">
        <v>0.21</v>
      </c>
      <c r="J30" s="130">
        <f>ROUND(ROUND((SUM(BE88:BE185)),2)*I30,2)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ROUND(SUM(BF88:BF185),2)</f>
        <v>0</v>
      </c>
      <c r="G31" s="42"/>
      <c r="H31" s="42"/>
      <c r="I31" s="131">
        <v>0.15</v>
      </c>
      <c r="J31" s="130">
        <f>ROUND(ROUND((SUM(BF88:BF185)),2)*I31,2)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ROUND(SUM(BG88:BG185),2)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ROUND(SUM(BH88:BH185),2)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ROUND(SUM(BI88:BI185),2)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18-07B - SO 02 SPORTOVNÍ PODLAHA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112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962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116</v>
      </c>
      <c r="E59" s="159"/>
      <c r="F59" s="159"/>
      <c r="G59" s="159"/>
      <c r="H59" s="159"/>
      <c r="I59" s="160"/>
      <c r="J59" s="161">
        <f>J104</f>
        <v>0</v>
      </c>
      <c r="K59" s="162"/>
    </row>
    <row r="60" spans="2:11" s="8" customFormat="1" ht="19.9" customHeight="1">
      <c r="B60" s="156"/>
      <c r="C60" s="157"/>
      <c r="D60" s="158" t="s">
        <v>117</v>
      </c>
      <c r="E60" s="159"/>
      <c r="F60" s="159"/>
      <c r="G60" s="159"/>
      <c r="H60" s="159"/>
      <c r="I60" s="160"/>
      <c r="J60" s="161">
        <f>J111</f>
        <v>0</v>
      </c>
      <c r="K60" s="162"/>
    </row>
    <row r="61" spans="2:11" s="7" customFormat="1" ht="24.95" customHeight="1">
      <c r="B61" s="149"/>
      <c r="C61" s="150"/>
      <c r="D61" s="151" t="s">
        <v>119</v>
      </c>
      <c r="E61" s="152"/>
      <c r="F61" s="152"/>
      <c r="G61" s="152"/>
      <c r="H61" s="152"/>
      <c r="I61" s="153"/>
      <c r="J61" s="154">
        <f>J121</f>
        <v>0</v>
      </c>
      <c r="K61" s="155"/>
    </row>
    <row r="62" spans="2:11" s="8" customFormat="1" ht="19.9" customHeight="1">
      <c r="B62" s="156"/>
      <c r="C62" s="157"/>
      <c r="D62" s="158" t="s">
        <v>120</v>
      </c>
      <c r="E62" s="159"/>
      <c r="F62" s="159"/>
      <c r="G62" s="159"/>
      <c r="H62" s="159"/>
      <c r="I62" s="160"/>
      <c r="J62" s="161">
        <f>J122</f>
        <v>0</v>
      </c>
      <c r="K62" s="162"/>
    </row>
    <row r="63" spans="2:11" s="8" customFormat="1" ht="19.9" customHeight="1">
      <c r="B63" s="156"/>
      <c r="C63" s="157"/>
      <c r="D63" s="158" t="s">
        <v>121</v>
      </c>
      <c r="E63" s="159"/>
      <c r="F63" s="159"/>
      <c r="G63" s="159"/>
      <c r="H63" s="159"/>
      <c r="I63" s="160"/>
      <c r="J63" s="161">
        <f>J137</f>
        <v>0</v>
      </c>
      <c r="K63" s="162"/>
    </row>
    <row r="64" spans="2:11" s="8" customFormat="1" ht="19.9" customHeight="1">
      <c r="B64" s="156"/>
      <c r="C64" s="157"/>
      <c r="D64" s="158" t="s">
        <v>125</v>
      </c>
      <c r="E64" s="159"/>
      <c r="F64" s="159"/>
      <c r="G64" s="159"/>
      <c r="H64" s="159"/>
      <c r="I64" s="160"/>
      <c r="J64" s="161">
        <f>J151</f>
        <v>0</v>
      </c>
      <c r="K64" s="162"/>
    </row>
    <row r="65" spans="2:11" s="7" customFormat="1" ht="24.95" customHeight="1">
      <c r="B65" s="149"/>
      <c r="C65" s="150"/>
      <c r="D65" s="151" t="s">
        <v>963</v>
      </c>
      <c r="E65" s="152"/>
      <c r="F65" s="152"/>
      <c r="G65" s="152"/>
      <c r="H65" s="152"/>
      <c r="I65" s="153"/>
      <c r="J65" s="154">
        <f>J167</f>
        <v>0</v>
      </c>
      <c r="K65" s="155"/>
    </row>
    <row r="66" spans="2:11" s="7" customFormat="1" ht="24.95" customHeight="1">
      <c r="B66" s="149"/>
      <c r="C66" s="150"/>
      <c r="D66" s="151" t="s">
        <v>133</v>
      </c>
      <c r="E66" s="152"/>
      <c r="F66" s="152"/>
      <c r="G66" s="152"/>
      <c r="H66" s="152"/>
      <c r="I66" s="153"/>
      <c r="J66" s="154">
        <f>J181</f>
        <v>0</v>
      </c>
      <c r="K66" s="155"/>
    </row>
    <row r="67" spans="2:11" s="8" customFormat="1" ht="19.9" customHeight="1">
      <c r="B67" s="156"/>
      <c r="C67" s="157"/>
      <c r="D67" s="158" t="s">
        <v>134</v>
      </c>
      <c r="E67" s="159"/>
      <c r="F67" s="159"/>
      <c r="G67" s="159"/>
      <c r="H67" s="159"/>
      <c r="I67" s="160"/>
      <c r="J67" s="161">
        <f>J182</f>
        <v>0</v>
      </c>
      <c r="K67" s="162"/>
    </row>
    <row r="68" spans="2:11" s="8" customFormat="1" ht="19.9" customHeight="1">
      <c r="B68" s="156"/>
      <c r="C68" s="157"/>
      <c r="D68" s="158" t="s">
        <v>135</v>
      </c>
      <c r="E68" s="159"/>
      <c r="F68" s="159"/>
      <c r="G68" s="159"/>
      <c r="H68" s="159"/>
      <c r="I68" s="160"/>
      <c r="J68" s="161">
        <f>J184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137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2.5" customHeight="1">
      <c r="B78" s="41"/>
      <c r="C78" s="63"/>
      <c r="D78" s="63"/>
      <c r="E78" s="399" t="str">
        <f>E7</f>
        <v>OPRAVA TĚLOCVIČEN A JEJICH ZÁZEMÍ ZŠ JUBILEJNÍ 3     I.ETAPA</v>
      </c>
      <c r="F78" s="400"/>
      <c r="G78" s="400"/>
      <c r="H78" s="400"/>
      <c r="I78" s="163"/>
      <c r="J78" s="63"/>
      <c r="K78" s="63"/>
      <c r="L78" s="61"/>
    </row>
    <row r="79" spans="2:12" s="1" customFormat="1" ht="14.45" customHeight="1">
      <c r="B79" s="41"/>
      <c r="C79" s="65" t="s">
        <v>105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23.25" customHeight="1">
      <c r="B80" s="41"/>
      <c r="C80" s="63"/>
      <c r="D80" s="63"/>
      <c r="E80" s="375" t="str">
        <f>E9</f>
        <v xml:space="preserve">18-07B - SO 02 SPORTOVNÍ PODLAHA </v>
      </c>
      <c r="F80" s="401"/>
      <c r="G80" s="401"/>
      <c r="H80" s="401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 xml:space="preserve">JUBILEJNÍ 3, NOVÝ JIČÍN </v>
      </c>
      <c r="G82" s="63"/>
      <c r="H82" s="63"/>
      <c r="I82" s="165" t="s">
        <v>25</v>
      </c>
      <c r="J82" s="73" t="str">
        <f>IF(J12="","",J12)</f>
        <v>15. 3. 2018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3.5">
      <c r="B84" s="41"/>
      <c r="C84" s="65" t="s">
        <v>27</v>
      </c>
      <c r="D84" s="63"/>
      <c r="E84" s="63"/>
      <c r="F84" s="164" t="str">
        <f>E15</f>
        <v>ZŠ a MŠ Nový Jičín , Jubilejní 3</v>
      </c>
      <c r="G84" s="63"/>
      <c r="H84" s="63"/>
      <c r="I84" s="165" t="s">
        <v>34</v>
      </c>
      <c r="J84" s="164" t="str">
        <f>E21</f>
        <v>GaP inženýring s.r.o.</v>
      </c>
      <c r="K84" s="63"/>
      <c r="L84" s="61"/>
    </row>
    <row r="85" spans="2:12" s="1" customFormat="1" ht="14.45" customHeight="1">
      <c r="B85" s="41"/>
      <c r="C85" s="65" t="s">
        <v>32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138</v>
      </c>
      <c r="D87" s="168" t="s">
        <v>58</v>
      </c>
      <c r="E87" s="168" t="s">
        <v>54</v>
      </c>
      <c r="F87" s="168" t="s">
        <v>139</v>
      </c>
      <c r="G87" s="168" t="s">
        <v>140</v>
      </c>
      <c r="H87" s="168" t="s">
        <v>141</v>
      </c>
      <c r="I87" s="169" t="s">
        <v>142</v>
      </c>
      <c r="J87" s="168" t="s">
        <v>109</v>
      </c>
      <c r="K87" s="170" t="s">
        <v>143</v>
      </c>
      <c r="L87" s="171"/>
      <c r="M87" s="81" t="s">
        <v>144</v>
      </c>
      <c r="N87" s="82" t="s">
        <v>43</v>
      </c>
      <c r="O87" s="82" t="s">
        <v>145</v>
      </c>
      <c r="P87" s="82" t="s">
        <v>146</v>
      </c>
      <c r="Q87" s="82" t="s">
        <v>147</v>
      </c>
      <c r="R87" s="82" t="s">
        <v>148</v>
      </c>
      <c r="S87" s="82" t="s">
        <v>149</v>
      </c>
      <c r="T87" s="83" t="s">
        <v>150</v>
      </c>
    </row>
    <row r="88" spans="2:63" s="1" customFormat="1" ht="29.25" customHeight="1">
      <c r="B88" s="41"/>
      <c r="C88" s="87" t="s">
        <v>110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P89+P121+P167+P181</f>
        <v>0</v>
      </c>
      <c r="Q88" s="85"/>
      <c r="R88" s="173">
        <f>R89+R121+R167+R181</f>
        <v>8.6783187</v>
      </c>
      <c r="S88" s="85"/>
      <c r="T88" s="174">
        <f>T89+T121+T167+T181</f>
        <v>5.9136</v>
      </c>
      <c r="AT88" s="24" t="s">
        <v>72</v>
      </c>
      <c r="AU88" s="24" t="s">
        <v>111</v>
      </c>
      <c r="BK88" s="175">
        <f>BK89+BK121+BK167+BK181</f>
        <v>0</v>
      </c>
    </row>
    <row r="89" spans="2:63" s="10" customFormat="1" ht="37.35" customHeight="1">
      <c r="B89" s="176"/>
      <c r="C89" s="177"/>
      <c r="D89" s="178" t="s">
        <v>72</v>
      </c>
      <c r="E89" s="179" t="s">
        <v>151</v>
      </c>
      <c r="F89" s="179" t="s">
        <v>152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P90+P104+P111</f>
        <v>0</v>
      </c>
      <c r="Q89" s="184"/>
      <c r="R89" s="185">
        <f>R90+R104+R111</f>
        <v>8.1273547</v>
      </c>
      <c r="S89" s="184"/>
      <c r="T89" s="186">
        <f>T90+T104+T111</f>
        <v>5.9136</v>
      </c>
      <c r="AR89" s="187" t="s">
        <v>81</v>
      </c>
      <c r="AT89" s="188" t="s">
        <v>72</v>
      </c>
      <c r="AU89" s="188" t="s">
        <v>73</v>
      </c>
      <c r="AY89" s="187" t="s">
        <v>153</v>
      </c>
      <c r="BK89" s="189">
        <f>BK90+BK104+BK111</f>
        <v>0</v>
      </c>
    </row>
    <row r="90" spans="2:63" s="10" customFormat="1" ht="19.9" customHeight="1">
      <c r="B90" s="176"/>
      <c r="C90" s="177"/>
      <c r="D90" s="190" t="s">
        <v>72</v>
      </c>
      <c r="E90" s="191" t="s">
        <v>83</v>
      </c>
      <c r="F90" s="191" t="s">
        <v>964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SUM(P91:P103)</f>
        <v>0</v>
      </c>
      <c r="Q90" s="184"/>
      <c r="R90" s="185">
        <f>SUM(R91:R103)</f>
        <v>8.1273547</v>
      </c>
      <c r="S90" s="184"/>
      <c r="T90" s="186">
        <f>SUM(T91:T103)</f>
        <v>0</v>
      </c>
      <c r="AR90" s="187" t="s">
        <v>81</v>
      </c>
      <c r="AT90" s="188" t="s">
        <v>72</v>
      </c>
      <c r="AU90" s="188" t="s">
        <v>81</v>
      </c>
      <c r="AY90" s="187" t="s">
        <v>153</v>
      </c>
      <c r="BK90" s="189">
        <f>SUM(BK91:BK103)</f>
        <v>0</v>
      </c>
    </row>
    <row r="91" spans="2:65" s="1" customFormat="1" ht="22.5" customHeight="1">
      <c r="B91" s="41"/>
      <c r="C91" s="193" t="s">
        <v>83</v>
      </c>
      <c r="D91" s="193" t="s">
        <v>156</v>
      </c>
      <c r="E91" s="194" t="s">
        <v>965</v>
      </c>
      <c r="F91" s="195" t="s">
        <v>966</v>
      </c>
      <c r="G91" s="196" t="s">
        <v>159</v>
      </c>
      <c r="H91" s="197">
        <v>3.136</v>
      </c>
      <c r="I91" s="198"/>
      <c r="J91" s="199">
        <f>ROUND(I91*H91,2)</f>
        <v>0</v>
      </c>
      <c r="K91" s="195" t="s">
        <v>160</v>
      </c>
      <c r="L91" s="61"/>
      <c r="M91" s="200" t="s">
        <v>21</v>
      </c>
      <c r="N91" s="201" t="s">
        <v>46</v>
      </c>
      <c r="O91" s="42"/>
      <c r="P91" s="202">
        <f>O91*H91</f>
        <v>0</v>
      </c>
      <c r="Q91" s="202">
        <v>2.45329</v>
      </c>
      <c r="R91" s="202">
        <f>Q91*H91</f>
        <v>7.69351744</v>
      </c>
      <c r="S91" s="202">
        <v>0</v>
      </c>
      <c r="T91" s="203">
        <f>S91*H91</f>
        <v>0</v>
      </c>
      <c r="AR91" s="24" t="s">
        <v>161</v>
      </c>
      <c r="AT91" s="24" t="s">
        <v>156</v>
      </c>
      <c r="AU91" s="24" t="s">
        <v>83</v>
      </c>
      <c r="AY91" s="24" t="s">
        <v>153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161</v>
      </c>
      <c r="BK91" s="204">
        <f>ROUND(I91*H91,2)</f>
        <v>0</v>
      </c>
      <c r="BL91" s="24" t="s">
        <v>161</v>
      </c>
      <c r="BM91" s="24" t="s">
        <v>967</v>
      </c>
    </row>
    <row r="92" spans="2:51" s="11" customFormat="1" ht="13.5">
      <c r="B92" s="205"/>
      <c r="C92" s="206"/>
      <c r="D92" s="207" t="s">
        <v>163</v>
      </c>
      <c r="E92" s="208" t="s">
        <v>21</v>
      </c>
      <c r="F92" s="209" t="s">
        <v>968</v>
      </c>
      <c r="G92" s="206"/>
      <c r="H92" s="210">
        <v>3.136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163</v>
      </c>
      <c r="AU92" s="216" t="s">
        <v>83</v>
      </c>
      <c r="AV92" s="11" t="s">
        <v>83</v>
      </c>
      <c r="AW92" s="11" t="s">
        <v>37</v>
      </c>
      <c r="AX92" s="11" t="s">
        <v>73</v>
      </c>
      <c r="AY92" s="216" t="s">
        <v>153</v>
      </c>
    </row>
    <row r="93" spans="2:51" s="12" customFormat="1" ht="13.5">
      <c r="B93" s="217"/>
      <c r="C93" s="218"/>
      <c r="D93" s="239" t="s">
        <v>163</v>
      </c>
      <c r="E93" s="240" t="s">
        <v>21</v>
      </c>
      <c r="F93" s="241" t="s">
        <v>165</v>
      </c>
      <c r="G93" s="218"/>
      <c r="H93" s="242">
        <v>3.136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163</v>
      </c>
      <c r="AU93" s="227" t="s">
        <v>83</v>
      </c>
      <c r="AV93" s="12" t="s">
        <v>161</v>
      </c>
      <c r="AW93" s="12" t="s">
        <v>37</v>
      </c>
      <c r="AX93" s="12" t="s">
        <v>81</v>
      </c>
      <c r="AY93" s="227" t="s">
        <v>153</v>
      </c>
    </row>
    <row r="94" spans="2:65" s="1" customFormat="1" ht="44.25" customHeight="1">
      <c r="B94" s="41"/>
      <c r="C94" s="193" t="s">
        <v>187</v>
      </c>
      <c r="D94" s="193" t="s">
        <v>156</v>
      </c>
      <c r="E94" s="194" t="s">
        <v>969</v>
      </c>
      <c r="F94" s="195" t="s">
        <v>970</v>
      </c>
      <c r="G94" s="196" t="s">
        <v>183</v>
      </c>
      <c r="H94" s="197">
        <v>15.68</v>
      </c>
      <c r="I94" s="198"/>
      <c r="J94" s="199">
        <f>ROUND(I94*H94,2)</f>
        <v>0</v>
      </c>
      <c r="K94" s="195" t="s">
        <v>160</v>
      </c>
      <c r="L94" s="61"/>
      <c r="M94" s="200" t="s">
        <v>21</v>
      </c>
      <c r="N94" s="201" t="s">
        <v>46</v>
      </c>
      <c r="O94" s="42"/>
      <c r="P94" s="202">
        <f>O94*H94</f>
        <v>0</v>
      </c>
      <c r="Q94" s="202">
        <v>0.01743</v>
      </c>
      <c r="R94" s="202">
        <f>Q94*H94</f>
        <v>0.2733024</v>
      </c>
      <c r="S94" s="202">
        <v>0</v>
      </c>
      <c r="T94" s="203">
        <f>S94*H94</f>
        <v>0</v>
      </c>
      <c r="AR94" s="24" t="s">
        <v>161</v>
      </c>
      <c r="AT94" s="24" t="s">
        <v>156</v>
      </c>
      <c r="AU94" s="24" t="s">
        <v>83</v>
      </c>
      <c r="AY94" s="24" t="s">
        <v>153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161</v>
      </c>
      <c r="BK94" s="204">
        <f>ROUND(I94*H94,2)</f>
        <v>0</v>
      </c>
      <c r="BL94" s="24" t="s">
        <v>161</v>
      </c>
      <c r="BM94" s="24" t="s">
        <v>971</v>
      </c>
    </row>
    <row r="95" spans="2:51" s="11" customFormat="1" ht="13.5">
      <c r="B95" s="205"/>
      <c r="C95" s="206"/>
      <c r="D95" s="207" t="s">
        <v>163</v>
      </c>
      <c r="E95" s="208" t="s">
        <v>21</v>
      </c>
      <c r="F95" s="209" t="s">
        <v>972</v>
      </c>
      <c r="G95" s="206"/>
      <c r="H95" s="210">
        <v>15.68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163</v>
      </c>
      <c r="AU95" s="216" t="s">
        <v>83</v>
      </c>
      <c r="AV95" s="11" t="s">
        <v>83</v>
      </c>
      <c r="AW95" s="11" t="s">
        <v>37</v>
      </c>
      <c r="AX95" s="11" t="s">
        <v>73</v>
      </c>
      <c r="AY95" s="216" t="s">
        <v>153</v>
      </c>
    </row>
    <row r="96" spans="2:51" s="12" customFormat="1" ht="13.5">
      <c r="B96" s="217"/>
      <c r="C96" s="218"/>
      <c r="D96" s="239" t="s">
        <v>163</v>
      </c>
      <c r="E96" s="240" t="s">
        <v>21</v>
      </c>
      <c r="F96" s="241" t="s">
        <v>165</v>
      </c>
      <c r="G96" s="218"/>
      <c r="H96" s="242">
        <v>15.68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163</v>
      </c>
      <c r="AU96" s="227" t="s">
        <v>83</v>
      </c>
      <c r="AV96" s="12" t="s">
        <v>161</v>
      </c>
      <c r="AW96" s="12" t="s">
        <v>37</v>
      </c>
      <c r="AX96" s="12" t="s">
        <v>81</v>
      </c>
      <c r="AY96" s="227" t="s">
        <v>153</v>
      </c>
    </row>
    <row r="97" spans="2:65" s="1" customFormat="1" ht="44.25" customHeight="1">
      <c r="B97" s="41"/>
      <c r="C97" s="193" t="s">
        <v>81</v>
      </c>
      <c r="D97" s="193" t="s">
        <v>156</v>
      </c>
      <c r="E97" s="194" t="s">
        <v>973</v>
      </c>
      <c r="F97" s="195" t="s">
        <v>974</v>
      </c>
      <c r="G97" s="196" t="s">
        <v>169</v>
      </c>
      <c r="H97" s="197">
        <v>7</v>
      </c>
      <c r="I97" s="198"/>
      <c r="J97" s="199">
        <f>ROUND(I97*H97,2)</f>
        <v>0</v>
      </c>
      <c r="K97" s="195" t="s">
        <v>160</v>
      </c>
      <c r="L97" s="61"/>
      <c r="M97" s="200" t="s">
        <v>21</v>
      </c>
      <c r="N97" s="201" t="s">
        <v>46</v>
      </c>
      <c r="O97" s="42"/>
      <c r="P97" s="202">
        <f>O97*H97</f>
        <v>0</v>
      </c>
      <c r="Q97" s="202">
        <v>0.01827</v>
      </c>
      <c r="R97" s="202">
        <f>Q97*H97</f>
        <v>0.12789</v>
      </c>
      <c r="S97" s="202">
        <v>0</v>
      </c>
      <c r="T97" s="203">
        <f>S97*H97</f>
        <v>0</v>
      </c>
      <c r="AR97" s="24" t="s">
        <v>161</v>
      </c>
      <c r="AT97" s="24" t="s">
        <v>156</v>
      </c>
      <c r="AU97" s="24" t="s">
        <v>83</v>
      </c>
      <c r="AY97" s="24" t="s">
        <v>153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161</v>
      </c>
      <c r="BK97" s="204">
        <f>ROUND(I97*H97,2)</f>
        <v>0</v>
      </c>
      <c r="BL97" s="24" t="s">
        <v>161</v>
      </c>
      <c r="BM97" s="24" t="s">
        <v>975</v>
      </c>
    </row>
    <row r="98" spans="2:51" s="13" customFormat="1" ht="13.5">
      <c r="B98" s="228"/>
      <c r="C98" s="229"/>
      <c r="D98" s="207" t="s">
        <v>163</v>
      </c>
      <c r="E98" s="230" t="s">
        <v>21</v>
      </c>
      <c r="F98" s="231" t="s">
        <v>976</v>
      </c>
      <c r="G98" s="229"/>
      <c r="H98" s="232" t="s">
        <v>21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163</v>
      </c>
      <c r="AU98" s="238" t="s">
        <v>83</v>
      </c>
      <c r="AV98" s="13" t="s">
        <v>81</v>
      </c>
      <c r="AW98" s="13" t="s">
        <v>37</v>
      </c>
      <c r="AX98" s="13" t="s">
        <v>73</v>
      </c>
      <c r="AY98" s="238" t="s">
        <v>153</v>
      </c>
    </row>
    <row r="99" spans="2:51" s="11" customFormat="1" ht="13.5">
      <c r="B99" s="205"/>
      <c r="C99" s="206"/>
      <c r="D99" s="207" t="s">
        <v>163</v>
      </c>
      <c r="E99" s="208" t="s">
        <v>21</v>
      </c>
      <c r="F99" s="209" t="s">
        <v>977</v>
      </c>
      <c r="G99" s="206"/>
      <c r="H99" s="210">
        <v>7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163</v>
      </c>
      <c r="AU99" s="216" t="s">
        <v>83</v>
      </c>
      <c r="AV99" s="11" t="s">
        <v>83</v>
      </c>
      <c r="AW99" s="11" t="s">
        <v>37</v>
      </c>
      <c r="AX99" s="11" t="s">
        <v>73</v>
      </c>
      <c r="AY99" s="216" t="s">
        <v>153</v>
      </c>
    </row>
    <row r="100" spans="2:51" s="12" customFormat="1" ht="13.5">
      <c r="B100" s="217"/>
      <c r="C100" s="218"/>
      <c r="D100" s="239" t="s">
        <v>163</v>
      </c>
      <c r="E100" s="240" t="s">
        <v>21</v>
      </c>
      <c r="F100" s="241" t="s">
        <v>165</v>
      </c>
      <c r="G100" s="218"/>
      <c r="H100" s="242">
        <v>7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163</v>
      </c>
      <c r="AU100" s="227" t="s">
        <v>83</v>
      </c>
      <c r="AV100" s="12" t="s">
        <v>161</v>
      </c>
      <c r="AW100" s="12" t="s">
        <v>37</v>
      </c>
      <c r="AX100" s="12" t="s">
        <v>81</v>
      </c>
      <c r="AY100" s="227" t="s">
        <v>153</v>
      </c>
    </row>
    <row r="101" spans="2:65" s="1" customFormat="1" ht="22.5" customHeight="1">
      <c r="B101" s="41"/>
      <c r="C101" s="193" t="s">
        <v>219</v>
      </c>
      <c r="D101" s="193" t="s">
        <v>156</v>
      </c>
      <c r="E101" s="194" t="s">
        <v>978</v>
      </c>
      <c r="F101" s="195" t="s">
        <v>979</v>
      </c>
      <c r="G101" s="196" t="s">
        <v>393</v>
      </c>
      <c r="H101" s="197">
        <v>0.031</v>
      </c>
      <c r="I101" s="198"/>
      <c r="J101" s="199">
        <f>ROUND(I101*H101,2)</f>
        <v>0</v>
      </c>
      <c r="K101" s="195" t="s">
        <v>160</v>
      </c>
      <c r="L101" s="61"/>
      <c r="M101" s="200" t="s">
        <v>21</v>
      </c>
      <c r="N101" s="201" t="s">
        <v>46</v>
      </c>
      <c r="O101" s="42"/>
      <c r="P101" s="202">
        <f>O101*H101</f>
        <v>0</v>
      </c>
      <c r="Q101" s="202">
        <v>1.05306</v>
      </c>
      <c r="R101" s="202">
        <f>Q101*H101</f>
        <v>0.032644860000000005</v>
      </c>
      <c r="S101" s="202">
        <v>0</v>
      </c>
      <c r="T101" s="203">
        <f>S101*H101</f>
        <v>0</v>
      </c>
      <c r="AR101" s="24" t="s">
        <v>161</v>
      </c>
      <c r="AT101" s="24" t="s">
        <v>156</v>
      </c>
      <c r="AU101" s="24" t="s">
        <v>83</v>
      </c>
      <c r="AY101" s="24" t="s">
        <v>153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161</v>
      </c>
      <c r="BK101" s="204">
        <f>ROUND(I101*H101,2)</f>
        <v>0</v>
      </c>
      <c r="BL101" s="24" t="s">
        <v>161</v>
      </c>
      <c r="BM101" s="24" t="s">
        <v>980</v>
      </c>
    </row>
    <row r="102" spans="2:51" s="11" customFormat="1" ht="13.5">
      <c r="B102" s="205"/>
      <c r="C102" s="206"/>
      <c r="D102" s="207" t="s">
        <v>163</v>
      </c>
      <c r="E102" s="208" t="s">
        <v>21</v>
      </c>
      <c r="F102" s="209" t="s">
        <v>981</v>
      </c>
      <c r="G102" s="206"/>
      <c r="H102" s="210">
        <v>0.031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163</v>
      </c>
      <c r="AU102" s="216" t="s">
        <v>83</v>
      </c>
      <c r="AV102" s="11" t="s">
        <v>83</v>
      </c>
      <c r="AW102" s="11" t="s">
        <v>37</v>
      </c>
      <c r="AX102" s="11" t="s">
        <v>73</v>
      </c>
      <c r="AY102" s="216" t="s">
        <v>153</v>
      </c>
    </row>
    <row r="103" spans="2:51" s="12" customFormat="1" ht="13.5">
      <c r="B103" s="217"/>
      <c r="C103" s="218"/>
      <c r="D103" s="207" t="s">
        <v>163</v>
      </c>
      <c r="E103" s="219" t="s">
        <v>21</v>
      </c>
      <c r="F103" s="220" t="s">
        <v>165</v>
      </c>
      <c r="G103" s="218"/>
      <c r="H103" s="221">
        <v>0.031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163</v>
      </c>
      <c r="AU103" s="227" t="s">
        <v>83</v>
      </c>
      <c r="AV103" s="12" t="s">
        <v>161</v>
      </c>
      <c r="AW103" s="12" t="s">
        <v>37</v>
      </c>
      <c r="AX103" s="12" t="s">
        <v>81</v>
      </c>
      <c r="AY103" s="227" t="s">
        <v>153</v>
      </c>
    </row>
    <row r="104" spans="2:63" s="10" customFormat="1" ht="29.85" customHeight="1">
      <c r="B104" s="176"/>
      <c r="C104" s="177"/>
      <c r="D104" s="190" t="s">
        <v>72</v>
      </c>
      <c r="E104" s="191" t="s">
        <v>230</v>
      </c>
      <c r="F104" s="191" t="s">
        <v>340</v>
      </c>
      <c r="G104" s="177"/>
      <c r="H104" s="177"/>
      <c r="I104" s="180"/>
      <c r="J104" s="192">
        <f>BK104</f>
        <v>0</v>
      </c>
      <c r="K104" s="177"/>
      <c r="L104" s="182"/>
      <c r="M104" s="183"/>
      <c r="N104" s="184"/>
      <c r="O104" s="184"/>
      <c r="P104" s="185">
        <f>SUM(P105:P110)</f>
        <v>0</v>
      </c>
      <c r="Q104" s="184"/>
      <c r="R104" s="185">
        <f>SUM(R105:R110)</f>
        <v>0</v>
      </c>
      <c r="S104" s="184"/>
      <c r="T104" s="186">
        <f>SUM(T105:T110)</f>
        <v>5.9136</v>
      </c>
      <c r="AR104" s="187" t="s">
        <v>81</v>
      </c>
      <c r="AT104" s="188" t="s">
        <v>72</v>
      </c>
      <c r="AU104" s="188" t="s">
        <v>81</v>
      </c>
      <c r="AY104" s="187" t="s">
        <v>153</v>
      </c>
      <c r="BK104" s="189">
        <f>SUM(BK105:BK110)</f>
        <v>0</v>
      </c>
    </row>
    <row r="105" spans="2:65" s="1" customFormat="1" ht="22.5" customHeight="1">
      <c r="B105" s="41"/>
      <c r="C105" s="193" t="s">
        <v>176</v>
      </c>
      <c r="D105" s="193" t="s">
        <v>156</v>
      </c>
      <c r="E105" s="194" t="s">
        <v>982</v>
      </c>
      <c r="F105" s="195" t="s">
        <v>983</v>
      </c>
      <c r="G105" s="196" t="s">
        <v>159</v>
      </c>
      <c r="H105" s="197">
        <v>0.896</v>
      </c>
      <c r="I105" s="198"/>
      <c r="J105" s="199">
        <f>ROUND(I105*H105,2)</f>
        <v>0</v>
      </c>
      <c r="K105" s="195" t="s">
        <v>160</v>
      </c>
      <c r="L105" s="61"/>
      <c r="M105" s="200" t="s">
        <v>21</v>
      </c>
      <c r="N105" s="201" t="s">
        <v>46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2.4</v>
      </c>
      <c r="T105" s="203">
        <f>S105*H105</f>
        <v>2.1504</v>
      </c>
      <c r="AR105" s="24" t="s">
        <v>161</v>
      </c>
      <c r="AT105" s="24" t="s">
        <v>156</v>
      </c>
      <c r="AU105" s="24" t="s">
        <v>83</v>
      </c>
      <c r="AY105" s="24" t="s">
        <v>153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161</v>
      </c>
      <c r="BK105" s="204">
        <f>ROUND(I105*H105,2)</f>
        <v>0</v>
      </c>
      <c r="BL105" s="24" t="s">
        <v>161</v>
      </c>
      <c r="BM105" s="24" t="s">
        <v>984</v>
      </c>
    </row>
    <row r="106" spans="2:51" s="11" customFormat="1" ht="13.5">
      <c r="B106" s="205"/>
      <c r="C106" s="206"/>
      <c r="D106" s="207" t="s">
        <v>163</v>
      </c>
      <c r="E106" s="208" t="s">
        <v>21</v>
      </c>
      <c r="F106" s="209" t="s">
        <v>985</v>
      </c>
      <c r="G106" s="206"/>
      <c r="H106" s="210">
        <v>0.896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163</v>
      </c>
      <c r="AU106" s="216" t="s">
        <v>83</v>
      </c>
      <c r="AV106" s="11" t="s">
        <v>83</v>
      </c>
      <c r="AW106" s="11" t="s">
        <v>37</v>
      </c>
      <c r="AX106" s="11" t="s">
        <v>73</v>
      </c>
      <c r="AY106" s="216" t="s">
        <v>153</v>
      </c>
    </row>
    <row r="107" spans="2:51" s="12" customFormat="1" ht="13.5">
      <c r="B107" s="217"/>
      <c r="C107" s="218"/>
      <c r="D107" s="239" t="s">
        <v>163</v>
      </c>
      <c r="E107" s="240" t="s">
        <v>21</v>
      </c>
      <c r="F107" s="241" t="s">
        <v>165</v>
      </c>
      <c r="G107" s="218"/>
      <c r="H107" s="242">
        <v>0.896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163</v>
      </c>
      <c r="AU107" s="227" t="s">
        <v>83</v>
      </c>
      <c r="AV107" s="12" t="s">
        <v>161</v>
      </c>
      <c r="AW107" s="12" t="s">
        <v>37</v>
      </c>
      <c r="AX107" s="12" t="s">
        <v>81</v>
      </c>
      <c r="AY107" s="227" t="s">
        <v>153</v>
      </c>
    </row>
    <row r="108" spans="2:65" s="1" customFormat="1" ht="31.5" customHeight="1">
      <c r="B108" s="41"/>
      <c r="C108" s="193" t="s">
        <v>230</v>
      </c>
      <c r="D108" s="193" t="s">
        <v>156</v>
      </c>
      <c r="E108" s="194" t="s">
        <v>986</v>
      </c>
      <c r="F108" s="195" t="s">
        <v>987</v>
      </c>
      <c r="G108" s="196" t="s">
        <v>159</v>
      </c>
      <c r="H108" s="197">
        <v>2.688</v>
      </c>
      <c r="I108" s="198"/>
      <c r="J108" s="199">
        <f>ROUND(I108*H108,2)</f>
        <v>0</v>
      </c>
      <c r="K108" s="195" t="s">
        <v>160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1.4</v>
      </c>
      <c r="T108" s="203">
        <f>S108*H108</f>
        <v>3.7632</v>
      </c>
      <c r="AR108" s="24" t="s">
        <v>161</v>
      </c>
      <c r="AT108" s="24" t="s">
        <v>156</v>
      </c>
      <c r="AU108" s="24" t="s">
        <v>83</v>
      </c>
      <c r="AY108" s="24" t="s">
        <v>153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161</v>
      </c>
      <c r="BK108" s="204">
        <f>ROUND(I108*H108,2)</f>
        <v>0</v>
      </c>
      <c r="BL108" s="24" t="s">
        <v>161</v>
      </c>
      <c r="BM108" s="24" t="s">
        <v>988</v>
      </c>
    </row>
    <row r="109" spans="2:51" s="11" customFormat="1" ht="13.5">
      <c r="B109" s="205"/>
      <c r="C109" s="206"/>
      <c r="D109" s="207" t="s">
        <v>163</v>
      </c>
      <c r="E109" s="208" t="s">
        <v>21</v>
      </c>
      <c r="F109" s="209" t="s">
        <v>989</v>
      </c>
      <c r="G109" s="206"/>
      <c r="H109" s="210">
        <v>2.688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163</v>
      </c>
      <c r="AU109" s="216" t="s">
        <v>83</v>
      </c>
      <c r="AV109" s="11" t="s">
        <v>83</v>
      </c>
      <c r="AW109" s="11" t="s">
        <v>37</v>
      </c>
      <c r="AX109" s="11" t="s">
        <v>73</v>
      </c>
      <c r="AY109" s="216" t="s">
        <v>153</v>
      </c>
    </row>
    <row r="110" spans="2:51" s="12" customFormat="1" ht="13.5">
      <c r="B110" s="217"/>
      <c r="C110" s="218"/>
      <c r="D110" s="207" t="s">
        <v>163</v>
      </c>
      <c r="E110" s="219" t="s">
        <v>21</v>
      </c>
      <c r="F110" s="220" t="s">
        <v>165</v>
      </c>
      <c r="G110" s="218"/>
      <c r="H110" s="221">
        <v>2.688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163</v>
      </c>
      <c r="AU110" s="227" t="s">
        <v>83</v>
      </c>
      <c r="AV110" s="12" t="s">
        <v>161</v>
      </c>
      <c r="AW110" s="12" t="s">
        <v>37</v>
      </c>
      <c r="AX110" s="12" t="s">
        <v>81</v>
      </c>
      <c r="AY110" s="227" t="s">
        <v>153</v>
      </c>
    </row>
    <row r="111" spans="2:63" s="10" customFormat="1" ht="29.85" customHeight="1">
      <c r="B111" s="176"/>
      <c r="C111" s="177"/>
      <c r="D111" s="190" t="s">
        <v>72</v>
      </c>
      <c r="E111" s="191" t="s">
        <v>388</v>
      </c>
      <c r="F111" s="191" t="s">
        <v>389</v>
      </c>
      <c r="G111" s="177"/>
      <c r="H111" s="177"/>
      <c r="I111" s="180"/>
      <c r="J111" s="192">
        <f>BK111</f>
        <v>0</v>
      </c>
      <c r="K111" s="177"/>
      <c r="L111" s="182"/>
      <c r="M111" s="183"/>
      <c r="N111" s="184"/>
      <c r="O111" s="184"/>
      <c r="P111" s="185">
        <f>SUM(P112:P120)</f>
        <v>0</v>
      </c>
      <c r="Q111" s="184"/>
      <c r="R111" s="185">
        <f>SUM(R112:R120)</f>
        <v>0</v>
      </c>
      <c r="S111" s="184"/>
      <c r="T111" s="186">
        <f>SUM(T112:T120)</f>
        <v>0</v>
      </c>
      <c r="AR111" s="187" t="s">
        <v>81</v>
      </c>
      <c r="AT111" s="188" t="s">
        <v>72</v>
      </c>
      <c r="AU111" s="188" t="s">
        <v>81</v>
      </c>
      <c r="AY111" s="187" t="s">
        <v>153</v>
      </c>
      <c r="BK111" s="189">
        <f>SUM(BK112:BK120)</f>
        <v>0</v>
      </c>
    </row>
    <row r="112" spans="2:65" s="1" customFormat="1" ht="31.5" customHeight="1">
      <c r="B112" s="41"/>
      <c r="C112" s="193" t="s">
        <v>10</v>
      </c>
      <c r="D112" s="193" t="s">
        <v>156</v>
      </c>
      <c r="E112" s="194" t="s">
        <v>990</v>
      </c>
      <c r="F112" s="195" t="s">
        <v>991</v>
      </c>
      <c r="G112" s="196" t="s">
        <v>393</v>
      </c>
      <c r="H112" s="197">
        <v>5.914</v>
      </c>
      <c r="I112" s="198"/>
      <c r="J112" s="199">
        <f>ROUND(I112*H112,2)</f>
        <v>0</v>
      </c>
      <c r="K112" s="195" t="s">
        <v>160</v>
      </c>
      <c r="L112" s="61"/>
      <c r="M112" s="200" t="s">
        <v>21</v>
      </c>
      <c r="N112" s="201" t="s">
        <v>46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161</v>
      </c>
      <c r="AT112" s="24" t="s">
        <v>156</v>
      </c>
      <c r="AU112" s="24" t="s">
        <v>83</v>
      </c>
      <c r="AY112" s="24" t="s">
        <v>153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161</v>
      </c>
      <c r="BK112" s="204">
        <f>ROUND(I112*H112,2)</f>
        <v>0</v>
      </c>
      <c r="BL112" s="24" t="s">
        <v>161</v>
      </c>
      <c r="BM112" s="24" t="s">
        <v>992</v>
      </c>
    </row>
    <row r="113" spans="2:65" s="1" customFormat="1" ht="31.5" customHeight="1">
      <c r="B113" s="41"/>
      <c r="C113" s="193" t="s">
        <v>247</v>
      </c>
      <c r="D113" s="193" t="s">
        <v>156</v>
      </c>
      <c r="E113" s="194" t="s">
        <v>396</v>
      </c>
      <c r="F113" s="195" t="s">
        <v>397</v>
      </c>
      <c r="G113" s="196" t="s">
        <v>393</v>
      </c>
      <c r="H113" s="197">
        <v>5.914</v>
      </c>
      <c r="I113" s="198"/>
      <c r="J113" s="199">
        <f>ROUND(I113*H113,2)</f>
        <v>0</v>
      </c>
      <c r="K113" s="195" t="s">
        <v>160</v>
      </c>
      <c r="L113" s="61"/>
      <c r="M113" s="200" t="s">
        <v>21</v>
      </c>
      <c r="N113" s="201" t="s">
        <v>46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161</v>
      </c>
      <c r="AT113" s="24" t="s">
        <v>156</v>
      </c>
      <c r="AU113" s="24" t="s">
        <v>83</v>
      </c>
      <c r="AY113" s="24" t="s">
        <v>153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161</v>
      </c>
      <c r="BK113" s="204">
        <f>ROUND(I113*H113,2)</f>
        <v>0</v>
      </c>
      <c r="BL113" s="24" t="s">
        <v>161</v>
      </c>
      <c r="BM113" s="24" t="s">
        <v>993</v>
      </c>
    </row>
    <row r="114" spans="2:65" s="1" customFormat="1" ht="31.5" customHeight="1">
      <c r="B114" s="41"/>
      <c r="C114" s="193" t="s">
        <v>271</v>
      </c>
      <c r="D114" s="193" t="s">
        <v>156</v>
      </c>
      <c r="E114" s="194" t="s">
        <v>400</v>
      </c>
      <c r="F114" s="195" t="s">
        <v>401</v>
      </c>
      <c r="G114" s="196" t="s">
        <v>393</v>
      </c>
      <c r="H114" s="197">
        <v>88.71</v>
      </c>
      <c r="I114" s="198"/>
      <c r="J114" s="199">
        <f>ROUND(I114*H114,2)</f>
        <v>0</v>
      </c>
      <c r="K114" s="195" t="s">
        <v>160</v>
      </c>
      <c r="L114" s="61"/>
      <c r="M114" s="200" t="s">
        <v>21</v>
      </c>
      <c r="N114" s="201" t="s">
        <v>46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4" t="s">
        <v>161</v>
      </c>
      <c r="AT114" s="24" t="s">
        <v>156</v>
      </c>
      <c r="AU114" s="24" t="s">
        <v>83</v>
      </c>
      <c r="AY114" s="24" t="s">
        <v>153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161</v>
      </c>
      <c r="BK114" s="204">
        <f>ROUND(I114*H114,2)</f>
        <v>0</v>
      </c>
      <c r="BL114" s="24" t="s">
        <v>161</v>
      </c>
      <c r="BM114" s="24" t="s">
        <v>994</v>
      </c>
    </row>
    <row r="115" spans="2:51" s="11" customFormat="1" ht="13.5">
      <c r="B115" s="205"/>
      <c r="C115" s="206"/>
      <c r="D115" s="239" t="s">
        <v>163</v>
      </c>
      <c r="E115" s="206"/>
      <c r="F115" s="264" t="s">
        <v>995</v>
      </c>
      <c r="G115" s="206"/>
      <c r="H115" s="265">
        <v>88.71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163</v>
      </c>
      <c r="AU115" s="216" t="s">
        <v>83</v>
      </c>
      <c r="AV115" s="11" t="s">
        <v>83</v>
      </c>
      <c r="AW115" s="11" t="s">
        <v>6</v>
      </c>
      <c r="AX115" s="11" t="s">
        <v>81</v>
      </c>
      <c r="AY115" s="216" t="s">
        <v>153</v>
      </c>
    </row>
    <row r="116" spans="2:65" s="1" customFormat="1" ht="22.5" customHeight="1">
      <c r="B116" s="41"/>
      <c r="C116" s="193" t="s">
        <v>282</v>
      </c>
      <c r="D116" s="193" t="s">
        <v>156</v>
      </c>
      <c r="E116" s="194" t="s">
        <v>996</v>
      </c>
      <c r="F116" s="195" t="s">
        <v>997</v>
      </c>
      <c r="G116" s="196" t="s">
        <v>393</v>
      </c>
      <c r="H116" s="197">
        <v>3.764</v>
      </c>
      <c r="I116" s="198"/>
      <c r="J116" s="199">
        <f>ROUND(I116*H116,2)</f>
        <v>0</v>
      </c>
      <c r="K116" s="195" t="s">
        <v>160</v>
      </c>
      <c r="L116" s="61"/>
      <c r="M116" s="200" t="s">
        <v>21</v>
      </c>
      <c r="N116" s="201" t="s">
        <v>46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161</v>
      </c>
      <c r="AT116" s="24" t="s">
        <v>156</v>
      </c>
      <c r="AU116" s="24" t="s">
        <v>83</v>
      </c>
      <c r="AY116" s="24" t="s">
        <v>153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161</v>
      </c>
      <c r="BK116" s="204">
        <f>ROUND(I116*H116,2)</f>
        <v>0</v>
      </c>
      <c r="BL116" s="24" t="s">
        <v>161</v>
      </c>
      <c r="BM116" s="24" t="s">
        <v>998</v>
      </c>
    </row>
    <row r="117" spans="2:51" s="11" customFormat="1" ht="13.5">
      <c r="B117" s="205"/>
      <c r="C117" s="206"/>
      <c r="D117" s="239" t="s">
        <v>163</v>
      </c>
      <c r="E117" s="271" t="s">
        <v>21</v>
      </c>
      <c r="F117" s="264" t="s">
        <v>999</v>
      </c>
      <c r="G117" s="206"/>
      <c r="H117" s="265">
        <v>3.764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163</v>
      </c>
      <c r="AU117" s="216" t="s">
        <v>83</v>
      </c>
      <c r="AV117" s="11" t="s">
        <v>83</v>
      </c>
      <c r="AW117" s="11" t="s">
        <v>37</v>
      </c>
      <c r="AX117" s="11" t="s">
        <v>81</v>
      </c>
      <c r="AY117" s="216" t="s">
        <v>153</v>
      </c>
    </row>
    <row r="118" spans="2:65" s="1" customFormat="1" ht="22.5" customHeight="1">
      <c r="B118" s="41"/>
      <c r="C118" s="193" t="s">
        <v>276</v>
      </c>
      <c r="D118" s="193" t="s">
        <v>156</v>
      </c>
      <c r="E118" s="194" t="s">
        <v>1000</v>
      </c>
      <c r="F118" s="195" t="s">
        <v>1001</v>
      </c>
      <c r="G118" s="196" t="s">
        <v>393</v>
      </c>
      <c r="H118" s="197">
        <v>2.15</v>
      </c>
      <c r="I118" s="198"/>
      <c r="J118" s="199">
        <f>ROUND(I118*H118,2)</f>
        <v>0</v>
      </c>
      <c r="K118" s="195" t="s">
        <v>160</v>
      </c>
      <c r="L118" s="61"/>
      <c r="M118" s="200" t="s">
        <v>21</v>
      </c>
      <c r="N118" s="201" t="s">
        <v>46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161</v>
      </c>
      <c r="AT118" s="24" t="s">
        <v>156</v>
      </c>
      <c r="AU118" s="24" t="s">
        <v>83</v>
      </c>
      <c r="AY118" s="24" t="s">
        <v>153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161</v>
      </c>
      <c r="BK118" s="204">
        <f>ROUND(I118*H118,2)</f>
        <v>0</v>
      </c>
      <c r="BL118" s="24" t="s">
        <v>161</v>
      </c>
      <c r="BM118" s="24" t="s">
        <v>1002</v>
      </c>
    </row>
    <row r="119" spans="2:51" s="11" customFormat="1" ht="13.5">
      <c r="B119" s="205"/>
      <c r="C119" s="206"/>
      <c r="D119" s="207" t="s">
        <v>163</v>
      </c>
      <c r="E119" s="208" t="s">
        <v>21</v>
      </c>
      <c r="F119" s="209" t="s">
        <v>1003</v>
      </c>
      <c r="G119" s="206"/>
      <c r="H119" s="210">
        <v>2.15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163</v>
      </c>
      <c r="AU119" s="216" t="s">
        <v>83</v>
      </c>
      <c r="AV119" s="11" t="s">
        <v>83</v>
      </c>
      <c r="AW119" s="11" t="s">
        <v>37</v>
      </c>
      <c r="AX119" s="11" t="s">
        <v>73</v>
      </c>
      <c r="AY119" s="216" t="s">
        <v>153</v>
      </c>
    </row>
    <row r="120" spans="2:51" s="12" customFormat="1" ht="13.5">
      <c r="B120" s="217"/>
      <c r="C120" s="218"/>
      <c r="D120" s="207" t="s">
        <v>163</v>
      </c>
      <c r="E120" s="219" t="s">
        <v>21</v>
      </c>
      <c r="F120" s="220" t="s">
        <v>165</v>
      </c>
      <c r="G120" s="218"/>
      <c r="H120" s="221">
        <v>2.15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163</v>
      </c>
      <c r="AU120" s="227" t="s">
        <v>83</v>
      </c>
      <c r="AV120" s="12" t="s">
        <v>161</v>
      </c>
      <c r="AW120" s="12" t="s">
        <v>37</v>
      </c>
      <c r="AX120" s="12" t="s">
        <v>81</v>
      </c>
      <c r="AY120" s="227" t="s">
        <v>153</v>
      </c>
    </row>
    <row r="121" spans="2:63" s="10" customFormat="1" ht="37.35" customHeight="1">
      <c r="B121" s="176"/>
      <c r="C121" s="177"/>
      <c r="D121" s="178" t="s">
        <v>72</v>
      </c>
      <c r="E121" s="179" t="s">
        <v>414</v>
      </c>
      <c r="F121" s="179" t="s">
        <v>415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P122+P137+P151</f>
        <v>0</v>
      </c>
      <c r="Q121" s="184"/>
      <c r="R121" s="185">
        <f>R122+R137+R151</f>
        <v>0.550964</v>
      </c>
      <c r="S121" s="184"/>
      <c r="T121" s="186">
        <f>T122+T137+T151</f>
        <v>0</v>
      </c>
      <c r="AR121" s="187" t="s">
        <v>83</v>
      </c>
      <c r="AT121" s="188" t="s">
        <v>72</v>
      </c>
      <c r="AU121" s="188" t="s">
        <v>73</v>
      </c>
      <c r="AY121" s="187" t="s">
        <v>153</v>
      </c>
      <c r="BK121" s="189">
        <f>BK122+BK137+BK151</f>
        <v>0</v>
      </c>
    </row>
    <row r="122" spans="2:63" s="10" customFormat="1" ht="19.9" customHeight="1">
      <c r="B122" s="176"/>
      <c r="C122" s="177"/>
      <c r="D122" s="190" t="s">
        <v>72</v>
      </c>
      <c r="E122" s="191" t="s">
        <v>416</v>
      </c>
      <c r="F122" s="191" t="s">
        <v>417</v>
      </c>
      <c r="G122" s="177"/>
      <c r="H122" s="177"/>
      <c r="I122" s="180"/>
      <c r="J122" s="192">
        <f>BK122</f>
        <v>0</v>
      </c>
      <c r="K122" s="177"/>
      <c r="L122" s="182"/>
      <c r="M122" s="183"/>
      <c r="N122" s="184"/>
      <c r="O122" s="184"/>
      <c r="P122" s="185">
        <f>SUM(P123:P136)</f>
        <v>0</v>
      </c>
      <c r="Q122" s="184"/>
      <c r="R122" s="185">
        <f>SUM(R123:R136)</f>
        <v>0.1416385</v>
      </c>
      <c r="S122" s="184"/>
      <c r="T122" s="186">
        <f>SUM(T123:T136)</f>
        <v>0</v>
      </c>
      <c r="AR122" s="187" t="s">
        <v>83</v>
      </c>
      <c r="AT122" s="188" t="s">
        <v>72</v>
      </c>
      <c r="AU122" s="188" t="s">
        <v>81</v>
      </c>
      <c r="AY122" s="187" t="s">
        <v>153</v>
      </c>
      <c r="BK122" s="189">
        <f>SUM(BK123:BK136)</f>
        <v>0</v>
      </c>
    </row>
    <row r="123" spans="2:65" s="1" customFormat="1" ht="31.5" customHeight="1">
      <c r="B123" s="41"/>
      <c r="C123" s="193" t="s">
        <v>291</v>
      </c>
      <c r="D123" s="193" t="s">
        <v>156</v>
      </c>
      <c r="E123" s="194" t="s">
        <v>419</v>
      </c>
      <c r="F123" s="195" t="s">
        <v>420</v>
      </c>
      <c r="G123" s="196" t="s">
        <v>183</v>
      </c>
      <c r="H123" s="197">
        <v>24.15</v>
      </c>
      <c r="I123" s="198"/>
      <c r="J123" s="199">
        <f>ROUND(I123*H123,2)</f>
        <v>0</v>
      </c>
      <c r="K123" s="195" t="s">
        <v>160</v>
      </c>
      <c r="L123" s="61"/>
      <c r="M123" s="200" t="s">
        <v>21</v>
      </c>
      <c r="N123" s="201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291</v>
      </c>
      <c r="AT123" s="24" t="s">
        <v>156</v>
      </c>
      <c r="AU123" s="24" t="s">
        <v>83</v>
      </c>
      <c r="AY123" s="24" t="s">
        <v>153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161</v>
      </c>
      <c r="BK123" s="204">
        <f>ROUND(I123*H123,2)</f>
        <v>0</v>
      </c>
      <c r="BL123" s="24" t="s">
        <v>291</v>
      </c>
      <c r="BM123" s="24" t="s">
        <v>1004</v>
      </c>
    </row>
    <row r="124" spans="2:51" s="11" customFormat="1" ht="13.5">
      <c r="B124" s="205"/>
      <c r="C124" s="206"/>
      <c r="D124" s="207" t="s">
        <v>163</v>
      </c>
      <c r="E124" s="208" t="s">
        <v>21</v>
      </c>
      <c r="F124" s="209" t="s">
        <v>1005</v>
      </c>
      <c r="G124" s="206"/>
      <c r="H124" s="210">
        <v>16.8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163</v>
      </c>
      <c r="AU124" s="216" t="s">
        <v>83</v>
      </c>
      <c r="AV124" s="11" t="s">
        <v>83</v>
      </c>
      <c r="AW124" s="11" t="s">
        <v>37</v>
      </c>
      <c r="AX124" s="11" t="s">
        <v>73</v>
      </c>
      <c r="AY124" s="216" t="s">
        <v>153</v>
      </c>
    </row>
    <row r="125" spans="2:51" s="11" customFormat="1" ht="13.5">
      <c r="B125" s="205"/>
      <c r="C125" s="206"/>
      <c r="D125" s="207" t="s">
        <v>163</v>
      </c>
      <c r="E125" s="208" t="s">
        <v>21</v>
      </c>
      <c r="F125" s="209" t="s">
        <v>1006</v>
      </c>
      <c r="G125" s="206"/>
      <c r="H125" s="210">
        <v>7.35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163</v>
      </c>
      <c r="AU125" s="216" t="s">
        <v>83</v>
      </c>
      <c r="AV125" s="11" t="s">
        <v>83</v>
      </c>
      <c r="AW125" s="11" t="s">
        <v>37</v>
      </c>
      <c r="AX125" s="11" t="s">
        <v>73</v>
      </c>
      <c r="AY125" s="216" t="s">
        <v>153</v>
      </c>
    </row>
    <row r="126" spans="2:51" s="12" customFormat="1" ht="13.5">
      <c r="B126" s="217"/>
      <c r="C126" s="218"/>
      <c r="D126" s="239" t="s">
        <v>163</v>
      </c>
      <c r="E126" s="240" t="s">
        <v>21</v>
      </c>
      <c r="F126" s="241" t="s">
        <v>165</v>
      </c>
      <c r="G126" s="218"/>
      <c r="H126" s="242">
        <v>24.15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163</v>
      </c>
      <c r="AU126" s="227" t="s">
        <v>83</v>
      </c>
      <c r="AV126" s="12" t="s">
        <v>161</v>
      </c>
      <c r="AW126" s="12" t="s">
        <v>37</v>
      </c>
      <c r="AX126" s="12" t="s">
        <v>81</v>
      </c>
      <c r="AY126" s="227" t="s">
        <v>153</v>
      </c>
    </row>
    <row r="127" spans="2:65" s="1" customFormat="1" ht="22.5" customHeight="1">
      <c r="B127" s="41"/>
      <c r="C127" s="243" t="s">
        <v>296</v>
      </c>
      <c r="D127" s="243" t="s">
        <v>173</v>
      </c>
      <c r="E127" s="244" t="s">
        <v>423</v>
      </c>
      <c r="F127" s="245" t="s">
        <v>424</v>
      </c>
      <c r="G127" s="246" t="s">
        <v>393</v>
      </c>
      <c r="H127" s="247">
        <v>0.007</v>
      </c>
      <c r="I127" s="248"/>
      <c r="J127" s="249">
        <f>ROUND(I127*H127,2)</f>
        <v>0</v>
      </c>
      <c r="K127" s="245" t="s">
        <v>160</v>
      </c>
      <c r="L127" s="250"/>
      <c r="M127" s="251" t="s">
        <v>21</v>
      </c>
      <c r="N127" s="252" t="s">
        <v>46</v>
      </c>
      <c r="O127" s="42"/>
      <c r="P127" s="202">
        <f>O127*H127</f>
        <v>0</v>
      </c>
      <c r="Q127" s="202">
        <v>1</v>
      </c>
      <c r="R127" s="202">
        <f>Q127*H127</f>
        <v>0.007</v>
      </c>
      <c r="S127" s="202">
        <v>0</v>
      </c>
      <c r="T127" s="203">
        <f>S127*H127</f>
        <v>0</v>
      </c>
      <c r="AR127" s="24" t="s">
        <v>377</v>
      </c>
      <c r="AT127" s="24" t="s">
        <v>173</v>
      </c>
      <c r="AU127" s="24" t="s">
        <v>83</v>
      </c>
      <c r="AY127" s="24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161</v>
      </c>
      <c r="BK127" s="204">
        <f>ROUND(I127*H127,2)</f>
        <v>0</v>
      </c>
      <c r="BL127" s="24" t="s">
        <v>291</v>
      </c>
      <c r="BM127" s="24" t="s">
        <v>1007</v>
      </c>
    </row>
    <row r="128" spans="2:47" s="1" customFormat="1" ht="27">
      <c r="B128" s="41"/>
      <c r="C128" s="63"/>
      <c r="D128" s="207" t="s">
        <v>426</v>
      </c>
      <c r="E128" s="63"/>
      <c r="F128" s="269" t="s">
        <v>427</v>
      </c>
      <c r="G128" s="63"/>
      <c r="H128" s="63"/>
      <c r="I128" s="163"/>
      <c r="J128" s="63"/>
      <c r="K128" s="63"/>
      <c r="L128" s="61"/>
      <c r="M128" s="270"/>
      <c r="N128" s="42"/>
      <c r="O128" s="42"/>
      <c r="P128" s="42"/>
      <c r="Q128" s="42"/>
      <c r="R128" s="42"/>
      <c r="S128" s="42"/>
      <c r="T128" s="78"/>
      <c r="AT128" s="24" t="s">
        <v>426</v>
      </c>
      <c r="AU128" s="24" t="s">
        <v>83</v>
      </c>
    </row>
    <row r="129" spans="2:51" s="11" customFormat="1" ht="13.5">
      <c r="B129" s="205"/>
      <c r="C129" s="206"/>
      <c r="D129" s="239" t="s">
        <v>163</v>
      </c>
      <c r="E129" s="206"/>
      <c r="F129" s="264" t="s">
        <v>1008</v>
      </c>
      <c r="G129" s="206"/>
      <c r="H129" s="265">
        <v>0.007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163</v>
      </c>
      <c r="AU129" s="216" t="s">
        <v>83</v>
      </c>
      <c r="AV129" s="11" t="s">
        <v>83</v>
      </c>
      <c r="AW129" s="11" t="s">
        <v>6</v>
      </c>
      <c r="AX129" s="11" t="s">
        <v>81</v>
      </c>
      <c r="AY129" s="216" t="s">
        <v>153</v>
      </c>
    </row>
    <row r="130" spans="2:65" s="1" customFormat="1" ht="22.5" customHeight="1">
      <c r="B130" s="41"/>
      <c r="C130" s="193" t="s">
        <v>300</v>
      </c>
      <c r="D130" s="193" t="s">
        <v>156</v>
      </c>
      <c r="E130" s="194" t="s">
        <v>436</v>
      </c>
      <c r="F130" s="195" t="s">
        <v>437</v>
      </c>
      <c r="G130" s="196" t="s">
        <v>183</v>
      </c>
      <c r="H130" s="197">
        <v>24.15</v>
      </c>
      <c r="I130" s="198"/>
      <c r="J130" s="199">
        <f>ROUND(I130*H130,2)</f>
        <v>0</v>
      </c>
      <c r="K130" s="195" t="s">
        <v>160</v>
      </c>
      <c r="L130" s="61"/>
      <c r="M130" s="200" t="s">
        <v>21</v>
      </c>
      <c r="N130" s="201" t="s">
        <v>46</v>
      </c>
      <c r="O130" s="42"/>
      <c r="P130" s="202">
        <f>O130*H130</f>
        <v>0</v>
      </c>
      <c r="Q130" s="202">
        <v>0.0004</v>
      </c>
      <c r="R130" s="202">
        <f>Q130*H130</f>
        <v>0.00966</v>
      </c>
      <c r="S130" s="202">
        <v>0</v>
      </c>
      <c r="T130" s="203">
        <f>S130*H130</f>
        <v>0</v>
      </c>
      <c r="AR130" s="24" t="s">
        <v>291</v>
      </c>
      <c r="AT130" s="24" t="s">
        <v>156</v>
      </c>
      <c r="AU130" s="24" t="s">
        <v>83</v>
      </c>
      <c r="AY130" s="24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161</v>
      </c>
      <c r="BK130" s="204">
        <f>ROUND(I130*H130,2)</f>
        <v>0</v>
      </c>
      <c r="BL130" s="24" t="s">
        <v>291</v>
      </c>
      <c r="BM130" s="24" t="s">
        <v>1009</v>
      </c>
    </row>
    <row r="131" spans="2:51" s="11" customFormat="1" ht="13.5">
      <c r="B131" s="205"/>
      <c r="C131" s="206"/>
      <c r="D131" s="207" t="s">
        <v>163</v>
      </c>
      <c r="E131" s="208" t="s">
        <v>21</v>
      </c>
      <c r="F131" s="209" t="s">
        <v>1005</v>
      </c>
      <c r="G131" s="206"/>
      <c r="H131" s="210">
        <v>16.8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163</v>
      </c>
      <c r="AU131" s="216" t="s">
        <v>83</v>
      </c>
      <c r="AV131" s="11" t="s">
        <v>83</v>
      </c>
      <c r="AW131" s="11" t="s">
        <v>37</v>
      </c>
      <c r="AX131" s="11" t="s">
        <v>73</v>
      </c>
      <c r="AY131" s="216" t="s">
        <v>153</v>
      </c>
    </row>
    <row r="132" spans="2:51" s="11" customFormat="1" ht="13.5">
      <c r="B132" s="205"/>
      <c r="C132" s="206"/>
      <c r="D132" s="207" t="s">
        <v>163</v>
      </c>
      <c r="E132" s="208" t="s">
        <v>21</v>
      </c>
      <c r="F132" s="209" t="s">
        <v>1006</v>
      </c>
      <c r="G132" s="206"/>
      <c r="H132" s="210">
        <v>7.35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163</v>
      </c>
      <c r="AU132" s="216" t="s">
        <v>83</v>
      </c>
      <c r="AV132" s="11" t="s">
        <v>83</v>
      </c>
      <c r="AW132" s="11" t="s">
        <v>37</v>
      </c>
      <c r="AX132" s="11" t="s">
        <v>73</v>
      </c>
      <c r="AY132" s="216" t="s">
        <v>153</v>
      </c>
    </row>
    <row r="133" spans="2:51" s="12" customFormat="1" ht="13.5">
      <c r="B133" s="217"/>
      <c r="C133" s="218"/>
      <c r="D133" s="239" t="s">
        <v>163</v>
      </c>
      <c r="E133" s="240" t="s">
        <v>21</v>
      </c>
      <c r="F133" s="241" t="s">
        <v>165</v>
      </c>
      <c r="G133" s="218"/>
      <c r="H133" s="242">
        <v>24.15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163</v>
      </c>
      <c r="AU133" s="227" t="s">
        <v>83</v>
      </c>
      <c r="AV133" s="12" t="s">
        <v>161</v>
      </c>
      <c r="AW133" s="12" t="s">
        <v>37</v>
      </c>
      <c r="AX133" s="12" t="s">
        <v>81</v>
      </c>
      <c r="AY133" s="227" t="s">
        <v>153</v>
      </c>
    </row>
    <row r="134" spans="2:65" s="1" customFormat="1" ht="22.5" customHeight="1">
      <c r="B134" s="41"/>
      <c r="C134" s="243" t="s">
        <v>307</v>
      </c>
      <c r="D134" s="243" t="s">
        <v>173</v>
      </c>
      <c r="E134" s="244" t="s">
        <v>1010</v>
      </c>
      <c r="F134" s="245" t="s">
        <v>1011</v>
      </c>
      <c r="G134" s="246" t="s">
        <v>183</v>
      </c>
      <c r="H134" s="247">
        <v>27.773</v>
      </c>
      <c r="I134" s="248"/>
      <c r="J134" s="249">
        <f>ROUND(I134*H134,2)</f>
        <v>0</v>
      </c>
      <c r="K134" s="245" t="s">
        <v>160</v>
      </c>
      <c r="L134" s="250"/>
      <c r="M134" s="251" t="s">
        <v>21</v>
      </c>
      <c r="N134" s="252" t="s">
        <v>46</v>
      </c>
      <c r="O134" s="42"/>
      <c r="P134" s="202">
        <f>O134*H134</f>
        <v>0</v>
      </c>
      <c r="Q134" s="202">
        <v>0.0045</v>
      </c>
      <c r="R134" s="202">
        <f>Q134*H134</f>
        <v>0.12497849999999999</v>
      </c>
      <c r="S134" s="202">
        <v>0</v>
      </c>
      <c r="T134" s="203">
        <f>S134*H134</f>
        <v>0</v>
      </c>
      <c r="AR134" s="24" t="s">
        <v>377</v>
      </c>
      <c r="AT134" s="24" t="s">
        <v>173</v>
      </c>
      <c r="AU134" s="24" t="s">
        <v>83</v>
      </c>
      <c r="AY134" s="24" t="s">
        <v>153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161</v>
      </c>
      <c r="BK134" s="204">
        <f>ROUND(I134*H134,2)</f>
        <v>0</v>
      </c>
      <c r="BL134" s="24" t="s">
        <v>291</v>
      </c>
      <c r="BM134" s="24" t="s">
        <v>1012</v>
      </c>
    </row>
    <row r="135" spans="2:51" s="11" customFormat="1" ht="13.5">
      <c r="B135" s="205"/>
      <c r="C135" s="206"/>
      <c r="D135" s="239" t="s">
        <v>163</v>
      </c>
      <c r="E135" s="206"/>
      <c r="F135" s="264" t="s">
        <v>1013</v>
      </c>
      <c r="G135" s="206"/>
      <c r="H135" s="265">
        <v>27.773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163</v>
      </c>
      <c r="AU135" s="216" t="s">
        <v>83</v>
      </c>
      <c r="AV135" s="11" t="s">
        <v>83</v>
      </c>
      <c r="AW135" s="11" t="s">
        <v>6</v>
      </c>
      <c r="AX135" s="11" t="s">
        <v>81</v>
      </c>
      <c r="AY135" s="216" t="s">
        <v>153</v>
      </c>
    </row>
    <row r="136" spans="2:65" s="1" customFormat="1" ht="44.25" customHeight="1">
      <c r="B136" s="41"/>
      <c r="C136" s="193" t="s">
        <v>314</v>
      </c>
      <c r="D136" s="193" t="s">
        <v>156</v>
      </c>
      <c r="E136" s="194" t="s">
        <v>445</v>
      </c>
      <c r="F136" s="195" t="s">
        <v>446</v>
      </c>
      <c r="G136" s="196" t="s">
        <v>393</v>
      </c>
      <c r="H136" s="197">
        <v>0.142</v>
      </c>
      <c r="I136" s="198"/>
      <c r="J136" s="199">
        <f>ROUND(I136*H136,2)</f>
        <v>0</v>
      </c>
      <c r="K136" s="195" t="s">
        <v>160</v>
      </c>
      <c r="L136" s="61"/>
      <c r="M136" s="200" t="s">
        <v>21</v>
      </c>
      <c r="N136" s="201" t="s">
        <v>46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291</v>
      </c>
      <c r="AT136" s="24" t="s">
        <v>156</v>
      </c>
      <c r="AU136" s="24" t="s">
        <v>83</v>
      </c>
      <c r="AY136" s="24" t="s">
        <v>153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161</v>
      </c>
      <c r="BK136" s="204">
        <f>ROUND(I136*H136,2)</f>
        <v>0</v>
      </c>
      <c r="BL136" s="24" t="s">
        <v>291</v>
      </c>
      <c r="BM136" s="24" t="s">
        <v>1014</v>
      </c>
    </row>
    <row r="137" spans="2:63" s="10" customFormat="1" ht="29.85" customHeight="1">
      <c r="B137" s="176"/>
      <c r="C137" s="177"/>
      <c r="D137" s="190" t="s">
        <v>72</v>
      </c>
      <c r="E137" s="191" t="s">
        <v>448</v>
      </c>
      <c r="F137" s="191" t="s">
        <v>449</v>
      </c>
      <c r="G137" s="177"/>
      <c r="H137" s="177"/>
      <c r="I137" s="180"/>
      <c r="J137" s="192">
        <f>BK137</f>
        <v>0</v>
      </c>
      <c r="K137" s="177"/>
      <c r="L137" s="182"/>
      <c r="M137" s="183"/>
      <c r="N137" s="184"/>
      <c r="O137" s="184"/>
      <c r="P137" s="185">
        <f>SUM(P138:P150)</f>
        <v>0</v>
      </c>
      <c r="Q137" s="184"/>
      <c r="R137" s="185">
        <f>SUM(R138:R150)</f>
        <v>0.40932549999999995</v>
      </c>
      <c r="S137" s="184"/>
      <c r="T137" s="186">
        <f>SUM(T138:T150)</f>
        <v>0</v>
      </c>
      <c r="AR137" s="187" t="s">
        <v>83</v>
      </c>
      <c r="AT137" s="188" t="s">
        <v>72</v>
      </c>
      <c r="AU137" s="188" t="s">
        <v>81</v>
      </c>
      <c r="AY137" s="187" t="s">
        <v>153</v>
      </c>
      <c r="BK137" s="189">
        <f>SUM(BK138:BK150)</f>
        <v>0</v>
      </c>
    </row>
    <row r="138" spans="2:65" s="1" customFormat="1" ht="31.5" customHeight="1">
      <c r="B138" s="41"/>
      <c r="C138" s="193" t="s">
        <v>326</v>
      </c>
      <c r="D138" s="193" t="s">
        <v>156</v>
      </c>
      <c r="E138" s="194" t="s">
        <v>451</v>
      </c>
      <c r="F138" s="195" t="s">
        <v>452</v>
      </c>
      <c r="G138" s="196" t="s">
        <v>183</v>
      </c>
      <c r="H138" s="197">
        <v>467</v>
      </c>
      <c r="I138" s="198"/>
      <c r="J138" s="199">
        <f>ROUND(I138*H138,2)</f>
        <v>0</v>
      </c>
      <c r="K138" s="195" t="s">
        <v>160</v>
      </c>
      <c r="L138" s="61"/>
      <c r="M138" s="200" t="s">
        <v>21</v>
      </c>
      <c r="N138" s="201" t="s">
        <v>46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4" t="s">
        <v>291</v>
      </c>
      <c r="AT138" s="24" t="s">
        <v>156</v>
      </c>
      <c r="AU138" s="24" t="s">
        <v>83</v>
      </c>
      <c r="AY138" s="24" t="s">
        <v>153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161</v>
      </c>
      <c r="BK138" s="204">
        <f>ROUND(I138*H138,2)</f>
        <v>0</v>
      </c>
      <c r="BL138" s="24" t="s">
        <v>291</v>
      </c>
      <c r="BM138" s="24" t="s">
        <v>1015</v>
      </c>
    </row>
    <row r="139" spans="2:51" s="11" customFormat="1" ht="13.5">
      <c r="B139" s="205"/>
      <c r="C139" s="206"/>
      <c r="D139" s="207" t="s">
        <v>163</v>
      </c>
      <c r="E139" s="208" t="s">
        <v>21</v>
      </c>
      <c r="F139" s="209" t="s">
        <v>1016</v>
      </c>
      <c r="G139" s="206"/>
      <c r="H139" s="210">
        <v>467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163</v>
      </c>
      <c r="AU139" s="216" t="s">
        <v>83</v>
      </c>
      <c r="AV139" s="11" t="s">
        <v>83</v>
      </c>
      <c r="AW139" s="11" t="s">
        <v>37</v>
      </c>
      <c r="AX139" s="11" t="s">
        <v>73</v>
      </c>
      <c r="AY139" s="216" t="s">
        <v>153</v>
      </c>
    </row>
    <row r="140" spans="2:51" s="12" customFormat="1" ht="13.5">
      <c r="B140" s="217"/>
      <c r="C140" s="218"/>
      <c r="D140" s="239" t="s">
        <v>163</v>
      </c>
      <c r="E140" s="240" t="s">
        <v>21</v>
      </c>
      <c r="F140" s="241" t="s">
        <v>165</v>
      </c>
      <c r="G140" s="218"/>
      <c r="H140" s="242">
        <v>467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163</v>
      </c>
      <c r="AU140" s="227" t="s">
        <v>83</v>
      </c>
      <c r="AV140" s="12" t="s">
        <v>161</v>
      </c>
      <c r="AW140" s="12" t="s">
        <v>37</v>
      </c>
      <c r="AX140" s="12" t="s">
        <v>81</v>
      </c>
      <c r="AY140" s="227" t="s">
        <v>153</v>
      </c>
    </row>
    <row r="141" spans="2:65" s="1" customFormat="1" ht="22.5" customHeight="1">
      <c r="B141" s="41"/>
      <c r="C141" s="243" t="s">
        <v>334</v>
      </c>
      <c r="D141" s="243" t="s">
        <v>173</v>
      </c>
      <c r="E141" s="244" t="s">
        <v>1017</v>
      </c>
      <c r="F141" s="245" t="s">
        <v>1018</v>
      </c>
      <c r="G141" s="246" t="s">
        <v>183</v>
      </c>
      <c r="H141" s="247">
        <v>476.34</v>
      </c>
      <c r="I141" s="248"/>
      <c r="J141" s="249">
        <f>ROUND(I141*H141,2)</f>
        <v>0</v>
      </c>
      <c r="K141" s="245" t="s">
        <v>160</v>
      </c>
      <c r="L141" s="250"/>
      <c r="M141" s="251" t="s">
        <v>21</v>
      </c>
      <c r="N141" s="252" t="s">
        <v>46</v>
      </c>
      <c r="O141" s="42"/>
      <c r="P141" s="202">
        <f>O141*H141</f>
        <v>0</v>
      </c>
      <c r="Q141" s="202">
        <v>0.0006</v>
      </c>
      <c r="R141" s="202">
        <f>Q141*H141</f>
        <v>0.28580399999999995</v>
      </c>
      <c r="S141" s="202">
        <v>0</v>
      </c>
      <c r="T141" s="203">
        <f>S141*H141</f>
        <v>0</v>
      </c>
      <c r="AR141" s="24" t="s">
        <v>377</v>
      </c>
      <c r="AT141" s="24" t="s">
        <v>173</v>
      </c>
      <c r="AU141" s="24" t="s">
        <v>83</v>
      </c>
      <c r="AY141" s="24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161</v>
      </c>
      <c r="BK141" s="204">
        <f>ROUND(I141*H141,2)</f>
        <v>0</v>
      </c>
      <c r="BL141" s="24" t="s">
        <v>291</v>
      </c>
      <c r="BM141" s="24" t="s">
        <v>1019</v>
      </c>
    </row>
    <row r="142" spans="2:47" s="1" customFormat="1" ht="27">
      <c r="B142" s="41"/>
      <c r="C142" s="63"/>
      <c r="D142" s="207" t="s">
        <v>426</v>
      </c>
      <c r="E142" s="63"/>
      <c r="F142" s="269" t="s">
        <v>1020</v>
      </c>
      <c r="G142" s="63"/>
      <c r="H142" s="63"/>
      <c r="I142" s="163"/>
      <c r="J142" s="63"/>
      <c r="K142" s="63"/>
      <c r="L142" s="61"/>
      <c r="M142" s="270"/>
      <c r="N142" s="42"/>
      <c r="O142" s="42"/>
      <c r="P142" s="42"/>
      <c r="Q142" s="42"/>
      <c r="R142" s="42"/>
      <c r="S142" s="42"/>
      <c r="T142" s="78"/>
      <c r="AT142" s="24" t="s">
        <v>426</v>
      </c>
      <c r="AU142" s="24" t="s">
        <v>83</v>
      </c>
    </row>
    <row r="143" spans="2:51" s="11" customFormat="1" ht="13.5">
      <c r="B143" s="205"/>
      <c r="C143" s="206"/>
      <c r="D143" s="239" t="s">
        <v>163</v>
      </c>
      <c r="E143" s="206"/>
      <c r="F143" s="264" t="s">
        <v>1021</v>
      </c>
      <c r="G143" s="206"/>
      <c r="H143" s="265">
        <v>476.34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163</v>
      </c>
      <c r="AU143" s="216" t="s">
        <v>83</v>
      </c>
      <c r="AV143" s="11" t="s">
        <v>83</v>
      </c>
      <c r="AW143" s="11" t="s">
        <v>6</v>
      </c>
      <c r="AX143" s="11" t="s">
        <v>81</v>
      </c>
      <c r="AY143" s="216" t="s">
        <v>153</v>
      </c>
    </row>
    <row r="144" spans="2:65" s="1" customFormat="1" ht="22.5" customHeight="1">
      <c r="B144" s="41"/>
      <c r="C144" s="193" t="s">
        <v>346</v>
      </c>
      <c r="D144" s="193" t="s">
        <v>156</v>
      </c>
      <c r="E144" s="194" t="s">
        <v>1022</v>
      </c>
      <c r="F144" s="195" t="s">
        <v>1023</v>
      </c>
      <c r="G144" s="196" t="s">
        <v>183</v>
      </c>
      <c r="H144" s="197">
        <v>467</v>
      </c>
      <c r="I144" s="198"/>
      <c r="J144" s="199">
        <f>ROUND(I144*H144,2)</f>
        <v>0</v>
      </c>
      <c r="K144" s="195" t="s">
        <v>21</v>
      </c>
      <c r="L144" s="61"/>
      <c r="M144" s="200" t="s">
        <v>21</v>
      </c>
      <c r="N144" s="201" t="s">
        <v>46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291</v>
      </c>
      <c r="AT144" s="24" t="s">
        <v>156</v>
      </c>
      <c r="AU144" s="24" t="s">
        <v>83</v>
      </c>
      <c r="AY144" s="24" t="s">
        <v>153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161</v>
      </c>
      <c r="BK144" s="204">
        <f>ROUND(I144*H144,2)</f>
        <v>0</v>
      </c>
      <c r="BL144" s="24" t="s">
        <v>291</v>
      </c>
      <c r="BM144" s="24" t="s">
        <v>1024</v>
      </c>
    </row>
    <row r="145" spans="2:65" s="1" customFormat="1" ht="31.5" customHeight="1">
      <c r="B145" s="41"/>
      <c r="C145" s="193" t="s">
        <v>9</v>
      </c>
      <c r="D145" s="193" t="s">
        <v>156</v>
      </c>
      <c r="E145" s="194" t="s">
        <v>1025</v>
      </c>
      <c r="F145" s="195" t="s">
        <v>1026</v>
      </c>
      <c r="G145" s="196" t="s">
        <v>183</v>
      </c>
      <c r="H145" s="197">
        <v>537.05</v>
      </c>
      <c r="I145" s="198"/>
      <c r="J145" s="199">
        <f>ROUND(I145*H145,2)</f>
        <v>0</v>
      </c>
      <c r="K145" s="195" t="s">
        <v>160</v>
      </c>
      <c r="L145" s="61"/>
      <c r="M145" s="200" t="s">
        <v>21</v>
      </c>
      <c r="N145" s="201" t="s">
        <v>46</v>
      </c>
      <c r="O145" s="42"/>
      <c r="P145" s="202">
        <f>O145*H145</f>
        <v>0</v>
      </c>
      <c r="Q145" s="202">
        <v>1E-05</v>
      </c>
      <c r="R145" s="202">
        <f>Q145*H145</f>
        <v>0.0053705</v>
      </c>
      <c r="S145" s="202">
        <v>0</v>
      </c>
      <c r="T145" s="203">
        <f>S145*H145</f>
        <v>0</v>
      </c>
      <c r="AR145" s="24" t="s">
        <v>291</v>
      </c>
      <c r="AT145" s="24" t="s">
        <v>156</v>
      </c>
      <c r="AU145" s="24" t="s">
        <v>83</v>
      </c>
      <c r="AY145" s="24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161</v>
      </c>
      <c r="BK145" s="204">
        <f>ROUND(I145*H145,2)</f>
        <v>0</v>
      </c>
      <c r="BL145" s="24" t="s">
        <v>291</v>
      </c>
      <c r="BM145" s="24" t="s">
        <v>1027</v>
      </c>
    </row>
    <row r="146" spans="2:51" s="11" customFormat="1" ht="13.5">
      <c r="B146" s="205"/>
      <c r="C146" s="206"/>
      <c r="D146" s="207" t="s">
        <v>163</v>
      </c>
      <c r="E146" s="208" t="s">
        <v>21</v>
      </c>
      <c r="F146" s="209" t="s">
        <v>1028</v>
      </c>
      <c r="G146" s="206"/>
      <c r="H146" s="210">
        <v>537.05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163</v>
      </c>
      <c r="AU146" s="216" t="s">
        <v>83</v>
      </c>
      <c r="AV146" s="11" t="s">
        <v>83</v>
      </c>
      <c r="AW146" s="11" t="s">
        <v>37</v>
      </c>
      <c r="AX146" s="11" t="s">
        <v>73</v>
      </c>
      <c r="AY146" s="216" t="s">
        <v>153</v>
      </c>
    </row>
    <row r="147" spans="2:51" s="12" customFormat="1" ht="13.5">
      <c r="B147" s="217"/>
      <c r="C147" s="218"/>
      <c r="D147" s="239" t="s">
        <v>163</v>
      </c>
      <c r="E147" s="240" t="s">
        <v>21</v>
      </c>
      <c r="F147" s="241" t="s">
        <v>165</v>
      </c>
      <c r="G147" s="218"/>
      <c r="H147" s="242">
        <v>537.05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163</v>
      </c>
      <c r="AU147" s="227" t="s">
        <v>83</v>
      </c>
      <c r="AV147" s="12" t="s">
        <v>161</v>
      </c>
      <c r="AW147" s="12" t="s">
        <v>37</v>
      </c>
      <c r="AX147" s="12" t="s">
        <v>81</v>
      </c>
      <c r="AY147" s="227" t="s">
        <v>153</v>
      </c>
    </row>
    <row r="148" spans="2:65" s="1" customFormat="1" ht="22.5" customHeight="1">
      <c r="B148" s="41"/>
      <c r="C148" s="243" t="s">
        <v>321</v>
      </c>
      <c r="D148" s="243" t="s">
        <v>173</v>
      </c>
      <c r="E148" s="244" t="s">
        <v>1029</v>
      </c>
      <c r="F148" s="245" t="s">
        <v>1030</v>
      </c>
      <c r="G148" s="246" t="s">
        <v>183</v>
      </c>
      <c r="H148" s="247">
        <v>590.755</v>
      </c>
      <c r="I148" s="248"/>
      <c r="J148" s="249">
        <f>ROUND(I148*H148,2)</f>
        <v>0</v>
      </c>
      <c r="K148" s="245" t="s">
        <v>160</v>
      </c>
      <c r="L148" s="250"/>
      <c r="M148" s="251" t="s">
        <v>21</v>
      </c>
      <c r="N148" s="252" t="s">
        <v>46</v>
      </c>
      <c r="O148" s="42"/>
      <c r="P148" s="202">
        <f>O148*H148</f>
        <v>0</v>
      </c>
      <c r="Q148" s="202">
        <v>0.0002</v>
      </c>
      <c r="R148" s="202">
        <f>Q148*H148</f>
        <v>0.118151</v>
      </c>
      <c r="S148" s="202">
        <v>0</v>
      </c>
      <c r="T148" s="203">
        <f>S148*H148</f>
        <v>0</v>
      </c>
      <c r="AR148" s="24" t="s">
        <v>377</v>
      </c>
      <c r="AT148" s="24" t="s">
        <v>173</v>
      </c>
      <c r="AU148" s="24" t="s">
        <v>83</v>
      </c>
      <c r="AY148" s="24" t="s">
        <v>153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161</v>
      </c>
      <c r="BK148" s="204">
        <f>ROUND(I148*H148,2)</f>
        <v>0</v>
      </c>
      <c r="BL148" s="24" t="s">
        <v>291</v>
      </c>
      <c r="BM148" s="24" t="s">
        <v>1031</v>
      </c>
    </row>
    <row r="149" spans="2:51" s="11" customFormat="1" ht="13.5">
      <c r="B149" s="205"/>
      <c r="C149" s="206"/>
      <c r="D149" s="239" t="s">
        <v>163</v>
      </c>
      <c r="E149" s="206"/>
      <c r="F149" s="264" t="s">
        <v>1032</v>
      </c>
      <c r="G149" s="206"/>
      <c r="H149" s="265">
        <v>590.755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163</v>
      </c>
      <c r="AU149" s="216" t="s">
        <v>83</v>
      </c>
      <c r="AV149" s="11" t="s">
        <v>83</v>
      </c>
      <c r="AW149" s="11" t="s">
        <v>6</v>
      </c>
      <c r="AX149" s="11" t="s">
        <v>81</v>
      </c>
      <c r="AY149" s="216" t="s">
        <v>153</v>
      </c>
    </row>
    <row r="150" spans="2:65" s="1" customFormat="1" ht="31.5" customHeight="1">
      <c r="B150" s="41"/>
      <c r="C150" s="193" t="s">
        <v>341</v>
      </c>
      <c r="D150" s="193" t="s">
        <v>156</v>
      </c>
      <c r="E150" s="194" t="s">
        <v>479</v>
      </c>
      <c r="F150" s="195" t="s">
        <v>480</v>
      </c>
      <c r="G150" s="196" t="s">
        <v>393</v>
      </c>
      <c r="H150" s="197">
        <v>0.409</v>
      </c>
      <c r="I150" s="198"/>
      <c r="J150" s="199">
        <f>ROUND(I150*H150,2)</f>
        <v>0</v>
      </c>
      <c r="K150" s="195" t="s">
        <v>160</v>
      </c>
      <c r="L150" s="61"/>
      <c r="M150" s="200" t="s">
        <v>21</v>
      </c>
      <c r="N150" s="201" t="s">
        <v>46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4" t="s">
        <v>291</v>
      </c>
      <c r="AT150" s="24" t="s">
        <v>156</v>
      </c>
      <c r="AU150" s="24" t="s">
        <v>83</v>
      </c>
      <c r="AY150" s="24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161</v>
      </c>
      <c r="BK150" s="204">
        <f>ROUND(I150*H150,2)</f>
        <v>0</v>
      </c>
      <c r="BL150" s="24" t="s">
        <v>291</v>
      </c>
      <c r="BM150" s="24" t="s">
        <v>1033</v>
      </c>
    </row>
    <row r="151" spans="2:63" s="10" customFormat="1" ht="29.85" customHeight="1">
      <c r="B151" s="176"/>
      <c r="C151" s="177"/>
      <c r="D151" s="190" t="s">
        <v>72</v>
      </c>
      <c r="E151" s="191" t="s">
        <v>548</v>
      </c>
      <c r="F151" s="191" t="s">
        <v>549</v>
      </c>
      <c r="G151" s="177"/>
      <c r="H151" s="177"/>
      <c r="I151" s="180"/>
      <c r="J151" s="192">
        <f>BK151</f>
        <v>0</v>
      </c>
      <c r="K151" s="177"/>
      <c r="L151" s="182"/>
      <c r="M151" s="183"/>
      <c r="N151" s="184"/>
      <c r="O151" s="184"/>
      <c r="P151" s="185">
        <f>SUM(P152:P166)</f>
        <v>0</v>
      </c>
      <c r="Q151" s="184"/>
      <c r="R151" s="185">
        <f>SUM(R152:R166)</f>
        <v>0</v>
      </c>
      <c r="S151" s="184"/>
      <c r="T151" s="186">
        <f>SUM(T152:T166)</f>
        <v>0</v>
      </c>
      <c r="AR151" s="187" t="s">
        <v>83</v>
      </c>
      <c r="AT151" s="188" t="s">
        <v>72</v>
      </c>
      <c r="AU151" s="188" t="s">
        <v>81</v>
      </c>
      <c r="AY151" s="187" t="s">
        <v>153</v>
      </c>
      <c r="BK151" s="189">
        <f>SUM(BK152:BK166)</f>
        <v>0</v>
      </c>
    </row>
    <row r="152" spans="2:65" s="1" customFormat="1" ht="31.5" customHeight="1">
      <c r="B152" s="41"/>
      <c r="C152" s="193" t="s">
        <v>350</v>
      </c>
      <c r="D152" s="193" t="s">
        <v>156</v>
      </c>
      <c r="E152" s="194" t="s">
        <v>712</v>
      </c>
      <c r="F152" s="195" t="s">
        <v>1034</v>
      </c>
      <c r="G152" s="196" t="s">
        <v>21</v>
      </c>
      <c r="H152" s="197">
        <v>467</v>
      </c>
      <c r="I152" s="198"/>
      <c r="J152" s="199">
        <f>ROUND(I152*H152,2)</f>
        <v>0</v>
      </c>
      <c r="K152" s="195" t="s">
        <v>21</v>
      </c>
      <c r="L152" s="61"/>
      <c r="M152" s="200" t="s">
        <v>21</v>
      </c>
      <c r="N152" s="201" t="s">
        <v>46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291</v>
      </c>
      <c r="AT152" s="24" t="s">
        <v>156</v>
      </c>
      <c r="AU152" s="24" t="s">
        <v>83</v>
      </c>
      <c r="AY152" s="24" t="s">
        <v>153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161</v>
      </c>
      <c r="BK152" s="204">
        <f>ROUND(I152*H152,2)</f>
        <v>0</v>
      </c>
      <c r="BL152" s="24" t="s">
        <v>291</v>
      </c>
      <c r="BM152" s="24" t="s">
        <v>1035</v>
      </c>
    </row>
    <row r="153" spans="2:51" s="13" customFormat="1" ht="27">
      <c r="B153" s="228"/>
      <c r="C153" s="229"/>
      <c r="D153" s="207" t="s">
        <v>163</v>
      </c>
      <c r="E153" s="230" t="s">
        <v>21</v>
      </c>
      <c r="F153" s="231" t="s">
        <v>1036</v>
      </c>
      <c r="G153" s="229"/>
      <c r="H153" s="232" t="s">
        <v>21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163</v>
      </c>
      <c r="AU153" s="238" t="s">
        <v>83</v>
      </c>
      <c r="AV153" s="13" t="s">
        <v>81</v>
      </c>
      <c r="AW153" s="13" t="s">
        <v>37</v>
      </c>
      <c r="AX153" s="13" t="s">
        <v>73</v>
      </c>
      <c r="AY153" s="238" t="s">
        <v>153</v>
      </c>
    </row>
    <row r="154" spans="2:51" s="13" customFormat="1" ht="13.5">
      <c r="B154" s="228"/>
      <c r="C154" s="229"/>
      <c r="D154" s="207" t="s">
        <v>163</v>
      </c>
      <c r="E154" s="230" t="s">
        <v>21</v>
      </c>
      <c r="F154" s="231" t="s">
        <v>1037</v>
      </c>
      <c r="G154" s="229"/>
      <c r="H154" s="232" t="s">
        <v>21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163</v>
      </c>
      <c r="AU154" s="238" t="s">
        <v>83</v>
      </c>
      <c r="AV154" s="13" t="s">
        <v>81</v>
      </c>
      <c r="AW154" s="13" t="s">
        <v>37</v>
      </c>
      <c r="AX154" s="13" t="s">
        <v>73</v>
      </c>
      <c r="AY154" s="238" t="s">
        <v>153</v>
      </c>
    </row>
    <row r="155" spans="2:51" s="11" customFormat="1" ht="13.5">
      <c r="B155" s="205"/>
      <c r="C155" s="206"/>
      <c r="D155" s="207" t="s">
        <v>163</v>
      </c>
      <c r="E155" s="208" t="s">
        <v>21</v>
      </c>
      <c r="F155" s="209" t="s">
        <v>1016</v>
      </c>
      <c r="G155" s="206"/>
      <c r="H155" s="210">
        <v>467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163</v>
      </c>
      <c r="AU155" s="216" t="s">
        <v>83</v>
      </c>
      <c r="AV155" s="11" t="s">
        <v>83</v>
      </c>
      <c r="AW155" s="11" t="s">
        <v>37</v>
      </c>
      <c r="AX155" s="11" t="s">
        <v>73</v>
      </c>
      <c r="AY155" s="216" t="s">
        <v>153</v>
      </c>
    </row>
    <row r="156" spans="2:51" s="12" customFormat="1" ht="13.5">
      <c r="B156" s="217"/>
      <c r="C156" s="218"/>
      <c r="D156" s="239" t="s">
        <v>163</v>
      </c>
      <c r="E156" s="240" t="s">
        <v>21</v>
      </c>
      <c r="F156" s="241" t="s">
        <v>165</v>
      </c>
      <c r="G156" s="218"/>
      <c r="H156" s="242">
        <v>467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163</v>
      </c>
      <c r="AU156" s="227" t="s">
        <v>83</v>
      </c>
      <c r="AV156" s="12" t="s">
        <v>161</v>
      </c>
      <c r="AW156" s="12" t="s">
        <v>37</v>
      </c>
      <c r="AX156" s="12" t="s">
        <v>81</v>
      </c>
      <c r="AY156" s="227" t="s">
        <v>153</v>
      </c>
    </row>
    <row r="157" spans="2:65" s="1" customFormat="1" ht="22.5" customHeight="1">
      <c r="B157" s="41"/>
      <c r="C157" s="193" t="s">
        <v>355</v>
      </c>
      <c r="D157" s="193" t="s">
        <v>156</v>
      </c>
      <c r="E157" s="194" t="s">
        <v>688</v>
      </c>
      <c r="F157" s="195" t="s">
        <v>1038</v>
      </c>
      <c r="G157" s="196" t="s">
        <v>1039</v>
      </c>
      <c r="H157" s="197">
        <v>1</v>
      </c>
      <c r="I157" s="198"/>
      <c r="J157" s="199">
        <f>ROUND(I157*H157,2)</f>
        <v>0</v>
      </c>
      <c r="K157" s="195" t="s">
        <v>21</v>
      </c>
      <c r="L157" s="61"/>
      <c r="M157" s="200" t="s">
        <v>21</v>
      </c>
      <c r="N157" s="201" t="s">
        <v>46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291</v>
      </c>
      <c r="AT157" s="24" t="s">
        <v>156</v>
      </c>
      <c r="AU157" s="24" t="s">
        <v>83</v>
      </c>
      <c r="AY157" s="24" t="s">
        <v>153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161</v>
      </c>
      <c r="BK157" s="204">
        <f>ROUND(I157*H157,2)</f>
        <v>0</v>
      </c>
      <c r="BL157" s="24" t="s">
        <v>291</v>
      </c>
      <c r="BM157" s="24" t="s">
        <v>1040</v>
      </c>
    </row>
    <row r="158" spans="2:51" s="13" customFormat="1" ht="13.5">
      <c r="B158" s="228"/>
      <c r="C158" s="229"/>
      <c r="D158" s="207" t="s">
        <v>163</v>
      </c>
      <c r="E158" s="230" t="s">
        <v>21</v>
      </c>
      <c r="F158" s="231" t="s">
        <v>1041</v>
      </c>
      <c r="G158" s="229"/>
      <c r="H158" s="232" t="s">
        <v>21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163</v>
      </c>
      <c r="AU158" s="238" t="s">
        <v>83</v>
      </c>
      <c r="AV158" s="13" t="s">
        <v>81</v>
      </c>
      <c r="AW158" s="13" t="s">
        <v>37</v>
      </c>
      <c r="AX158" s="13" t="s">
        <v>73</v>
      </c>
      <c r="AY158" s="238" t="s">
        <v>153</v>
      </c>
    </row>
    <row r="159" spans="2:51" s="11" customFormat="1" ht="13.5">
      <c r="B159" s="205"/>
      <c r="C159" s="206"/>
      <c r="D159" s="239" t="s">
        <v>163</v>
      </c>
      <c r="E159" s="271" t="s">
        <v>21</v>
      </c>
      <c r="F159" s="264" t="s">
        <v>81</v>
      </c>
      <c r="G159" s="206"/>
      <c r="H159" s="265">
        <v>1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163</v>
      </c>
      <c r="AU159" s="216" t="s">
        <v>83</v>
      </c>
      <c r="AV159" s="11" t="s">
        <v>83</v>
      </c>
      <c r="AW159" s="11" t="s">
        <v>37</v>
      </c>
      <c r="AX159" s="11" t="s">
        <v>81</v>
      </c>
      <c r="AY159" s="216" t="s">
        <v>153</v>
      </c>
    </row>
    <row r="160" spans="2:65" s="1" customFormat="1" ht="22.5" customHeight="1">
      <c r="B160" s="41"/>
      <c r="C160" s="193" t="s">
        <v>359</v>
      </c>
      <c r="D160" s="193" t="s">
        <v>156</v>
      </c>
      <c r="E160" s="194" t="s">
        <v>641</v>
      </c>
      <c r="F160" s="195" t="s">
        <v>1042</v>
      </c>
      <c r="G160" s="196" t="s">
        <v>250</v>
      </c>
      <c r="H160" s="197">
        <v>71</v>
      </c>
      <c r="I160" s="198"/>
      <c r="J160" s="199">
        <f>ROUND(I160*H160,2)</f>
        <v>0</v>
      </c>
      <c r="K160" s="195" t="s">
        <v>21</v>
      </c>
      <c r="L160" s="61"/>
      <c r="M160" s="200" t="s">
        <v>21</v>
      </c>
      <c r="N160" s="201" t="s">
        <v>46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291</v>
      </c>
      <c r="AT160" s="24" t="s">
        <v>156</v>
      </c>
      <c r="AU160" s="24" t="s">
        <v>83</v>
      </c>
      <c r="AY160" s="24" t="s">
        <v>153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161</v>
      </c>
      <c r="BK160" s="204">
        <f>ROUND(I160*H160,2)</f>
        <v>0</v>
      </c>
      <c r="BL160" s="24" t="s">
        <v>291</v>
      </c>
      <c r="BM160" s="24" t="s">
        <v>1043</v>
      </c>
    </row>
    <row r="161" spans="2:51" s="13" customFormat="1" ht="13.5">
      <c r="B161" s="228"/>
      <c r="C161" s="229"/>
      <c r="D161" s="207" t="s">
        <v>163</v>
      </c>
      <c r="E161" s="230" t="s">
        <v>21</v>
      </c>
      <c r="F161" s="231" t="s">
        <v>1044</v>
      </c>
      <c r="G161" s="229"/>
      <c r="H161" s="232" t="s">
        <v>21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163</v>
      </c>
      <c r="AU161" s="238" t="s">
        <v>83</v>
      </c>
      <c r="AV161" s="13" t="s">
        <v>81</v>
      </c>
      <c r="AW161" s="13" t="s">
        <v>37</v>
      </c>
      <c r="AX161" s="13" t="s">
        <v>73</v>
      </c>
      <c r="AY161" s="238" t="s">
        <v>153</v>
      </c>
    </row>
    <row r="162" spans="2:51" s="11" customFormat="1" ht="13.5">
      <c r="B162" s="205"/>
      <c r="C162" s="206"/>
      <c r="D162" s="239" t="s">
        <v>163</v>
      </c>
      <c r="E162" s="271" t="s">
        <v>21</v>
      </c>
      <c r="F162" s="264" t="s">
        <v>625</v>
      </c>
      <c r="G162" s="206"/>
      <c r="H162" s="265">
        <v>71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163</v>
      </c>
      <c r="AU162" s="216" t="s">
        <v>83</v>
      </c>
      <c r="AV162" s="11" t="s">
        <v>83</v>
      </c>
      <c r="AW162" s="11" t="s">
        <v>37</v>
      </c>
      <c r="AX162" s="11" t="s">
        <v>81</v>
      </c>
      <c r="AY162" s="216" t="s">
        <v>153</v>
      </c>
    </row>
    <row r="163" spans="2:65" s="1" customFormat="1" ht="22.5" customHeight="1">
      <c r="B163" s="41"/>
      <c r="C163" s="193" t="s">
        <v>365</v>
      </c>
      <c r="D163" s="193" t="s">
        <v>156</v>
      </c>
      <c r="E163" s="194" t="s">
        <v>601</v>
      </c>
      <c r="F163" s="195" t="s">
        <v>1045</v>
      </c>
      <c r="G163" s="196" t="s">
        <v>21</v>
      </c>
      <c r="H163" s="197">
        <v>47</v>
      </c>
      <c r="I163" s="198"/>
      <c r="J163" s="199">
        <f>ROUND(I163*H163,2)</f>
        <v>0</v>
      </c>
      <c r="K163" s="195" t="s">
        <v>21</v>
      </c>
      <c r="L163" s="61"/>
      <c r="M163" s="200" t="s">
        <v>21</v>
      </c>
      <c r="N163" s="201" t="s">
        <v>46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291</v>
      </c>
      <c r="AT163" s="24" t="s">
        <v>156</v>
      </c>
      <c r="AU163" s="24" t="s">
        <v>83</v>
      </c>
      <c r="AY163" s="24" t="s">
        <v>153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161</v>
      </c>
      <c r="BK163" s="204">
        <f>ROUND(I163*H163,2)</f>
        <v>0</v>
      </c>
      <c r="BL163" s="24" t="s">
        <v>291</v>
      </c>
      <c r="BM163" s="24" t="s">
        <v>1046</v>
      </c>
    </row>
    <row r="164" spans="2:51" s="13" customFormat="1" ht="13.5">
      <c r="B164" s="228"/>
      <c r="C164" s="229"/>
      <c r="D164" s="207" t="s">
        <v>163</v>
      </c>
      <c r="E164" s="230" t="s">
        <v>21</v>
      </c>
      <c r="F164" s="231" t="s">
        <v>1044</v>
      </c>
      <c r="G164" s="229"/>
      <c r="H164" s="232" t="s">
        <v>21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163</v>
      </c>
      <c r="AU164" s="238" t="s">
        <v>83</v>
      </c>
      <c r="AV164" s="13" t="s">
        <v>81</v>
      </c>
      <c r="AW164" s="13" t="s">
        <v>37</v>
      </c>
      <c r="AX164" s="13" t="s">
        <v>73</v>
      </c>
      <c r="AY164" s="238" t="s">
        <v>153</v>
      </c>
    </row>
    <row r="165" spans="2:51" s="11" customFormat="1" ht="13.5">
      <c r="B165" s="205"/>
      <c r="C165" s="206"/>
      <c r="D165" s="207" t="s">
        <v>163</v>
      </c>
      <c r="E165" s="208" t="s">
        <v>21</v>
      </c>
      <c r="F165" s="209" t="s">
        <v>461</v>
      </c>
      <c r="G165" s="206"/>
      <c r="H165" s="210">
        <v>47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163</v>
      </c>
      <c r="AU165" s="216" t="s">
        <v>83</v>
      </c>
      <c r="AV165" s="11" t="s">
        <v>83</v>
      </c>
      <c r="AW165" s="11" t="s">
        <v>37</v>
      </c>
      <c r="AX165" s="11" t="s">
        <v>73</v>
      </c>
      <c r="AY165" s="216" t="s">
        <v>153</v>
      </c>
    </row>
    <row r="166" spans="2:51" s="12" customFormat="1" ht="13.5">
      <c r="B166" s="217"/>
      <c r="C166" s="218"/>
      <c r="D166" s="207" t="s">
        <v>163</v>
      </c>
      <c r="E166" s="219" t="s">
        <v>21</v>
      </c>
      <c r="F166" s="220" t="s">
        <v>165</v>
      </c>
      <c r="G166" s="218"/>
      <c r="H166" s="221">
        <v>47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163</v>
      </c>
      <c r="AU166" s="227" t="s">
        <v>83</v>
      </c>
      <c r="AV166" s="12" t="s">
        <v>161</v>
      </c>
      <c r="AW166" s="12" t="s">
        <v>37</v>
      </c>
      <c r="AX166" s="12" t="s">
        <v>81</v>
      </c>
      <c r="AY166" s="227" t="s">
        <v>153</v>
      </c>
    </row>
    <row r="167" spans="2:63" s="10" customFormat="1" ht="37.35" customHeight="1">
      <c r="B167" s="176"/>
      <c r="C167" s="177"/>
      <c r="D167" s="190" t="s">
        <v>72</v>
      </c>
      <c r="E167" s="272" t="s">
        <v>1047</v>
      </c>
      <c r="F167" s="272" t="s">
        <v>1048</v>
      </c>
      <c r="G167" s="177"/>
      <c r="H167" s="177"/>
      <c r="I167" s="180"/>
      <c r="J167" s="273">
        <f>BK167</f>
        <v>0</v>
      </c>
      <c r="K167" s="177"/>
      <c r="L167" s="182"/>
      <c r="M167" s="183"/>
      <c r="N167" s="184"/>
      <c r="O167" s="184"/>
      <c r="P167" s="185">
        <f>SUM(P168:P180)</f>
        <v>0</v>
      </c>
      <c r="Q167" s="184"/>
      <c r="R167" s="185">
        <f>SUM(R168:R180)</f>
        <v>0</v>
      </c>
      <c r="S167" s="184"/>
      <c r="T167" s="186">
        <f>SUM(T168:T180)</f>
        <v>0</v>
      </c>
      <c r="AR167" s="187" t="s">
        <v>161</v>
      </c>
      <c r="AT167" s="188" t="s">
        <v>72</v>
      </c>
      <c r="AU167" s="188" t="s">
        <v>73</v>
      </c>
      <c r="AY167" s="187" t="s">
        <v>153</v>
      </c>
      <c r="BK167" s="189">
        <f>SUM(BK168:BK180)</f>
        <v>0</v>
      </c>
    </row>
    <row r="168" spans="2:65" s="1" customFormat="1" ht="22.5" customHeight="1">
      <c r="B168" s="41"/>
      <c r="C168" s="193" t="s">
        <v>372</v>
      </c>
      <c r="D168" s="193" t="s">
        <v>156</v>
      </c>
      <c r="E168" s="194" t="s">
        <v>1049</v>
      </c>
      <c r="F168" s="195" t="s">
        <v>1050</v>
      </c>
      <c r="G168" s="196" t="s">
        <v>169</v>
      </c>
      <c r="H168" s="197">
        <v>7</v>
      </c>
      <c r="I168" s="198"/>
      <c r="J168" s="199">
        <f>ROUND(I168*H168,2)</f>
        <v>0</v>
      </c>
      <c r="K168" s="195" t="s">
        <v>21</v>
      </c>
      <c r="L168" s="61"/>
      <c r="M168" s="200" t="s">
        <v>21</v>
      </c>
      <c r="N168" s="201" t="s">
        <v>46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4" t="s">
        <v>937</v>
      </c>
      <c r="AT168" s="24" t="s">
        <v>156</v>
      </c>
      <c r="AU168" s="24" t="s">
        <v>81</v>
      </c>
      <c r="AY168" s="24" t="s">
        <v>153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161</v>
      </c>
      <c r="BK168" s="204">
        <f>ROUND(I168*H168,2)</f>
        <v>0</v>
      </c>
      <c r="BL168" s="24" t="s">
        <v>937</v>
      </c>
      <c r="BM168" s="24" t="s">
        <v>1051</v>
      </c>
    </row>
    <row r="169" spans="2:51" s="13" customFormat="1" ht="13.5">
      <c r="B169" s="228"/>
      <c r="C169" s="229"/>
      <c r="D169" s="207" t="s">
        <v>163</v>
      </c>
      <c r="E169" s="230" t="s">
        <v>21</v>
      </c>
      <c r="F169" s="231" t="s">
        <v>1044</v>
      </c>
      <c r="G169" s="229"/>
      <c r="H169" s="232" t="s">
        <v>21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163</v>
      </c>
      <c r="AU169" s="238" t="s">
        <v>81</v>
      </c>
      <c r="AV169" s="13" t="s">
        <v>81</v>
      </c>
      <c r="AW169" s="13" t="s">
        <v>37</v>
      </c>
      <c r="AX169" s="13" t="s">
        <v>73</v>
      </c>
      <c r="AY169" s="238" t="s">
        <v>153</v>
      </c>
    </row>
    <row r="170" spans="2:51" s="13" customFormat="1" ht="13.5">
      <c r="B170" s="228"/>
      <c r="C170" s="229"/>
      <c r="D170" s="207" t="s">
        <v>163</v>
      </c>
      <c r="E170" s="230" t="s">
        <v>21</v>
      </c>
      <c r="F170" s="231" t="s">
        <v>1052</v>
      </c>
      <c r="G170" s="229"/>
      <c r="H170" s="232" t="s">
        <v>21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163</v>
      </c>
      <c r="AU170" s="238" t="s">
        <v>81</v>
      </c>
      <c r="AV170" s="13" t="s">
        <v>81</v>
      </c>
      <c r="AW170" s="13" t="s">
        <v>37</v>
      </c>
      <c r="AX170" s="13" t="s">
        <v>73</v>
      </c>
      <c r="AY170" s="238" t="s">
        <v>153</v>
      </c>
    </row>
    <row r="171" spans="2:51" s="11" customFormat="1" ht="13.5">
      <c r="B171" s="205"/>
      <c r="C171" s="206"/>
      <c r="D171" s="207" t="s">
        <v>163</v>
      </c>
      <c r="E171" s="208" t="s">
        <v>21</v>
      </c>
      <c r="F171" s="209" t="s">
        <v>1053</v>
      </c>
      <c r="G171" s="206"/>
      <c r="H171" s="210">
        <v>7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163</v>
      </c>
      <c r="AU171" s="216" t="s">
        <v>81</v>
      </c>
      <c r="AV171" s="11" t="s">
        <v>83</v>
      </c>
      <c r="AW171" s="11" t="s">
        <v>37</v>
      </c>
      <c r="AX171" s="11" t="s">
        <v>73</v>
      </c>
      <c r="AY171" s="216" t="s">
        <v>153</v>
      </c>
    </row>
    <row r="172" spans="2:51" s="12" customFormat="1" ht="13.5">
      <c r="B172" s="217"/>
      <c r="C172" s="218"/>
      <c r="D172" s="239" t="s">
        <v>163</v>
      </c>
      <c r="E172" s="240" t="s">
        <v>21</v>
      </c>
      <c r="F172" s="241" t="s">
        <v>165</v>
      </c>
      <c r="G172" s="218"/>
      <c r="H172" s="242">
        <v>7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163</v>
      </c>
      <c r="AU172" s="227" t="s">
        <v>81</v>
      </c>
      <c r="AV172" s="12" t="s">
        <v>161</v>
      </c>
      <c r="AW172" s="12" t="s">
        <v>37</v>
      </c>
      <c r="AX172" s="12" t="s">
        <v>81</v>
      </c>
      <c r="AY172" s="227" t="s">
        <v>153</v>
      </c>
    </row>
    <row r="173" spans="2:65" s="1" customFormat="1" ht="22.5" customHeight="1">
      <c r="B173" s="41"/>
      <c r="C173" s="193" t="s">
        <v>377</v>
      </c>
      <c r="D173" s="193" t="s">
        <v>156</v>
      </c>
      <c r="E173" s="194" t="s">
        <v>1054</v>
      </c>
      <c r="F173" s="195" t="s">
        <v>1055</v>
      </c>
      <c r="G173" s="196" t="s">
        <v>169</v>
      </c>
      <c r="H173" s="197">
        <v>4</v>
      </c>
      <c r="I173" s="198"/>
      <c r="J173" s="199">
        <f>ROUND(I173*H173,2)</f>
        <v>0</v>
      </c>
      <c r="K173" s="195" t="s">
        <v>21</v>
      </c>
      <c r="L173" s="61"/>
      <c r="M173" s="200" t="s">
        <v>21</v>
      </c>
      <c r="N173" s="201" t="s">
        <v>46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937</v>
      </c>
      <c r="AT173" s="24" t="s">
        <v>156</v>
      </c>
      <c r="AU173" s="24" t="s">
        <v>81</v>
      </c>
      <c r="AY173" s="24" t="s">
        <v>153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161</v>
      </c>
      <c r="BK173" s="204">
        <f>ROUND(I173*H173,2)</f>
        <v>0</v>
      </c>
      <c r="BL173" s="24" t="s">
        <v>937</v>
      </c>
      <c r="BM173" s="24" t="s">
        <v>1056</v>
      </c>
    </row>
    <row r="174" spans="2:51" s="13" customFormat="1" ht="13.5">
      <c r="B174" s="228"/>
      <c r="C174" s="229"/>
      <c r="D174" s="207" t="s">
        <v>163</v>
      </c>
      <c r="E174" s="230" t="s">
        <v>21</v>
      </c>
      <c r="F174" s="231" t="s">
        <v>1044</v>
      </c>
      <c r="G174" s="229"/>
      <c r="H174" s="232" t="s">
        <v>21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163</v>
      </c>
      <c r="AU174" s="238" t="s">
        <v>81</v>
      </c>
      <c r="AV174" s="13" t="s">
        <v>81</v>
      </c>
      <c r="AW174" s="13" t="s">
        <v>37</v>
      </c>
      <c r="AX174" s="13" t="s">
        <v>73</v>
      </c>
      <c r="AY174" s="238" t="s">
        <v>153</v>
      </c>
    </row>
    <row r="175" spans="2:51" s="11" customFormat="1" ht="13.5">
      <c r="B175" s="205"/>
      <c r="C175" s="206"/>
      <c r="D175" s="207" t="s">
        <v>163</v>
      </c>
      <c r="E175" s="208" t="s">
        <v>21</v>
      </c>
      <c r="F175" s="209" t="s">
        <v>161</v>
      </c>
      <c r="G175" s="206"/>
      <c r="H175" s="210">
        <v>4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163</v>
      </c>
      <c r="AU175" s="216" t="s">
        <v>81</v>
      </c>
      <c r="AV175" s="11" t="s">
        <v>83</v>
      </c>
      <c r="AW175" s="11" t="s">
        <v>37</v>
      </c>
      <c r="AX175" s="11" t="s">
        <v>73</v>
      </c>
      <c r="AY175" s="216" t="s">
        <v>153</v>
      </c>
    </row>
    <row r="176" spans="2:51" s="12" customFormat="1" ht="13.5">
      <c r="B176" s="217"/>
      <c r="C176" s="218"/>
      <c r="D176" s="239" t="s">
        <v>163</v>
      </c>
      <c r="E176" s="240" t="s">
        <v>21</v>
      </c>
      <c r="F176" s="241" t="s">
        <v>165</v>
      </c>
      <c r="G176" s="218"/>
      <c r="H176" s="242">
        <v>4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163</v>
      </c>
      <c r="AU176" s="227" t="s">
        <v>81</v>
      </c>
      <c r="AV176" s="12" t="s">
        <v>161</v>
      </c>
      <c r="AW176" s="12" t="s">
        <v>37</v>
      </c>
      <c r="AX176" s="12" t="s">
        <v>81</v>
      </c>
      <c r="AY176" s="227" t="s">
        <v>153</v>
      </c>
    </row>
    <row r="177" spans="2:65" s="1" customFormat="1" ht="22.5" customHeight="1">
      <c r="B177" s="41"/>
      <c r="C177" s="193" t="s">
        <v>382</v>
      </c>
      <c r="D177" s="193" t="s">
        <v>156</v>
      </c>
      <c r="E177" s="194" t="s">
        <v>1057</v>
      </c>
      <c r="F177" s="195" t="s">
        <v>1058</v>
      </c>
      <c r="G177" s="196" t="s">
        <v>1059</v>
      </c>
      <c r="H177" s="197">
        <v>3</v>
      </c>
      <c r="I177" s="198"/>
      <c r="J177" s="199">
        <f>ROUND(I177*H177,2)</f>
        <v>0</v>
      </c>
      <c r="K177" s="195" t="s">
        <v>21</v>
      </c>
      <c r="L177" s="61"/>
      <c r="M177" s="200" t="s">
        <v>21</v>
      </c>
      <c r="N177" s="201" t="s">
        <v>46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937</v>
      </c>
      <c r="AT177" s="24" t="s">
        <v>156</v>
      </c>
      <c r="AU177" s="24" t="s">
        <v>81</v>
      </c>
      <c r="AY177" s="24" t="s">
        <v>153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161</v>
      </c>
      <c r="BK177" s="204">
        <f>ROUND(I177*H177,2)</f>
        <v>0</v>
      </c>
      <c r="BL177" s="24" t="s">
        <v>937</v>
      </c>
      <c r="BM177" s="24" t="s">
        <v>1060</v>
      </c>
    </row>
    <row r="178" spans="2:51" s="13" customFormat="1" ht="13.5">
      <c r="B178" s="228"/>
      <c r="C178" s="229"/>
      <c r="D178" s="207" t="s">
        <v>163</v>
      </c>
      <c r="E178" s="230" t="s">
        <v>21</v>
      </c>
      <c r="F178" s="231" t="s">
        <v>1044</v>
      </c>
      <c r="G178" s="229"/>
      <c r="H178" s="232" t="s">
        <v>21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163</v>
      </c>
      <c r="AU178" s="238" t="s">
        <v>81</v>
      </c>
      <c r="AV178" s="13" t="s">
        <v>81</v>
      </c>
      <c r="AW178" s="13" t="s">
        <v>37</v>
      </c>
      <c r="AX178" s="13" t="s">
        <v>73</v>
      </c>
      <c r="AY178" s="238" t="s">
        <v>153</v>
      </c>
    </row>
    <row r="179" spans="2:51" s="11" customFormat="1" ht="13.5">
      <c r="B179" s="205"/>
      <c r="C179" s="206"/>
      <c r="D179" s="207" t="s">
        <v>163</v>
      </c>
      <c r="E179" s="208" t="s">
        <v>21</v>
      </c>
      <c r="F179" s="209" t="s">
        <v>154</v>
      </c>
      <c r="G179" s="206"/>
      <c r="H179" s="210">
        <v>3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163</v>
      </c>
      <c r="AU179" s="216" t="s">
        <v>81</v>
      </c>
      <c r="AV179" s="11" t="s">
        <v>83</v>
      </c>
      <c r="AW179" s="11" t="s">
        <v>37</v>
      </c>
      <c r="AX179" s="11" t="s">
        <v>73</v>
      </c>
      <c r="AY179" s="216" t="s">
        <v>153</v>
      </c>
    </row>
    <row r="180" spans="2:51" s="12" customFormat="1" ht="13.5">
      <c r="B180" s="217"/>
      <c r="C180" s="218"/>
      <c r="D180" s="207" t="s">
        <v>163</v>
      </c>
      <c r="E180" s="219" t="s">
        <v>21</v>
      </c>
      <c r="F180" s="220" t="s">
        <v>165</v>
      </c>
      <c r="G180" s="218"/>
      <c r="H180" s="221">
        <v>3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163</v>
      </c>
      <c r="AU180" s="227" t="s">
        <v>81</v>
      </c>
      <c r="AV180" s="12" t="s">
        <v>161</v>
      </c>
      <c r="AW180" s="12" t="s">
        <v>37</v>
      </c>
      <c r="AX180" s="12" t="s">
        <v>81</v>
      </c>
      <c r="AY180" s="227" t="s">
        <v>153</v>
      </c>
    </row>
    <row r="181" spans="2:63" s="10" customFormat="1" ht="37.35" customHeight="1">
      <c r="B181" s="176"/>
      <c r="C181" s="177"/>
      <c r="D181" s="178" t="s">
        <v>72</v>
      </c>
      <c r="E181" s="179" t="s">
        <v>939</v>
      </c>
      <c r="F181" s="179" t="s">
        <v>940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P182+P184</f>
        <v>0</v>
      </c>
      <c r="Q181" s="184"/>
      <c r="R181" s="185">
        <f>R182+R184</f>
        <v>0</v>
      </c>
      <c r="S181" s="184"/>
      <c r="T181" s="186">
        <f>T182+T184</f>
        <v>0</v>
      </c>
      <c r="AR181" s="187" t="s">
        <v>187</v>
      </c>
      <c r="AT181" s="188" t="s">
        <v>72</v>
      </c>
      <c r="AU181" s="188" t="s">
        <v>73</v>
      </c>
      <c r="AY181" s="187" t="s">
        <v>153</v>
      </c>
      <c r="BK181" s="189">
        <f>BK182+BK184</f>
        <v>0</v>
      </c>
    </row>
    <row r="182" spans="2:63" s="10" customFormat="1" ht="19.9" customHeight="1">
      <c r="B182" s="176"/>
      <c r="C182" s="177"/>
      <c r="D182" s="190" t="s">
        <v>72</v>
      </c>
      <c r="E182" s="191" t="s">
        <v>941</v>
      </c>
      <c r="F182" s="191" t="s">
        <v>942</v>
      </c>
      <c r="G182" s="177"/>
      <c r="H182" s="177"/>
      <c r="I182" s="180"/>
      <c r="J182" s="192">
        <f>BK182</f>
        <v>0</v>
      </c>
      <c r="K182" s="177"/>
      <c r="L182" s="182"/>
      <c r="M182" s="183"/>
      <c r="N182" s="184"/>
      <c r="O182" s="184"/>
      <c r="P182" s="185">
        <f>P183</f>
        <v>0</v>
      </c>
      <c r="Q182" s="184"/>
      <c r="R182" s="185">
        <f>R183</f>
        <v>0</v>
      </c>
      <c r="S182" s="184"/>
      <c r="T182" s="186">
        <f>T183</f>
        <v>0</v>
      </c>
      <c r="AR182" s="187" t="s">
        <v>187</v>
      </c>
      <c r="AT182" s="188" t="s">
        <v>72</v>
      </c>
      <c r="AU182" s="188" t="s">
        <v>81</v>
      </c>
      <c r="AY182" s="187" t="s">
        <v>153</v>
      </c>
      <c r="BK182" s="189">
        <f>BK183</f>
        <v>0</v>
      </c>
    </row>
    <row r="183" spans="2:65" s="1" customFormat="1" ht="31.5" customHeight="1">
      <c r="B183" s="41"/>
      <c r="C183" s="193" t="s">
        <v>395</v>
      </c>
      <c r="D183" s="193" t="s">
        <v>156</v>
      </c>
      <c r="E183" s="194" t="s">
        <v>944</v>
      </c>
      <c r="F183" s="195" t="s">
        <v>945</v>
      </c>
      <c r="G183" s="196" t="s">
        <v>946</v>
      </c>
      <c r="H183" s="197">
        <v>1</v>
      </c>
      <c r="I183" s="198"/>
      <c r="J183" s="199">
        <f>ROUND(I183*H183,2)</f>
        <v>0</v>
      </c>
      <c r="K183" s="195" t="s">
        <v>160</v>
      </c>
      <c r="L183" s="61"/>
      <c r="M183" s="200" t="s">
        <v>21</v>
      </c>
      <c r="N183" s="201" t="s">
        <v>46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4" t="s">
        <v>947</v>
      </c>
      <c r="AT183" s="24" t="s">
        <v>156</v>
      </c>
      <c r="AU183" s="24" t="s">
        <v>83</v>
      </c>
      <c r="AY183" s="24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161</v>
      </c>
      <c r="BK183" s="204">
        <f>ROUND(I183*H183,2)</f>
        <v>0</v>
      </c>
      <c r="BL183" s="24" t="s">
        <v>947</v>
      </c>
      <c r="BM183" s="24" t="s">
        <v>1061</v>
      </c>
    </row>
    <row r="184" spans="2:63" s="10" customFormat="1" ht="29.85" customHeight="1">
      <c r="B184" s="176"/>
      <c r="C184" s="177"/>
      <c r="D184" s="190" t="s">
        <v>72</v>
      </c>
      <c r="E184" s="191" t="s">
        <v>949</v>
      </c>
      <c r="F184" s="191" t="s">
        <v>950</v>
      </c>
      <c r="G184" s="177"/>
      <c r="H184" s="177"/>
      <c r="I184" s="180"/>
      <c r="J184" s="192">
        <f>BK184</f>
        <v>0</v>
      </c>
      <c r="K184" s="177"/>
      <c r="L184" s="182"/>
      <c r="M184" s="183"/>
      <c r="N184" s="184"/>
      <c r="O184" s="184"/>
      <c r="P184" s="185">
        <f>P185</f>
        <v>0</v>
      </c>
      <c r="Q184" s="184"/>
      <c r="R184" s="185">
        <f>R185</f>
        <v>0</v>
      </c>
      <c r="S184" s="184"/>
      <c r="T184" s="186">
        <f>T185</f>
        <v>0</v>
      </c>
      <c r="AR184" s="187" t="s">
        <v>187</v>
      </c>
      <c r="AT184" s="188" t="s">
        <v>72</v>
      </c>
      <c r="AU184" s="188" t="s">
        <v>81</v>
      </c>
      <c r="AY184" s="187" t="s">
        <v>153</v>
      </c>
      <c r="BK184" s="189">
        <f>BK185</f>
        <v>0</v>
      </c>
    </row>
    <row r="185" spans="2:65" s="1" customFormat="1" ht="22.5" customHeight="1">
      <c r="B185" s="41"/>
      <c r="C185" s="193" t="s">
        <v>390</v>
      </c>
      <c r="D185" s="193" t="s">
        <v>156</v>
      </c>
      <c r="E185" s="194" t="s">
        <v>952</v>
      </c>
      <c r="F185" s="195" t="s">
        <v>953</v>
      </c>
      <c r="G185" s="196" t="s">
        <v>946</v>
      </c>
      <c r="H185" s="197">
        <v>1</v>
      </c>
      <c r="I185" s="198"/>
      <c r="J185" s="199">
        <f>ROUND(I185*H185,2)</f>
        <v>0</v>
      </c>
      <c r="K185" s="195" t="s">
        <v>160</v>
      </c>
      <c r="L185" s="61"/>
      <c r="M185" s="200" t="s">
        <v>21</v>
      </c>
      <c r="N185" s="274" t="s">
        <v>46</v>
      </c>
      <c r="O185" s="275"/>
      <c r="P185" s="276">
        <f>O185*H185</f>
        <v>0</v>
      </c>
      <c r="Q185" s="276">
        <v>0</v>
      </c>
      <c r="R185" s="276">
        <f>Q185*H185</f>
        <v>0</v>
      </c>
      <c r="S185" s="276">
        <v>0</v>
      </c>
      <c r="T185" s="277">
        <f>S185*H185</f>
        <v>0</v>
      </c>
      <c r="AR185" s="24" t="s">
        <v>947</v>
      </c>
      <c r="AT185" s="24" t="s">
        <v>156</v>
      </c>
      <c r="AU185" s="24" t="s">
        <v>83</v>
      </c>
      <c r="AY185" s="24" t="s">
        <v>153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161</v>
      </c>
      <c r="BK185" s="204">
        <f>ROUND(I185*H185,2)</f>
        <v>0</v>
      </c>
      <c r="BL185" s="24" t="s">
        <v>947</v>
      </c>
      <c r="BM185" s="24" t="s">
        <v>1062</v>
      </c>
    </row>
    <row r="186" spans="2:12" s="1" customFormat="1" ht="6.95" customHeight="1">
      <c r="B186" s="56"/>
      <c r="C186" s="57"/>
      <c r="D186" s="57"/>
      <c r="E186" s="57"/>
      <c r="F186" s="57"/>
      <c r="G186" s="57"/>
      <c r="H186" s="57"/>
      <c r="I186" s="139"/>
      <c r="J186" s="57"/>
      <c r="K186" s="57"/>
      <c r="L186" s="61"/>
    </row>
  </sheetData>
  <sheetProtection algorithmName="SHA-512" hashValue="VxpNHXLz8CRZZGsJnT5SNhsyJJimcarU9t+OYk3D2UBa/EoQ6bSVHH8QHy2gPwT2zieqdghq9eLD3H+Wd4Aotw==" saltValue="P0GdH2kl4ctb13x7FtqIow==" spinCount="100000" sheet="1" objects="1" scenarios="1" formatCells="0" formatColumns="0" formatRows="0" sort="0" autoFilter="0"/>
  <autoFilter ref="C87:K185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1063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ROUND(SUM(BE88:BE161),2)</f>
        <v>0</v>
      </c>
      <c r="G30" s="42"/>
      <c r="H30" s="42"/>
      <c r="I30" s="131">
        <v>0.21</v>
      </c>
      <c r="J30" s="130">
        <f>ROUND(ROUND((SUM(BE88:BE161)),2)*I30,2)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ROUND(SUM(BF88:BF161),2)</f>
        <v>0</v>
      </c>
      <c r="G31" s="42"/>
      <c r="H31" s="42"/>
      <c r="I31" s="131">
        <v>0.15</v>
      </c>
      <c r="J31" s="130">
        <f>ROUND(ROUND((SUM(BF88:BF161)),2)*I31,2)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ROUND(SUM(BG88:BG161),2)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ROUND(SUM(BH88:BH161),2)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ROUND(SUM(BI88:BI161),2)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18-07C - SO 03 VYTÁPĚNÍ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119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121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1064</v>
      </c>
      <c r="E59" s="159"/>
      <c r="F59" s="159"/>
      <c r="G59" s="159"/>
      <c r="H59" s="159"/>
      <c r="I59" s="160"/>
      <c r="J59" s="161">
        <f>J101</f>
        <v>0</v>
      </c>
      <c r="K59" s="162"/>
    </row>
    <row r="60" spans="2:11" s="8" customFormat="1" ht="19.9" customHeight="1">
      <c r="B60" s="156"/>
      <c r="C60" s="157"/>
      <c r="D60" s="158" t="s">
        <v>1065</v>
      </c>
      <c r="E60" s="159"/>
      <c r="F60" s="159"/>
      <c r="G60" s="159"/>
      <c r="H60" s="159"/>
      <c r="I60" s="160"/>
      <c r="J60" s="161">
        <f>J103</f>
        <v>0</v>
      </c>
      <c r="K60" s="162"/>
    </row>
    <row r="61" spans="2:11" s="8" customFormat="1" ht="19.9" customHeight="1">
      <c r="B61" s="156"/>
      <c r="C61" s="157"/>
      <c r="D61" s="158" t="s">
        <v>1066</v>
      </c>
      <c r="E61" s="159"/>
      <c r="F61" s="159"/>
      <c r="G61" s="159"/>
      <c r="H61" s="159"/>
      <c r="I61" s="160"/>
      <c r="J61" s="161">
        <f>J117</f>
        <v>0</v>
      </c>
      <c r="K61" s="162"/>
    </row>
    <row r="62" spans="2:11" s="8" customFormat="1" ht="19.9" customHeight="1">
      <c r="B62" s="156"/>
      <c r="C62" s="157"/>
      <c r="D62" s="158" t="s">
        <v>1067</v>
      </c>
      <c r="E62" s="159"/>
      <c r="F62" s="159"/>
      <c r="G62" s="159"/>
      <c r="H62" s="159"/>
      <c r="I62" s="160"/>
      <c r="J62" s="161">
        <f>J122</f>
        <v>0</v>
      </c>
      <c r="K62" s="162"/>
    </row>
    <row r="63" spans="2:11" s="8" customFormat="1" ht="19.9" customHeight="1">
      <c r="B63" s="156"/>
      <c r="C63" s="157"/>
      <c r="D63" s="158" t="s">
        <v>130</v>
      </c>
      <c r="E63" s="159"/>
      <c r="F63" s="159"/>
      <c r="G63" s="159"/>
      <c r="H63" s="159"/>
      <c r="I63" s="160"/>
      <c r="J63" s="161">
        <f>J139</f>
        <v>0</v>
      </c>
      <c r="K63" s="162"/>
    </row>
    <row r="64" spans="2:11" s="7" customFormat="1" ht="24.95" customHeight="1">
      <c r="B64" s="149"/>
      <c r="C64" s="150"/>
      <c r="D64" s="151" t="s">
        <v>132</v>
      </c>
      <c r="E64" s="152"/>
      <c r="F64" s="152"/>
      <c r="G64" s="152"/>
      <c r="H64" s="152"/>
      <c r="I64" s="153"/>
      <c r="J64" s="154">
        <f>J152</f>
        <v>0</v>
      </c>
      <c r="K64" s="155"/>
    </row>
    <row r="65" spans="2:11" s="7" customFormat="1" ht="24.95" customHeight="1">
      <c r="B65" s="149"/>
      <c r="C65" s="150"/>
      <c r="D65" s="151" t="s">
        <v>963</v>
      </c>
      <c r="E65" s="152"/>
      <c r="F65" s="152"/>
      <c r="G65" s="152"/>
      <c r="H65" s="152"/>
      <c r="I65" s="153"/>
      <c r="J65" s="154">
        <f>J154</f>
        <v>0</v>
      </c>
      <c r="K65" s="155"/>
    </row>
    <row r="66" spans="2:11" s="7" customFormat="1" ht="24.95" customHeight="1">
      <c r="B66" s="149"/>
      <c r="C66" s="150"/>
      <c r="D66" s="151" t="s">
        <v>133</v>
      </c>
      <c r="E66" s="152"/>
      <c r="F66" s="152"/>
      <c r="G66" s="152"/>
      <c r="H66" s="152"/>
      <c r="I66" s="153"/>
      <c r="J66" s="154">
        <f>J157</f>
        <v>0</v>
      </c>
      <c r="K66" s="155"/>
    </row>
    <row r="67" spans="2:11" s="8" customFormat="1" ht="19.9" customHeight="1">
      <c r="B67" s="156"/>
      <c r="C67" s="157"/>
      <c r="D67" s="158" t="s">
        <v>134</v>
      </c>
      <c r="E67" s="159"/>
      <c r="F67" s="159"/>
      <c r="G67" s="159"/>
      <c r="H67" s="159"/>
      <c r="I67" s="160"/>
      <c r="J67" s="161">
        <f>J158</f>
        <v>0</v>
      </c>
      <c r="K67" s="162"/>
    </row>
    <row r="68" spans="2:11" s="8" customFormat="1" ht="19.9" customHeight="1">
      <c r="B68" s="156"/>
      <c r="C68" s="157"/>
      <c r="D68" s="158" t="s">
        <v>135</v>
      </c>
      <c r="E68" s="159"/>
      <c r="F68" s="159"/>
      <c r="G68" s="159"/>
      <c r="H68" s="159"/>
      <c r="I68" s="160"/>
      <c r="J68" s="161">
        <f>J160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137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2.5" customHeight="1">
      <c r="B78" s="41"/>
      <c r="C78" s="63"/>
      <c r="D78" s="63"/>
      <c r="E78" s="399" t="str">
        <f>E7</f>
        <v>OPRAVA TĚLOCVIČEN A JEJICH ZÁZEMÍ ZŠ JUBILEJNÍ 3     I.ETAPA</v>
      </c>
      <c r="F78" s="400"/>
      <c r="G78" s="400"/>
      <c r="H78" s="400"/>
      <c r="I78" s="163"/>
      <c r="J78" s="63"/>
      <c r="K78" s="63"/>
      <c r="L78" s="61"/>
    </row>
    <row r="79" spans="2:12" s="1" customFormat="1" ht="14.45" customHeight="1">
      <c r="B79" s="41"/>
      <c r="C79" s="65" t="s">
        <v>105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23.25" customHeight="1">
      <c r="B80" s="41"/>
      <c r="C80" s="63"/>
      <c r="D80" s="63"/>
      <c r="E80" s="375" t="str">
        <f>E9</f>
        <v xml:space="preserve">18-07C - SO 03 VYTÁPĚNÍ </v>
      </c>
      <c r="F80" s="401"/>
      <c r="G80" s="401"/>
      <c r="H80" s="401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 xml:space="preserve">JUBILEJNÍ 3, NOVÝ JIČÍN </v>
      </c>
      <c r="G82" s="63"/>
      <c r="H82" s="63"/>
      <c r="I82" s="165" t="s">
        <v>25</v>
      </c>
      <c r="J82" s="73" t="str">
        <f>IF(J12="","",J12)</f>
        <v>15. 3. 2018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3.5">
      <c r="B84" s="41"/>
      <c r="C84" s="65" t="s">
        <v>27</v>
      </c>
      <c r="D84" s="63"/>
      <c r="E84" s="63"/>
      <c r="F84" s="164" t="str">
        <f>E15</f>
        <v>ZŠ a MŠ Nový Jičín , Jubilejní 3</v>
      </c>
      <c r="G84" s="63"/>
      <c r="H84" s="63"/>
      <c r="I84" s="165" t="s">
        <v>34</v>
      </c>
      <c r="J84" s="164" t="str">
        <f>E21</f>
        <v>GaP inženýring s.r.o.</v>
      </c>
      <c r="K84" s="63"/>
      <c r="L84" s="61"/>
    </row>
    <row r="85" spans="2:12" s="1" customFormat="1" ht="14.45" customHeight="1">
      <c r="B85" s="41"/>
      <c r="C85" s="65" t="s">
        <v>32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138</v>
      </c>
      <c r="D87" s="168" t="s">
        <v>58</v>
      </c>
      <c r="E87" s="168" t="s">
        <v>54</v>
      </c>
      <c r="F87" s="168" t="s">
        <v>139</v>
      </c>
      <c r="G87" s="168" t="s">
        <v>140</v>
      </c>
      <c r="H87" s="168" t="s">
        <v>141</v>
      </c>
      <c r="I87" s="169" t="s">
        <v>142</v>
      </c>
      <c r="J87" s="168" t="s">
        <v>109</v>
      </c>
      <c r="K87" s="170" t="s">
        <v>143</v>
      </c>
      <c r="L87" s="171"/>
      <c r="M87" s="81" t="s">
        <v>144</v>
      </c>
      <c r="N87" s="82" t="s">
        <v>43</v>
      </c>
      <c r="O87" s="82" t="s">
        <v>145</v>
      </c>
      <c r="P87" s="82" t="s">
        <v>146</v>
      </c>
      <c r="Q87" s="82" t="s">
        <v>147</v>
      </c>
      <c r="R87" s="82" t="s">
        <v>148</v>
      </c>
      <c r="S87" s="82" t="s">
        <v>149</v>
      </c>
      <c r="T87" s="83" t="s">
        <v>150</v>
      </c>
    </row>
    <row r="88" spans="2:63" s="1" customFormat="1" ht="29.25" customHeight="1">
      <c r="B88" s="41"/>
      <c r="C88" s="87" t="s">
        <v>110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P89+P152+P154+P157</f>
        <v>0</v>
      </c>
      <c r="Q88" s="85"/>
      <c r="R88" s="173">
        <f>R89+R152+R154+R157</f>
        <v>0.93026</v>
      </c>
      <c r="S88" s="85"/>
      <c r="T88" s="174">
        <f>T89+T152+T154+T157</f>
        <v>3.1948000000000003</v>
      </c>
      <c r="AT88" s="24" t="s">
        <v>72</v>
      </c>
      <c r="AU88" s="24" t="s">
        <v>111</v>
      </c>
      <c r="BK88" s="175">
        <f>BK89+BK152+BK154+BK157</f>
        <v>0</v>
      </c>
    </row>
    <row r="89" spans="2:63" s="10" customFormat="1" ht="37.35" customHeight="1">
      <c r="B89" s="176"/>
      <c r="C89" s="177"/>
      <c r="D89" s="178" t="s">
        <v>72</v>
      </c>
      <c r="E89" s="179" t="s">
        <v>414</v>
      </c>
      <c r="F89" s="179" t="s">
        <v>415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P90+P101+P103+P117+P122+P139</f>
        <v>0</v>
      </c>
      <c r="Q89" s="184"/>
      <c r="R89" s="185">
        <f>R90+R101+R103+R117+R122+R139</f>
        <v>0.93026</v>
      </c>
      <c r="S89" s="184"/>
      <c r="T89" s="186">
        <f>T90+T101+T103+T117+T122+T139</f>
        <v>3.1948000000000003</v>
      </c>
      <c r="AR89" s="187" t="s">
        <v>83</v>
      </c>
      <c r="AT89" s="188" t="s">
        <v>72</v>
      </c>
      <c r="AU89" s="188" t="s">
        <v>73</v>
      </c>
      <c r="AY89" s="187" t="s">
        <v>153</v>
      </c>
      <c r="BK89" s="189">
        <f>BK90+BK101+BK103+BK117+BK122+BK139</f>
        <v>0</v>
      </c>
    </row>
    <row r="90" spans="2:63" s="10" customFormat="1" ht="19.9" customHeight="1">
      <c r="B90" s="176"/>
      <c r="C90" s="177"/>
      <c r="D90" s="190" t="s">
        <v>72</v>
      </c>
      <c r="E90" s="191" t="s">
        <v>448</v>
      </c>
      <c r="F90" s="191" t="s">
        <v>449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SUM(P91:P100)</f>
        <v>0</v>
      </c>
      <c r="Q90" s="184"/>
      <c r="R90" s="185">
        <f>SUM(R91:R100)</f>
        <v>0.0403</v>
      </c>
      <c r="S90" s="184"/>
      <c r="T90" s="186">
        <f>SUM(T91:T100)</f>
        <v>0</v>
      </c>
      <c r="AR90" s="187" t="s">
        <v>83</v>
      </c>
      <c r="AT90" s="188" t="s">
        <v>72</v>
      </c>
      <c r="AU90" s="188" t="s">
        <v>81</v>
      </c>
      <c r="AY90" s="187" t="s">
        <v>153</v>
      </c>
      <c r="BK90" s="189">
        <f>SUM(BK91:BK100)</f>
        <v>0</v>
      </c>
    </row>
    <row r="91" spans="2:65" s="1" customFormat="1" ht="44.25" customHeight="1">
      <c r="B91" s="41"/>
      <c r="C91" s="193" t="s">
        <v>81</v>
      </c>
      <c r="D91" s="193" t="s">
        <v>156</v>
      </c>
      <c r="E91" s="194" t="s">
        <v>1068</v>
      </c>
      <c r="F91" s="195" t="s">
        <v>1069</v>
      </c>
      <c r="G91" s="196" t="s">
        <v>250</v>
      </c>
      <c r="H91" s="197">
        <v>52</v>
      </c>
      <c r="I91" s="198"/>
      <c r="J91" s="199">
        <f>ROUND(I91*H91,2)</f>
        <v>0</v>
      </c>
      <c r="K91" s="195" t="s">
        <v>160</v>
      </c>
      <c r="L91" s="61"/>
      <c r="M91" s="200" t="s">
        <v>21</v>
      </c>
      <c r="N91" s="201" t="s">
        <v>46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4" t="s">
        <v>291</v>
      </c>
      <c r="AT91" s="24" t="s">
        <v>156</v>
      </c>
      <c r="AU91" s="24" t="s">
        <v>83</v>
      </c>
      <c r="AY91" s="24" t="s">
        <v>153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161</v>
      </c>
      <c r="BK91" s="204">
        <f>ROUND(I91*H91,2)</f>
        <v>0</v>
      </c>
      <c r="BL91" s="24" t="s">
        <v>291</v>
      </c>
      <c r="BM91" s="24" t="s">
        <v>1070</v>
      </c>
    </row>
    <row r="92" spans="2:51" s="11" customFormat="1" ht="13.5">
      <c r="B92" s="205"/>
      <c r="C92" s="206"/>
      <c r="D92" s="207" t="s">
        <v>163</v>
      </c>
      <c r="E92" s="208" t="s">
        <v>21</v>
      </c>
      <c r="F92" s="209" t="s">
        <v>1071</v>
      </c>
      <c r="G92" s="206"/>
      <c r="H92" s="210">
        <v>26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163</v>
      </c>
      <c r="AU92" s="216" t="s">
        <v>83</v>
      </c>
      <c r="AV92" s="11" t="s">
        <v>83</v>
      </c>
      <c r="AW92" s="11" t="s">
        <v>37</v>
      </c>
      <c r="AX92" s="11" t="s">
        <v>73</v>
      </c>
      <c r="AY92" s="216" t="s">
        <v>153</v>
      </c>
    </row>
    <row r="93" spans="2:51" s="11" customFormat="1" ht="13.5">
      <c r="B93" s="205"/>
      <c r="C93" s="206"/>
      <c r="D93" s="207" t="s">
        <v>163</v>
      </c>
      <c r="E93" s="208" t="s">
        <v>21</v>
      </c>
      <c r="F93" s="209" t="s">
        <v>1071</v>
      </c>
      <c r="G93" s="206"/>
      <c r="H93" s="210">
        <v>26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163</v>
      </c>
      <c r="AU93" s="216" t="s">
        <v>83</v>
      </c>
      <c r="AV93" s="11" t="s">
        <v>83</v>
      </c>
      <c r="AW93" s="11" t="s">
        <v>37</v>
      </c>
      <c r="AX93" s="11" t="s">
        <v>73</v>
      </c>
      <c r="AY93" s="216" t="s">
        <v>153</v>
      </c>
    </row>
    <row r="94" spans="2:51" s="12" customFormat="1" ht="13.5">
      <c r="B94" s="217"/>
      <c r="C94" s="218"/>
      <c r="D94" s="239" t="s">
        <v>163</v>
      </c>
      <c r="E94" s="240" t="s">
        <v>21</v>
      </c>
      <c r="F94" s="241" t="s">
        <v>165</v>
      </c>
      <c r="G94" s="218"/>
      <c r="H94" s="242">
        <v>52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163</v>
      </c>
      <c r="AU94" s="227" t="s">
        <v>83</v>
      </c>
      <c r="AV94" s="12" t="s">
        <v>161</v>
      </c>
      <c r="AW94" s="12" t="s">
        <v>37</v>
      </c>
      <c r="AX94" s="12" t="s">
        <v>81</v>
      </c>
      <c r="AY94" s="227" t="s">
        <v>153</v>
      </c>
    </row>
    <row r="95" spans="2:65" s="1" customFormat="1" ht="22.5" customHeight="1">
      <c r="B95" s="41"/>
      <c r="C95" s="243" t="s">
        <v>83</v>
      </c>
      <c r="D95" s="243" t="s">
        <v>173</v>
      </c>
      <c r="E95" s="244" t="s">
        <v>1072</v>
      </c>
      <c r="F95" s="245" t="s">
        <v>1073</v>
      </c>
      <c r="G95" s="246" t="s">
        <v>250</v>
      </c>
      <c r="H95" s="247">
        <v>26</v>
      </c>
      <c r="I95" s="248"/>
      <c r="J95" s="249">
        <f>ROUND(I95*H95,2)</f>
        <v>0</v>
      </c>
      <c r="K95" s="245" t="s">
        <v>160</v>
      </c>
      <c r="L95" s="250"/>
      <c r="M95" s="251" t="s">
        <v>21</v>
      </c>
      <c r="N95" s="252" t="s">
        <v>46</v>
      </c>
      <c r="O95" s="42"/>
      <c r="P95" s="202">
        <f>O95*H95</f>
        <v>0</v>
      </c>
      <c r="Q95" s="202">
        <v>0.00083</v>
      </c>
      <c r="R95" s="202">
        <f>Q95*H95</f>
        <v>0.021580000000000002</v>
      </c>
      <c r="S95" s="202">
        <v>0</v>
      </c>
      <c r="T95" s="203">
        <f>S95*H95</f>
        <v>0</v>
      </c>
      <c r="AR95" s="24" t="s">
        <v>377</v>
      </c>
      <c r="AT95" s="24" t="s">
        <v>173</v>
      </c>
      <c r="AU95" s="24" t="s">
        <v>83</v>
      </c>
      <c r="AY95" s="24" t="s">
        <v>153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161</v>
      </c>
      <c r="BK95" s="204">
        <f>ROUND(I95*H95,2)</f>
        <v>0</v>
      </c>
      <c r="BL95" s="24" t="s">
        <v>291</v>
      </c>
      <c r="BM95" s="24" t="s">
        <v>1074</v>
      </c>
    </row>
    <row r="96" spans="2:51" s="11" customFormat="1" ht="13.5">
      <c r="B96" s="205"/>
      <c r="C96" s="206"/>
      <c r="D96" s="207" t="s">
        <v>163</v>
      </c>
      <c r="E96" s="208" t="s">
        <v>21</v>
      </c>
      <c r="F96" s="209" t="s">
        <v>1071</v>
      </c>
      <c r="G96" s="206"/>
      <c r="H96" s="210">
        <v>26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163</v>
      </c>
      <c r="AU96" s="216" t="s">
        <v>83</v>
      </c>
      <c r="AV96" s="11" t="s">
        <v>83</v>
      </c>
      <c r="AW96" s="11" t="s">
        <v>37</v>
      </c>
      <c r="AX96" s="11" t="s">
        <v>73</v>
      </c>
      <c r="AY96" s="216" t="s">
        <v>153</v>
      </c>
    </row>
    <row r="97" spans="2:51" s="12" customFormat="1" ht="13.5">
      <c r="B97" s="217"/>
      <c r="C97" s="218"/>
      <c r="D97" s="239" t="s">
        <v>163</v>
      </c>
      <c r="E97" s="240" t="s">
        <v>21</v>
      </c>
      <c r="F97" s="241" t="s">
        <v>165</v>
      </c>
      <c r="G97" s="218"/>
      <c r="H97" s="242">
        <v>26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163</v>
      </c>
      <c r="AU97" s="227" t="s">
        <v>83</v>
      </c>
      <c r="AV97" s="12" t="s">
        <v>161</v>
      </c>
      <c r="AW97" s="12" t="s">
        <v>37</v>
      </c>
      <c r="AX97" s="12" t="s">
        <v>81</v>
      </c>
      <c r="AY97" s="227" t="s">
        <v>153</v>
      </c>
    </row>
    <row r="98" spans="2:65" s="1" customFormat="1" ht="22.5" customHeight="1">
      <c r="B98" s="41"/>
      <c r="C98" s="243" t="s">
        <v>154</v>
      </c>
      <c r="D98" s="243" t="s">
        <v>173</v>
      </c>
      <c r="E98" s="244" t="s">
        <v>1075</v>
      </c>
      <c r="F98" s="245" t="s">
        <v>1076</v>
      </c>
      <c r="G98" s="246" t="s">
        <v>250</v>
      </c>
      <c r="H98" s="247">
        <v>26</v>
      </c>
      <c r="I98" s="248"/>
      <c r="J98" s="249">
        <f>ROUND(I98*H98,2)</f>
        <v>0</v>
      </c>
      <c r="K98" s="245" t="s">
        <v>160</v>
      </c>
      <c r="L98" s="250"/>
      <c r="M98" s="251" t="s">
        <v>21</v>
      </c>
      <c r="N98" s="252" t="s">
        <v>46</v>
      </c>
      <c r="O98" s="42"/>
      <c r="P98" s="202">
        <f>O98*H98</f>
        <v>0</v>
      </c>
      <c r="Q98" s="202">
        <v>0.00072</v>
      </c>
      <c r="R98" s="202">
        <f>Q98*H98</f>
        <v>0.01872</v>
      </c>
      <c r="S98" s="202">
        <v>0</v>
      </c>
      <c r="T98" s="203">
        <f>S98*H98</f>
        <v>0</v>
      </c>
      <c r="AR98" s="24" t="s">
        <v>377</v>
      </c>
      <c r="AT98" s="24" t="s">
        <v>173</v>
      </c>
      <c r="AU98" s="24" t="s">
        <v>83</v>
      </c>
      <c r="AY98" s="24" t="s">
        <v>153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161</v>
      </c>
      <c r="BK98" s="204">
        <f>ROUND(I98*H98,2)</f>
        <v>0</v>
      </c>
      <c r="BL98" s="24" t="s">
        <v>291</v>
      </c>
      <c r="BM98" s="24" t="s">
        <v>1077</v>
      </c>
    </row>
    <row r="99" spans="2:51" s="11" customFormat="1" ht="13.5">
      <c r="B99" s="205"/>
      <c r="C99" s="206"/>
      <c r="D99" s="207" t="s">
        <v>163</v>
      </c>
      <c r="E99" s="208" t="s">
        <v>21</v>
      </c>
      <c r="F99" s="209" t="s">
        <v>1071</v>
      </c>
      <c r="G99" s="206"/>
      <c r="H99" s="210">
        <v>26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163</v>
      </c>
      <c r="AU99" s="216" t="s">
        <v>83</v>
      </c>
      <c r="AV99" s="11" t="s">
        <v>83</v>
      </c>
      <c r="AW99" s="11" t="s">
        <v>37</v>
      </c>
      <c r="AX99" s="11" t="s">
        <v>73</v>
      </c>
      <c r="AY99" s="216" t="s">
        <v>153</v>
      </c>
    </row>
    <row r="100" spans="2:51" s="12" customFormat="1" ht="13.5">
      <c r="B100" s="217"/>
      <c r="C100" s="218"/>
      <c r="D100" s="207" t="s">
        <v>163</v>
      </c>
      <c r="E100" s="219" t="s">
        <v>21</v>
      </c>
      <c r="F100" s="220" t="s">
        <v>165</v>
      </c>
      <c r="G100" s="218"/>
      <c r="H100" s="221">
        <v>26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163</v>
      </c>
      <c r="AU100" s="227" t="s">
        <v>83</v>
      </c>
      <c r="AV100" s="12" t="s">
        <v>161</v>
      </c>
      <c r="AW100" s="12" t="s">
        <v>37</v>
      </c>
      <c r="AX100" s="12" t="s">
        <v>81</v>
      </c>
      <c r="AY100" s="227" t="s">
        <v>153</v>
      </c>
    </row>
    <row r="101" spans="2:63" s="10" customFormat="1" ht="29.85" customHeight="1">
      <c r="B101" s="176"/>
      <c r="C101" s="177"/>
      <c r="D101" s="190" t="s">
        <v>72</v>
      </c>
      <c r="E101" s="191" t="s">
        <v>1078</v>
      </c>
      <c r="F101" s="191" t="s">
        <v>1079</v>
      </c>
      <c r="G101" s="177"/>
      <c r="H101" s="177"/>
      <c r="I101" s="180"/>
      <c r="J101" s="192">
        <f>BK101</f>
        <v>0</v>
      </c>
      <c r="K101" s="177"/>
      <c r="L101" s="182"/>
      <c r="M101" s="183"/>
      <c r="N101" s="184"/>
      <c r="O101" s="184"/>
      <c r="P101" s="185">
        <f>P102</f>
        <v>0</v>
      </c>
      <c r="Q101" s="184"/>
      <c r="R101" s="185">
        <f>R102</f>
        <v>0</v>
      </c>
      <c r="S101" s="184"/>
      <c r="T101" s="186">
        <f>T102</f>
        <v>0</v>
      </c>
      <c r="AR101" s="187" t="s">
        <v>83</v>
      </c>
      <c r="AT101" s="188" t="s">
        <v>72</v>
      </c>
      <c r="AU101" s="188" t="s">
        <v>81</v>
      </c>
      <c r="AY101" s="187" t="s">
        <v>153</v>
      </c>
      <c r="BK101" s="189">
        <f>BK102</f>
        <v>0</v>
      </c>
    </row>
    <row r="102" spans="2:65" s="1" customFormat="1" ht="22.5" customHeight="1">
      <c r="B102" s="41"/>
      <c r="C102" s="193" t="s">
        <v>161</v>
      </c>
      <c r="D102" s="193" t="s">
        <v>156</v>
      </c>
      <c r="E102" s="194" t="s">
        <v>1080</v>
      </c>
      <c r="F102" s="195" t="s">
        <v>1081</v>
      </c>
      <c r="G102" s="196" t="s">
        <v>754</v>
      </c>
      <c r="H102" s="197">
        <v>1</v>
      </c>
      <c r="I102" s="198"/>
      <c r="J102" s="199">
        <f>ROUND(I102*H102,2)</f>
        <v>0</v>
      </c>
      <c r="K102" s="195" t="s">
        <v>21</v>
      </c>
      <c r="L102" s="61"/>
      <c r="M102" s="200" t="s">
        <v>21</v>
      </c>
      <c r="N102" s="201" t="s">
        <v>46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291</v>
      </c>
      <c r="AT102" s="24" t="s">
        <v>156</v>
      </c>
      <c r="AU102" s="24" t="s">
        <v>83</v>
      </c>
      <c r="AY102" s="24" t="s">
        <v>153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161</v>
      </c>
      <c r="BK102" s="204">
        <f>ROUND(I102*H102,2)</f>
        <v>0</v>
      </c>
      <c r="BL102" s="24" t="s">
        <v>291</v>
      </c>
      <c r="BM102" s="24" t="s">
        <v>1082</v>
      </c>
    </row>
    <row r="103" spans="2:63" s="10" customFormat="1" ht="29.85" customHeight="1">
      <c r="B103" s="176"/>
      <c r="C103" s="177"/>
      <c r="D103" s="190" t="s">
        <v>72</v>
      </c>
      <c r="E103" s="191" t="s">
        <v>1083</v>
      </c>
      <c r="F103" s="191" t="s">
        <v>1084</v>
      </c>
      <c r="G103" s="177"/>
      <c r="H103" s="177"/>
      <c r="I103" s="180"/>
      <c r="J103" s="192">
        <f>BK103</f>
        <v>0</v>
      </c>
      <c r="K103" s="177"/>
      <c r="L103" s="182"/>
      <c r="M103" s="183"/>
      <c r="N103" s="184"/>
      <c r="O103" s="184"/>
      <c r="P103" s="185">
        <f>SUM(P104:P116)</f>
        <v>0</v>
      </c>
      <c r="Q103" s="184"/>
      <c r="R103" s="185">
        <f>SUM(R104:R116)</f>
        <v>0.65308</v>
      </c>
      <c r="S103" s="184"/>
      <c r="T103" s="186">
        <f>SUM(T104:T116)</f>
        <v>0</v>
      </c>
      <c r="AR103" s="187" t="s">
        <v>83</v>
      </c>
      <c r="AT103" s="188" t="s">
        <v>72</v>
      </c>
      <c r="AU103" s="188" t="s">
        <v>81</v>
      </c>
      <c r="AY103" s="187" t="s">
        <v>153</v>
      </c>
      <c r="BK103" s="189">
        <f>SUM(BK104:BK116)</f>
        <v>0</v>
      </c>
    </row>
    <row r="104" spans="2:65" s="1" customFormat="1" ht="31.5" customHeight="1">
      <c r="B104" s="41"/>
      <c r="C104" s="193" t="s">
        <v>187</v>
      </c>
      <c r="D104" s="193" t="s">
        <v>156</v>
      </c>
      <c r="E104" s="194" t="s">
        <v>1085</v>
      </c>
      <c r="F104" s="195" t="s">
        <v>1086</v>
      </c>
      <c r="G104" s="196" t="s">
        <v>250</v>
      </c>
      <c r="H104" s="197">
        <v>24</v>
      </c>
      <c r="I104" s="198"/>
      <c r="J104" s="199">
        <f>ROUND(I104*H104,2)</f>
        <v>0</v>
      </c>
      <c r="K104" s="195" t="s">
        <v>160</v>
      </c>
      <c r="L104" s="61"/>
      <c r="M104" s="200" t="s">
        <v>21</v>
      </c>
      <c r="N104" s="201" t="s">
        <v>46</v>
      </c>
      <c r="O104" s="42"/>
      <c r="P104" s="202">
        <f>O104*H104</f>
        <v>0</v>
      </c>
      <c r="Q104" s="202">
        <v>0.00148</v>
      </c>
      <c r="R104" s="202">
        <f>Q104*H104</f>
        <v>0.035519999999999996</v>
      </c>
      <c r="S104" s="202">
        <v>0</v>
      </c>
      <c r="T104" s="203">
        <f>S104*H104</f>
        <v>0</v>
      </c>
      <c r="AR104" s="24" t="s">
        <v>291</v>
      </c>
      <c r="AT104" s="24" t="s">
        <v>156</v>
      </c>
      <c r="AU104" s="24" t="s">
        <v>83</v>
      </c>
      <c r="AY104" s="24" t="s">
        <v>153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161</v>
      </c>
      <c r="BK104" s="204">
        <f>ROUND(I104*H104,2)</f>
        <v>0</v>
      </c>
      <c r="BL104" s="24" t="s">
        <v>291</v>
      </c>
      <c r="BM104" s="24" t="s">
        <v>1087</v>
      </c>
    </row>
    <row r="105" spans="2:51" s="13" customFormat="1" ht="13.5">
      <c r="B105" s="228"/>
      <c r="C105" s="229"/>
      <c r="D105" s="207" t="s">
        <v>163</v>
      </c>
      <c r="E105" s="230" t="s">
        <v>21</v>
      </c>
      <c r="F105" s="231" t="s">
        <v>1088</v>
      </c>
      <c r="G105" s="229"/>
      <c r="H105" s="232" t="s">
        <v>21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163</v>
      </c>
      <c r="AU105" s="238" t="s">
        <v>83</v>
      </c>
      <c r="AV105" s="13" t="s">
        <v>81</v>
      </c>
      <c r="AW105" s="13" t="s">
        <v>37</v>
      </c>
      <c r="AX105" s="13" t="s">
        <v>73</v>
      </c>
      <c r="AY105" s="238" t="s">
        <v>153</v>
      </c>
    </row>
    <row r="106" spans="2:51" s="11" customFormat="1" ht="13.5">
      <c r="B106" s="205"/>
      <c r="C106" s="206"/>
      <c r="D106" s="207" t="s">
        <v>163</v>
      </c>
      <c r="E106" s="208" t="s">
        <v>21</v>
      </c>
      <c r="F106" s="209" t="s">
        <v>334</v>
      </c>
      <c r="G106" s="206"/>
      <c r="H106" s="210">
        <v>24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163</v>
      </c>
      <c r="AU106" s="216" t="s">
        <v>83</v>
      </c>
      <c r="AV106" s="11" t="s">
        <v>83</v>
      </c>
      <c r="AW106" s="11" t="s">
        <v>37</v>
      </c>
      <c r="AX106" s="11" t="s">
        <v>73</v>
      </c>
      <c r="AY106" s="216" t="s">
        <v>153</v>
      </c>
    </row>
    <row r="107" spans="2:51" s="12" customFormat="1" ht="13.5">
      <c r="B107" s="217"/>
      <c r="C107" s="218"/>
      <c r="D107" s="239" t="s">
        <v>163</v>
      </c>
      <c r="E107" s="240" t="s">
        <v>21</v>
      </c>
      <c r="F107" s="241" t="s">
        <v>165</v>
      </c>
      <c r="G107" s="218"/>
      <c r="H107" s="242">
        <v>24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163</v>
      </c>
      <c r="AU107" s="227" t="s">
        <v>83</v>
      </c>
      <c r="AV107" s="12" t="s">
        <v>161</v>
      </c>
      <c r="AW107" s="12" t="s">
        <v>37</v>
      </c>
      <c r="AX107" s="12" t="s">
        <v>81</v>
      </c>
      <c r="AY107" s="227" t="s">
        <v>153</v>
      </c>
    </row>
    <row r="108" spans="2:65" s="1" customFormat="1" ht="31.5" customHeight="1">
      <c r="B108" s="41"/>
      <c r="C108" s="193" t="s">
        <v>179</v>
      </c>
      <c r="D108" s="193" t="s">
        <v>156</v>
      </c>
      <c r="E108" s="194" t="s">
        <v>1089</v>
      </c>
      <c r="F108" s="195" t="s">
        <v>1090</v>
      </c>
      <c r="G108" s="196" t="s">
        <v>250</v>
      </c>
      <c r="H108" s="197">
        <v>86</v>
      </c>
      <c r="I108" s="198"/>
      <c r="J108" s="199">
        <f>ROUND(I108*H108,2)</f>
        <v>0</v>
      </c>
      <c r="K108" s="195" t="s">
        <v>160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0.00428</v>
      </c>
      <c r="R108" s="202">
        <f>Q108*H108</f>
        <v>0.36808</v>
      </c>
      <c r="S108" s="202">
        <v>0</v>
      </c>
      <c r="T108" s="203">
        <f>S108*H108</f>
        <v>0</v>
      </c>
      <c r="AR108" s="24" t="s">
        <v>291</v>
      </c>
      <c r="AT108" s="24" t="s">
        <v>156</v>
      </c>
      <c r="AU108" s="24" t="s">
        <v>83</v>
      </c>
      <c r="AY108" s="24" t="s">
        <v>153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161</v>
      </c>
      <c r="BK108" s="204">
        <f>ROUND(I108*H108,2)</f>
        <v>0</v>
      </c>
      <c r="BL108" s="24" t="s">
        <v>291</v>
      </c>
      <c r="BM108" s="24" t="s">
        <v>1091</v>
      </c>
    </row>
    <row r="109" spans="2:51" s="13" customFormat="1" ht="13.5">
      <c r="B109" s="228"/>
      <c r="C109" s="229"/>
      <c r="D109" s="207" t="s">
        <v>163</v>
      </c>
      <c r="E109" s="230" t="s">
        <v>21</v>
      </c>
      <c r="F109" s="231" t="s">
        <v>1088</v>
      </c>
      <c r="G109" s="229"/>
      <c r="H109" s="232" t="s">
        <v>21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163</v>
      </c>
      <c r="AU109" s="238" t="s">
        <v>83</v>
      </c>
      <c r="AV109" s="13" t="s">
        <v>81</v>
      </c>
      <c r="AW109" s="13" t="s">
        <v>37</v>
      </c>
      <c r="AX109" s="13" t="s">
        <v>73</v>
      </c>
      <c r="AY109" s="238" t="s">
        <v>153</v>
      </c>
    </row>
    <row r="110" spans="2:51" s="11" customFormat="1" ht="13.5">
      <c r="B110" s="205"/>
      <c r="C110" s="206"/>
      <c r="D110" s="207" t="s">
        <v>163</v>
      </c>
      <c r="E110" s="208" t="s">
        <v>21</v>
      </c>
      <c r="F110" s="209" t="s">
        <v>731</v>
      </c>
      <c r="G110" s="206"/>
      <c r="H110" s="210">
        <v>86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163</v>
      </c>
      <c r="AU110" s="216" t="s">
        <v>83</v>
      </c>
      <c r="AV110" s="11" t="s">
        <v>83</v>
      </c>
      <c r="AW110" s="11" t="s">
        <v>37</v>
      </c>
      <c r="AX110" s="11" t="s">
        <v>73</v>
      </c>
      <c r="AY110" s="216" t="s">
        <v>153</v>
      </c>
    </row>
    <row r="111" spans="2:51" s="12" customFormat="1" ht="13.5">
      <c r="B111" s="217"/>
      <c r="C111" s="218"/>
      <c r="D111" s="239" t="s">
        <v>163</v>
      </c>
      <c r="E111" s="240" t="s">
        <v>21</v>
      </c>
      <c r="F111" s="241" t="s">
        <v>165</v>
      </c>
      <c r="G111" s="218"/>
      <c r="H111" s="242">
        <v>86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163</v>
      </c>
      <c r="AU111" s="227" t="s">
        <v>83</v>
      </c>
      <c r="AV111" s="12" t="s">
        <v>161</v>
      </c>
      <c r="AW111" s="12" t="s">
        <v>37</v>
      </c>
      <c r="AX111" s="12" t="s">
        <v>81</v>
      </c>
      <c r="AY111" s="227" t="s">
        <v>153</v>
      </c>
    </row>
    <row r="112" spans="2:65" s="1" customFormat="1" ht="31.5" customHeight="1">
      <c r="B112" s="41"/>
      <c r="C112" s="193" t="s">
        <v>219</v>
      </c>
      <c r="D112" s="193" t="s">
        <v>156</v>
      </c>
      <c r="E112" s="194" t="s">
        <v>1092</v>
      </c>
      <c r="F112" s="195" t="s">
        <v>1093</v>
      </c>
      <c r="G112" s="196" t="s">
        <v>250</v>
      </c>
      <c r="H112" s="197">
        <v>42</v>
      </c>
      <c r="I112" s="198"/>
      <c r="J112" s="199">
        <f>ROUND(I112*H112,2)</f>
        <v>0</v>
      </c>
      <c r="K112" s="195" t="s">
        <v>160</v>
      </c>
      <c r="L112" s="61"/>
      <c r="M112" s="200" t="s">
        <v>21</v>
      </c>
      <c r="N112" s="201" t="s">
        <v>46</v>
      </c>
      <c r="O112" s="42"/>
      <c r="P112" s="202">
        <f>O112*H112</f>
        <v>0</v>
      </c>
      <c r="Q112" s="202">
        <v>0.00594</v>
      </c>
      <c r="R112" s="202">
        <f>Q112*H112</f>
        <v>0.24948</v>
      </c>
      <c r="S112" s="202">
        <v>0</v>
      </c>
      <c r="T112" s="203">
        <f>S112*H112</f>
        <v>0</v>
      </c>
      <c r="AR112" s="24" t="s">
        <v>291</v>
      </c>
      <c r="AT112" s="24" t="s">
        <v>156</v>
      </c>
      <c r="AU112" s="24" t="s">
        <v>83</v>
      </c>
      <c r="AY112" s="24" t="s">
        <v>153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161</v>
      </c>
      <c r="BK112" s="204">
        <f>ROUND(I112*H112,2)</f>
        <v>0</v>
      </c>
      <c r="BL112" s="24" t="s">
        <v>291</v>
      </c>
      <c r="BM112" s="24" t="s">
        <v>1094</v>
      </c>
    </row>
    <row r="113" spans="2:51" s="13" customFormat="1" ht="13.5">
      <c r="B113" s="228"/>
      <c r="C113" s="229"/>
      <c r="D113" s="207" t="s">
        <v>163</v>
      </c>
      <c r="E113" s="230" t="s">
        <v>21</v>
      </c>
      <c r="F113" s="231" t="s">
        <v>1088</v>
      </c>
      <c r="G113" s="229"/>
      <c r="H113" s="232" t="s">
        <v>21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163</v>
      </c>
      <c r="AU113" s="238" t="s">
        <v>83</v>
      </c>
      <c r="AV113" s="13" t="s">
        <v>81</v>
      </c>
      <c r="AW113" s="13" t="s">
        <v>37</v>
      </c>
      <c r="AX113" s="13" t="s">
        <v>73</v>
      </c>
      <c r="AY113" s="238" t="s">
        <v>153</v>
      </c>
    </row>
    <row r="114" spans="2:51" s="11" customFormat="1" ht="13.5">
      <c r="B114" s="205"/>
      <c r="C114" s="206"/>
      <c r="D114" s="207" t="s">
        <v>163</v>
      </c>
      <c r="E114" s="208" t="s">
        <v>21</v>
      </c>
      <c r="F114" s="209" t="s">
        <v>435</v>
      </c>
      <c r="G114" s="206"/>
      <c r="H114" s="210">
        <v>42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163</v>
      </c>
      <c r="AU114" s="216" t="s">
        <v>83</v>
      </c>
      <c r="AV114" s="11" t="s">
        <v>83</v>
      </c>
      <c r="AW114" s="11" t="s">
        <v>37</v>
      </c>
      <c r="AX114" s="11" t="s">
        <v>73</v>
      </c>
      <c r="AY114" s="216" t="s">
        <v>153</v>
      </c>
    </row>
    <row r="115" spans="2:51" s="12" customFormat="1" ht="13.5">
      <c r="B115" s="217"/>
      <c r="C115" s="218"/>
      <c r="D115" s="239" t="s">
        <v>163</v>
      </c>
      <c r="E115" s="240" t="s">
        <v>21</v>
      </c>
      <c r="F115" s="241" t="s">
        <v>165</v>
      </c>
      <c r="G115" s="218"/>
      <c r="H115" s="242">
        <v>42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163</v>
      </c>
      <c r="AU115" s="227" t="s">
        <v>83</v>
      </c>
      <c r="AV115" s="12" t="s">
        <v>161</v>
      </c>
      <c r="AW115" s="12" t="s">
        <v>37</v>
      </c>
      <c r="AX115" s="12" t="s">
        <v>81</v>
      </c>
      <c r="AY115" s="227" t="s">
        <v>153</v>
      </c>
    </row>
    <row r="116" spans="2:65" s="1" customFormat="1" ht="31.5" customHeight="1">
      <c r="B116" s="41"/>
      <c r="C116" s="193" t="s">
        <v>176</v>
      </c>
      <c r="D116" s="193" t="s">
        <v>156</v>
      </c>
      <c r="E116" s="194" t="s">
        <v>1095</v>
      </c>
      <c r="F116" s="195" t="s">
        <v>1096</v>
      </c>
      <c r="G116" s="196" t="s">
        <v>169</v>
      </c>
      <c r="H116" s="197">
        <v>8</v>
      </c>
      <c r="I116" s="198"/>
      <c r="J116" s="199">
        <f>ROUND(I116*H116,2)</f>
        <v>0</v>
      </c>
      <c r="K116" s="195" t="s">
        <v>160</v>
      </c>
      <c r="L116" s="61"/>
      <c r="M116" s="200" t="s">
        <v>21</v>
      </c>
      <c r="N116" s="201" t="s">
        <v>46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291</v>
      </c>
      <c r="AT116" s="24" t="s">
        <v>156</v>
      </c>
      <c r="AU116" s="24" t="s">
        <v>83</v>
      </c>
      <c r="AY116" s="24" t="s">
        <v>153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161</v>
      </c>
      <c r="BK116" s="204">
        <f>ROUND(I116*H116,2)</f>
        <v>0</v>
      </c>
      <c r="BL116" s="24" t="s">
        <v>291</v>
      </c>
      <c r="BM116" s="24" t="s">
        <v>1097</v>
      </c>
    </row>
    <row r="117" spans="2:63" s="10" customFormat="1" ht="29.85" customHeight="1">
      <c r="B117" s="176"/>
      <c r="C117" s="177"/>
      <c r="D117" s="190" t="s">
        <v>72</v>
      </c>
      <c r="E117" s="191" t="s">
        <v>1098</v>
      </c>
      <c r="F117" s="191" t="s">
        <v>1099</v>
      </c>
      <c r="G117" s="177"/>
      <c r="H117" s="177"/>
      <c r="I117" s="180"/>
      <c r="J117" s="192">
        <f>BK117</f>
        <v>0</v>
      </c>
      <c r="K117" s="177"/>
      <c r="L117" s="182"/>
      <c r="M117" s="183"/>
      <c r="N117" s="184"/>
      <c r="O117" s="184"/>
      <c r="P117" s="185">
        <f>SUM(P118:P121)</f>
        <v>0</v>
      </c>
      <c r="Q117" s="184"/>
      <c r="R117" s="185">
        <f>SUM(R118:R121)</f>
        <v>0.00832</v>
      </c>
      <c r="S117" s="184"/>
      <c r="T117" s="186">
        <f>SUM(T118:T121)</f>
        <v>0.0532</v>
      </c>
      <c r="AR117" s="187" t="s">
        <v>83</v>
      </c>
      <c r="AT117" s="188" t="s">
        <v>72</v>
      </c>
      <c r="AU117" s="188" t="s">
        <v>81</v>
      </c>
      <c r="AY117" s="187" t="s">
        <v>153</v>
      </c>
      <c r="BK117" s="189">
        <f>SUM(BK118:BK121)</f>
        <v>0</v>
      </c>
    </row>
    <row r="118" spans="2:65" s="1" customFormat="1" ht="31.5" customHeight="1">
      <c r="B118" s="41"/>
      <c r="C118" s="193" t="s">
        <v>230</v>
      </c>
      <c r="D118" s="193" t="s">
        <v>156</v>
      </c>
      <c r="E118" s="194" t="s">
        <v>1100</v>
      </c>
      <c r="F118" s="195" t="s">
        <v>1101</v>
      </c>
      <c r="G118" s="196" t="s">
        <v>1102</v>
      </c>
      <c r="H118" s="197">
        <v>8</v>
      </c>
      <c r="I118" s="198"/>
      <c r="J118" s="199">
        <f>ROUND(I118*H118,2)</f>
        <v>0</v>
      </c>
      <c r="K118" s="195" t="s">
        <v>160</v>
      </c>
      <c r="L118" s="61"/>
      <c r="M118" s="200" t="s">
        <v>21</v>
      </c>
      <c r="N118" s="201" t="s">
        <v>46</v>
      </c>
      <c r="O118" s="42"/>
      <c r="P118" s="202">
        <f>O118*H118</f>
        <v>0</v>
      </c>
      <c r="Q118" s="202">
        <v>0.00068</v>
      </c>
      <c r="R118" s="202">
        <f>Q118*H118</f>
        <v>0.00544</v>
      </c>
      <c r="S118" s="202">
        <v>0</v>
      </c>
      <c r="T118" s="203">
        <f>S118*H118</f>
        <v>0</v>
      </c>
      <c r="AR118" s="24" t="s">
        <v>291</v>
      </c>
      <c r="AT118" s="24" t="s">
        <v>156</v>
      </c>
      <c r="AU118" s="24" t="s">
        <v>83</v>
      </c>
      <c r="AY118" s="24" t="s">
        <v>153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161</v>
      </c>
      <c r="BK118" s="204">
        <f>ROUND(I118*H118,2)</f>
        <v>0</v>
      </c>
      <c r="BL118" s="24" t="s">
        <v>291</v>
      </c>
      <c r="BM118" s="24" t="s">
        <v>1103</v>
      </c>
    </row>
    <row r="119" spans="2:65" s="1" customFormat="1" ht="22.5" customHeight="1">
      <c r="B119" s="41"/>
      <c r="C119" s="193" t="s">
        <v>234</v>
      </c>
      <c r="D119" s="193" t="s">
        <v>156</v>
      </c>
      <c r="E119" s="194" t="s">
        <v>1104</v>
      </c>
      <c r="F119" s="195" t="s">
        <v>1105</v>
      </c>
      <c r="G119" s="196" t="s">
        <v>169</v>
      </c>
      <c r="H119" s="197">
        <v>8</v>
      </c>
      <c r="I119" s="198"/>
      <c r="J119" s="199">
        <f>ROUND(I119*H119,2)</f>
        <v>0</v>
      </c>
      <c r="K119" s="195" t="s">
        <v>160</v>
      </c>
      <c r="L119" s="61"/>
      <c r="M119" s="200" t="s">
        <v>21</v>
      </c>
      <c r="N119" s="201" t="s">
        <v>46</v>
      </c>
      <c r="O119" s="42"/>
      <c r="P119" s="202">
        <f>O119*H119</f>
        <v>0</v>
      </c>
      <c r="Q119" s="202">
        <v>0.00026</v>
      </c>
      <c r="R119" s="202">
        <f>Q119*H119</f>
        <v>0.00208</v>
      </c>
      <c r="S119" s="202">
        <v>0</v>
      </c>
      <c r="T119" s="203">
        <f>S119*H119</f>
        <v>0</v>
      </c>
      <c r="AR119" s="24" t="s">
        <v>291</v>
      </c>
      <c r="AT119" s="24" t="s">
        <v>156</v>
      </c>
      <c r="AU119" s="24" t="s">
        <v>83</v>
      </c>
      <c r="AY119" s="24" t="s">
        <v>153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161</v>
      </c>
      <c r="BK119" s="204">
        <f>ROUND(I119*H119,2)</f>
        <v>0</v>
      </c>
      <c r="BL119" s="24" t="s">
        <v>291</v>
      </c>
      <c r="BM119" s="24" t="s">
        <v>1106</v>
      </c>
    </row>
    <row r="120" spans="2:65" s="1" customFormat="1" ht="22.5" customHeight="1">
      <c r="B120" s="41"/>
      <c r="C120" s="193" t="s">
        <v>247</v>
      </c>
      <c r="D120" s="193" t="s">
        <v>156</v>
      </c>
      <c r="E120" s="194" t="s">
        <v>1107</v>
      </c>
      <c r="F120" s="195" t="s">
        <v>1108</v>
      </c>
      <c r="G120" s="196" t="s">
        <v>169</v>
      </c>
      <c r="H120" s="197">
        <v>10</v>
      </c>
      <c r="I120" s="198"/>
      <c r="J120" s="199">
        <f>ROUND(I120*H120,2)</f>
        <v>0</v>
      </c>
      <c r="K120" s="195" t="s">
        <v>21</v>
      </c>
      <c r="L120" s="61"/>
      <c r="M120" s="200" t="s">
        <v>21</v>
      </c>
      <c r="N120" s="201" t="s">
        <v>46</v>
      </c>
      <c r="O120" s="42"/>
      <c r="P120" s="202">
        <f>O120*H120</f>
        <v>0</v>
      </c>
      <c r="Q120" s="202">
        <v>4E-05</v>
      </c>
      <c r="R120" s="202">
        <f>Q120*H120</f>
        <v>0.0004</v>
      </c>
      <c r="S120" s="202">
        <v>0.00532</v>
      </c>
      <c r="T120" s="203">
        <f>S120*H120</f>
        <v>0.0532</v>
      </c>
      <c r="AR120" s="24" t="s">
        <v>291</v>
      </c>
      <c r="AT120" s="24" t="s">
        <v>156</v>
      </c>
      <c r="AU120" s="24" t="s">
        <v>83</v>
      </c>
      <c r="AY120" s="24" t="s">
        <v>153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161</v>
      </c>
      <c r="BK120" s="204">
        <f>ROUND(I120*H120,2)</f>
        <v>0</v>
      </c>
      <c r="BL120" s="24" t="s">
        <v>291</v>
      </c>
      <c r="BM120" s="24" t="s">
        <v>1109</v>
      </c>
    </row>
    <row r="121" spans="2:65" s="1" customFormat="1" ht="22.5" customHeight="1">
      <c r="B121" s="41"/>
      <c r="C121" s="193" t="s">
        <v>271</v>
      </c>
      <c r="D121" s="193" t="s">
        <v>156</v>
      </c>
      <c r="E121" s="194" t="s">
        <v>1110</v>
      </c>
      <c r="F121" s="195" t="s">
        <v>1111</v>
      </c>
      <c r="G121" s="196" t="s">
        <v>169</v>
      </c>
      <c r="H121" s="197">
        <v>10</v>
      </c>
      <c r="I121" s="198"/>
      <c r="J121" s="199">
        <f>ROUND(I121*H121,2)</f>
        <v>0</v>
      </c>
      <c r="K121" s="195" t="s">
        <v>160</v>
      </c>
      <c r="L121" s="61"/>
      <c r="M121" s="200" t="s">
        <v>21</v>
      </c>
      <c r="N121" s="201" t="s">
        <v>46</v>
      </c>
      <c r="O121" s="42"/>
      <c r="P121" s="202">
        <f>O121*H121</f>
        <v>0</v>
      </c>
      <c r="Q121" s="202">
        <v>4E-05</v>
      </c>
      <c r="R121" s="202">
        <f>Q121*H121</f>
        <v>0.0004</v>
      </c>
      <c r="S121" s="202">
        <v>0</v>
      </c>
      <c r="T121" s="203">
        <f>S121*H121</f>
        <v>0</v>
      </c>
      <c r="AR121" s="24" t="s">
        <v>291</v>
      </c>
      <c r="AT121" s="24" t="s">
        <v>156</v>
      </c>
      <c r="AU121" s="24" t="s">
        <v>83</v>
      </c>
      <c r="AY121" s="24" t="s">
        <v>153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161</v>
      </c>
      <c r="BK121" s="204">
        <f>ROUND(I121*H121,2)</f>
        <v>0</v>
      </c>
      <c r="BL121" s="24" t="s">
        <v>291</v>
      </c>
      <c r="BM121" s="24" t="s">
        <v>1112</v>
      </c>
    </row>
    <row r="122" spans="2:63" s="10" customFormat="1" ht="29.85" customHeight="1">
      <c r="B122" s="176"/>
      <c r="C122" s="177"/>
      <c r="D122" s="190" t="s">
        <v>72</v>
      </c>
      <c r="E122" s="191" t="s">
        <v>1113</v>
      </c>
      <c r="F122" s="191" t="s">
        <v>1114</v>
      </c>
      <c r="G122" s="177"/>
      <c r="H122" s="177"/>
      <c r="I122" s="180"/>
      <c r="J122" s="192">
        <f>BK122</f>
        <v>0</v>
      </c>
      <c r="K122" s="177"/>
      <c r="L122" s="182"/>
      <c r="M122" s="183"/>
      <c r="N122" s="184"/>
      <c r="O122" s="184"/>
      <c r="P122" s="185">
        <f>SUM(P123:P138)</f>
        <v>0</v>
      </c>
      <c r="Q122" s="184"/>
      <c r="R122" s="185">
        <f>SUM(R123:R138)</f>
        <v>0.2088</v>
      </c>
      <c r="S122" s="184"/>
      <c r="T122" s="186">
        <f>SUM(T123:T138)</f>
        <v>3.1416000000000004</v>
      </c>
      <c r="AR122" s="187" t="s">
        <v>83</v>
      </c>
      <c r="AT122" s="188" t="s">
        <v>72</v>
      </c>
      <c r="AU122" s="188" t="s">
        <v>81</v>
      </c>
      <c r="AY122" s="187" t="s">
        <v>153</v>
      </c>
      <c r="BK122" s="189">
        <f>SUM(BK123:BK138)</f>
        <v>0</v>
      </c>
    </row>
    <row r="123" spans="2:65" s="1" customFormat="1" ht="31.5" customHeight="1">
      <c r="B123" s="41"/>
      <c r="C123" s="193" t="s">
        <v>276</v>
      </c>
      <c r="D123" s="193" t="s">
        <v>156</v>
      </c>
      <c r="E123" s="194" t="s">
        <v>1115</v>
      </c>
      <c r="F123" s="195" t="s">
        <v>1116</v>
      </c>
      <c r="G123" s="196" t="s">
        <v>169</v>
      </c>
      <c r="H123" s="197">
        <v>8</v>
      </c>
      <c r="I123" s="198"/>
      <c r="J123" s="199">
        <f>ROUND(I123*H123,2)</f>
        <v>0</v>
      </c>
      <c r="K123" s="195" t="s">
        <v>160</v>
      </c>
      <c r="L123" s="61"/>
      <c r="M123" s="200" t="s">
        <v>21</v>
      </c>
      <c r="N123" s="201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291</v>
      </c>
      <c r="AT123" s="24" t="s">
        <v>156</v>
      </c>
      <c r="AU123" s="24" t="s">
        <v>83</v>
      </c>
      <c r="AY123" s="24" t="s">
        <v>153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161</v>
      </c>
      <c r="BK123" s="204">
        <f>ROUND(I123*H123,2)</f>
        <v>0</v>
      </c>
      <c r="BL123" s="24" t="s">
        <v>291</v>
      </c>
      <c r="BM123" s="24" t="s">
        <v>1117</v>
      </c>
    </row>
    <row r="124" spans="2:51" s="11" customFormat="1" ht="13.5">
      <c r="B124" s="205"/>
      <c r="C124" s="206"/>
      <c r="D124" s="207" t="s">
        <v>163</v>
      </c>
      <c r="E124" s="208" t="s">
        <v>21</v>
      </c>
      <c r="F124" s="209" t="s">
        <v>176</v>
      </c>
      <c r="G124" s="206"/>
      <c r="H124" s="210">
        <v>8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163</v>
      </c>
      <c r="AU124" s="216" t="s">
        <v>83</v>
      </c>
      <c r="AV124" s="11" t="s">
        <v>83</v>
      </c>
      <c r="AW124" s="11" t="s">
        <v>37</v>
      </c>
      <c r="AX124" s="11" t="s">
        <v>73</v>
      </c>
      <c r="AY124" s="216" t="s">
        <v>153</v>
      </c>
    </row>
    <row r="125" spans="2:51" s="12" customFormat="1" ht="13.5">
      <c r="B125" s="217"/>
      <c r="C125" s="218"/>
      <c r="D125" s="239" t="s">
        <v>163</v>
      </c>
      <c r="E125" s="240" t="s">
        <v>21</v>
      </c>
      <c r="F125" s="241" t="s">
        <v>165</v>
      </c>
      <c r="G125" s="218"/>
      <c r="H125" s="242">
        <v>8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163</v>
      </c>
      <c r="AU125" s="227" t="s">
        <v>83</v>
      </c>
      <c r="AV125" s="12" t="s">
        <v>161</v>
      </c>
      <c r="AW125" s="12" t="s">
        <v>37</v>
      </c>
      <c r="AX125" s="12" t="s">
        <v>81</v>
      </c>
      <c r="AY125" s="227" t="s">
        <v>153</v>
      </c>
    </row>
    <row r="126" spans="2:65" s="1" customFormat="1" ht="22.5" customHeight="1">
      <c r="B126" s="41"/>
      <c r="C126" s="193" t="s">
        <v>282</v>
      </c>
      <c r="D126" s="193" t="s">
        <v>156</v>
      </c>
      <c r="E126" s="194" t="s">
        <v>1118</v>
      </c>
      <c r="F126" s="195" t="s">
        <v>1119</v>
      </c>
      <c r="G126" s="196" t="s">
        <v>183</v>
      </c>
      <c r="H126" s="197">
        <v>132</v>
      </c>
      <c r="I126" s="198"/>
      <c r="J126" s="199">
        <f>ROUND(I126*H126,2)</f>
        <v>0</v>
      </c>
      <c r="K126" s="195" t="s">
        <v>160</v>
      </c>
      <c r="L126" s="61"/>
      <c r="M126" s="200" t="s">
        <v>21</v>
      </c>
      <c r="N126" s="201" t="s">
        <v>46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0.0238</v>
      </c>
      <c r="T126" s="203">
        <f>S126*H126</f>
        <v>3.1416000000000004</v>
      </c>
      <c r="AR126" s="24" t="s">
        <v>291</v>
      </c>
      <c r="AT126" s="24" t="s">
        <v>156</v>
      </c>
      <c r="AU126" s="24" t="s">
        <v>83</v>
      </c>
      <c r="AY126" s="24" t="s">
        <v>153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161</v>
      </c>
      <c r="BK126" s="204">
        <f>ROUND(I126*H126,2)</f>
        <v>0</v>
      </c>
      <c r="BL126" s="24" t="s">
        <v>291</v>
      </c>
      <c r="BM126" s="24" t="s">
        <v>1120</v>
      </c>
    </row>
    <row r="127" spans="2:51" s="11" customFormat="1" ht="13.5">
      <c r="B127" s="205"/>
      <c r="C127" s="206"/>
      <c r="D127" s="207" t="s">
        <v>163</v>
      </c>
      <c r="E127" s="208" t="s">
        <v>21</v>
      </c>
      <c r="F127" s="209" t="s">
        <v>1121</v>
      </c>
      <c r="G127" s="206"/>
      <c r="H127" s="210">
        <v>132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163</v>
      </c>
      <c r="AU127" s="216" t="s">
        <v>83</v>
      </c>
      <c r="AV127" s="11" t="s">
        <v>83</v>
      </c>
      <c r="AW127" s="11" t="s">
        <v>37</v>
      </c>
      <c r="AX127" s="11" t="s">
        <v>73</v>
      </c>
      <c r="AY127" s="216" t="s">
        <v>153</v>
      </c>
    </row>
    <row r="128" spans="2:51" s="12" customFormat="1" ht="13.5">
      <c r="B128" s="217"/>
      <c r="C128" s="218"/>
      <c r="D128" s="239" t="s">
        <v>163</v>
      </c>
      <c r="E128" s="240" t="s">
        <v>21</v>
      </c>
      <c r="F128" s="241" t="s">
        <v>165</v>
      </c>
      <c r="G128" s="218"/>
      <c r="H128" s="242">
        <v>132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163</v>
      </c>
      <c r="AU128" s="227" t="s">
        <v>83</v>
      </c>
      <c r="AV128" s="12" t="s">
        <v>161</v>
      </c>
      <c r="AW128" s="12" t="s">
        <v>37</v>
      </c>
      <c r="AX128" s="12" t="s">
        <v>81</v>
      </c>
      <c r="AY128" s="227" t="s">
        <v>153</v>
      </c>
    </row>
    <row r="129" spans="2:65" s="1" customFormat="1" ht="31.5" customHeight="1">
      <c r="B129" s="41"/>
      <c r="C129" s="193" t="s">
        <v>10</v>
      </c>
      <c r="D129" s="193" t="s">
        <v>156</v>
      </c>
      <c r="E129" s="194" t="s">
        <v>1122</v>
      </c>
      <c r="F129" s="195" t="s">
        <v>1123</v>
      </c>
      <c r="G129" s="196" t="s">
        <v>1102</v>
      </c>
      <c r="H129" s="197">
        <v>5</v>
      </c>
      <c r="I129" s="198"/>
      <c r="J129" s="199">
        <f>ROUND(I129*H129,2)</f>
        <v>0</v>
      </c>
      <c r="K129" s="195" t="s">
        <v>21</v>
      </c>
      <c r="L129" s="61"/>
      <c r="M129" s="200" t="s">
        <v>21</v>
      </c>
      <c r="N129" s="201" t="s">
        <v>46</v>
      </c>
      <c r="O129" s="42"/>
      <c r="P129" s="202">
        <f>O129*H129</f>
        <v>0</v>
      </c>
      <c r="Q129" s="202">
        <v>0.024</v>
      </c>
      <c r="R129" s="202">
        <f>Q129*H129</f>
        <v>0.12</v>
      </c>
      <c r="S129" s="202">
        <v>0</v>
      </c>
      <c r="T129" s="203">
        <f>S129*H129</f>
        <v>0</v>
      </c>
      <c r="AR129" s="24" t="s">
        <v>291</v>
      </c>
      <c r="AT129" s="24" t="s">
        <v>156</v>
      </c>
      <c r="AU129" s="24" t="s">
        <v>83</v>
      </c>
      <c r="AY129" s="24" t="s">
        <v>153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161</v>
      </c>
      <c r="BK129" s="204">
        <f>ROUND(I129*H129,2)</f>
        <v>0</v>
      </c>
      <c r="BL129" s="24" t="s">
        <v>291</v>
      </c>
      <c r="BM129" s="24" t="s">
        <v>1124</v>
      </c>
    </row>
    <row r="130" spans="2:51" s="11" customFormat="1" ht="13.5">
      <c r="B130" s="205"/>
      <c r="C130" s="206"/>
      <c r="D130" s="239" t="s">
        <v>163</v>
      </c>
      <c r="E130" s="271" t="s">
        <v>21</v>
      </c>
      <c r="F130" s="264" t="s">
        <v>187</v>
      </c>
      <c r="G130" s="206"/>
      <c r="H130" s="265">
        <v>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163</v>
      </c>
      <c r="AU130" s="216" t="s">
        <v>83</v>
      </c>
      <c r="AV130" s="11" t="s">
        <v>83</v>
      </c>
      <c r="AW130" s="11" t="s">
        <v>37</v>
      </c>
      <c r="AX130" s="11" t="s">
        <v>81</v>
      </c>
      <c r="AY130" s="216" t="s">
        <v>153</v>
      </c>
    </row>
    <row r="131" spans="2:65" s="1" customFormat="1" ht="31.5" customHeight="1">
      <c r="B131" s="41"/>
      <c r="C131" s="193" t="s">
        <v>291</v>
      </c>
      <c r="D131" s="193" t="s">
        <v>156</v>
      </c>
      <c r="E131" s="194" t="s">
        <v>1125</v>
      </c>
      <c r="F131" s="195" t="s">
        <v>1123</v>
      </c>
      <c r="G131" s="196" t="s">
        <v>1102</v>
      </c>
      <c r="H131" s="197">
        <v>3</v>
      </c>
      <c r="I131" s="198"/>
      <c r="J131" s="199">
        <f>ROUND(I131*H131,2)</f>
        <v>0</v>
      </c>
      <c r="K131" s="195" t="s">
        <v>21</v>
      </c>
      <c r="L131" s="61"/>
      <c r="M131" s="200" t="s">
        <v>21</v>
      </c>
      <c r="N131" s="201" t="s">
        <v>46</v>
      </c>
      <c r="O131" s="42"/>
      <c r="P131" s="202">
        <f>O131*H131</f>
        <v>0</v>
      </c>
      <c r="Q131" s="202">
        <v>0.024</v>
      </c>
      <c r="R131" s="202">
        <f>Q131*H131</f>
        <v>0.07200000000000001</v>
      </c>
      <c r="S131" s="202">
        <v>0</v>
      </c>
      <c r="T131" s="203">
        <f>S131*H131</f>
        <v>0</v>
      </c>
      <c r="AR131" s="24" t="s">
        <v>291</v>
      </c>
      <c r="AT131" s="24" t="s">
        <v>156</v>
      </c>
      <c r="AU131" s="24" t="s">
        <v>83</v>
      </c>
      <c r="AY131" s="24" t="s">
        <v>153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161</v>
      </c>
      <c r="BK131" s="204">
        <f>ROUND(I131*H131,2)</f>
        <v>0</v>
      </c>
      <c r="BL131" s="24" t="s">
        <v>291</v>
      </c>
      <c r="BM131" s="24" t="s">
        <v>1126</v>
      </c>
    </row>
    <row r="132" spans="2:51" s="11" customFormat="1" ht="13.5">
      <c r="B132" s="205"/>
      <c r="C132" s="206"/>
      <c r="D132" s="239" t="s">
        <v>163</v>
      </c>
      <c r="E132" s="271" t="s">
        <v>21</v>
      </c>
      <c r="F132" s="264" t="s">
        <v>154</v>
      </c>
      <c r="G132" s="206"/>
      <c r="H132" s="265">
        <v>3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163</v>
      </c>
      <c r="AU132" s="216" t="s">
        <v>83</v>
      </c>
      <c r="AV132" s="11" t="s">
        <v>83</v>
      </c>
      <c r="AW132" s="11" t="s">
        <v>37</v>
      </c>
      <c r="AX132" s="11" t="s">
        <v>81</v>
      </c>
      <c r="AY132" s="216" t="s">
        <v>153</v>
      </c>
    </row>
    <row r="133" spans="2:65" s="1" customFormat="1" ht="22.5" customHeight="1">
      <c r="B133" s="41"/>
      <c r="C133" s="243" t="s">
        <v>296</v>
      </c>
      <c r="D133" s="243" t="s">
        <v>173</v>
      </c>
      <c r="E133" s="244" t="s">
        <v>1127</v>
      </c>
      <c r="F133" s="245" t="s">
        <v>1128</v>
      </c>
      <c r="G133" s="246" t="s">
        <v>169</v>
      </c>
      <c r="H133" s="247">
        <v>8</v>
      </c>
      <c r="I133" s="248"/>
      <c r="J133" s="249">
        <f>ROUND(I133*H133,2)</f>
        <v>0</v>
      </c>
      <c r="K133" s="245" t="s">
        <v>160</v>
      </c>
      <c r="L133" s="250"/>
      <c r="M133" s="251" t="s">
        <v>21</v>
      </c>
      <c r="N133" s="252" t="s">
        <v>46</v>
      </c>
      <c r="O133" s="42"/>
      <c r="P133" s="202">
        <f>O133*H133</f>
        <v>0</v>
      </c>
      <c r="Q133" s="202">
        <v>0.0021</v>
      </c>
      <c r="R133" s="202">
        <f>Q133*H133</f>
        <v>0.0168</v>
      </c>
      <c r="S133" s="202">
        <v>0</v>
      </c>
      <c r="T133" s="203">
        <f>S133*H133</f>
        <v>0</v>
      </c>
      <c r="AR133" s="24" t="s">
        <v>377</v>
      </c>
      <c r="AT133" s="24" t="s">
        <v>173</v>
      </c>
      <c r="AU133" s="24" t="s">
        <v>83</v>
      </c>
      <c r="AY133" s="24" t="s">
        <v>153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161</v>
      </c>
      <c r="BK133" s="204">
        <f>ROUND(I133*H133,2)</f>
        <v>0</v>
      </c>
      <c r="BL133" s="24" t="s">
        <v>291</v>
      </c>
      <c r="BM133" s="24" t="s">
        <v>1129</v>
      </c>
    </row>
    <row r="134" spans="2:65" s="1" customFormat="1" ht="22.5" customHeight="1">
      <c r="B134" s="41"/>
      <c r="C134" s="193" t="s">
        <v>300</v>
      </c>
      <c r="D134" s="193" t="s">
        <v>156</v>
      </c>
      <c r="E134" s="194" t="s">
        <v>1130</v>
      </c>
      <c r="F134" s="195" t="s">
        <v>1131</v>
      </c>
      <c r="G134" s="196" t="s">
        <v>169</v>
      </c>
      <c r="H134" s="197">
        <v>8</v>
      </c>
      <c r="I134" s="198"/>
      <c r="J134" s="199">
        <f>ROUND(I134*H134,2)</f>
        <v>0</v>
      </c>
      <c r="K134" s="195" t="s">
        <v>160</v>
      </c>
      <c r="L134" s="61"/>
      <c r="M134" s="200" t="s">
        <v>21</v>
      </c>
      <c r="N134" s="201" t="s">
        <v>46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291</v>
      </c>
      <c r="AT134" s="24" t="s">
        <v>156</v>
      </c>
      <c r="AU134" s="24" t="s">
        <v>83</v>
      </c>
      <c r="AY134" s="24" t="s">
        <v>153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161</v>
      </c>
      <c r="BK134" s="204">
        <f>ROUND(I134*H134,2)</f>
        <v>0</v>
      </c>
      <c r="BL134" s="24" t="s">
        <v>291</v>
      </c>
      <c r="BM134" s="24" t="s">
        <v>1132</v>
      </c>
    </row>
    <row r="135" spans="2:65" s="1" customFormat="1" ht="31.5" customHeight="1">
      <c r="B135" s="41"/>
      <c r="C135" s="193" t="s">
        <v>307</v>
      </c>
      <c r="D135" s="193" t="s">
        <v>156</v>
      </c>
      <c r="E135" s="194" t="s">
        <v>1133</v>
      </c>
      <c r="F135" s="195" t="s">
        <v>1134</v>
      </c>
      <c r="G135" s="196" t="s">
        <v>393</v>
      </c>
      <c r="H135" s="197">
        <v>3.142</v>
      </c>
      <c r="I135" s="198"/>
      <c r="J135" s="199">
        <f>ROUND(I135*H135,2)</f>
        <v>0</v>
      </c>
      <c r="K135" s="195" t="s">
        <v>160</v>
      </c>
      <c r="L135" s="61"/>
      <c r="M135" s="200" t="s">
        <v>21</v>
      </c>
      <c r="N135" s="201" t="s">
        <v>46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4" t="s">
        <v>291</v>
      </c>
      <c r="AT135" s="24" t="s">
        <v>156</v>
      </c>
      <c r="AU135" s="24" t="s">
        <v>83</v>
      </c>
      <c r="AY135" s="24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161</v>
      </c>
      <c r="BK135" s="204">
        <f>ROUND(I135*H135,2)</f>
        <v>0</v>
      </c>
      <c r="BL135" s="24" t="s">
        <v>291</v>
      </c>
      <c r="BM135" s="24" t="s">
        <v>1135</v>
      </c>
    </row>
    <row r="136" spans="2:51" s="11" customFormat="1" ht="13.5">
      <c r="B136" s="205"/>
      <c r="C136" s="206"/>
      <c r="D136" s="207" t="s">
        <v>163</v>
      </c>
      <c r="E136" s="208" t="s">
        <v>21</v>
      </c>
      <c r="F136" s="209" t="s">
        <v>1136</v>
      </c>
      <c r="G136" s="206"/>
      <c r="H136" s="210">
        <v>3.142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163</v>
      </c>
      <c r="AU136" s="216" t="s">
        <v>83</v>
      </c>
      <c r="AV136" s="11" t="s">
        <v>83</v>
      </c>
      <c r="AW136" s="11" t="s">
        <v>37</v>
      </c>
      <c r="AX136" s="11" t="s">
        <v>73</v>
      </c>
      <c r="AY136" s="216" t="s">
        <v>153</v>
      </c>
    </row>
    <row r="137" spans="2:51" s="12" customFormat="1" ht="13.5">
      <c r="B137" s="217"/>
      <c r="C137" s="218"/>
      <c r="D137" s="239" t="s">
        <v>163</v>
      </c>
      <c r="E137" s="240" t="s">
        <v>21</v>
      </c>
      <c r="F137" s="241" t="s">
        <v>165</v>
      </c>
      <c r="G137" s="218"/>
      <c r="H137" s="242">
        <v>3.142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163</v>
      </c>
      <c r="AU137" s="227" t="s">
        <v>83</v>
      </c>
      <c r="AV137" s="12" t="s">
        <v>161</v>
      </c>
      <c r="AW137" s="12" t="s">
        <v>37</v>
      </c>
      <c r="AX137" s="12" t="s">
        <v>81</v>
      </c>
      <c r="AY137" s="227" t="s">
        <v>153</v>
      </c>
    </row>
    <row r="138" spans="2:65" s="1" customFormat="1" ht="31.5" customHeight="1">
      <c r="B138" s="41"/>
      <c r="C138" s="193" t="s">
        <v>314</v>
      </c>
      <c r="D138" s="193" t="s">
        <v>156</v>
      </c>
      <c r="E138" s="194" t="s">
        <v>1137</v>
      </c>
      <c r="F138" s="195" t="s">
        <v>1138</v>
      </c>
      <c r="G138" s="196" t="s">
        <v>393</v>
      </c>
      <c r="H138" s="197">
        <v>0.209</v>
      </c>
      <c r="I138" s="198"/>
      <c r="J138" s="199">
        <f>ROUND(I138*H138,2)</f>
        <v>0</v>
      </c>
      <c r="K138" s="195" t="s">
        <v>160</v>
      </c>
      <c r="L138" s="61"/>
      <c r="M138" s="200" t="s">
        <v>21</v>
      </c>
      <c r="N138" s="201" t="s">
        <v>46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4" t="s">
        <v>291</v>
      </c>
      <c r="AT138" s="24" t="s">
        <v>156</v>
      </c>
      <c r="AU138" s="24" t="s">
        <v>83</v>
      </c>
      <c r="AY138" s="24" t="s">
        <v>153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161</v>
      </c>
      <c r="BK138" s="204">
        <f>ROUND(I138*H138,2)</f>
        <v>0</v>
      </c>
      <c r="BL138" s="24" t="s">
        <v>291</v>
      </c>
      <c r="BM138" s="24" t="s">
        <v>1139</v>
      </c>
    </row>
    <row r="139" spans="2:63" s="10" customFormat="1" ht="29.85" customHeight="1">
      <c r="B139" s="176"/>
      <c r="C139" s="177"/>
      <c r="D139" s="190" t="s">
        <v>72</v>
      </c>
      <c r="E139" s="191" t="s">
        <v>858</v>
      </c>
      <c r="F139" s="191" t="s">
        <v>859</v>
      </c>
      <c r="G139" s="177"/>
      <c r="H139" s="177"/>
      <c r="I139" s="180"/>
      <c r="J139" s="192">
        <f>BK139</f>
        <v>0</v>
      </c>
      <c r="K139" s="177"/>
      <c r="L139" s="182"/>
      <c r="M139" s="183"/>
      <c r="N139" s="184"/>
      <c r="O139" s="184"/>
      <c r="P139" s="185">
        <f>SUM(P140:P151)</f>
        <v>0</v>
      </c>
      <c r="Q139" s="184"/>
      <c r="R139" s="185">
        <f>SUM(R140:R151)</f>
        <v>0.01976</v>
      </c>
      <c r="S139" s="184"/>
      <c r="T139" s="186">
        <f>SUM(T140:T151)</f>
        <v>0</v>
      </c>
      <c r="AR139" s="187" t="s">
        <v>83</v>
      </c>
      <c r="AT139" s="188" t="s">
        <v>72</v>
      </c>
      <c r="AU139" s="188" t="s">
        <v>81</v>
      </c>
      <c r="AY139" s="187" t="s">
        <v>153</v>
      </c>
      <c r="BK139" s="189">
        <f>SUM(BK140:BK151)</f>
        <v>0</v>
      </c>
    </row>
    <row r="140" spans="2:65" s="1" customFormat="1" ht="31.5" customHeight="1">
      <c r="B140" s="41"/>
      <c r="C140" s="193" t="s">
        <v>9</v>
      </c>
      <c r="D140" s="193" t="s">
        <v>156</v>
      </c>
      <c r="E140" s="194" t="s">
        <v>1140</v>
      </c>
      <c r="F140" s="195" t="s">
        <v>1141</v>
      </c>
      <c r="G140" s="196" t="s">
        <v>250</v>
      </c>
      <c r="H140" s="197">
        <v>152</v>
      </c>
      <c r="I140" s="198"/>
      <c r="J140" s="199">
        <f>ROUND(I140*H140,2)</f>
        <v>0</v>
      </c>
      <c r="K140" s="195" t="s">
        <v>160</v>
      </c>
      <c r="L140" s="61"/>
      <c r="M140" s="200" t="s">
        <v>21</v>
      </c>
      <c r="N140" s="201" t="s">
        <v>46</v>
      </c>
      <c r="O140" s="42"/>
      <c r="P140" s="202">
        <f>O140*H140</f>
        <v>0</v>
      </c>
      <c r="Q140" s="202">
        <v>2E-05</v>
      </c>
      <c r="R140" s="202">
        <f>Q140*H140</f>
        <v>0.00304</v>
      </c>
      <c r="S140" s="202">
        <v>0</v>
      </c>
      <c r="T140" s="203">
        <f>S140*H140</f>
        <v>0</v>
      </c>
      <c r="AR140" s="24" t="s">
        <v>291</v>
      </c>
      <c r="AT140" s="24" t="s">
        <v>156</v>
      </c>
      <c r="AU140" s="24" t="s">
        <v>83</v>
      </c>
      <c r="AY140" s="24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161</v>
      </c>
      <c r="BK140" s="204">
        <f>ROUND(I140*H140,2)</f>
        <v>0</v>
      </c>
      <c r="BL140" s="24" t="s">
        <v>291</v>
      </c>
      <c r="BM140" s="24" t="s">
        <v>1142</v>
      </c>
    </row>
    <row r="141" spans="2:51" s="11" customFormat="1" ht="13.5">
      <c r="B141" s="205"/>
      <c r="C141" s="206"/>
      <c r="D141" s="207" t="s">
        <v>163</v>
      </c>
      <c r="E141" s="208" t="s">
        <v>21</v>
      </c>
      <c r="F141" s="209" t="s">
        <v>1143</v>
      </c>
      <c r="G141" s="206"/>
      <c r="H141" s="210">
        <v>152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163</v>
      </c>
      <c r="AU141" s="216" t="s">
        <v>83</v>
      </c>
      <c r="AV141" s="11" t="s">
        <v>83</v>
      </c>
      <c r="AW141" s="11" t="s">
        <v>37</v>
      </c>
      <c r="AX141" s="11" t="s">
        <v>73</v>
      </c>
      <c r="AY141" s="216" t="s">
        <v>153</v>
      </c>
    </row>
    <row r="142" spans="2:51" s="12" customFormat="1" ht="13.5">
      <c r="B142" s="217"/>
      <c r="C142" s="218"/>
      <c r="D142" s="239" t="s">
        <v>163</v>
      </c>
      <c r="E142" s="240" t="s">
        <v>21</v>
      </c>
      <c r="F142" s="241" t="s">
        <v>165</v>
      </c>
      <c r="G142" s="218"/>
      <c r="H142" s="242">
        <v>152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163</v>
      </c>
      <c r="AU142" s="227" t="s">
        <v>83</v>
      </c>
      <c r="AV142" s="12" t="s">
        <v>161</v>
      </c>
      <c r="AW142" s="12" t="s">
        <v>37</v>
      </c>
      <c r="AX142" s="12" t="s">
        <v>81</v>
      </c>
      <c r="AY142" s="227" t="s">
        <v>153</v>
      </c>
    </row>
    <row r="143" spans="2:65" s="1" customFormat="1" ht="31.5" customHeight="1">
      <c r="B143" s="41"/>
      <c r="C143" s="193" t="s">
        <v>321</v>
      </c>
      <c r="D143" s="193" t="s">
        <v>156</v>
      </c>
      <c r="E143" s="194" t="s">
        <v>1144</v>
      </c>
      <c r="F143" s="195" t="s">
        <v>1145</v>
      </c>
      <c r="G143" s="196" t="s">
        <v>250</v>
      </c>
      <c r="H143" s="197">
        <v>152</v>
      </c>
      <c r="I143" s="198"/>
      <c r="J143" s="199">
        <f>ROUND(I143*H143,2)</f>
        <v>0</v>
      </c>
      <c r="K143" s="195" t="s">
        <v>160</v>
      </c>
      <c r="L143" s="61"/>
      <c r="M143" s="200" t="s">
        <v>21</v>
      </c>
      <c r="N143" s="201" t="s">
        <v>46</v>
      </c>
      <c r="O143" s="42"/>
      <c r="P143" s="202">
        <f>O143*H143</f>
        <v>0</v>
      </c>
      <c r="Q143" s="202">
        <v>2E-05</v>
      </c>
      <c r="R143" s="202">
        <f>Q143*H143</f>
        <v>0.00304</v>
      </c>
      <c r="S143" s="202">
        <v>0</v>
      </c>
      <c r="T143" s="203">
        <f>S143*H143</f>
        <v>0</v>
      </c>
      <c r="AR143" s="24" t="s">
        <v>291</v>
      </c>
      <c r="AT143" s="24" t="s">
        <v>156</v>
      </c>
      <c r="AU143" s="24" t="s">
        <v>83</v>
      </c>
      <c r="AY143" s="24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161</v>
      </c>
      <c r="BK143" s="204">
        <f>ROUND(I143*H143,2)</f>
        <v>0</v>
      </c>
      <c r="BL143" s="24" t="s">
        <v>291</v>
      </c>
      <c r="BM143" s="24" t="s">
        <v>1146</v>
      </c>
    </row>
    <row r="144" spans="2:51" s="11" customFormat="1" ht="13.5">
      <c r="B144" s="205"/>
      <c r="C144" s="206"/>
      <c r="D144" s="207" t="s">
        <v>163</v>
      </c>
      <c r="E144" s="208" t="s">
        <v>21</v>
      </c>
      <c r="F144" s="209" t="s">
        <v>1143</v>
      </c>
      <c r="G144" s="206"/>
      <c r="H144" s="210">
        <v>152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163</v>
      </c>
      <c r="AU144" s="216" t="s">
        <v>83</v>
      </c>
      <c r="AV144" s="11" t="s">
        <v>83</v>
      </c>
      <c r="AW144" s="11" t="s">
        <v>37</v>
      </c>
      <c r="AX144" s="11" t="s">
        <v>73</v>
      </c>
      <c r="AY144" s="216" t="s">
        <v>153</v>
      </c>
    </row>
    <row r="145" spans="2:51" s="12" customFormat="1" ht="13.5">
      <c r="B145" s="217"/>
      <c r="C145" s="218"/>
      <c r="D145" s="239" t="s">
        <v>163</v>
      </c>
      <c r="E145" s="240" t="s">
        <v>21</v>
      </c>
      <c r="F145" s="241" t="s">
        <v>165</v>
      </c>
      <c r="G145" s="218"/>
      <c r="H145" s="242">
        <v>152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163</v>
      </c>
      <c r="AU145" s="227" t="s">
        <v>83</v>
      </c>
      <c r="AV145" s="12" t="s">
        <v>161</v>
      </c>
      <c r="AW145" s="12" t="s">
        <v>37</v>
      </c>
      <c r="AX145" s="12" t="s">
        <v>81</v>
      </c>
      <c r="AY145" s="227" t="s">
        <v>153</v>
      </c>
    </row>
    <row r="146" spans="2:65" s="1" customFormat="1" ht="22.5" customHeight="1">
      <c r="B146" s="41"/>
      <c r="C146" s="193" t="s">
        <v>326</v>
      </c>
      <c r="D146" s="193" t="s">
        <v>156</v>
      </c>
      <c r="E146" s="194" t="s">
        <v>1147</v>
      </c>
      <c r="F146" s="195" t="s">
        <v>1148</v>
      </c>
      <c r="G146" s="196" t="s">
        <v>250</v>
      </c>
      <c r="H146" s="197">
        <v>152</v>
      </c>
      <c r="I146" s="198"/>
      <c r="J146" s="199">
        <f>ROUND(I146*H146,2)</f>
        <v>0</v>
      </c>
      <c r="K146" s="195" t="s">
        <v>160</v>
      </c>
      <c r="L146" s="61"/>
      <c r="M146" s="200" t="s">
        <v>21</v>
      </c>
      <c r="N146" s="201" t="s">
        <v>46</v>
      </c>
      <c r="O146" s="42"/>
      <c r="P146" s="202">
        <f>O146*H146</f>
        <v>0</v>
      </c>
      <c r="Q146" s="202">
        <v>6E-05</v>
      </c>
      <c r="R146" s="202">
        <f>Q146*H146</f>
        <v>0.00912</v>
      </c>
      <c r="S146" s="202">
        <v>0</v>
      </c>
      <c r="T146" s="203">
        <f>S146*H146</f>
        <v>0</v>
      </c>
      <c r="AR146" s="24" t="s">
        <v>291</v>
      </c>
      <c r="AT146" s="24" t="s">
        <v>156</v>
      </c>
      <c r="AU146" s="24" t="s">
        <v>83</v>
      </c>
      <c r="AY146" s="24" t="s">
        <v>153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161</v>
      </c>
      <c r="BK146" s="204">
        <f>ROUND(I146*H146,2)</f>
        <v>0</v>
      </c>
      <c r="BL146" s="24" t="s">
        <v>291</v>
      </c>
      <c r="BM146" s="24" t="s">
        <v>1149</v>
      </c>
    </row>
    <row r="147" spans="2:51" s="11" customFormat="1" ht="13.5">
      <c r="B147" s="205"/>
      <c r="C147" s="206"/>
      <c r="D147" s="207" t="s">
        <v>163</v>
      </c>
      <c r="E147" s="208" t="s">
        <v>21</v>
      </c>
      <c r="F147" s="209" t="s">
        <v>1143</v>
      </c>
      <c r="G147" s="206"/>
      <c r="H147" s="210">
        <v>152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163</v>
      </c>
      <c r="AU147" s="216" t="s">
        <v>83</v>
      </c>
      <c r="AV147" s="11" t="s">
        <v>83</v>
      </c>
      <c r="AW147" s="11" t="s">
        <v>37</v>
      </c>
      <c r="AX147" s="11" t="s">
        <v>73</v>
      </c>
      <c r="AY147" s="216" t="s">
        <v>153</v>
      </c>
    </row>
    <row r="148" spans="2:51" s="12" customFormat="1" ht="13.5">
      <c r="B148" s="217"/>
      <c r="C148" s="218"/>
      <c r="D148" s="239" t="s">
        <v>163</v>
      </c>
      <c r="E148" s="240" t="s">
        <v>21</v>
      </c>
      <c r="F148" s="241" t="s">
        <v>165</v>
      </c>
      <c r="G148" s="218"/>
      <c r="H148" s="242">
        <v>152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163</v>
      </c>
      <c r="AU148" s="227" t="s">
        <v>83</v>
      </c>
      <c r="AV148" s="12" t="s">
        <v>161</v>
      </c>
      <c r="AW148" s="12" t="s">
        <v>37</v>
      </c>
      <c r="AX148" s="12" t="s">
        <v>81</v>
      </c>
      <c r="AY148" s="227" t="s">
        <v>153</v>
      </c>
    </row>
    <row r="149" spans="2:65" s="1" customFormat="1" ht="31.5" customHeight="1">
      <c r="B149" s="41"/>
      <c r="C149" s="193" t="s">
        <v>334</v>
      </c>
      <c r="D149" s="193" t="s">
        <v>156</v>
      </c>
      <c r="E149" s="194" t="s">
        <v>1150</v>
      </c>
      <c r="F149" s="195" t="s">
        <v>1151</v>
      </c>
      <c r="G149" s="196" t="s">
        <v>250</v>
      </c>
      <c r="H149" s="197">
        <v>152</v>
      </c>
      <c r="I149" s="198"/>
      <c r="J149" s="199">
        <f>ROUND(I149*H149,2)</f>
        <v>0</v>
      </c>
      <c r="K149" s="195" t="s">
        <v>160</v>
      </c>
      <c r="L149" s="61"/>
      <c r="M149" s="200" t="s">
        <v>21</v>
      </c>
      <c r="N149" s="201" t="s">
        <v>46</v>
      </c>
      <c r="O149" s="42"/>
      <c r="P149" s="202">
        <f>O149*H149</f>
        <v>0</v>
      </c>
      <c r="Q149" s="202">
        <v>3E-05</v>
      </c>
      <c r="R149" s="202">
        <f>Q149*H149</f>
        <v>0.00456</v>
      </c>
      <c r="S149" s="202">
        <v>0</v>
      </c>
      <c r="T149" s="203">
        <f>S149*H149</f>
        <v>0</v>
      </c>
      <c r="AR149" s="24" t="s">
        <v>291</v>
      </c>
      <c r="AT149" s="24" t="s">
        <v>156</v>
      </c>
      <c r="AU149" s="24" t="s">
        <v>83</v>
      </c>
      <c r="AY149" s="24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161</v>
      </c>
      <c r="BK149" s="204">
        <f>ROUND(I149*H149,2)</f>
        <v>0</v>
      </c>
      <c r="BL149" s="24" t="s">
        <v>291</v>
      </c>
      <c r="BM149" s="24" t="s">
        <v>1152</v>
      </c>
    </row>
    <row r="150" spans="2:51" s="11" customFormat="1" ht="13.5">
      <c r="B150" s="205"/>
      <c r="C150" s="206"/>
      <c r="D150" s="207" t="s">
        <v>163</v>
      </c>
      <c r="E150" s="208" t="s">
        <v>21</v>
      </c>
      <c r="F150" s="209" t="s">
        <v>1143</v>
      </c>
      <c r="G150" s="206"/>
      <c r="H150" s="210">
        <v>152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163</v>
      </c>
      <c r="AU150" s="216" t="s">
        <v>83</v>
      </c>
      <c r="AV150" s="11" t="s">
        <v>83</v>
      </c>
      <c r="AW150" s="11" t="s">
        <v>37</v>
      </c>
      <c r="AX150" s="11" t="s">
        <v>73</v>
      </c>
      <c r="AY150" s="216" t="s">
        <v>153</v>
      </c>
    </row>
    <row r="151" spans="2:51" s="12" customFormat="1" ht="13.5">
      <c r="B151" s="217"/>
      <c r="C151" s="218"/>
      <c r="D151" s="207" t="s">
        <v>163</v>
      </c>
      <c r="E151" s="219" t="s">
        <v>21</v>
      </c>
      <c r="F151" s="220" t="s">
        <v>165</v>
      </c>
      <c r="G151" s="218"/>
      <c r="H151" s="221">
        <v>152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163</v>
      </c>
      <c r="AU151" s="227" t="s">
        <v>83</v>
      </c>
      <c r="AV151" s="12" t="s">
        <v>161</v>
      </c>
      <c r="AW151" s="12" t="s">
        <v>37</v>
      </c>
      <c r="AX151" s="12" t="s">
        <v>81</v>
      </c>
      <c r="AY151" s="227" t="s">
        <v>153</v>
      </c>
    </row>
    <row r="152" spans="2:63" s="10" customFormat="1" ht="37.35" customHeight="1">
      <c r="B152" s="176"/>
      <c r="C152" s="177"/>
      <c r="D152" s="190" t="s">
        <v>72</v>
      </c>
      <c r="E152" s="272" t="s">
        <v>932</v>
      </c>
      <c r="F152" s="272" t="s">
        <v>933</v>
      </c>
      <c r="G152" s="177"/>
      <c r="H152" s="177"/>
      <c r="I152" s="180"/>
      <c r="J152" s="273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161</v>
      </c>
      <c r="AT152" s="188" t="s">
        <v>72</v>
      </c>
      <c r="AU152" s="188" t="s">
        <v>73</v>
      </c>
      <c r="AY152" s="187" t="s">
        <v>153</v>
      </c>
      <c r="BK152" s="189">
        <f>BK153</f>
        <v>0</v>
      </c>
    </row>
    <row r="153" spans="2:65" s="1" customFormat="1" ht="22.5" customHeight="1">
      <c r="B153" s="41"/>
      <c r="C153" s="193" t="s">
        <v>341</v>
      </c>
      <c r="D153" s="193" t="s">
        <v>156</v>
      </c>
      <c r="E153" s="194" t="s">
        <v>935</v>
      </c>
      <c r="F153" s="195" t="s">
        <v>1153</v>
      </c>
      <c r="G153" s="196" t="s">
        <v>1154</v>
      </c>
      <c r="H153" s="197">
        <v>24</v>
      </c>
      <c r="I153" s="198"/>
      <c r="J153" s="199">
        <f>ROUND(I153*H153,2)</f>
        <v>0</v>
      </c>
      <c r="K153" s="195" t="s">
        <v>21</v>
      </c>
      <c r="L153" s="61"/>
      <c r="M153" s="200" t="s">
        <v>21</v>
      </c>
      <c r="N153" s="201" t="s">
        <v>46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937</v>
      </c>
      <c r="AT153" s="24" t="s">
        <v>156</v>
      </c>
      <c r="AU153" s="24" t="s">
        <v>81</v>
      </c>
      <c r="AY153" s="24" t="s">
        <v>153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161</v>
      </c>
      <c r="BK153" s="204">
        <f>ROUND(I153*H153,2)</f>
        <v>0</v>
      </c>
      <c r="BL153" s="24" t="s">
        <v>937</v>
      </c>
      <c r="BM153" s="24" t="s">
        <v>1155</v>
      </c>
    </row>
    <row r="154" spans="2:63" s="10" customFormat="1" ht="37.35" customHeight="1">
      <c r="B154" s="176"/>
      <c r="C154" s="177"/>
      <c r="D154" s="190" t="s">
        <v>72</v>
      </c>
      <c r="E154" s="272" t="s">
        <v>1047</v>
      </c>
      <c r="F154" s="272" t="s">
        <v>1048</v>
      </c>
      <c r="G154" s="177"/>
      <c r="H154" s="177"/>
      <c r="I154" s="180"/>
      <c r="J154" s="273">
        <f>BK154</f>
        <v>0</v>
      </c>
      <c r="K154" s="177"/>
      <c r="L154" s="182"/>
      <c r="M154" s="183"/>
      <c r="N154" s="184"/>
      <c r="O154" s="184"/>
      <c r="P154" s="185">
        <f>SUM(P155:P156)</f>
        <v>0</v>
      </c>
      <c r="Q154" s="184"/>
      <c r="R154" s="185">
        <f>SUM(R155:R156)</f>
        <v>0</v>
      </c>
      <c r="S154" s="184"/>
      <c r="T154" s="186">
        <f>SUM(T155:T156)</f>
        <v>0</v>
      </c>
      <c r="AR154" s="187" t="s">
        <v>161</v>
      </c>
      <c r="AT154" s="188" t="s">
        <v>72</v>
      </c>
      <c r="AU154" s="188" t="s">
        <v>73</v>
      </c>
      <c r="AY154" s="187" t="s">
        <v>153</v>
      </c>
      <c r="BK154" s="189">
        <f>SUM(BK155:BK156)</f>
        <v>0</v>
      </c>
    </row>
    <row r="155" spans="2:65" s="1" customFormat="1" ht="22.5" customHeight="1">
      <c r="B155" s="41"/>
      <c r="C155" s="193" t="s">
        <v>346</v>
      </c>
      <c r="D155" s="193" t="s">
        <v>156</v>
      </c>
      <c r="E155" s="194" t="s">
        <v>1049</v>
      </c>
      <c r="F155" s="195" t="s">
        <v>1156</v>
      </c>
      <c r="G155" s="196" t="s">
        <v>536</v>
      </c>
      <c r="H155" s="197">
        <v>4</v>
      </c>
      <c r="I155" s="198"/>
      <c r="J155" s="199">
        <f>ROUND(I155*H155,2)</f>
        <v>0</v>
      </c>
      <c r="K155" s="195" t="s">
        <v>21</v>
      </c>
      <c r="L155" s="61"/>
      <c r="M155" s="200" t="s">
        <v>21</v>
      </c>
      <c r="N155" s="201" t="s">
        <v>46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937</v>
      </c>
      <c r="AT155" s="24" t="s">
        <v>156</v>
      </c>
      <c r="AU155" s="24" t="s">
        <v>81</v>
      </c>
      <c r="AY155" s="24" t="s">
        <v>153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161</v>
      </c>
      <c r="BK155" s="204">
        <f>ROUND(I155*H155,2)</f>
        <v>0</v>
      </c>
      <c r="BL155" s="24" t="s">
        <v>937</v>
      </c>
      <c r="BM155" s="24" t="s">
        <v>1157</v>
      </c>
    </row>
    <row r="156" spans="2:65" s="1" customFormat="1" ht="22.5" customHeight="1">
      <c r="B156" s="41"/>
      <c r="C156" s="193" t="s">
        <v>350</v>
      </c>
      <c r="D156" s="193" t="s">
        <v>156</v>
      </c>
      <c r="E156" s="194" t="s">
        <v>1054</v>
      </c>
      <c r="F156" s="195" t="s">
        <v>1158</v>
      </c>
      <c r="G156" s="196" t="s">
        <v>536</v>
      </c>
      <c r="H156" s="197">
        <v>6</v>
      </c>
      <c r="I156" s="198"/>
      <c r="J156" s="199">
        <f>ROUND(I156*H156,2)</f>
        <v>0</v>
      </c>
      <c r="K156" s="195" t="s">
        <v>21</v>
      </c>
      <c r="L156" s="61"/>
      <c r="M156" s="200" t="s">
        <v>21</v>
      </c>
      <c r="N156" s="201" t="s">
        <v>46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937</v>
      </c>
      <c r="AT156" s="24" t="s">
        <v>156</v>
      </c>
      <c r="AU156" s="24" t="s">
        <v>81</v>
      </c>
      <c r="AY156" s="24" t="s">
        <v>153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161</v>
      </c>
      <c r="BK156" s="204">
        <f>ROUND(I156*H156,2)</f>
        <v>0</v>
      </c>
      <c r="BL156" s="24" t="s">
        <v>937</v>
      </c>
      <c r="BM156" s="24" t="s">
        <v>1159</v>
      </c>
    </row>
    <row r="157" spans="2:63" s="10" customFormat="1" ht="37.35" customHeight="1">
      <c r="B157" s="176"/>
      <c r="C157" s="177"/>
      <c r="D157" s="178" t="s">
        <v>72</v>
      </c>
      <c r="E157" s="179" t="s">
        <v>939</v>
      </c>
      <c r="F157" s="179" t="s">
        <v>940</v>
      </c>
      <c r="G157" s="177"/>
      <c r="H157" s="177"/>
      <c r="I157" s="180"/>
      <c r="J157" s="181">
        <f>BK157</f>
        <v>0</v>
      </c>
      <c r="K157" s="177"/>
      <c r="L157" s="182"/>
      <c r="M157" s="183"/>
      <c r="N157" s="184"/>
      <c r="O157" s="184"/>
      <c r="P157" s="185">
        <f>P158+P160</f>
        <v>0</v>
      </c>
      <c r="Q157" s="184"/>
      <c r="R157" s="185">
        <f>R158+R160</f>
        <v>0</v>
      </c>
      <c r="S157" s="184"/>
      <c r="T157" s="186">
        <f>T158+T160</f>
        <v>0</v>
      </c>
      <c r="AR157" s="187" t="s">
        <v>187</v>
      </c>
      <c r="AT157" s="188" t="s">
        <v>72</v>
      </c>
      <c r="AU157" s="188" t="s">
        <v>73</v>
      </c>
      <c r="AY157" s="187" t="s">
        <v>153</v>
      </c>
      <c r="BK157" s="189">
        <f>BK158+BK160</f>
        <v>0</v>
      </c>
    </row>
    <row r="158" spans="2:63" s="10" customFormat="1" ht="19.9" customHeight="1">
      <c r="B158" s="176"/>
      <c r="C158" s="177"/>
      <c r="D158" s="190" t="s">
        <v>72</v>
      </c>
      <c r="E158" s="191" t="s">
        <v>941</v>
      </c>
      <c r="F158" s="191" t="s">
        <v>942</v>
      </c>
      <c r="G158" s="177"/>
      <c r="H158" s="177"/>
      <c r="I158" s="180"/>
      <c r="J158" s="192">
        <f>BK158</f>
        <v>0</v>
      </c>
      <c r="K158" s="177"/>
      <c r="L158" s="182"/>
      <c r="M158" s="183"/>
      <c r="N158" s="184"/>
      <c r="O158" s="184"/>
      <c r="P158" s="185">
        <f>P159</f>
        <v>0</v>
      </c>
      <c r="Q158" s="184"/>
      <c r="R158" s="185">
        <f>R159</f>
        <v>0</v>
      </c>
      <c r="S158" s="184"/>
      <c r="T158" s="186">
        <f>T159</f>
        <v>0</v>
      </c>
      <c r="AR158" s="187" t="s">
        <v>187</v>
      </c>
      <c r="AT158" s="188" t="s">
        <v>72</v>
      </c>
      <c r="AU158" s="188" t="s">
        <v>81</v>
      </c>
      <c r="AY158" s="187" t="s">
        <v>153</v>
      </c>
      <c r="BK158" s="189">
        <f>BK159</f>
        <v>0</v>
      </c>
    </row>
    <row r="159" spans="2:65" s="1" customFormat="1" ht="31.5" customHeight="1">
      <c r="B159" s="41"/>
      <c r="C159" s="193" t="s">
        <v>359</v>
      </c>
      <c r="D159" s="193" t="s">
        <v>156</v>
      </c>
      <c r="E159" s="194" t="s">
        <v>944</v>
      </c>
      <c r="F159" s="195" t="s">
        <v>945</v>
      </c>
      <c r="G159" s="196" t="s">
        <v>946</v>
      </c>
      <c r="H159" s="197">
        <v>1</v>
      </c>
      <c r="I159" s="198"/>
      <c r="J159" s="199">
        <f>ROUND(I159*H159,2)</f>
        <v>0</v>
      </c>
      <c r="K159" s="195" t="s">
        <v>160</v>
      </c>
      <c r="L159" s="61"/>
      <c r="M159" s="200" t="s">
        <v>21</v>
      </c>
      <c r="N159" s="201" t="s">
        <v>46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947</v>
      </c>
      <c r="AT159" s="24" t="s">
        <v>156</v>
      </c>
      <c r="AU159" s="24" t="s">
        <v>83</v>
      </c>
      <c r="AY159" s="24" t="s">
        <v>153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161</v>
      </c>
      <c r="BK159" s="204">
        <f>ROUND(I159*H159,2)</f>
        <v>0</v>
      </c>
      <c r="BL159" s="24" t="s">
        <v>947</v>
      </c>
      <c r="BM159" s="24" t="s">
        <v>1160</v>
      </c>
    </row>
    <row r="160" spans="2:63" s="10" customFormat="1" ht="29.85" customHeight="1">
      <c r="B160" s="176"/>
      <c r="C160" s="177"/>
      <c r="D160" s="190" t="s">
        <v>72</v>
      </c>
      <c r="E160" s="191" t="s">
        <v>949</v>
      </c>
      <c r="F160" s="191" t="s">
        <v>950</v>
      </c>
      <c r="G160" s="177"/>
      <c r="H160" s="177"/>
      <c r="I160" s="180"/>
      <c r="J160" s="192">
        <f>BK160</f>
        <v>0</v>
      </c>
      <c r="K160" s="177"/>
      <c r="L160" s="182"/>
      <c r="M160" s="183"/>
      <c r="N160" s="184"/>
      <c r="O160" s="184"/>
      <c r="P160" s="185">
        <f>P161</f>
        <v>0</v>
      </c>
      <c r="Q160" s="184"/>
      <c r="R160" s="185">
        <f>R161</f>
        <v>0</v>
      </c>
      <c r="S160" s="184"/>
      <c r="T160" s="186">
        <f>T161</f>
        <v>0</v>
      </c>
      <c r="AR160" s="187" t="s">
        <v>187</v>
      </c>
      <c r="AT160" s="188" t="s">
        <v>72</v>
      </c>
      <c r="AU160" s="188" t="s">
        <v>81</v>
      </c>
      <c r="AY160" s="187" t="s">
        <v>153</v>
      </c>
      <c r="BK160" s="189">
        <f>BK161</f>
        <v>0</v>
      </c>
    </row>
    <row r="161" spans="2:65" s="1" customFormat="1" ht="22.5" customHeight="1">
      <c r="B161" s="41"/>
      <c r="C161" s="193" t="s">
        <v>355</v>
      </c>
      <c r="D161" s="193" t="s">
        <v>156</v>
      </c>
      <c r="E161" s="194" t="s">
        <v>952</v>
      </c>
      <c r="F161" s="195" t="s">
        <v>953</v>
      </c>
      <c r="G161" s="196" t="s">
        <v>946</v>
      </c>
      <c r="H161" s="197">
        <v>1</v>
      </c>
      <c r="I161" s="198"/>
      <c r="J161" s="199">
        <f>ROUND(I161*H161,2)</f>
        <v>0</v>
      </c>
      <c r="K161" s="195" t="s">
        <v>160</v>
      </c>
      <c r="L161" s="61"/>
      <c r="M161" s="200" t="s">
        <v>21</v>
      </c>
      <c r="N161" s="274" t="s">
        <v>46</v>
      </c>
      <c r="O161" s="275"/>
      <c r="P161" s="276">
        <f>O161*H161</f>
        <v>0</v>
      </c>
      <c r="Q161" s="276">
        <v>0</v>
      </c>
      <c r="R161" s="276">
        <f>Q161*H161</f>
        <v>0</v>
      </c>
      <c r="S161" s="276">
        <v>0</v>
      </c>
      <c r="T161" s="277">
        <f>S161*H161</f>
        <v>0</v>
      </c>
      <c r="AR161" s="24" t="s">
        <v>947</v>
      </c>
      <c r="AT161" s="24" t="s">
        <v>156</v>
      </c>
      <c r="AU161" s="24" t="s">
        <v>83</v>
      </c>
      <c r="AY161" s="24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161</v>
      </c>
      <c r="BK161" s="204">
        <f>ROUND(I161*H161,2)</f>
        <v>0</v>
      </c>
      <c r="BL161" s="24" t="s">
        <v>947</v>
      </c>
      <c r="BM161" s="24" t="s">
        <v>1161</v>
      </c>
    </row>
    <row r="162" spans="2:12" s="1" customFormat="1" ht="6.95" customHeight="1">
      <c r="B162" s="56"/>
      <c r="C162" s="57"/>
      <c r="D162" s="57"/>
      <c r="E162" s="57"/>
      <c r="F162" s="57"/>
      <c r="G162" s="57"/>
      <c r="H162" s="57"/>
      <c r="I162" s="139"/>
      <c r="J162" s="57"/>
      <c r="K162" s="57"/>
      <c r="L162" s="61"/>
    </row>
  </sheetData>
  <sheetProtection algorithmName="SHA-512" hashValue="YmqXkDe9g49e4vslooj5VQVFiMrJu+OHJ2lfjwigEbaV79sCfiS9J5Aa/Sdetg7xjDVhjg9fxk9GufFzvIvZNQ==" saltValue="yPc4ewPDtwB3D21qc9Z1yw==" spinCount="100000" sheet="1" objects="1" scenarios="1" formatCells="0" formatColumns="0" formatRows="0" sort="0" autoFilter="0"/>
  <autoFilter ref="C87:K161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1162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ROUND(SUM(BE82:BE125),2)</f>
        <v>0</v>
      </c>
      <c r="G30" s="42"/>
      <c r="H30" s="42"/>
      <c r="I30" s="131">
        <v>0.21</v>
      </c>
      <c r="J30" s="130">
        <f>ROUND(ROUND((SUM(BE82:BE125)),2)*I30,2)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ROUND(SUM(BF82:BF125),2)</f>
        <v>0</v>
      </c>
      <c r="G31" s="42"/>
      <c r="H31" s="42"/>
      <c r="I31" s="131">
        <v>0.15</v>
      </c>
      <c r="J31" s="130">
        <f>ROUND(ROUND((SUM(BF82:BF125)),2)*I31,2)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ROUND(SUM(BG82:BG125),2)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ROUND(SUM(BH82:BH125),2)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ROUND(SUM(BI82:BI125),2)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18-07D - SO 04  ELEKTROINSTALACE OSVĚTLENÍ A ZÁSUVEK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119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1163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7" customFormat="1" ht="24.95" customHeight="1">
      <c r="B59" s="149"/>
      <c r="C59" s="150"/>
      <c r="D59" s="151" t="s">
        <v>963</v>
      </c>
      <c r="E59" s="152"/>
      <c r="F59" s="152"/>
      <c r="G59" s="152"/>
      <c r="H59" s="152"/>
      <c r="I59" s="153"/>
      <c r="J59" s="154">
        <f>J113</f>
        <v>0</v>
      </c>
      <c r="K59" s="155"/>
    </row>
    <row r="60" spans="2:11" s="7" customFormat="1" ht="24.95" customHeight="1">
      <c r="B60" s="149"/>
      <c r="C60" s="150"/>
      <c r="D60" s="151" t="s">
        <v>133</v>
      </c>
      <c r="E60" s="152"/>
      <c r="F60" s="152"/>
      <c r="G60" s="152"/>
      <c r="H60" s="152"/>
      <c r="I60" s="153"/>
      <c r="J60" s="154">
        <f>J121</f>
        <v>0</v>
      </c>
      <c r="K60" s="155"/>
    </row>
    <row r="61" spans="2:11" s="8" customFormat="1" ht="19.9" customHeight="1">
      <c r="B61" s="156"/>
      <c r="C61" s="157"/>
      <c r="D61" s="158" t="s">
        <v>134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11" s="8" customFormat="1" ht="19.9" customHeight="1">
      <c r="B62" s="156"/>
      <c r="C62" s="157"/>
      <c r="D62" s="158" t="s">
        <v>135</v>
      </c>
      <c r="E62" s="159"/>
      <c r="F62" s="159"/>
      <c r="G62" s="159"/>
      <c r="H62" s="159"/>
      <c r="I62" s="160"/>
      <c r="J62" s="161">
        <f>J124</f>
        <v>0</v>
      </c>
      <c r="K62" s="162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" customHeight="1">
      <c r="B69" s="41"/>
      <c r="C69" s="62" t="s">
        <v>137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9" t="str">
        <f>E7</f>
        <v>OPRAVA TĚLOCVIČEN A JEJICH ZÁZEMÍ ZŠ JUBILEJNÍ 3     I.ETAPA</v>
      </c>
      <c r="F72" s="400"/>
      <c r="G72" s="400"/>
      <c r="H72" s="400"/>
      <c r="I72" s="163"/>
      <c r="J72" s="63"/>
      <c r="K72" s="63"/>
      <c r="L72" s="61"/>
    </row>
    <row r="73" spans="2:12" s="1" customFormat="1" ht="14.45" customHeight="1">
      <c r="B73" s="41"/>
      <c r="C73" s="65" t="s">
        <v>105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75" t="str">
        <f>E9</f>
        <v xml:space="preserve">18-07D - SO 04  ELEKTROINSTALACE OSVĚTLENÍ A ZÁSUVEK </v>
      </c>
      <c r="F74" s="401"/>
      <c r="G74" s="401"/>
      <c r="H74" s="401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23</v>
      </c>
      <c r="D76" s="63"/>
      <c r="E76" s="63"/>
      <c r="F76" s="164" t="str">
        <f>F12</f>
        <v xml:space="preserve">JUBILEJNÍ 3, NOVÝ JIČÍN </v>
      </c>
      <c r="G76" s="63"/>
      <c r="H76" s="63"/>
      <c r="I76" s="165" t="s">
        <v>25</v>
      </c>
      <c r="J76" s="73" t="str">
        <f>IF(J12="","",J12)</f>
        <v>15. 3. 2018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5">
      <c r="B78" s="41"/>
      <c r="C78" s="65" t="s">
        <v>27</v>
      </c>
      <c r="D78" s="63"/>
      <c r="E78" s="63"/>
      <c r="F78" s="164" t="str">
        <f>E15</f>
        <v>ZŠ a MŠ Nový Jičín , Jubilejní 3</v>
      </c>
      <c r="G78" s="63"/>
      <c r="H78" s="63"/>
      <c r="I78" s="165" t="s">
        <v>34</v>
      </c>
      <c r="J78" s="164" t="str">
        <f>E21</f>
        <v>GaP inženýring s.r.o.</v>
      </c>
      <c r="K78" s="63"/>
      <c r="L78" s="61"/>
    </row>
    <row r="79" spans="2:12" s="1" customFormat="1" ht="14.45" customHeight="1">
      <c r="B79" s="41"/>
      <c r="C79" s="65" t="s">
        <v>32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138</v>
      </c>
      <c r="D81" s="168" t="s">
        <v>58</v>
      </c>
      <c r="E81" s="168" t="s">
        <v>54</v>
      </c>
      <c r="F81" s="168" t="s">
        <v>139</v>
      </c>
      <c r="G81" s="168" t="s">
        <v>140</v>
      </c>
      <c r="H81" s="168" t="s">
        <v>141</v>
      </c>
      <c r="I81" s="169" t="s">
        <v>142</v>
      </c>
      <c r="J81" s="168" t="s">
        <v>109</v>
      </c>
      <c r="K81" s="170" t="s">
        <v>143</v>
      </c>
      <c r="L81" s="171"/>
      <c r="M81" s="81" t="s">
        <v>144</v>
      </c>
      <c r="N81" s="82" t="s">
        <v>43</v>
      </c>
      <c r="O81" s="82" t="s">
        <v>145</v>
      </c>
      <c r="P81" s="82" t="s">
        <v>146</v>
      </c>
      <c r="Q81" s="82" t="s">
        <v>147</v>
      </c>
      <c r="R81" s="82" t="s">
        <v>148</v>
      </c>
      <c r="S81" s="82" t="s">
        <v>149</v>
      </c>
      <c r="T81" s="83" t="s">
        <v>150</v>
      </c>
    </row>
    <row r="82" spans="2:63" s="1" customFormat="1" ht="29.25" customHeight="1">
      <c r="B82" s="41"/>
      <c r="C82" s="87" t="s">
        <v>110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P83+P113+P121</f>
        <v>0</v>
      </c>
      <c r="Q82" s="85"/>
      <c r="R82" s="173">
        <f>R83+R113+R121</f>
        <v>0</v>
      </c>
      <c r="S82" s="85"/>
      <c r="T82" s="174">
        <f>T83+T113+T121</f>
        <v>0</v>
      </c>
      <c r="AT82" s="24" t="s">
        <v>72</v>
      </c>
      <c r="AU82" s="24" t="s">
        <v>111</v>
      </c>
      <c r="BK82" s="175">
        <f>BK83+BK113+BK121</f>
        <v>0</v>
      </c>
    </row>
    <row r="83" spans="2:63" s="10" customFormat="1" ht="37.35" customHeight="1">
      <c r="B83" s="176"/>
      <c r="C83" s="177"/>
      <c r="D83" s="178" t="s">
        <v>72</v>
      </c>
      <c r="E83" s="179" t="s">
        <v>414</v>
      </c>
      <c r="F83" s="179" t="s">
        <v>415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83</v>
      </c>
      <c r="AT83" s="188" t="s">
        <v>72</v>
      </c>
      <c r="AU83" s="188" t="s">
        <v>73</v>
      </c>
      <c r="AY83" s="187" t="s">
        <v>153</v>
      </c>
      <c r="BK83" s="189">
        <f>BK84</f>
        <v>0</v>
      </c>
    </row>
    <row r="84" spans="2:63" s="10" customFormat="1" ht="19.9" customHeight="1">
      <c r="B84" s="176"/>
      <c r="C84" s="177"/>
      <c r="D84" s="190" t="s">
        <v>72</v>
      </c>
      <c r="E84" s="191" t="s">
        <v>1164</v>
      </c>
      <c r="F84" s="191" t="s">
        <v>1165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SUM(P85:P112)</f>
        <v>0</v>
      </c>
      <c r="Q84" s="184"/>
      <c r="R84" s="185">
        <f>SUM(R85:R112)</f>
        <v>0</v>
      </c>
      <c r="S84" s="184"/>
      <c r="T84" s="186">
        <f>SUM(T85:T112)</f>
        <v>0</v>
      </c>
      <c r="AR84" s="187" t="s">
        <v>83</v>
      </c>
      <c r="AT84" s="188" t="s">
        <v>72</v>
      </c>
      <c r="AU84" s="188" t="s">
        <v>81</v>
      </c>
      <c r="AY84" s="187" t="s">
        <v>153</v>
      </c>
      <c r="BK84" s="189">
        <f>SUM(BK85:BK112)</f>
        <v>0</v>
      </c>
    </row>
    <row r="85" spans="2:65" s="1" customFormat="1" ht="22.5" customHeight="1">
      <c r="B85" s="41"/>
      <c r="C85" s="193" t="s">
        <v>81</v>
      </c>
      <c r="D85" s="193" t="s">
        <v>156</v>
      </c>
      <c r="E85" s="194" t="s">
        <v>1166</v>
      </c>
      <c r="F85" s="195" t="s">
        <v>1167</v>
      </c>
      <c r="G85" s="196" t="s">
        <v>714</v>
      </c>
      <c r="H85" s="197">
        <v>1</v>
      </c>
      <c r="I85" s="198"/>
      <c r="J85" s="199">
        <f aca="true" t="shared" si="0" ref="J85:J112">ROUND(I85*H85,2)</f>
        <v>0</v>
      </c>
      <c r="K85" s="195" t="s">
        <v>21</v>
      </c>
      <c r="L85" s="61"/>
      <c r="M85" s="200" t="s">
        <v>21</v>
      </c>
      <c r="N85" s="201" t="s">
        <v>46</v>
      </c>
      <c r="O85" s="42"/>
      <c r="P85" s="202">
        <f aca="true" t="shared" si="1" ref="P85:P112">O85*H85</f>
        <v>0</v>
      </c>
      <c r="Q85" s="202">
        <v>0</v>
      </c>
      <c r="R85" s="202">
        <f aca="true" t="shared" si="2" ref="R85:R112">Q85*H85</f>
        <v>0</v>
      </c>
      <c r="S85" s="202">
        <v>0</v>
      </c>
      <c r="T85" s="203">
        <f aca="true" t="shared" si="3" ref="T85:T112">S85*H85</f>
        <v>0</v>
      </c>
      <c r="AR85" s="24" t="s">
        <v>291</v>
      </c>
      <c r="AT85" s="24" t="s">
        <v>156</v>
      </c>
      <c r="AU85" s="24" t="s">
        <v>83</v>
      </c>
      <c r="AY85" s="24" t="s">
        <v>153</v>
      </c>
      <c r="BE85" s="204">
        <f aca="true" t="shared" si="4" ref="BE85:BE112">IF(N85="základní",J85,0)</f>
        <v>0</v>
      </c>
      <c r="BF85" s="204">
        <f aca="true" t="shared" si="5" ref="BF85:BF112">IF(N85="snížená",J85,0)</f>
        <v>0</v>
      </c>
      <c r="BG85" s="204">
        <f aca="true" t="shared" si="6" ref="BG85:BG112">IF(N85="zákl. přenesená",J85,0)</f>
        <v>0</v>
      </c>
      <c r="BH85" s="204">
        <f aca="true" t="shared" si="7" ref="BH85:BH112">IF(N85="sníž. přenesená",J85,0)</f>
        <v>0</v>
      </c>
      <c r="BI85" s="204">
        <f aca="true" t="shared" si="8" ref="BI85:BI112">IF(N85="nulová",J85,0)</f>
        <v>0</v>
      </c>
      <c r="BJ85" s="24" t="s">
        <v>161</v>
      </c>
      <c r="BK85" s="204">
        <f aca="true" t="shared" si="9" ref="BK85:BK112">ROUND(I85*H85,2)</f>
        <v>0</v>
      </c>
      <c r="BL85" s="24" t="s">
        <v>291</v>
      </c>
      <c r="BM85" s="24" t="s">
        <v>1168</v>
      </c>
    </row>
    <row r="86" spans="2:65" s="1" customFormat="1" ht="22.5" customHeight="1">
      <c r="B86" s="41"/>
      <c r="C86" s="193" t="s">
        <v>83</v>
      </c>
      <c r="D86" s="193" t="s">
        <v>156</v>
      </c>
      <c r="E86" s="194" t="s">
        <v>1169</v>
      </c>
      <c r="F86" s="195" t="s">
        <v>1170</v>
      </c>
      <c r="G86" s="196" t="s">
        <v>1039</v>
      </c>
      <c r="H86" s="197">
        <v>1</v>
      </c>
      <c r="I86" s="198"/>
      <c r="J86" s="199">
        <f t="shared" si="0"/>
        <v>0</v>
      </c>
      <c r="K86" s="195" t="s">
        <v>21</v>
      </c>
      <c r="L86" s="61"/>
      <c r="M86" s="200" t="s">
        <v>21</v>
      </c>
      <c r="N86" s="201" t="s">
        <v>46</v>
      </c>
      <c r="O86" s="42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AR86" s="24" t="s">
        <v>291</v>
      </c>
      <c r="AT86" s="24" t="s">
        <v>156</v>
      </c>
      <c r="AU86" s="24" t="s">
        <v>83</v>
      </c>
      <c r="AY86" s="24" t="s">
        <v>153</v>
      </c>
      <c r="BE86" s="204">
        <f t="shared" si="4"/>
        <v>0</v>
      </c>
      <c r="BF86" s="204">
        <f t="shared" si="5"/>
        <v>0</v>
      </c>
      <c r="BG86" s="204">
        <f t="shared" si="6"/>
        <v>0</v>
      </c>
      <c r="BH86" s="204">
        <f t="shared" si="7"/>
        <v>0</v>
      </c>
      <c r="BI86" s="204">
        <f t="shared" si="8"/>
        <v>0</v>
      </c>
      <c r="BJ86" s="24" t="s">
        <v>161</v>
      </c>
      <c r="BK86" s="204">
        <f t="shared" si="9"/>
        <v>0</v>
      </c>
      <c r="BL86" s="24" t="s">
        <v>291</v>
      </c>
      <c r="BM86" s="24" t="s">
        <v>1171</v>
      </c>
    </row>
    <row r="87" spans="2:65" s="1" customFormat="1" ht="22.5" customHeight="1">
      <c r="B87" s="41"/>
      <c r="C87" s="193" t="s">
        <v>154</v>
      </c>
      <c r="D87" s="193" t="s">
        <v>156</v>
      </c>
      <c r="E87" s="194" t="s">
        <v>1172</v>
      </c>
      <c r="F87" s="195" t="s">
        <v>1173</v>
      </c>
      <c r="G87" s="196" t="s">
        <v>1039</v>
      </c>
      <c r="H87" s="197">
        <v>1</v>
      </c>
      <c r="I87" s="198"/>
      <c r="J87" s="199">
        <f t="shared" si="0"/>
        <v>0</v>
      </c>
      <c r="K87" s="195" t="s">
        <v>21</v>
      </c>
      <c r="L87" s="61"/>
      <c r="M87" s="200" t="s">
        <v>21</v>
      </c>
      <c r="N87" s="201" t="s">
        <v>46</v>
      </c>
      <c r="O87" s="42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AR87" s="24" t="s">
        <v>291</v>
      </c>
      <c r="AT87" s="24" t="s">
        <v>156</v>
      </c>
      <c r="AU87" s="24" t="s">
        <v>83</v>
      </c>
      <c r="AY87" s="24" t="s">
        <v>153</v>
      </c>
      <c r="BE87" s="204">
        <f t="shared" si="4"/>
        <v>0</v>
      </c>
      <c r="BF87" s="204">
        <f t="shared" si="5"/>
        <v>0</v>
      </c>
      <c r="BG87" s="204">
        <f t="shared" si="6"/>
        <v>0</v>
      </c>
      <c r="BH87" s="204">
        <f t="shared" si="7"/>
        <v>0</v>
      </c>
      <c r="BI87" s="204">
        <f t="shared" si="8"/>
        <v>0</v>
      </c>
      <c r="BJ87" s="24" t="s">
        <v>161</v>
      </c>
      <c r="BK87" s="204">
        <f t="shared" si="9"/>
        <v>0</v>
      </c>
      <c r="BL87" s="24" t="s">
        <v>291</v>
      </c>
      <c r="BM87" s="24" t="s">
        <v>1174</v>
      </c>
    </row>
    <row r="88" spans="2:65" s="1" customFormat="1" ht="22.5" customHeight="1">
      <c r="B88" s="41"/>
      <c r="C88" s="193" t="s">
        <v>161</v>
      </c>
      <c r="D88" s="193" t="s">
        <v>156</v>
      </c>
      <c r="E88" s="194" t="s">
        <v>1175</v>
      </c>
      <c r="F88" s="195" t="s">
        <v>1176</v>
      </c>
      <c r="G88" s="196" t="s">
        <v>250</v>
      </c>
      <c r="H88" s="197">
        <v>95</v>
      </c>
      <c r="I88" s="198"/>
      <c r="J88" s="199">
        <f t="shared" si="0"/>
        <v>0</v>
      </c>
      <c r="K88" s="195" t="s">
        <v>21</v>
      </c>
      <c r="L88" s="61"/>
      <c r="M88" s="200" t="s">
        <v>21</v>
      </c>
      <c r="N88" s="201" t="s">
        <v>46</v>
      </c>
      <c r="O88" s="42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AR88" s="24" t="s">
        <v>291</v>
      </c>
      <c r="AT88" s="24" t="s">
        <v>156</v>
      </c>
      <c r="AU88" s="24" t="s">
        <v>83</v>
      </c>
      <c r="AY88" s="24" t="s">
        <v>153</v>
      </c>
      <c r="BE88" s="204">
        <f t="shared" si="4"/>
        <v>0</v>
      </c>
      <c r="BF88" s="204">
        <f t="shared" si="5"/>
        <v>0</v>
      </c>
      <c r="BG88" s="204">
        <f t="shared" si="6"/>
        <v>0</v>
      </c>
      <c r="BH88" s="204">
        <f t="shared" si="7"/>
        <v>0</v>
      </c>
      <c r="BI88" s="204">
        <f t="shared" si="8"/>
        <v>0</v>
      </c>
      <c r="BJ88" s="24" t="s">
        <v>161</v>
      </c>
      <c r="BK88" s="204">
        <f t="shared" si="9"/>
        <v>0</v>
      </c>
      <c r="BL88" s="24" t="s">
        <v>291</v>
      </c>
      <c r="BM88" s="24" t="s">
        <v>1177</v>
      </c>
    </row>
    <row r="89" spans="2:65" s="1" customFormat="1" ht="22.5" customHeight="1">
      <c r="B89" s="41"/>
      <c r="C89" s="193" t="s">
        <v>187</v>
      </c>
      <c r="D89" s="193" t="s">
        <v>156</v>
      </c>
      <c r="E89" s="194" t="s">
        <v>1178</v>
      </c>
      <c r="F89" s="195" t="s">
        <v>1179</v>
      </c>
      <c r="G89" s="196" t="s">
        <v>714</v>
      </c>
      <c r="H89" s="197">
        <v>1</v>
      </c>
      <c r="I89" s="198"/>
      <c r="J89" s="199">
        <f t="shared" si="0"/>
        <v>0</v>
      </c>
      <c r="K89" s="195" t="s">
        <v>21</v>
      </c>
      <c r="L89" s="61"/>
      <c r="M89" s="200" t="s">
        <v>21</v>
      </c>
      <c r="N89" s="201" t="s">
        <v>46</v>
      </c>
      <c r="O89" s="42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AR89" s="24" t="s">
        <v>291</v>
      </c>
      <c r="AT89" s="24" t="s">
        <v>156</v>
      </c>
      <c r="AU89" s="24" t="s">
        <v>83</v>
      </c>
      <c r="AY89" s="24" t="s">
        <v>153</v>
      </c>
      <c r="BE89" s="204">
        <f t="shared" si="4"/>
        <v>0</v>
      </c>
      <c r="BF89" s="204">
        <f t="shared" si="5"/>
        <v>0</v>
      </c>
      <c r="BG89" s="204">
        <f t="shared" si="6"/>
        <v>0</v>
      </c>
      <c r="BH89" s="204">
        <f t="shared" si="7"/>
        <v>0</v>
      </c>
      <c r="BI89" s="204">
        <f t="shared" si="8"/>
        <v>0</v>
      </c>
      <c r="BJ89" s="24" t="s">
        <v>161</v>
      </c>
      <c r="BK89" s="204">
        <f t="shared" si="9"/>
        <v>0</v>
      </c>
      <c r="BL89" s="24" t="s">
        <v>291</v>
      </c>
      <c r="BM89" s="24" t="s">
        <v>1180</v>
      </c>
    </row>
    <row r="90" spans="2:65" s="1" customFormat="1" ht="22.5" customHeight="1">
      <c r="B90" s="41"/>
      <c r="C90" s="193" t="s">
        <v>179</v>
      </c>
      <c r="D90" s="193" t="s">
        <v>156</v>
      </c>
      <c r="E90" s="194" t="s">
        <v>1181</v>
      </c>
      <c r="F90" s="195" t="s">
        <v>1182</v>
      </c>
      <c r="G90" s="196" t="s">
        <v>714</v>
      </c>
      <c r="H90" s="197">
        <v>4</v>
      </c>
      <c r="I90" s="198"/>
      <c r="J90" s="199">
        <f t="shared" si="0"/>
        <v>0</v>
      </c>
      <c r="K90" s="195" t="s">
        <v>21</v>
      </c>
      <c r="L90" s="61"/>
      <c r="M90" s="200" t="s">
        <v>21</v>
      </c>
      <c r="N90" s="201" t="s">
        <v>46</v>
      </c>
      <c r="O90" s="42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AR90" s="24" t="s">
        <v>291</v>
      </c>
      <c r="AT90" s="24" t="s">
        <v>156</v>
      </c>
      <c r="AU90" s="24" t="s">
        <v>83</v>
      </c>
      <c r="AY90" s="24" t="s">
        <v>153</v>
      </c>
      <c r="BE90" s="204">
        <f t="shared" si="4"/>
        <v>0</v>
      </c>
      <c r="BF90" s="204">
        <f t="shared" si="5"/>
        <v>0</v>
      </c>
      <c r="BG90" s="204">
        <f t="shared" si="6"/>
        <v>0</v>
      </c>
      <c r="BH90" s="204">
        <f t="shared" si="7"/>
        <v>0</v>
      </c>
      <c r="BI90" s="204">
        <f t="shared" si="8"/>
        <v>0</v>
      </c>
      <c r="BJ90" s="24" t="s">
        <v>161</v>
      </c>
      <c r="BK90" s="204">
        <f t="shared" si="9"/>
        <v>0</v>
      </c>
      <c r="BL90" s="24" t="s">
        <v>291</v>
      </c>
      <c r="BM90" s="24" t="s">
        <v>1183</v>
      </c>
    </row>
    <row r="91" spans="2:65" s="1" customFormat="1" ht="22.5" customHeight="1">
      <c r="B91" s="41"/>
      <c r="C91" s="193" t="s">
        <v>219</v>
      </c>
      <c r="D91" s="193" t="s">
        <v>156</v>
      </c>
      <c r="E91" s="194" t="s">
        <v>1184</v>
      </c>
      <c r="F91" s="195" t="s">
        <v>1185</v>
      </c>
      <c r="G91" s="196" t="s">
        <v>250</v>
      </c>
      <c r="H91" s="197">
        <v>70</v>
      </c>
      <c r="I91" s="198"/>
      <c r="J91" s="199">
        <f t="shared" si="0"/>
        <v>0</v>
      </c>
      <c r="K91" s="195" t="s">
        <v>21</v>
      </c>
      <c r="L91" s="61"/>
      <c r="M91" s="200" t="s">
        <v>21</v>
      </c>
      <c r="N91" s="201" t="s">
        <v>46</v>
      </c>
      <c r="O91" s="42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AR91" s="24" t="s">
        <v>291</v>
      </c>
      <c r="AT91" s="24" t="s">
        <v>156</v>
      </c>
      <c r="AU91" s="24" t="s">
        <v>83</v>
      </c>
      <c r="AY91" s="24" t="s">
        <v>153</v>
      </c>
      <c r="BE91" s="204">
        <f t="shared" si="4"/>
        <v>0</v>
      </c>
      <c r="BF91" s="204">
        <f t="shared" si="5"/>
        <v>0</v>
      </c>
      <c r="BG91" s="204">
        <f t="shared" si="6"/>
        <v>0</v>
      </c>
      <c r="BH91" s="204">
        <f t="shared" si="7"/>
        <v>0</v>
      </c>
      <c r="BI91" s="204">
        <f t="shared" si="8"/>
        <v>0</v>
      </c>
      <c r="BJ91" s="24" t="s">
        <v>161</v>
      </c>
      <c r="BK91" s="204">
        <f t="shared" si="9"/>
        <v>0</v>
      </c>
      <c r="BL91" s="24" t="s">
        <v>291</v>
      </c>
      <c r="BM91" s="24" t="s">
        <v>1186</v>
      </c>
    </row>
    <row r="92" spans="2:65" s="1" customFormat="1" ht="22.5" customHeight="1">
      <c r="B92" s="41"/>
      <c r="C92" s="193" t="s">
        <v>176</v>
      </c>
      <c r="D92" s="193" t="s">
        <v>156</v>
      </c>
      <c r="E92" s="194" t="s">
        <v>1187</v>
      </c>
      <c r="F92" s="195" t="s">
        <v>1188</v>
      </c>
      <c r="G92" s="196" t="s">
        <v>250</v>
      </c>
      <c r="H92" s="197">
        <v>450</v>
      </c>
      <c r="I92" s="198"/>
      <c r="J92" s="199">
        <f t="shared" si="0"/>
        <v>0</v>
      </c>
      <c r="K92" s="195" t="s">
        <v>21</v>
      </c>
      <c r="L92" s="61"/>
      <c r="M92" s="200" t="s">
        <v>21</v>
      </c>
      <c r="N92" s="201" t="s">
        <v>46</v>
      </c>
      <c r="O92" s="42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AR92" s="24" t="s">
        <v>291</v>
      </c>
      <c r="AT92" s="24" t="s">
        <v>156</v>
      </c>
      <c r="AU92" s="24" t="s">
        <v>83</v>
      </c>
      <c r="AY92" s="24" t="s">
        <v>153</v>
      </c>
      <c r="BE92" s="204">
        <f t="shared" si="4"/>
        <v>0</v>
      </c>
      <c r="BF92" s="204">
        <f t="shared" si="5"/>
        <v>0</v>
      </c>
      <c r="BG92" s="204">
        <f t="shared" si="6"/>
        <v>0</v>
      </c>
      <c r="BH92" s="204">
        <f t="shared" si="7"/>
        <v>0</v>
      </c>
      <c r="BI92" s="204">
        <f t="shared" si="8"/>
        <v>0</v>
      </c>
      <c r="BJ92" s="24" t="s">
        <v>161</v>
      </c>
      <c r="BK92" s="204">
        <f t="shared" si="9"/>
        <v>0</v>
      </c>
      <c r="BL92" s="24" t="s">
        <v>291</v>
      </c>
      <c r="BM92" s="24" t="s">
        <v>1189</v>
      </c>
    </row>
    <row r="93" spans="2:65" s="1" customFormat="1" ht="22.5" customHeight="1">
      <c r="B93" s="41"/>
      <c r="C93" s="193" t="s">
        <v>230</v>
      </c>
      <c r="D93" s="193" t="s">
        <v>156</v>
      </c>
      <c r="E93" s="194" t="s">
        <v>1190</v>
      </c>
      <c r="F93" s="195" t="s">
        <v>1191</v>
      </c>
      <c r="G93" s="196" t="s">
        <v>714</v>
      </c>
      <c r="H93" s="197">
        <v>2</v>
      </c>
      <c r="I93" s="198"/>
      <c r="J93" s="199">
        <f t="shared" si="0"/>
        <v>0</v>
      </c>
      <c r="K93" s="195" t="s">
        <v>21</v>
      </c>
      <c r="L93" s="61"/>
      <c r="M93" s="200" t="s">
        <v>21</v>
      </c>
      <c r="N93" s="201" t="s">
        <v>46</v>
      </c>
      <c r="O93" s="42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24" t="s">
        <v>291</v>
      </c>
      <c r="AT93" s="24" t="s">
        <v>156</v>
      </c>
      <c r="AU93" s="24" t="s">
        <v>83</v>
      </c>
      <c r="AY93" s="24" t="s">
        <v>153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24" t="s">
        <v>161</v>
      </c>
      <c r="BK93" s="204">
        <f t="shared" si="9"/>
        <v>0</v>
      </c>
      <c r="BL93" s="24" t="s">
        <v>291</v>
      </c>
      <c r="BM93" s="24" t="s">
        <v>1192</v>
      </c>
    </row>
    <row r="94" spans="2:65" s="1" customFormat="1" ht="22.5" customHeight="1">
      <c r="B94" s="41"/>
      <c r="C94" s="193" t="s">
        <v>234</v>
      </c>
      <c r="D94" s="193" t="s">
        <v>156</v>
      </c>
      <c r="E94" s="194" t="s">
        <v>234</v>
      </c>
      <c r="F94" s="195" t="s">
        <v>1193</v>
      </c>
      <c r="G94" s="196" t="s">
        <v>1039</v>
      </c>
      <c r="H94" s="197">
        <v>1</v>
      </c>
      <c r="I94" s="198"/>
      <c r="J94" s="199">
        <f t="shared" si="0"/>
        <v>0</v>
      </c>
      <c r="K94" s="195" t="s">
        <v>21</v>
      </c>
      <c r="L94" s="61"/>
      <c r="M94" s="200" t="s">
        <v>21</v>
      </c>
      <c r="N94" s="201" t="s">
        <v>46</v>
      </c>
      <c r="O94" s="42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AR94" s="24" t="s">
        <v>291</v>
      </c>
      <c r="AT94" s="24" t="s">
        <v>156</v>
      </c>
      <c r="AU94" s="24" t="s">
        <v>83</v>
      </c>
      <c r="AY94" s="24" t="s">
        <v>153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24" t="s">
        <v>161</v>
      </c>
      <c r="BK94" s="204">
        <f t="shared" si="9"/>
        <v>0</v>
      </c>
      <c r="BL94" s="24" t="s">
        <v>291</v>
      </c>
      <c r="BM94" s="24" t="s">
        <v>1194</v>
      </c>
    </row>
    <row r="95" spans="2:65" s="1" customFormat="1" ht="22.5" customHeight="1">
      <c r="B95" s="41"/>
      <c r="C95" s="193" t="s">
        <v>247</v>
      </c>
      <c r="D95" s="193" t="s">
        <v>156</v>
      </c>
      <c r="E95" s="194" t="s">
        <v>247</v>
      </c>
      <c r="F95" s="195" t="s">
        <v>1195</v>
      </c>
      <c r="G95" s="196" t="s">
        <v>1039</v>
      </c>
      <c r="H95" s="197">
        <v>1</v>
      </c>
      <c r="I95" s="198"/>
      <c r="J95" s="199">
        <f t="shared" si="0"/>
        <v>0</v>
      </c>
      <c r="K95" s="195" t="s">
        <v>21</v>
      </c>
      <c r="L95" s="61"/>
      <c r="M95" s="200" t="s">
        <v>21</v>
      </c>
      <c r="N95" s="201" t="s">
        <v>46</v>
      </c>
      <c r="O95" s="42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AR95" s="24" t="s">
        <v>291</v>
      </c>
      <c r="AT95" s="24" t="s">
        <v>156</v>
      </c>
      <c r="AU95" s="24" t="s">
        <v>83</v>
      </c>
      <c r="AY95" s="24" t="s">
        <v>153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24" t="s">
        <v>161</v>
      </c>
      <c r="BK95" s="204">
        <f t="shared" si="9"/>
        <v>0</v>
      </c>
      <c r="BL95" s="24" t="s">
        <v>291</v>
      </c>
      <c r="BM95" s="24" t="s">
        <v>1196</v>
      </c>
    </row>
    <row r="96" spans="2:65" s="1" customFormat="1" ht="22.5" customHeight="1">
      <c r="B96" s="41"/>
      <c r="C96" s="193" t="s">
        <v>271</v>
      </c>
      <c r="D96" s="193" t="s">
        <v>156</v>
      </c>
      <c r="E96" s="194" t="s">
        <v>271</v>
      </c>
      <c r="F96" s="195" t="s">
        <v>1197</v>
      </c>
      <c r="G96" s="196" t="s">
        <v>714</v>
      </c>
      <c r="H96" s="197">
        <v>11</v>
      </c>
      <c r="I96" s="198"/>
      <c r="J96" s="199">
        <f t="shared" si="0"/>
        <v>0</v>
      </c>
      <c r="K96" s="195" t="s">
        <v>21</v>
      </c>
      <c r="L96" s="61"/>
      <c r="M96" s="200" t="s">
        <v>21</v>
      </c>
      <c r="N96" s="201" t="s">
        <v>46</v>
      </c>
      <c r="O96" s="42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AR96" s="24" t="s">
        <v>291</v>
      </c>
      <c r="AT96" s="24" t="s">
        <v>156</v>
      </c>
      <c r="AU96" s="24" t="s">
        <v>83</v>
      </c>
      <c r="AY96" s="24" t="s">
        <v>153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24" t="s">
        <v>161</v>
      </c>
      <c r="BK96" s="204">
        <f t="shared" si="9"/>
        <v>0</v>
      </c>
      <c r="BL96" s="24" t="s">
        <v>291</v>
      </c>
      <c r="BM96" s="24" t="s">
        <v>1198</v>
      </c>
    </row>
    <row r="97" spans="2:65" s="1" customFormat="1" ht="22.5" customHeight="1">
      <c r="B97" s="41"/>
      <c r="C97" s="193" t="s">
        <v>276</v>
      </c>
      <c r="D97" s="193" t="s">
        <v>156</v>
      </c>
      <c r="E97" s="194" t="s">
        <v>276</v>
      </c>
      <c r="F97" s="195" t="s">
        <v>1199</v>
      </c>
      <c r="G97" s="196" t="s">
        <v>714</v>
      </c>
      <c r="H97" s="197">
        <v>11</v>
      </c>
      <c r="I97" s="198"/>
      <c r="J97" s="199">
        <f t="shared" si="0"/>
        <v>0</v>
      </c>
      <c r="K97" s="195" t="s">
        <v>21</v>
      </c>
      <c r="L97" s="61"/>
      <c r="M97" s="200" t="s">
        <v>21</v>
      </c>
      <c r="N97" s="201" t="s">
        <v>46</v>
      </c>
      <c r="O97" s="42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24" t="s">
        <v>291</v>
      </c>
      <c r="AT97" s="24" t="s">
        <v>156</v>
      </c>
      <c r="AU97" s="24" t="s">
        <v>83</v>
      </c>
      <c r="AY97" s="24" t="s">
        <v>153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24" t="s">
        <v>161</v>
      </c>
      <c r="BK97" s="204">
        <f t="shared" si="9"/>
        <v>0</v>
      </c>
      <c r="BL97" s="24" t="s">
        <v>291</v>
      </c>
      <c r="BM97" s="24" t="s">
        <v>1200</v>
      </c>
    </row>
    <row r="98" spans="2:65" s="1" customFormat="1" ht="22.5" customHeight="1">
      <c r="B98" s="41"/>
      <c r="C98" s="193" t="s">
        <v>282</v>
      </c>
      <c r="D98" s="193" t="s">
        <v>156</v>
      </c>
      <c r="E98" s="194" t="s">
        <v>282</v>
      </c>
      <c r="F98" s="195" t="s">
        <v>1201</v>
      </c>
      <c r="G98" s="196" t="s">
        <v>250</v>
      </c>
      <c r="H98" s="197">
        <v>200</v>
      </c>
      <c r="I98" s="198"/>
      <c r="J98" s="199">
        <f t="shared" si="0"/>
        <v>0</v>
      </c>
      <c r="K98" s="195" t="s">
        <v>21</v>
      </c>
      <c r="L98" s="61"/>
      <c r="M98" s="200" t="s">
        <v>21</v>
      </c>
      <c r="N98" s="201" t="s">
        <v>46</v>
      </c>
      <c r="O98" s="42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AR98" s="24" t="s">
        <v>291</v>
      </c>
      <c r="AT98" s="24" t="s">
        <v>156</v>
      </c>
      <c r="AU98" s="24" t="s">
        <v>83</v>
      </c>
      <c r="AY98" s="24" t="s">
        <v>153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24" t="s">
        <v>161</v>
      </c>
      <c r="BK98" s="204">
        <f t="shared" si="9"/>
        <v>0</v>
      </c>
      <c r="BL98" s="24" t="s">
        <v>291</v>
      </c>
      <c r="BM98" s="24" t="s">
        <v>1202</v>
      </c>
    </row>
    <row r="99" spans="2:65" s="1" customFormat="1" ht="31.5" customHeight="1">
      <c r="B99" s="41"/>
      <c r="C99" s="243" t="s">
        <v>10</v>
      </c>
      <c r="D99" s="243" t="s">
        <v>173</v>
      </c>
      <c r="E99" s="244" t="s">
        <v>1166</v>
      </c>
      <c r="F99" s="245" t="s">
        <v>1203</v>
      </c>
      <c r="G99" s="246" t="s">
        <v>714</v>
      </c>
      <c r="H99" s="247">
        <v>4</v>
      </c>
      <c r="I99" s="248"/>
      <c r="J99" s="249">
        <f t="shared" si="0"/>
        <v>0</v>
      </c>
      <c r="K99" s="245" t="s">
        <v>21</v>
      </c>
      <c r="L99" s="250"/>
      <c r="M99" s="251" t="s">
        <v>21</v>
      </c>
      <c r="N99" s="252" t="s">
        <v>46</v>
      </c>
      <c r="O99" s="42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AR99" s="24" t="s">
        <v>377</v>
      </c>
      <c r="AT99" s="24" t="s">
        <v>173</v>
      </c>
      <c r="AU99" s="24" t="s">
        <v>83</v>
      </c>
      <c r="AY99" s="24" t="s">
        <v>153</v>
      </c>
      <c r="BE99" s="204">
        <f t="shared" si="4"/>
        <v>0</v>
      </c>
      <c r="BF99" s="204">
        <f t="shared" si="5"/>
        <v>0</v>
      </c>
      <c r="BG99" s="204">
        <f t="shared" si="6"/>
        <v>0</v>
      </c>
      <c r="BH99" s="204">
        <f t="shared" si="7"/>
        <v>0</v>
      </c>
      <c r="BI99" s="204">
        <f t="shared" si="8"/>
        <v>0</v>
      </c>
      <c r="BJ99" s="24" t="s">
        <v>161</v>
      </c>
      <c r="BK99" s="204">
        <f t="shared" si="9"/>
        <v>0</v>
      </c>
      <c r="BL99" s="24" t="s">
        <v>291</v>
      </c>
      <c r="BM99" s="24" t="s">
        <v>1204</v>
      </c>
    </row>
    <row r="100" spans="2:65" s="1" customFormat="1" ht="22.5" customHeight="1">
      <c r="B100" s="41"/>
      <c r="C100" s="243" t="s">
        <v>291</v>
      </c>
      <c r="D100" s="243" t="s">
        <v>173</v>
      </c>
      <c r="E100" s="244" t="s">
        <v>1169</v>
      </c>
      <c r="F100" s="245" t="s">
        <v>1205</v>
      </c>
      <c r="G100" s="246" t="s">
        <v>714</v>
      </c>
      <c r="H100" s="247">
        <v>2</v>
      </c>
      <c r="I100" s="248"/>
      <c r="J100" s="249">
        <f t="shared" si="0"/>
        <v>0</v>
      </c>
      <c r="K100" s="245" t="s">
        <v>21</v>
      </c>
      <c r="L100" s="250"/>
      <c r="M100" s="251" t="s">
        <v>21</v>
      </c>
      <c r="N100" s="252" t="s">
        <v>46</v>
      </c>
      <c r="O100" s="42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AR100" s="24" t="s">
        <v>377</v>
      </c>
      <c r="AT100" s="24" t="s">
        <v>173</v>
      </c>
      <c r="AU100" s="24" t="s">
        <v>83</v>
      </c>
      <c r="AY100" s="24" t="s">
        <v>153</v>
      </c>
      <c r="BE100" s="204">
        <f t="shared" si="4"/>
        <v>0</v>
      </c>
      <c r="BF100" s="204">
        <f t="shared" si="5"/>
        <v>0</v>
      </c>
      <c r="BG100" s="204">
        <f t="shared" si="6"/>
        <v>0</v>
      </c>
      <c r="BH100" s="204">
        <f t="shared" si="7"/>
        <v>0</v>
      </c>
      <c r="BI100" s="204">
        <f t="shared" si="8"/>
        <v>0</v>
      </c>
      <c r="BJ100" s="24" t="s">
        <v>161</v>
      </c>
      <c r="BK100" s="204">
        <f t="shared" si="9"/>
        <v>0</v>
      </c>
      <c r="BL100" s="24" t="s">
        <v>291</v>
      </c>
      <c r="BM100" s="24" t="s">
        <v>1206</v>
      </c>
    </row>
    <row r="101" spans="2:65" s="1" customFormat="1" ht="22.5" customHeight="1">
      <c r="B101" s="41"/>
      <c r="C101" s="243" t="s">
        <v>296</v>
      </c>
      <c r="D101" s="243" t="s">
        <v>173</v>
      </c>
      <c r="E101" s="244" t="s">
        <v>1172</v>
      </c>
      <c r="F101" s="245" t="s">
        <v>1207</v>
      </c>
      <c r="G101" s="246" t="s">
        <v>250</v>
      </c>
      <c r="H101" s="247">
        <v>450</v>
      </c>
      <c r="I101" s="248"/>
      <c r="J101" s="249">
        <f t="shared" si="0"/>
        <v>0</v>
      </c>
      <c r="K101" s="245" t="s">
        <v>21</v>
      </c>
      <c r="L101" s="250"/>
      <c r="M101" s="251" t="s">
        <v>21</v>
      </c>
      <c r="N101" s="252" t="s">
        <v>46</v>
      </c>
      <c r="O101" s="42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AR101" s="24" t="s">
        <v>377</v>
      </c>
      <c r="AT101" s="24" t="s">
        <v>173</v>
      </c>
      <c r="AU101" s="24" t="s">
        <v>83</v>
      </c>
      <c r="AY101" s="24" t="s">
        <v>153</v>
      </c>
      <c r="BE101" s="204">
        <f t="shared" si="4"/>
        <v>0</v>
      </c>
      <c r="BF101" s="204">
        <f t="shared" si="5"/>
        <v>0</v>
      </c>
      <c r="BG101" s="204">
        <f t="shared" si="6"/>
        <v>0</v>
      </c>
      <c r="BH101" s="204">
        <f t="shared" si="7"/>
        <v>0</v>
      </c>
      <c r="BI101" s="204">
        <f t="shared" si="8"/>
        <v>0</v>
      </c>
      <c r="BJ101" s="24" t="s">
        <v>161</v>
      </c>
      <c r="BK101" s="204">
        <f t="shared" si="9"/>
        <v>0</v>
      </c>
      <c r="BL101" s="24" t="s">
        <v>291</v>
      </c>
      <c r="BM101" s="24" t="s">
        <v>1208</v>
      </c>
    </row>
    <row r="102" spans="2:65" s="1" customFormat="1" ht="22.5" customHeight="1">
      <c r="B102" s="41"/>
      <c r="C102" s="243" t="s">
        <v>300</v>
      </c>
      <c r="D102" s="243" t="s">
        <v>173</v>
      </c>
      <c r="E102" s="244" t="s">
        <v>1175</v>
      </c>
      <c r="F102" s="245" t="s">
        <v>1209</v>
      </c>
      <c r="G102" s="246" t="s">
        <v>250</v>
      </c>
      <c r="H102" s="247">
        <v>70</v>
      </c>
      <c r="I102" s="248"/>
      <c r="J102" s="249">
        <f t="shared" si="0"/>
        <v>0</v>
      </c>
      <c r="K102" s="245" t="s">
        <v>21</v>
      </c>
      <c r="L102" s="250"/>
      <c r="M102" s="251" t="s">
        <v>21</v>
      </c>
      <c r="N102" s="252" t="s">
        <v>46</v>
      </c>
      <c r="O102" s="42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AR102" s="24" t="s">
        <v>377</v>
      </c>
      <c r="AT102" s="24" t="s">
        <v>173</v>
      </c>
      <c r="AU102" s="24" t="s">
        <v>83</v>
      </c>
      <c r="AY102" s="24" t="s">
        <v>153</v>
      </c>
      <c r="BE102" s="204">
        <f t="shared" si="4"/>
        <v>0</v>
      </c>
      <c r="BF102" s="204">
        <f t="shared" si="5"/>
        <v>0</v>
      </c>
      <c r="BG102" s="204">
        <f t="shared" si="6"/>
        <v>0</v>
      </c>
      <c r="BH102" s="204">
        <f t="shared" si="7"/>
        <v>0</v>
      </c>
      <c r="BI102" s="204">
        <f t="shared" si="8"/>
        <v>0</v>
      </c>
      <c r="BJ102" s="24" t="s">
        <v>161</v>
      </c>
      <c r="BK102" s="204">
        <f t="shared" si="9"/>
        <v>0</v>
      </c>
      <c r="BL102" s="24" t="s">
        <v>291</v>
      </c>
      <c r="BM102" s="24" t="s">
        <v>1210</v>
      </c>
    </row>
    <row r="103" spans="2:65" s="1" customFormat="1" ht="22.5" customHeight="1">
      <c r="B103" s="41"/>
      <c r="C103" s="243" t="s">
        <v>307</v>
      </c>
      <c r="D103" s="243" t="s">
        <v>173</v>
      </c>
      <c r="E103" s="244" t="s">
        <v>1178</v>
      </c>
      <c r="F103" s="245" t="s">
        <v>1211</v>
      </c>
      <c r="G103" s="246" t="s">
        <v>714</v>
      </c>
      <c r="H103" s="247">
        <v>1</v>
      </c>
      <c r="I103" s="248"/>
      <c r="J103" s="249">
        <f t="shared" si="0"/>
        <v>0</v>
      </c>
      <c r="K103" s="245" t="s">
        <v>21</v>
      </c>
      <c r="L103" s="250"/>
      <c r="M103" s="251" t="s">
        <v>21</v>
      </c>
      <c r="N103" s="252" t="s">
        <v>46</v>
      </c>
      <c r="O103" s="42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AR103" s="24" t="s">
        <v>377</v>
      </c>
      <c r="AT103" s="24" t="s">
        <v>173</v>
      </c>
      <c r="AU103" s="24" t="s">
        <v>83</v>
      </c>
      <c r="AY103" s="24" t="s">
        <v>153</v>
      </c>
      <c r="BE103" s="204">
        <f t="shared" si="4"/>
        <v>0</v>
      </c>
      <c r="BF103" s="204">
        <f t="shared" si="5"/>
        <v>0</v>
      </c>
      <c r="BG103" s="204">
        <f t="shared" si="6"/>
        <v>0</v>
      </c>
      <c r="BH103" s="204">
        <f t="shared" si="7"/>
        <v>0</v>
      </c>
      <c r="BI103" s="204">
        <f t="shared" si="8"/>
        <v>0</v>
      </c>
      <c r="BJ103" s="24" t="s">
        <v>161</v>
      </c>
      <c r="BK103" s="204">
        <f t="shared" si="9"/>
        <v>0</v>
      </c>
      <c r="BL103" s="24" t="s">
        <v>291</v>
      </c>
      <c r="BM103" s="24" t="s">
        <v>1212</v>
      </c>
    </row>
    <row r="104" spans="2:65" s="1" customFormat="1" ht="22.5" customHeight="1">
      <c r="B104" s="41"/>
      <c r="C104" s="243" t="s">
        <v>314</v>
      </c>
      <c r="D104" s="243" t="s">
        <v>173</v>
      </c>
      <c r="E104" s="244" t="s">
        <v>1181</v>
      </c>
      <c r="F104" s="245" t="s">
        <v>1213</v>
      </c>
      <c r="G104" s="246" t="s">
        <v>250</v>
      </c>
      <c r="H104" s="247">
        <v>95</v>
      </c>
      <c r="I104" s="248"/>
      <c r="J104" s="249">
        <f t="shared" si="0"/>
        <v>0</v>
      </c>
      <c r="K104" s="245" t="s">
        <v>21</v>
      </c>
      <c r="L104" s="250"/>
      <c r="M104" s="251" t="s">
        <v>21</v>
      </c>
      <c r="N104" s="252" t="s">
        <v>46</v>
      </c>
      <c r="O104" s="42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AR104" s="24" t="s">
        <v>377</v>
      </c>
      <c r="AT104" s="24" t="s">
        <v>173</v>
      </c>
      <c r="AU104" s="24" t="s">
        <v>83</v>
      </c>
      <c r="AY104" s="24" t="s">
        <v>153</v>
      </c>
      <c r="BE104" s="204">
        <f t="shared" si="4"/>
        <v>0</v>
      </c>
      <c r="BF104" s="204">
        <f t="shared" si="5"/>
        <v>0</v>
      </c>
      <c r="BG104" s="204">
        <f t="shared" si="6"/>
        <v>0</v>
      </c>
      <c r="BH104" s="204">
        <f t="shared" si="7"/>
        <v>0</v>
      </c>
      <c r="BI104" s="204">
        <f t="shared" si="8"/>
        <v>0</v>
      </c>
      <c r="BJ104" s="24" t="s">
        <v>161</v>
      </c>
      <c r="BK104" s="204">
        <f t="shared" si="9"/>
        <v>0</v>
      </c>
      <c r="BL104" s="24" t="s">
        <v>291</v>
      </c>
      <c r="BM104" s="24" t="s">
        <v>1214</v>
      </c>
    </row>
    <row r="105" spans="2:65" s="1" customFormat="1" ht="22.5" customHeight="1">
      <c r="B105" s="41"/>
      <c r="C105" s="243" t="s">
        <v>9</v>
      </c>
      <c r="D105" s="243" t="s">
        <v>173</v>
      </c>
      <c r="E105" s="244" t="s">
        <v>1184</v>
      </c>
      <c r="F105" s="245" t="s">
        <v>1215</v>
      </c>
      <c r="G105" s="246" t="s">
        <v>714</v>
      </c>
      <c r="H105" s="247">
        <v>1</v>
      </c>
      <c r="I105" s="248"/>
      <c r="J105" s="249">
        <f t="shared" si="0"/>
        <v>0</v>
      </c>
      <c r="K105" s="245" t="s">
        <v>21</v>
      </c>
      <c r="L105" s="250"/>
      <c r="M105" s="251" t="s">
        <v>21</v>
      </c>
      <c r="N105" s="252" t="s">
        <v>46</v>
      </c>
      <c r="O105" s="42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AR105" s="24" t="s">
        <v>377</v>
      </c>
      <c r="AT105" s="24" t="s">
        <v>173</v>
      </c>
      <c r="AU105" s="24" t="s">
        <v>83</v>
      </c>
      <c r="AY105" s="24" t="s">
        <v>153</v>
      </c>
      <c r="BE105" s="204">
        <f t="shared" si="4"/>
        <v>0</v>
      </c>
      <c r="BF105" s="204">
        <f t="shared" si="5"/>
        <v>0</v>
      </c>
      <c r="BG105" s="204">
        <f t="shared" si="6"/>
        <v>0</v>
      </c>
      <c r="BH105" s="204">
        <f t="shared" si="7"/>
        <v>0</v>
      </c>
      <c r="BI105" s="204">
        <f t="shared" si="8"/>
        <v>0</v>
      </c>
      <c r="BJ105" s="24" t="s">
        <v>161</v>
      </c>
      <c r="BK105" s="204">
        <f t="shared" si="9"/>
        <v>0</v>
      </c>
      <c r="BL105" s="24" t="s">
        <v>291</v>
      </c>
      <c r="BM105" s="24" t="s">
        <v>1216</v>
      </c>
    </row>
    <row r="106" spans="2:65" s="1" customFormat="1" ht="22.5" customHeight="1">
      <c r="B106" s="41"/>
      <c r="C106" s="243" t="s">
        <v>321</v>
      </c>
      <c r="D106" s="243" t="s">
        <v>173</v>
      </c>
      <c r="E106" s="244" t="s">
        <v>1187</v>
      </c>
      <c r="F106" s="245" t="s">
        <v>1217</v>
      </c>
      <c r="G106" s="246" t="s">
        <v>1039</v>
      </c>
      <c r="H106" s="247">
        <v>1</v>
      </c>
      <c r="I106" s="248"/>
      <c r="J106" s="249">
        <f t="shared" si="0"/>
        <v>0</v>
      </c>
      <c r="K106" s="245" t="s">
        <v>21</v>
      </c>
      <c r="L106" s="250"/>
      <c r="M106" s="251" t="s">
        <v>21</v>
      </c>
      <c r="N106" s="252" t="s">
        <v>46</v>
      </c>
      <c r="O106" s="42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AR106" s="24" t="s">
        <v>377</v>
      </c>
      <c r="AT106" s="24" t="s">
        <v>173</v>
      </c>
      <c r="AU106" s="24" t="s">
        <v>83</v>
      </c>
      <c r="AY106" s="24" t="s">
        <v>153</v>
      </c>
      <c r="BE106" s="204">
        <f t="shared" si="4"/>
        <v>0</v>
      </c>
      <c r="BF106" s="204">
        <f t="shared" si="5"/>
        <v>0</v>
      </c>
      <c r="BG106" s="204">
        <f t="shared" si="6"/>
        <v>0</v>
      </c>
      <c r="BH106" s="204">
        <f t="shared" si="7"/>
        <v>0</v>
      </c>
      <c r="BI106" s="204">
        <f t="shared" si="8"/>
        <v>0</v>
      </c>
      <c r="BJ106" s="24" t="s">
        <v>161</v>
      </c>
      <c r="BK106" s="204">
        <f t="shared" si="9"/>
        <v>0</v>
      </c>
      <c r="BL106" s="24" t="s">
        <v>291</v>
      </c>
      <c r="BM106" s="24" t="s">
        <v>1218</v>
      </c>
    </row>
    <row r="107" spans="2:65" s="1" customFormat="1" ht="22.5" customHeight="1">
      <c r="B107" s="41"/>
      <c r="C107" s="243" t="s">
        <v>326</v>
      </c>
      <c r="D107" s="243" t="s">
        <v>173</v>
      </c>
      <c r="E107" s="244" t="s">
        <v>1190</v>
      </c>
      <c r="F107" s="245" t="s">
        <v>1219</v>
      </c>
      <c r="G107" s="246" t="s">
        <v>1039</v>
      </c>
      <c r="H107" s="247">
        <v>1</v>
      </c>
      <c r="I107" s="248"/>
      <c r="J107" s="249">
        <f t="shared" si="0"/>
        <v>0</v>
      </c>
      <c r="K107" s="245" t="s">
        <v>21</v>
      </c>
      <c r="L107" s="250"/>
      <c r="M107" s="251" t="s">
        <v>21</v>
      </c>
      <c r="N107" s="252" t="s">
        <v>46</v>
      </c>
      <c r="O107" s="42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AR107" s="24" t="s">
        <v>377</v>
      </c>
      <c r="AT107" s="24" t="s">
        <v>173</v>
      </c>
      <c r="AU107" s="24" t="s">
        <v>83</v>
      </c>
      <c r="AY107" s="24" t="s">
        <v>153</v>
      </c>
      <c r="BE107" s="204">
        <f t="shared" si="4"/>
        <v>0</v>
      </c>
      <c r="BF107" s="204">
        <f t="shared" si="5"/>
        <v>0</v>
      </c>
      <c r="BG107" s="204">
        <f t="shared" si="6"/>
        <v>0</v>
      </c>
      <c r="BH107" s="204">
        <f t="shared" si="7"/>
        <v>0</v>
      </c>
      <c r="BI107" s="204">
        <f t="shared" si="8"/>
        <v>0</v>
      </c>
      <c r="BJ107" s="24" t="s">
        <v>161</v>
      </c>
      <c r="BK107" s="204">
        <f t="shared" si="9"/>
        <v>0</v>
      </c>
      <c r="BL107" s="24" t="s">
        <v>291</v>
      </c>
      <c r="BM107" s="24" t="s">
        <v>1220</v>
      </c>
    </row>
    <row r="108" spans="2:65" s="1" customFormat="1" ht="31.5" customHeight="1">
      <c r="B108" s="41"/>
      <c r="C108" s="243" t="s">
        <v>334</v>
      </c>
      <c r="D108" s="243" t="s">
        <v>173</v>
      </c>
      <c r="E108" s="244" t="s">
        <v>234</v>
      </c>
      <c r="F108" s="245" t="s">
        <v>1221</v>
      </c>
      <c r="G108" s="246" t="s">
        <v>714</v>
      </c>
      <c r="H108" s="247">
        <v>11</v>
      </c>
      <c r="I108" s="248"/>
      <c r="J108" s="249">
        <f t="shared" si="0"/>
        <v>0</v>
      </c>
      <c r="K108" s="245" t="s">
        <v>21</v>
      </c>
      <c r="L108" s="250"/>
      <c r="M108" s="251" t="s">
        <v>21</v>
      </c>
      <c r="N108" s="252" t="s">
        <v>46</v>
      </c>
      <c r="O108" s="42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AR108" s="24" t="s">
        <v>377</v>
      </c>
      <c r="AT108" s="24" t="s">
        <v>173</v>
      </c>
      <c r="AU108" s="24" t="s">
        <v>83</v>
      </c>
      <c r="AY108" s="24" t="s">
        <v>153</v>
      </c>
      <c r="BE108" s="204">
        <f t="shared" si="4"/>
        <v>0</v>
      </c>
      <c r="BF108" s="204">
        <f t="shared" si="5"/>
        <v>0</v>
      </c>
      <c r="BG108" s="204">
        <f t="shared" si="6"/>
        <v>0</v>
      </c>
      <c r="BH108" s="204">
        <f t="shared" si="7"/>
        <v>0</v>
      </c>
      <c r="BI108" s="204">
        <f t="shared" si="8"/>
        <v>0</v>
      </c>
      <c r="BJ108" s="24" t="s">
        <v>161</v>
      </c>
      <c r="BK108" s="204">
        <f t="shared" si="9"/>
        <v>0</v>
      </c>
      <c r="BL108" s="24" t="s">
        <v>291</v>
      </c>
      <c r="BM108" s="24" t="s">
        <v>1222</v>
      </c>
    </row>
    <row r="109" spans="2:65" s="1" customFormat="1" ht="22.5" customHeight="1">
      <c r="B109" s="41"/>
      <c r="C109" s="243" t="s">
        <v>341</v>
      </c>
      <c r="D109" s="243" t="s">
        <v>173</v>
      </c>
      <c r="E109" s="244" t="s">
        <v>247</v>
      </c>
      <c r="F109" s="245" t="s">
        <v>1223</v>
      </c>
      <c r="G109" s="246" t="s">
        <v>714</v>
      </c>
      <c r="H109" s="247">
        <v>11</v>
      </c>
      <c r="I109" s="248"/>
      <c r="J109" s="249">
        <f t="shared" si="0"/>
        <v>0</v>
      </c>
      <c r="K109" s="245" t="s">
        <v>21</v>
      </c>
      <c r="L109" s="250"/>
      <c r="M109" s="251" t="s">
        <v>21</v>
      </c>
      <c r="N109" s="252" t="s">
        <v>46</v>
      </c>
      <c r="O109" s="42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AR109" s="24" t="s">
        <v>377</v>
      </c>
      <c r="AT109" s="24" t="s">
        <v>173</v>
      </c>
      <c r="AU109" s="24" t="s">
        <v>83</v>
      </c>
      <c r="AY109" s="24" t="s">
        <v>153</v>
      </c>
      <c r="BE109" s="204">
        <f t="shared" si="4"/>
        <v>0</v>
      </c>
      <c r="BF109" s="204">
        <f t="shared" si="5"/>
        <v>0</v>
      </c>
      <c r="BG109" s="204">
        <f t="shared" si="6"/>
        <v>0</v>
      </c>
      <c r="BH109" s="204">
        <f t="shared" si="7"/>
        <v>0</v>
      </c>
      <c r="BI109" s="204">
        <f t="shared" si="8"/>
        <v>0</v>
      </c>
      <c r="BJ109" s="24" t="s">
        <v>161</v>
      </c>
      <c r="BK109" s="204">
        <f t="shared" si="9"/>
        <v>0</v>
      </c>
      <c r="BL109" s="24" t="s">
        <v>291</v>
      </c>
      <c r="BM109" s="24" t="s">
        <v>1224</v>
      </c>
    </row>
    <row r="110" spans="2:65" s="1" customFormat="1" ht="22.5" customHeight="1">
      <c r="B110" s="41"/>
      <c r="C110" s="243" t="s">
        <v>346</v>
      </c>
      <c r="D110" s="243" t="s">
        <v>173</v>
      </c>
      <c r="E110" s="244" t="s">
        <v>271</v>
      </c>
      <c r="F110" s="245" t="s">
        <v>1225</v>
      </c>
      <c r="G110" s="246" t="s">
        <v>250</v>
      </c>
      <c r="H110" s="247">
        <v>200</v>
      </c>
      <c r="I110" s="248"/>
      <c r="J110" s="249">
        <f t="shared" si="0"/>
        <v>0</v>
      </c>
      <c r="K110" s="245" t="s">
        <v>21</v>
      </c>
      <c r="L110" s="250"/>
      <c r="M110" s="251" t="s">
        <v>21</v>
      </c>
      <c r="N110" s="252" t="s">
        <v>46</v>
      </c>
      <c r="O110" s="42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AR110" s="24" t="s">
        <v>377</v>
      </c>
      <c r="AT110" s="24" t="s">
        <v>173</v>
      </c>
      <c r="AU110" s="24" t="s">
        <v>83</v>
      </c>
      <c r="AY110" s="24" t="s">
        <v>153</v>
      </c>
      <c r="BE110" s="204">
        <f t="shared" si="4"/>
        <v>0</v>
      </c>
      <c r="BF110" s="204">
        <f t="shared" si="5"/>
        <v>0</v>
      </c>
      <c r="BG110" s="204">
        <f t="shared" si="6"/>
        <v>0</v>
      </c>
      <c r="BH110" s="204">
        <f t="shared" si="7"/>
        <v>0</v>
      </c>
      <c r="BI110" s="204">
        <f t="shared" si="8"/>
        <v>0</v>
      </c>
      <c r="BJ110" s="24" t="s">
        <v>161</v>
      </c>
      <c r="BK110" s="204">
        <f t="shared" si="9"/>
        <v>0</v>
      </c>
      <c r="BL110" s="24" t="s">
        <v>291</v>
      </c>
      <c r="BM110" s="24" t="s">
        <v>1226</v>
      </c>
    </row>
    <row r="111" spans="2:65" s="1" customFormat="1" ht="22.5" customHeight="1">
      <c r="B111" s="41"/>
      <c r="C111" s="243" t="s">
        <v>350</v>
      </c>
      <c r="D111" s="243" t="s">
        <v>173</v>
      </c>
      <c r="E111" s="244" t="s">
        <v>276</v>
      </c>
      <c r="F111" s="245" t="s">
        <v>1227</v>
      </c>
      <c r="G111" s="246" t="s">
        <v>1039</v>
      </c>
      <c r="H111" s="247">
        <v>1</v>
      </c>
      <c r="I111" s="248"/>
      <c r="J111" s="249">
        <f t="shared" si="0"/>
        <v>0</v>
      </c>
      <c r="K111" s="245" t="s">
        <v>21</v>
      </c>
      <c r="L111" s="250"/>
      <c r="M111" s="251" t="s">
        <v>21</v>
      </c>
      <c r="N111" s="252" t="s">
        <v>46</v>
      </c>
      <c r="O111" s="42"/>
      <c r="P111" s="202">
        <f t="shared" si="1"/>
        <v>0</v>
      </c>
      <c r="Q111" s="202">
        <v>0</v>
      </c>
      <c r="R111" s="202">
        <f t="shared" si="2"/>
        <v>0</v>
      </c>
      <c r="S111" s="202">
        <v>0</v>
      </c>
      <c r="T111" s="203">
        <f t="shared" si="3"/>
        <v>0</v>
      </c>
      <c r="AR111" s="24" t="s">
        <v>377</v>
      </c>
      <c r="AT111" s="24" t="s">
        <v>173</v>
      </c>
      <c r="AU111" s="24" t="s">
        <v>83</v>
      </c>
      <c r="AY111" s="24" t="s">
        <v>153</v>
      </c>
      <c r="BE111" s="204">
        <f t="shared" si="4"/>
        <v>0</v>
      </c>
      <c r="BF111" s="204">
        <f t="shared" si="5"/>
        <v>0</v>
      </c>
      <c r="BG111" s="204">
        <f t="shared" si="6"/>
        <v>0</v>
      </c>
      <c r="BH111" s="204">
        <f t="shared" si="7"/>
        <v>0</v>
      </c>
      <c r="BI111" s="204">
        <f t="shared" si="8"/>
        <v>0</v>
      </c>
      <c r="BJ111" s="24" t="s">
        <v>161</v>
      </c>
      <c r="BK111" s="204">
        <f t="shared" si="9"/>
        <v>0</v>
      </c>
      <c r="BL111" s="24" t="s">
        <v>291</v>
      </c>
      <c r="BM111" s="24" t="s">
        <v>1228</v>
      </c>
    </row>
    <row r="112" spans="2:65" s="1" customFormat="1" ht="22.5" customHeight="1">
      <c r="B112" s="41"/>
      <c r="C112" s="243" t="s">
        <v>355</v>
      </c>
      <c r="D112" s="243" t="s">
        <v>173</v>
      </c>
      <c r="E112" s="244" t="s">
        <v>282</v>
      </c>
      <c r="F112" s="245" t="s">
        <v>1219</v>
      </c>
      <c r="G112" s="246" t="s">
        <v>21</v>
      </c>
      <c r="H112" s="247">
        <v>1</v>
      </c>
      <c r="I112" s="248"/>
      <c r="J112" s="249">
        <f t="shared" si="0"/>
        <v>0</v>
      </c>
      <c r="K112" s="245" t="s">
        <v>21</v>
      </c>
      <c r="L112" s="250"/>
      <c r="M112" s="251" t="s">
        <v>21</v>
      </c>
      <c r="N112" s="252" t="s">
        <v>46</v>
      </c>
      <c r="O112" s="42"/>
      <c r="P112" s="202">
        <f t="shared" si="1"/>
        <v>0</v>
      </c>
      <c r="Q112" s="202">
        <v>0</v>
      </c>
      <c r="R112" s="202">
        <f t="shared" si="2"/>
        <v>0</v>
      </c>
      <c r="S112" s="202">
        <v>0</v>
      </c>
      <c r="T112" s="203">
        <f t="shared" si="3"/>
        <v>0</v>
      </c>
      <c r="AR112" s="24" t="s">
        <v>377</v>
      </c>
      <c r="AT112" s="24" t="s">
        <v>173</v>
      </c>
      <c r="AU112" s="24" t="s">
        <v>83</v>
      </c>
      <c r="AY112" s="24" t="s">
        <v>153</v>
      </c>
      <c r="BE112" s="204">
        <f t="shared" si="4"/>
        <v>0</v>
      </c>
      <c r="BF112" s="204">
        <f t="shared" si="5"/>
        <v>0</v>
      </c>
      <c r="BG112" s="204">
        <f t="shared" si="6"/>
        <v>0</v>
      </c>
      <c r="BH112" s="204">
        <f t="shared" si="7"/>
        <v>0</v>
      </c>
      <c r="BI112" s="204">
        <f t="shared" si="8"/>
        <v>0</v>
      </c>
      <c r="BJ112" s="24" t="s">
        <v>161</v>
      </c>
      <c r="BK112" s="204">
        <f t="shared" si="9"/>
        <v>0</v>
      </c>
      <c r="BL112" s="24" t="s">
        <v>291</v>
      </c>
      <c r="BM112" s="24" t="s">
        <v>1229</v>
      </c>
    </row>
    <row r="113" spans="2:63" s="10" customFormat="1" ht="37.35" customHeight="1">
      <c r="B113" s="176"/>
      <c r="C113" s="177"/>
      <c r="D113" s="190" t="s">
        <v>72</v>
      </c>
      <c r="E113" s="272" t="s">
        <v>1047</v>
      </c>
      <c r="F113" s="272" t="s">
        <v>1048</v>
      </c>
      <c r="G113" s="177"/>
      <c r="H113" s="177"/>
      <c r="I113" s="180"/>
      <c r="J113" s="273">
        <f>BK113</f>
        <v>0</v>
      </c>
      <c r="K113" s="177"/>
      <c r="L113" s="182"/>
      <c r="M113" s="183"/>
      <c r="N113" s="184"/>
      <c r="O113" s="184"/>
      <c r="P113" s="185">
        <f>SUM(P114:P120)</f>
        <v>0</v>
      </c>
      <c r="Q113" s="184"/>
      <c r="R113" s="185">
        <f>SUM(R114:R120)</f>
        <v>0</v>
      </c>
      <c r="S113" s="184"/>
      <c r="T113" s="186">
        <f>SUM(T114:T120)</f>
        <v>0</v>
      </c>
      <c r="AR113" s="187" t="s">
        <v>161</v>
      </c>
      <c r="AT113" s="188" t="s">
        <v>72</v>
      </c>
      <c r="AU113" s="188" t="s">
        <v>73</v>
      </c>
      <c r="AY113" s="187" t="s">
        <v>153</v>
      </c>
      <c r="BK113" s="189">
        <f>SUM(BK114:BK120)</f>
        <v>0</v>
      </c>
    </row>
    <row r="114" spans="2:65" s="1" customFormat="1" ht="22.5" customHeight="1">
      <c r="B114" s="41"/>
      <c r="C114" s="193" t="s">
        <v>365</v>
      </c>
      <c r="D114" s="193" t="s">
        <v>156</v>
      </c>
      <c r="E114" s="194" t="s">
        <v>10</v>
      </c>
      <c r="F114" s="195" t="s">
        <v>1230</v>
      </c>
      <c r="G114" s="196" t="s">
        <v>1231</v>
      </c>
      <c r="H114" s="197">
        <v>13</v>
      </c>
      <c r="I114" s="198"/>
      <c r="J114" s="199">
        <f aca="true" t="shared" si="10" ref="J114:J120">ROUND(I114*H114,2)</f>
        <v>0</v>
      </c>
      <c r="K114" s="195" t="s">
        <v>21</v>
      </c>
      <c r="L114" s="61"/>
      <c r="M114" s="200" t="s">
        <v>21</v>
      </c>
      <c r="N114" s="201" t="s">
        <v>46</v>
      </c>
      <c r="O114" s="42"/>
      <c r="P114" s="202">
        <f aca="true" t="shared" si="11" ref="P114:P120">O114*H114</f>
        <v>0</v>
      </c>
      <c r="Q114" s="202">
        <v>0</v>
      </c>
      <c r="R114" s="202">
        <f aca="true" t="shared" si="12" ref="R114:R120">Q114*H114</f>
        <v>0</v>
      </c>
      <c r="S114" s="202">
        <v>0</v>
      </c>
      <c r="T114" s="203">
        <f aca="true" t="shared" si="13" ref="T114:T120">S114*H114</f>
        <v>0</v>
      </c>
      <c r="AR114" s="24" t="s">
        <v>937</v>
      </c>
      <c r="AT114" s="24" t="s">
        <v>156</v>
      </c>
      <c r="AU114" s="24" t="s">
        <v>81</v>
      </c>
      <c r="AY114" s="24" t="s">
        <v>153</v>
      </c>
      <c r="BE114" s="204">
        <f aca="true" t="shared" si="14" ref="BE114:BE120">IF(N114="základní",J114,0)</f>
        <v>0</v>
      </c>
      <c r="BF114" s="204">
        <f aca="true" t="shared" si="15" ref="BF114:BF120">IF(N114="snížená",J114,0)</f>
        <v>0</v>
      </c>
      <c r="BG114" s="204">
        <f aca="true" t="shared" si="16" ref="BG114:BG120">IF(N114="zákl. přenesená",J114,0)</f>
        <v>0</v>
      </c>
      <c r="BH114" s="204">
        <f aca="true" t="shared" si="17" ref="BH114:BH120">IF(N114="sníž. přenesená",J114,0)</f>
        <v>0</v>
      </c>
      <c r="BI114" s="204">
        <f aca="true" t="shared" si="18" ref="BI114:BI120">IF(N114="nulová",J114,0)</f>
        <v>0</v>
      </c>
      <c r="BJ114" s="24" t="s">
        <v>161</v>
      </c>
      <c r="BK114" s="204">
        <f aca="true" t="shared" si="19" ref="BK114:BK120">ROUND(I114*H114,2)</f>
        <v>0</v>
      </c>
      <c r="BL114" s="24" t="s">
        <v>937</v>
      </c>
      <c r="BM114" s="24" t="s">
        <v>1232</v>
      </c>
    </row>
    <row r="115" spans="2:65" s="1" customFormat="1" ht="22.5" customHeight="1">
      <c r="B115" s="41"/>
      <c r="C115" s="193" t="s">
        <v>359</v>
      </c>
      <c r="D115" s="193" t="s">
        <v>156</v>
      </c>
      <c r="E115" s="194" t="s">
        <v>291</v>
      </c>
      <c r="F115" s="195" t="s">
        <v>1233</v>
      </c>
      <c r="G115" s="196" t="s">
        <v>1234</v>
      </c>
      <c r="H115" s="197">
        <v>24</v>
      </c>
      <c r="I115" s="198"/>
      <c r="J115" s="199">
        <f t="shared" si="10"/>
        <v>0</v>
      </c>
      <c r="K115" s="195" t="s">
        <v>21</v>
      </c>
      <c r="L115" s="61"/>
      <c r="M115" s="200" t="s">
        <v>21</v>
      </c>
      <c r="N115" s="201" t="s">
        <v>46</v>
      </c>
      <c r="O115" s="42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AR115" s="24" t="s">
        <v>937</v>
      </c>
      <c r="AT115" s="24" t="s">
        <v>156</v>
      </c>
      <c r="AU115" s="24" t="s">
        <v>81</v>
      </c>
      <c r="AY115" s="24" t="s">
        <v>153</v>
      </c>
      <c r="BE115" s="204">
        <f t="shared" si="14"/>
        <v>0</v>
      </c>
      <c r="BF115" s="204">
        <f t="shared" si="15"/>
        <v>0</v>
      </c>
      <c r="BG115" s="204">
        <f t="shared" si="16"/>
        <v>0</v>
      </c>
      <c r="BH115" s="204">
        <f t="shared" si="17"/>
        <v>0</v>
      </c>
      <c r="BI115" s="204">
        <f t="shared" si="18"/>
        <v>0</v>
      </c>
      <c r="BJ115" s="24" t="s">
        <v>161</v>
      </c>
      <c r="BK115" s="204">
        <f t="shared" si="19"/>
        <v>0</v>
      </c>
      <c r="BL115" s="24" t="s">
        <v>937</v>
      </c>
      <c r="BM115" s="24" t="s">
        <v>1235</v>
      </c>
    </row>
    <row r="116" spans="2:65" s="1" customFormat="1" ht="22.5" customHeight="1">
      <c r="B116" s="41"/>
      <c r="C116" s="193" t="s">
        <v>372</v>
      </c>
      <c r="D116" s="193" t="s">
        <v>156</v>
      </c>
      <c r="E116" s="194" t="s">
        <v>296</v>
      </c>
      <c r="F116" s="195" t="s">
        <v>1236</v>
      </c>
      <c r="G116" s="196" t="s">
        <v>1039</v>
      </c>
      <c r="H116" s="197">
        <v>1</v>
      </c>
      <c r="I116" s="198"/>
      <c r="J116" s="199">
        <f t="shared" si="10"/>
        <v>0</v>
      </c>
      <c r="K116" s="195" t="s">
        <v>21</v>
      </c>
      <c r="L116" s="61"/>
      <c r="M116" s="200" t="s">
        <v>21</v>
      </c>
      <c r="N116" s="201" t="s">
        <v>46</v>
      </c>
      <c r="O116" s="42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AR116" s="24" t="s">
        <v>937</v>
      </c>
      <c r="AT116" s="24" t="s">
        <v>156</v>
      </c>
      <c r="AU116" s="24" t="s">
        <v>81</v>
      </c>
      <c r="AY116" s="24" t="s">
        <v>153</v>
      </c>
      <c r="BE116" s="204">
        <f t="shared" si="14"/>
        <v>0</v>
      </c>
      <c r="BF116" s="204">
        <f t="shared" si="15"/>
        <v>0</v>
      </c>
      <c r="BG116" s="204">
        <f t="shared" si="16"/>
        <v>0</v>
      </c>
      <c r="BH116" s="204">
        <f t="shared" si="17"/>
        <v>0</v>
      </c>
      <c r="BI116" s="204">
        <f t="shared" si="18"/>
        <v>0</v>
      </c>
      <c r="BJ116" s="24" t="s">
        <v>161</v>
      </c>
      <c r="BK116" s="204">
        <f t="shared" si="19"/>
        <v>0</v>
      </c>
      <c r="BL116" s="24" t="s">
        <v>937</v>
      </c>
      <c r="BM116" s="24" t="s">
        <v>1237</v>
      </c>
    </row>
    <row r="117" spans="2:65" s="1" customFormat="1" ht="22.5" customHeight="1">
      <c r="B117" s="41"/>
      <c r="C117" s="193" t="s">
        <v>377</v>
      </c>
      <c r="D117" s="193" t="s">
        <v>156</v>
      </c>
      <c r="E117" s="194" t="s">
        <v>300</v>
      </c>
      <c r="F117" s="195" t="s">
        <v>1238</v>
      </c>
      <c r="G117" s="196" t="s">
        <v>1039</v>
      </c>
      <c r="H117" s="197">
        <v>1</v>
      </c>
      <c r="I117" s="198"/>
      <c r="J117" s="199">
        <f t="shared" si="10"/>
        <v>0</v>
      </c>
      <c r="K117" s="195" t="s">
        <v>21</v>
      </c>
      <c r="L117" s="61"/>
      <c r="M117" s="200" t="s">
        <v>21</v>
      </c>
      <c r="N117" s="201" t="s">
        <v>46</v>
      </c>
      <c r="O117" s="42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AR117" s="24" t="s">
        <v>937</v>
      </c>
      <c r="AT117" s="24" t="s">
        <v>156</v>
      </c>
      <c r="AU117" s="24" t="s">
        <v>81</v>
      </c>
      <c r="AY117" s="24" t="s">
        <v>153</v>
      </c>
      <c r="BE117" s="204">
        <f t="shared" si="14"/>
        <v>0</v>
      </c>
      <c r="BF117" s="204">
        <f t="shared" si="15"/>
        <v>0</v>
      </c>
      <c r="BG117" s="204">
        <f t="shared" si="16"/>
        <v>0</v>
      </c>
      <c r="BH117" s="204">
        <f t="shared" si="17"/>
        <v>0</v>
      </c>
      <c r="BI117" s="204">
        <f t="shared" si="18"/>
        <v>0</v>
      </c>
      <c r="BJ117" s="24" t="s">
        <v>161</v>
      </c>
      <c r="BK117" s="204">
        <f t="shared" si="19"/>
        <v>0</v>
      </c>
      <c r="BL117" s="24" t="s">
        <v>937</v>
      </c>
      <c r="BM117" s="24" t="s">
        <v>1239</v>
      </c>
    </row>
    <row r="118" spans="2:65" s="1" customFormat="1" ht="22.5" customHeight="1">
      <c r="B118" s="41"/>
      <c r="C118" s="193" t="s">
        <v>382</v>
      </c>
      <c r="D118" s="193" t="s">
        <v>156</v>
      </c>
      <c r="E118" s="194" t="s">
        <v>307</v>
      </c>
      <c r="F118" s="195" t="s">
        <v>1240</v>
      </c>
      <c r="G118" s="196" t="s">
        <v>1234</v>
      </c>
      <c r="H118" s="197">
        <v>24</v>
      </c>
      <c r="I118" s="198"/>
      <c r="J118" s="199">
        <f t="shared" si="10"/>
        <v>0</v>
      </c>
      <c r="K118" s="195" t="s">
        <v>21</v>
      </c>
      <c r="L118" s="61"/>
      <c r="M118" s="200" t="s">
        <v>21</v>
      </c>
      <c r="N118" s="201" t="s">
        <v>46</v>
      </c>
      <c r="O118" s="42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AR118" s="24" t="s">
        <v>937</v>
      </c>
      <c r="AT118" s="24" t="s">
        <v>156</v>
      </c>
      <c r="AU118" s="24" t="s">
        <v>81</v>
      </c>
      <c r="AY118" s="24" t="s">
        <v>153</v>
      </c>
      <c r="BE118" s="204">
        <f t="shared" si="14"/>
        <v>0</v>
      </c>
      <c r="BF118" s="204">
        <f t="shared" si="15"/>
        <v>0</v>
      </c>
      <c r="BG118" s="204">
        <f t="shared" si="16"/>
        <v>0</v>
      </c>
      <c r="BH118" s="204">
        <f t="shared" si="17"/>
        <v>0</v>
      </c>
      <c r="BI118" s="204">
        <f t="shared" si="18"/>
        <v>0</v>
      </c>
      <c r="BJ118" s="24" t="s">
        <v>161</v>
      </c>
      <c r="BK118" s="204">
        <f t="shared" si="19"/>
        <v>0</v>
      </c>
      <c r="BL118" s="24" t="s">
        <v>937</v>
      </c>
      <c r="BM118" s="24" t="s">
        <v>1241</v>
      </c>
    </row>
    <row r="119" spans="2:65" s="1" customFormat="1" ht="22.5" customHeight="1">
      <c r="B119" s="41"/>
      <c r="C119" s="193" t="s">
        <v>390</v>
      </c>
      <c r="D119" s="193" t="s">
        <v>156</v>
      </c>
      <c r="E119" s="194" t="s">
        <v>314</v>
      </c>
      <c r="F119" s="195" t="s">
        <v>1242</v>
      </c>
      <c r="G119" s="196" t="s">
        <v>1039</v>
      </c>
      <c r="H119" s="197">
        <v>1</v>
      </c>
      <c r="I119" s="198"/>
      <c r="J119" s="199">
        <f t="shared" si="10"/>
        <v>0</v>
      </c>
      <c r="K119" s="195" t="s">
        <v>21</v>
      </c>
      <c r="L119" s="61"/>
      <c r="M119" s="200" t="s">
        <v>21</v>
      </c>
      <c r="N119" s="201" t="s">
        <v>46</v>
      </c>
      <c r="O119" s="42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AR119" s="24" t="s">
        <v>937</v>
      </c>
      <c r="AT119" s="24" t="s">
        <v>156</v>
      </c>
      <c r="AU119" s="24" t="s">
        <v>81</v>
      </c>
      <c r="AY119" s="24" t="s">
        <v>153</v>
      </c>
      <c r="BE119" s="204">
        <f t="shared" si="14"/>
        <v>0</v>
      </c>
      <c r="BF119" s="204">
        <f t="shared" si="15"/>
        <v>0</v>
      </c>
      <c r="BG119" s="204">
        <f t="shared" si="16"/>
        <v>0</v>
      </c>
      <c r="BH119" s="204">
        <f t="shared" si="17"/>
        <v>0</v>
      </c>
      <c r="BI119" s="204">
        <f t="shared" si="18"/>
        <v>0</v>
      </c>
      <c r="BJ119" s="24" t="s">
        <v>161</v>
      </c>
      <c r="BK119" s="204">
        <f t="shared" si="19"/>
        <v>0</v>
      </c>
      <c r="BL119" s="24" t="s">
        <v>937</v>
      </c>
      <c r="BM119" s="24" t="s">
        <v>1243</v>
      </c>
    </row>
    <row r="120" spans="2:65" s="1" customFormat="1" ht="22.5" customHeight="1">
      <c r="B120" s="41"/>
      <c r="C120" s="193" t="s">
        <v>399</v>
      </c>
      <c r="D120" s="193" t="s">
        <v>156</v>
      </c>
      <c r="E120" s="194" t="s">
        <v>321</v>
      </c>
      <c r="F120" s="195" t="s">
        <v>1244</v>
      </c>
      <c r="G120" s="196" t="s">
        <v>21</v>
      </c>
      <c r="H120" s="197">
        <v>1</v>
      </c>
      <c r="I120" s="198"/>
      <c r="J120" s="199">
        <f t="shared" si="10"/>
        <v>0</v>
      </c>
      <c r="K120" s="195" t="s">
        <v>21</v>
      </c>
      <c r="L120" s="61"/>
      <c r="M120" s="200" t="s">
        <v>21</v>
      </c>
      <c r="N120" s="201" t="s">
        <v>46</v>
      </c>
      <c r="O120" s="42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AR120" s="24" t="s">
        <v>937</v>
      </c>
      <c r="AT120" s="24" t="s">
        <v>156</v>
      </c>
      <c r="AU120" s="24" t="s">
        <v>81</v>
      </c>
      <c r="AY120" s="24" t="s">
        <v>153</v>
      </c>
      <c r="BE120" s="204">
        <f t="shared" si="14"/>
        <v>0</v>
      </c>
      <c r="BF120" s="204">
        <f t="shared" si="15"/>
        <v>0</v>
      </c>
      <c r="BG120" s="204">
        <f t="shared" si="16"/>
        <v>0</v>
      </c>
      <c r="BH120" s="204">
        <f t="shared" si="17"/>
        <v>0</v>
      </c>
      <c r="BI120" s="204">
        <f t="shared" si="18"/>
        <v>0</v>
      </c>
      <c r="BJ120" s="24" t="s">
        <v>161</v>
      </c>
      <c r="BK120" s="204">
        <f t="shared" si="19"/>
        <v>0</v>
      </c>
      <c r="BL120" s="24" t="s">
        <v>937</v>
      </c>
      <c r="BM120" s="24" t="s">
        <v>1245</v>
      </c>
    </row>
    <row r="121" spans="2:63" s="10" customFormat="1" ht="37.35" customHeight="1">
      <c r="B121" s="176"/>
      <c r="C121" s="177"/>
      <c r="D121" s="178" t="s">
        <v>72</v>
      </c>
      <c r="E121" s="179" t="s">
        <v>939</v>
      </c>
      <c r="F121" s="179" t="s">
        <v>940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P122+P124</f>
        <v>0</v>
      </c>
      <c r="Q121" s="184"/>
      <c r="R121" s="185">
        <f>R122+R124</f>
        <v>0</v>
      </c>
      <c r="S121" s="184"/>
      <c r="T121" s="186">
        <f>T122+T124</f>
        <v>0</v>
      </c>
      <c r="AR121" s="187" t="s">
        <v>187</v>
      </c>
      <c r="AT121" s="188" t="s">
        <v>72</v>
      </c>
      <c r="AU121" s="188" t="s">
        <v>73</v>
      </c>
      <c r="AY121" s="187" t="s">
        <v>153</v>
      </c>
      <c r="BK121" s="189">
        <f>BK122+BK124</f>
        <v>0</v>
      </c>
    </row>
    <row r="122" spans="2:63" s="10" customFormat="1" ht="19.9" customHeight="1">
      <c r="B122" s="176"/>
      <c r="C122" s="177"/>
      <c r="D122" s="190" t="s">
        <v>72</v>
      </c>
      <c r="E122" s="191" t="s">
        <v>941</v>
      </c>
      <c r="F122" s="191" t="s">
        <v>942</v>
      </c>
      <c r="G122" s="177"/>
      <c r="H122" s="177"/>
      <c r="I122" s="180"/>
      <c r="J122" s="192">
        <f>BK122</f>
        <v>0</v>
      </c>
      <c r="K122" s="177"/>
      <c r="L122" s="182"/>
      <c r="M122" s="183"/>
      <c r="N122" s="184"/>
      <c r="O122" s="184"/>
      <c r="P122" s="185">
        <f>P123</f>
        <v>0</v>
      </c>
      <c r="Q122" s="184"/>
      <c r="R122" s="185">
        <f>R123</f>
        <v>0</v>
      </c>
      <c r="S122" s="184"/>
      <c r="T122" s="186">
        <f>T123</f>
        <v>0</v>
      </c>
      <c r="AR122" s="187" t="s">
        <v>187</v>
      </c>
      <c r="AT122" s="188" t="s">
        <v>72</v>
      </c>
      <c r="AU122" s="188" t="s">
        <v>81</v>
      </c>
      <c r="AY122" s="187" t="s">
        <v>153</v>
      </c>
      <c r="BK122" s="189">
        <f>BK123</f>
        <v>0</v>
      </c>
    </row>
    <row r="123" spans="2:65" s="1" customFormat="1" ht="31.5" customHeight="1">
      <c r="B123" s="41"/>
      <c r="C123" s="193" t="s">
        <v>404</v>
      </c>
      <c r="D123" s="193" t="s">
        <v>156</v>
      </c>
      <c r="E123" s="194" t="s">
        <v>944</v>
      </c>
      <c r="F123" s="195" t="s">
        <v>945</v>
      </c>
      <c r="G123" s="196" t="s">
        <v>946</v>
      </c>
      <c r="H123" s="197">
        <v>1</v>
      </c>
      <c r="I123" s="198"/>
      <c r="J123" s="199">
        <f>ROUND(I123*H123,2)</f>
        <v>0</v>
      </c>
      <c r="K123" s="195" t="s">
        <v>160</v>
      </c>
      <c r="L123" s="61"/>
      <c r="M123" s="200" t="s">
        <v>21</v>
      </c>
      <c r="N123" s="201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947</v>
      </c>
      <c r="AT123" s="24" t="s">
        <v>156</v>
      </c>
      <c r="AU123" s="24" t="s">
        <v>83</v>
      </c>
      <c r="AY123" s="24" t="s">
        <v>153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161</v>
      </c>
      <c r="BK123" s="204">
        <f>ROUND(I123*H123,2)</f>
        <v>0</v>
      </c>
      <c r="BL123" s="24" t="s">
        <v>947</v>
      </c>
      <c r="BM123" s="24" t="s">
        <v>1246</v>
      </c>
    </row>
    <row r="124" spans="2:63" s="10" customFormat="1" ht="29.85" customHeight="1">
      <c r="B124" s="176"/>
      <c r="C124" s="177"/>
      <c r="D124" s="190" t="s">
        <v>72</v>
      </c>
      <c r="E124" s="191" t="s">
        <v>949</v>
      </c>
      <c r="F124" s="191" t="s">
        <v>950</v>
      </c>
      <c r="G124" s="177"/>
      <c r="H124" s="177"/>
      <c r="I124" s="180"/>
      <c r="J124" s="192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0</v>
      </c>
      <c r="AR124" s="187" t="s">
        <v>187</v>
      </c>
      <c r="AT124" s="188" t="s">
        <v>72</v>
      </c>
      <c r="AU124" s="188" t="s">
        <v>81</v>
      </c>
      <c r="AY124" s="187" t="s">
        <v>153</v>
      </c>
      <c r="BK124" s="189">
        <f>BK125</f>
        <v>0</v>
      </c>
    </row>
    <row r="125" spans="2:65" s="1" customFormat="1" ht="22.5" customHeight="1">
      <c r="B125" s="41"/>
      <c r="C125" s="193" t="s">
        <v>410</v>
      </c>
      <c r="D125" s="193" t="s">
        <v>156</v>
      </c>
      <c r="E125" s="194" t="s">
        <v>952</v>
      </c>
      <c r="F125" s="195" t="s">
        <v>953</v>
      </c>
      <c r="G125" s="196" t="s">
        <v>946</v>
      </c>
      <c r="H125" s="197">
        <v>1</v>
      </c>
      <c r="I125" s="198"/>
      <c r="J125" s="199">
        <f>ROUND(I125*H125,2)</f>
        <v>0</v>
      </c>
      <c r="K125" s="195" t="s">
        <v>160</v>
      </c>
      <c r="L125" s="61"/>
      <c r="M125" s="200" t="s">
        <v>21</v>
      </c>
      <c r="N125" s="274" t="s">
        <v>46</v>
      </c>
      <c r="O125" s="275"/>
      <c r="P125" s="276">
        <f>O125*H125</f>
        <v>0</v>
      </c>
      <c r="Q125" s="276">
        <v>0</v>
      </c>
      <c r="R125" s="276">
        <f>Q125*H125</f>
        <v>0</v>
      </c>
      <c r="S125" s="276">
        <v>0</v>
      </c>
      <c r="T125" s="277">
        <f>S125*H125</f>
        <v>0</v>
      </c>
      <c r="AR125" s="24" t="s">
        <v>947</v>
      </c>
      <c r="AT125" s="24" t="s">
        <v>156</v>
      </c>
      <c r="AU125" s="24" t="s">
        <v>83</v>
      </c>
      <c r="AY125" s="24" t="s">
        <v>153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161</v>
      </c>
      <c r="BK125" s="204">
        <f>ROUND(I125*H125,2)</f>
        <v>0</v>
      </c>
      <c r="BL125" s="24" t="s">
        <v>947</v>
      </c>
      <c r="BM125" s="24" t="s">
        <v>1247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9"/>
      <c r="J126" s="57"/>
      <c r="K126" s="57"/>
      <c r="L126" s="61"/>
    </row>
  </sheetData>
  <sheetProtection algorithmName="SHA-512" hashValue="rBtLgN4+RbMPfNaTg1UZw+8nAmIvBhHAWZwz90En+niz6E02U8i5zkCMJVcWmWFOBMRxkqy1rjpM2VlMsTMo3Q==" saltValue="xKLovztO+wQnF3wmxMr7Zg==" spinCount="100000" sheet="1" objects="1" scenarios="1" formatCells="0" formatColumns="0" formatRows="0" sort="0" autoFilter="0"/>
  <autoFilter ref="C81:K12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1248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ROUND(SUM(BE82:BE113),2)</f>
        <v>0</v>
      </c>
      <c r="G30" s="42"/>
      <c r="H30" s="42"/>
      <c r="I30" s="131">
        <v>0.21</v>
      </c>
      <c r="J30" s="130">
        <f>ROUND(ROUND((SUM(BE82:BE113)),2)*I30,2)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ROUND(SUM(BF82:BF113),2)</f>
        <v>0</v>
      </c>
      <c r="G31" s="42"/>
      <c r="H31" s="42"/>
      <c r="I31" s="131">
        <v>0.15</v>
      </c>
      <c r="J31" s="130">
        <f>ROUND(ROUND((SUM(BF82:BF113)),2)*I31,2)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ROUND(SUM(BG82:BG113),2)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ROUND(SUM(BH82:BH113),2)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ROUND(SUM(BI82:BI113),2)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18-07E - SO 05 AUDIO SYSTÉM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1249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1250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7" customFormat="1" ht="24.95" customHeight="1">
      <c r="B59" s="149"/>
      <c r="C59" s="150"/>
      <c r="D59" s="151" t="s">
        <v>132</v>
      </c>
      <c r="E59" s="152"/>
      <c r="F59" s="152"/>
      <c r="G59" s="152"/>
      <c r="H59" s="152"/>
      <c r="I59" s="153"/>
      <c r="J59" s="154">
        <f>J105</f>
        <v>0</v>
      </c>
      <c r="K59" s="155"/>
    </row>
    <row r="60" spans="2:11" s="7" customFormat="1" ht="24.95" customHeight="1">
      <c r="B60" s="149"/>
      <c r="C60" s="150"/>
      <c r="D60" s="151" t="s">
        <v>133</v>
      </c>
      <c r="E60" s="152"/>
      <c r="F60" s="152"/>
      <c r="G60" s="152"/>
      <c r="H60" s="152"/>
      <c r="I60" s="153"/>
      <c r="J60" s="154">
        <f>J109</f>
        <v>0</v>
      </c>
      <c r="K60" s="155"/>
    </row>
    <row r="61" spans="2:11" s="8" customFormat="1" ht="19.9" customHeight="1">
      <c r="B61" s="156"/>
      <c r="C61" s="157"/>
      <c r="D61" s="158" t="s">
        <v>134</v>
      </c>
      <c r="E61" s="159"/>
      <c r="F61" s="159"/>
      <c r="G61" s="159"/>
      <c r="H61" s="159"/>
      <c r="I61" s="160"/>
      <c r="J61" s="161">
        <f>J110</f>
        <v>0</v>
      </c>
      <c r="K61" s="162"/>
    </row>
    <row r="62" spans="2:11" s="8" customFormat="1" ht="19.9" customHeight="1">
      <c r="B62" s="156"/>
      <c r="C62" s="157"/>
      <c r="D62" s="158" t="s">
        <v>135</v>
      </c>
      <c r="E62" s="159"/>
      <c r="F62" s="159"/>
      <c r="G62" s="159"/>
      <c r="H62" s="159"/>
      <c r="I62" s="160"/>
      <c r="J62" s="161">
        <f>J112</f>
        <v>0</v>
      </c>
      <c r="K62" s="162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" customHeight="1">
      <c r="B69" s="41"/>
      <c r="C69" s="62" t="s">
        <v>137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9" t="str">
        <f>E7</f>
        <v>OPRAVA TĚLOCVIČEN A JEJICH ZÁZEMÍ ZŠ JUBILEJNÍ 3     I.ETAPA</v>
      </c>
      <c r="F72" s="400"/>
      <c r="G72" s="400"/>
      <c r="H72" s="400"/>
      <c r="I72" s="163"/>
      <c r="J72" s="63"/>
      <c r="K72" s="63"/>
      <c r="L72" s="61"/>
    </row>
    <row r="73" spans="2:12" s="1" customFormat="1" ht="14.45" customHeight="1">
      <c r="B73" s="41"/>
      <c r="C73" s="65" t="s">
        <v>105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75" t="str">
        <f>E9</f>
        <v xml:space="preserve">18-07E - SO 05 AUDIO SYSTÉM </v>
      </c>
      <c r="F74" s="401"/>
      <c r="G74" s="401"/>
      <c r="H74" s="401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23</v>
      </c>
      <c r="D76" s="63"/>
      <c r="E76" s="63"/>
      <c r="F76" s="164" t="str">
        <f>F12</f>
        <v xml:space="preserve">JUBILEJNÍ 3, NOVÝ JIČÍN </v>
      </c>
      <c r="G76" s="63"/>
      <c r="H76" s="63"/>
      <c r="I76" s="165" t="s">
        <v>25</v>
      </c>
      <c r="J76" s="73" t="str">
        <f>IF(J12="","",J12)</f>
        <v>15. 3. 2018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5">
      <c r="B78" s="41"/>
      <c r="C78" s="65" t="s">
        <v>27</v>
      </c>
      <c r="D78" s="63"/>
      <c r="E78" s="63"/>
      <c r="F78" s="164" t="str">
        <f>E15</f>
        <v>ZŠ a MŠ Nový Jičín , Jubilejní 3</v>
      </c>
      <c r="G78" s="63"/>
      <c r="H78" s="63"/>
      <c r="I78" s="165" t="s">
        <v>34</v>
      </c>
      <c r="J78" s="164" t="str">
        <f>E21</f>
        <v>GaP inženýring s.r.o.</v>
      </c>
      <c r="K78" s="63"/>
      <c r="L78" s="61"/>
    </row>
    <row r="79" spans="2:12" s="1" customFormat="1" ht="14.45" customHeight="1">
      <c r="B79" s="41"/>
      <c r="C79" s="65" t="s">
        <v>32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138</v>
      </c>
      <c r="D81" s="168" t="s">
        <v>58</v>
      </c>
      <c r="E81" s="168" t="s">
        <v>54</v>
      </c>
      <c r="F81" s="168" t="s">
        <v>139</v>
      </c>
      <c r="G81" s="168" t="s">
        <v>140</v>
      </c>
      <c r="H81" s="168" t="s">
        <v>141</v>
      </c>
      <c r="I81" s="169" t="s">
        <v>142</v>
      </c>
      <c r="J81" s="168" t="s">
        <v>109</v>
      </c>
      <c r="K81" s="170" t="s">
        <v>143</v>
      </c>
      <c r="L81" s="171"/>
      <c r="M81" s="81" t="s">
        <v>144</v>
      </c>
      <c r="N81" s="82" t="s">
        <v>43</v>
      </c>
      <c r="O81" s="82" t="s">
        <v>145</v>
      </c>
      <c r="P81" s="82" t="s">
        <v>146</v>
      </c>
      <c r="Q81" s="82" t="s">
        <v>147</v>
      </c>
      <c r="R81" s="82" t="s">
        <v>148</v>
      </c>
      <c r="S81" s="82" t="s">
        <v>149</v>
      </c>
      <c r="T81" s="83" t="s">
        <v>150</v>
      </c>
    </row>
    <row r="82" spans="2:63" s="1" customFormat="1" ht="29.25" customHeight="1">
      <c r="B82" s="41"/>
      <c r="C82" s="87" t="s">
        <v>110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P83+P105+P109</f>
        <v>0</v>
      </c>
      <c r="Q82" s="85"/>
      <c r="R82" s="173">
        <f>R83+R105+R109</f>
        <v>0</v>
      </c>
      <c r="S82" s="85"/>
      <c r="T82" s="174">
        <f>T83+T105+T109</f>
        <v>0</v>
      </c>
      <c r="AT82" s="24" t="s">
        <v>72</v>
      </c>
      <c r="AU82" s="24" t="s">
        <v>111</v>
      </c>
      <c r="BK82" s="175">
        <f>BK83+BK105+BK109</f>
        <v>0</v>
      </c>
    </row>
    <row r="83" spans="2:63" s="10" customFormat="1" ht="37.35" customHeight="1">
      <c r="B83" s="176"/>
      <c r="C83" s="177"/>
      <c r="D83" s="178" t="s">
        <v>72</v>
      </c>
      <c r="E83" s="179" t="s">
        <v>173</v>
      </c>
      <c r="F83" s="179" t="s">
        <v>1251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154</v>
      </c>
      <c r="AT83" s="188" t="s">
        <v>72</v>
      </c>
      <c r="AU83" s="188" t="s">
        <v>73</v>
      </c>
      <c r="AY83" s="187" t="s">
        <v>153</v>
      </c>
      <c r="BK83" s="189">
        <f>BK84</f>
        <v>0</v>
      </c>
    </row>
    <row r="84" spans="2:63" s="10" customFormat="1" ht="19.9" customHeight="1">
      <c r="B84" s="176"/>
      <c r="C84" s="177"/>
      <c r="D84" s="190" t="s">
        <v>72</v>
      </c>
      <c r="E84" s="191" t="s">
        <v>1252</v>
      </c>
      <c r="F84" s="191" t="s">
        <v>1253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SUM(P85:P104)</f>
        <v>0</v>
      </c>
      <c r="Q84" s="184"/>
      <c r="R84" s="185">
        <f>SUM(R85:R104)</f>
        <v>0</v>
      </c>
      <c r="S84" s="184"/>
      <c r="T84" s="186">
        <f>SUM(T85:T104)</f>
        <v>0</v>
      </c>
      <c r="AR84" s="187" t="s">
        <v>154</v>
      </c>
      <c r="AT84" s="188" t="s">
        <v>72</v>
      </c>
      <c r="AU84" s="188" t="s">
        <v>81</v>
      </c>
      <c r="AY84" s="187" t="s">
        <v>153</v>
      </c>
      <c r="BK84" s="189">
        <f>SUM(BK85:BK104)</f>
        <v>0</v>
      </c>
    </row>
    <row r="85" spans="2:65" s="1" customFormat="1" ht="22.5" customHeight="1">
      <c r="B85" s="41"/>
      <c r="C85" s="193" t="s">
        <v>81</v>
      </c>
      <c r="D85" s="193" t="s">
        <v>156</v>
      </c>
      <c r="E85" s="194" t="s">
        <v>1166</v>
      </c>
      <c r="F85" s="195" t="s">
        <v>1254</v>
      </c>
      <c r="G85" s="196" t="s">
        <v>169</v>
      </c>
      <c r="H85" s="197">
        <v>2</v>
      </c>
      <c r="I85" s="198"/>
      <c r="J85" s="199">
        <f aca="true" t="shared" si="0" ref="J85:J95">ROUND(I85*H85,2)</f>
        <v>0</v>
      </c>
      <c r="K85" s="195" t="s">
        <v>21</v>
      </c>
      <c r="L85" s="61"/>
      <c r="M85" s="200" t="s">
        <v>21</v>
      </c>
      <c r="N85" s="201" t="s">
        <v>46</v>
      </c>
      <c r="O85" s="42"/>
      <c r="P85" s="202">
        <f aca="true" t="shared" si="1" ref="P85:P95">O85*H85</f>
        <v>0</v>
      </c>
      <c r="Q85" s="202">
        <v>0</v>
      </c>
      <c r="R85" s="202">
        <f aca="true" t="shared" si="2" ref="R85:R95">Q85*H85</f>
        <v>0</v>
      </c>
      <c r="S85" s="202">
        <v>0</v>
      </c>
      <c r="T85" s="203">
        <f aca="true" t="shared" si="3" ref="T85:T95">S85*H85</f>
        <v>0</v>
      </c>
      <c r="AR85" s="24" t="s">
        <v>554</v>
      </c>
      <c r="AT85" s="24" t="s">
        <v>156</v>
      </c>
      <c r="AU85" s="24" t="s">
        <v>83</v>
      </c>
      <c r="AY85" s="24" t="s">
        <v>153</v>
      </c>
      <c r="BE85" s="204">
        <f aca="true" t="shared" si="4" ref="BE85:BE95">IF(N85="základní",J85,0)</f>
        <v>0</v>
      </c>
      <c r="BF85" s="204">
        <f aca="true" t="shared" si="5" ref="BF85:BF95">IF(N85="snížená",J85,0)</f>
        <v>0</v>
      </c>
      <c r="BG85" s="204">
        <f aca="true" t="shared" si="6" ref="BG85:BG95">IF(N85="zákl. přenesená",J85,0)</f>
        <v>0</v>
      </c>
      <c r="BH85" s="204">
        <f aca="true" t="shared" si="7" ref="BH85:BH95">IF(N85="sníž. přenesená",J85,0)</f>
        <v>0</v>
      </c>
      <c r="BI85" s="204">
        <f aca="true" t="shared" si="8" ref="BI85:BI95">IF(N85="nulová",J85,0)</f>
        <v>0</v>
      </c>
      <c r="BJ85" s="24" t="s">
        <v>161</v>
      </c>
      <c r="BK85" s="204">
        <f aca="true" t="shared" si="9" ref="BK85:BK95">ROUND(I85*H85,2)</f>
        <v>0</v>
      </c>
      <c r="BL85" s="24" t="s">
        <v>554</v>
      </c>
      <c r="BM85" s="24" t="s">
        <v>1255</v>
      </c>
    </row>
    <row r="86" spans="2:65" s="1" customFormat="1" ht="22.5" customHeight="1">
      <c r="B86" s="41"/>
      <c r="C86" s="193" t="s">
        <v>83</v>
      </c>
      <c r="D86" s="193" t="s">
        <v>156</v>
      </c>
      <c r="E86" s="194" t="s">
        <v>1169</v>
      </c>
      <c r="F86" s="195" t="s">
        <v>1256</v>
      </c>
      <c r="G86" s="196" t="s">
        <v>1059</v>
      </c>
      <c r="H86" s="197">
        <v>2</v>
      </c>
      <c r="I86" s="198"/>
      <c r="J86" s="199">
        <f t="shared" si="0"/>
        <v>0</v>
      </c>
      <c r="K86" s="195" t="s">
        <v>21</v>
      </c>
      <c r="L86" s="61"/>
      <c r="M86" s="200" t="s">
        <v>21</v>
      </c>
      <c r="N86" s="201" t="s">
        <v>46</v>
      </c>
      <c r="O86" s="42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AR86" s="24" t="s">
        <v>554</v>
      </c>
      <c r="AT86" s="24" t="s">
        <v>156</v>
      </c>
      <c r="AU86" s="24" t="s">
        <v>83</v>
      </c>
      <c r="AY86" s="24" t="s">
        <v>153</v>
      </c>
      <c r="BE86" s="204">
        <f t="shared" si="4"/>
        <v>0</v>
      </c>
      <c r="BF86" s="204">
        <f t="shared" si="5"/>
        <v>0</v>
      </c>
      <c r="BG86" s="204">
        <f t="shared" si="6"/>
        <v>0</v>
      </c>
      <c r="BH86" s="204">
        <f t="shared" si="7"/>
        <v>0</v>
      </c>
      <c r="BI86" s="204">
        <f t="shared" si="8"/>
        <v>0</v>
      </c>
      <c r="BJ86" s="24" t="s">
        <v>161</v>
      </c>
      <c r="BK86" s="204">
        <f t="shared" si="9"/>
        <v>0</v>
      </c>
      <c r="BL86" s="24" t="s">
        <v>554</v>
      </c>
      <c r="BM86" s="24" t="s">
        <v>1257</v>
      </c>
    </row>
    <row r="87" spans="2:65" s="1" customFormat="1" ht="22.5" customHeight="1">
      <c r="B87" s="41"/>
      <c r="C87" s="193" t="s">
        <v>154</v>
      </c>
      <c r="D87" s="193" t="s">
        <v>156</v>
      </c>
      <c r="E87" s="194" t="s">
        <v>1172</v>
      </c>
      <c r="F87" s="195" t="s">
        <v>1258</v>
      </c>
      <c r="G87" s="196" t="s">
        <v>1059</v>
      </c>
      <c r="H87" s="197">
        <v>8</v>
      </c>
      <c r="I87" s="198"/>
      <c r="J87" s="199">
        <f t="shared" si="0"/>
        <v>0</v>
      </c>
      <c r="K87" s="195" t="s">
        <v>21</v>
      </c>
      <c r="L87" s="61"/>
      <c r="M87" s="200" t="s">
        <v>21</v>
      </c>
      <c r="N87" s="201" t="s">
        <v>46</v>
      </c>
      <c r="O87" s="42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AR87" s="24" t="s">
        <v>554</v>
      </c>
      <c r="AT87" s="24" t="s">
        <v>156</v>
      </c>
      <c r="AU87" s="24" t="s">
        <v>83</v>
      </c>
      <c r="AY87" s="24" t="s">
        <v>153</v>
      </c>
      <c r="BE87" s="204">
        <f t="shared" si="4"/>
        <v>0</v>
      </c>
      <c r="BF87" s="204">
        <f t="shared" si="5"/>
        <v>0</v>
      </c>
      <c r="BG87" s="204">
        <f t="shared" si="6"/>
        <v>0</v>
      </c>
      <c r="BH87" s="204">
        <f t="shared" si="7"/>
        <v>0</v>
      </c>
      <c r="BI87" s="204">
        <f t="shared" si="8"/>
        <v>0</v>
      </c>
      <c r="BJ87" s="24" t="s">
        <v>161</v>
      </c>
      <c r="BK87" s="204">
        <f t="shared" si="9"/>
        <v>0</v>
      </c>
      <c r="BL87" s="24" t="s">
        <v>554</v>
      </c>
      <c r="BM87" s="24" t="s">
        <v>1259</v>
      </c>
    </row>
    <row r="88" spans="2:65" s="1" customFormat="1" ht="22.5" customHeight="1">
      <c r="B88" s="41"/>
      <c r="C88" s="193" t="s">
        <v>161</v>
      </c>
      <c r="D88" s="193" t="s">
        <v>156</v>
      </c>
      <c r="E88" s="194" t="s">
        <v>1175</v>
      </c>
      <c r="F88" s="195" t="s">
        <v>1260</v>
      </c>
      <c r="G88" s="196" t="s">
        <v>1059</v>
      </c>
      <c r="H88" s="197">
        <v>2</v>
      </c>
      <c r="I88" s="198"/>
      <c r="J88" s="199">
        <f t="shared" si="0"/>
        <v>0</v>
      </c>
      <c r="K88" s="195" t="s">
        <v>21</v>
      </c>
      <c r="L88" s="61"/>
      <c r="M88" s="200" t="s">
        <v>21</v>
      </c>
      <c r="N88" s="201" t="s">
        <v>46</v>
      </c>
      <c r="O88" s="42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AR88" s="24" t="s">
        <v>554</v>
      </c>
      <c r="AT88" s="24" t="s">
        <v>156</v>
      </c>
      <c r="AU88" s="24" t="s">
        <v>83</v>
      </c>
      <c r="AY88" s="24" t="s">
        <v>153</v>
      </c>
      <c r="BE88" s="204">
        <f t="shared" si="4"/>
        <v>0</v>
      </c>
      <c r="BF88" s="204">
        <f t="shared" si="5"/>
        <v>0</v>
      </c>
      <c r="BG88" s="204">
        <f t="shared" si="6"/>
        <v>0</v>
      </c>
      <c r="BH88" s="204">
        <f t="shared" si="7"/>
        <v>0</v>
      </c>
      <c r="BI88" s="204">
        <f t="shared" si="8"/>
        <v>0</v>
      </c>
      <c r="BJ88" s="24" t="s">
        <v>161</v>
      </c>
      <c r="BK88" s="204">
        <f t="shared" si="9"/>
        <v>0</v>
      </c>
      <c r="BL88" s="24" t="s">
        <v>554</v>
      </c>
      <c r="BM88" s="24" t="s">
        <v>1261</v>
      </c>
    </row>
    <row r="89" spans="2:65" s="1" customFormat="1" ht="22.5" customHeight="1">
      <c r="B89" s="41"/>
      <c r="C89" s="193" t="s">
        <v>187</v>
      </c>
      <c r="D89" s="193" t="s">
        <v>156</v>
      </c>
      <c r="E89" s="194" t="s">
        <v>1178</v>
      </c>
      <c r="F89" s="195" t="s">
        <v>1262</v>
      </c>
      <c r="G89" s="196" t="s">
        <v>169</v>
      </c>
      <c r="H89" s="197">
        <v>2</v>
      </c>
      <c r="I89" s="198"/>
      <c r="J89" s="199">
        <f t="shared" si="0"/>
        <v>0</v>
      </c>
      <c r="K89" s="195" t="s">
        <v>21</v>
      </c>
      <c r="L89" s="61"/>
      <c r="M89" s="200" t="s">
        <v>21</v>
      </c>
      <c r="N89" s="201" t="s">
        <v>46</v>
      </c>
      <c r="O89" s="42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AR89" s="24" t="s">
        <v>554</v>
      </c>
      <c r="AT89" s="24" t="s">
        <v>156</v>
      </c>
      <c r="AU89" s="24" t="s">
        <v>83</v>
      </c>
      <c r="AY89" s="24" t="s">
        <v>153</v>
      </c>
      <c r="BE89" s="204">
        <f t="shared" si="4"/>
        <v>0</v>
      </c>
      <c r="BF89" s="204">
        <f t="shared" si="5"/>
        <v>0</v>
      </c>
      <c r="BG89" s="204">
        <f t="shared" si="6"/>
        <v>0</v>
      </c>
      <c r="BH89" s="204">
        <f t="shared" si="7"/>
        <v>0</v>
      </c>
      <c r="BI89" s="204">
        <f t="shared" si="8"/>
        <v>0</v>
      </c>
      <c r="BJ89" s="24" t="s">
        <v>161</v>
      </c>
      <c r="BK89" s="204">
        <f t="shared" si="9"/>
        <v>0</v>
      </c>
      <c r="BL89" s="24" t="s">
        <v>554</v>
      </c>
      <c r="BM89" s="24" t="s">
        <v>1263</v>
      </c>
    </row>
    <row r="90" spans="2:65" s="1" customFormat="1" ht="22.5" customHeight="1">
      <c r="B90" s="41"/>
      <c r="C90" s="193" t="s">
        <v>179</v>
      </c>
      <c r="D90" s="193" t="s">
        <v>156</v>
      </c>
      <c r="E90" s="194" t="s">
        <v>1181</v>
      </c>
      <c r="F90" s="195" t="s">
        <v>1264</v>
      </c>
      <c r="G90" s="196" t="s">
        <v>250</v>
      </c>
      <c r="H90" s="197">
        <v>200</v>
      </c>
      <c r="I90" s="198"/>
      <c r="J90" s="199">
        <f t="shared" si="0"/>
        <v>0</v>
      </c>
      <c r="K90" s="195" t="s">
        <v>21</v>
      </c>
      <c r="L90" s="61"/>
      <c r="M90" s="200" t="s">
        <v>21</v>
      </c>
      <c r="N90" s="201" t="s">
        <v>46</v>
      </c>
      <c r="O90" s="42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AR90" s="24" t="s">
        <v>554</v>
      </c>
      <c r="AT90" s="24" t="s">
        <v>156</v>
      </c>
      <c r="AU90" s="24" t="s">
        <v>83</v>
      </c>
      <c r="AY90" s="24" t="s">
        <v>153</v>
      </c>
      <c r="BE90" s="204">
        <f t="shared" si="4"/>
        <v>0</v>
      </c>
      <c r="BF90" s="204">
        <f t="shared" si="5"/>
        <v>0</v>
      </c>
      <c r="BG90" s="204">
        <f t="shared" si="6"/>
        <v>0</v>
      </c>
      <c r="BH90" s="204">
        <f t="shared" si="7"/>
        <v>0</v>
      </c>
      <c r="BI90" s="204">
        <f t="shared" si="8"/>
        <v>0</v>
      </c>
      <c r="BJ90" s="24" t="s">
        <v>161</v>
      </c>
      <c r="BK90" s="204">
        <f t="shared" si="9"/>
        <v>0</v>
      </c>
      <c r="BL90" s="24" t="s">
        <v>554</v>
      </c>
      <c r="BM90" s="24" t="s">
        <v>1265</v>
      </c>
    </row>
    <row r="91" spans="2:65" s="1" customFormat="1" ht="22.5" customHeight="1">
      <c r="B91" s="41"/>
      <c r="C91" s="193" t="s">
        <v>219</v>
      </c>
      <c r="D91" s="193" t="s">
        <v>156</v>
      </c>
      <c r="E91" s="194" t="s">
        <v>1184</v>
      </c>
      <c r="F91" s="195" t="s">
        <v>1266</v>
      </c>
      <c r="G91" s="196" t="s">
        <v>169</v>
      </c>
      <c r="H91" s="197">
        <v>2</v>
      </c>
      <c r="I91" s="198"/>
      <c r="J91" s="199">
        <f t="shared" si="0"/>
        <v>0</v>
      </c>
      <c r="K91" s="195" t="s">
        <v>21</v>
      </c>
      <c r="L91" s="61"/>
      <c r="M91" s="200" t="s">
        <v>21</v>
      </c>
      <c r="N91" s="201" t="s">
        <v>46</v>
      </c>
      <c r="O91" s="42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AR91" s="24" t="s">
        <v>554</v>
      </c>
      <c r="AT91" s="24" t="s">
        <v>156</v>
      </c>
      <c r="AU91" s="24" t="s">
        <v>83</v>
      </c>
      <c r="AY91" s="24" t="s">
        <v>153</v>
      </c>
      <c r="BE91" s="204">
        <f t="shared" si="4"/>
        <v>0</v>
      </c>
      <c r="BF91" s="204">
        <f t="shared" si="5"/>
        <v>0</v>
      </c>
      <c r="BG91" s="204">
        <f t="shared" si="6"/>
        <v>0</v>
      </c>
      <c r="BH91" s="204">
        <f t="shared" si="7"/>
        <v>0</v>
      </c>
      <c r="BI91" s="204">
        <f t="shared" si="8"/>
        <v>0</v>
      </c>
      <c r="BJ91" s="24" t="s">
        <v>161</v>
      </c>
      <c r="BK91" s="204">
        <f t="shared" si="9"/>
        <v>0</v>
      </c>
      <c r="BL91" s="24" t="s">
        <v>554</v>
      </c>
      <c r="BM91" s="24" t="s">
        <v>1267</v>
      </c>
    </row>
    <row r="92" spans="2:65" s="1" customFormat="1" ht="22.5" customHeight="1">
      <c r="B92" s="41"/>
      <c r="C92" s="193" t="s">
        <v>176</v>
      </c>
      <c r="D92" s="193" t="s">
        <v>156</v>
      </c>
      <c r="E92" s="194" t="s">
        <v>1187</v>
      </c>
      <c r="F92" s="195" t="s">
        <v>1268</v>
      </c>
      <c r="G92" s="196" t="s">
        <v>250</v>
      </c>
      <c r="H92" s="197">
        <v>180</v>
      </c>
      <c r="I92" s="198"/>
      <c r="J92" s="199">
        <f t="shared" si="0"/>
        <v>0</v>
      </c>
      <c r="K92" s="195" t="s">
        <v>21</v>
      </c>
      <c r="L92" s="61"/>
      <c r="M92" s="200" t="s">
        <v>21</v>
      </c>
      <c r="N92" s="201" t="s">
        <v>46</v>
      </c>
      <c r="O92" s="42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AR92" s="24" t="s">
        <v>554</v>
      </c>
      <c r="AT92" s="24" t="s">
        <v>156</v>
      </c>
      <c r="AU92" s="24" t="s">
        <v>83</v>
      </c>
      <c r="AY92" s="24" t="s">
        <v>153</v>
      </c>
      <c r="BE92" s="204">
        <f t="shared" si="4"/>
        <v>0</v>
      </c>
      <c r="BF92" s="204">
        <f t="shared" si="5"/>
        <v>0</v>
      </c>
      <c r="BG92" s="204">
        <f t="shared" si="6"/>
        <v>0</v>
      </c>
      <c r="BH92" s="204">
        <f t="shared" si="7"/>
        <v>0</v>
      </c>
      <c r="BI92" s="204">
        <f t="shared" si="8"/>
        <v>0</v>
      </c>
      <c r="BJ92" s="24" t="s">
        <v>161</v>
      </c>
      <c r="BK92" s="204">
        <f t="shared" si="9"/>
        <v>0</v>
      </c>
      <c r="BL92" s="24" t="s">
        <v>554</v>
      </c>
      <c r="BM92" s="24" t="s">
        <v>1269</v>
      </c>
    </row>
    <row r="93" spans="2:65" s="1" customFormat="1" ht="22.5" customHeight="1">
      <c r="B93" s="41"/>
      <c r="C93" s="193" t="s">
        <v>230</v>
      </c>
      <c r="D93" s="193" t="s">
        <v>156</v>
      </c>
      <c r="E93" s="194" t="s">
        <v>1190</v>
      </c>
      <c r="F93" s="195" t="s">
        <v>1270</v>
      </c>
      <c r="G93" s="196" t="s">
        <v>1231</v>
      </c>
      <c r="H93" s="197">
        <v>10</v>
      </c>
      <c r="I93" s="198"/>
      <c r="J93" s="199">
        <f t="shared" si="0"/>
        <v>0</v>
      </c>
      <c r="K93" s="195" t="s">
        <v>21</v>
      </c>
      <c r="L93" s="61"/>
      <c r="M93" s="200" t="s">
        <v>21</v>
      </c>
      <c r="N93" s="201" t="s">
        <v>46</v>
      </c>
      <c r="O93" s="42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24" t="s">
        <v>554</v>
      </c>
      <c r="AT93" s="24" t="s">
        <v>156</v>
      </c>
      <c r="AU93" s="24" t="s">
        <v>83</v>
      </c>
      <c r="AY93" s="24" t="s">
        <v>153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24" t="s">
        <v>161</v>
      </c>
      <c r="BK93" s="204">
        <f t="shared" si="9"/>
        <v>0</v>
      </c>
      <c r="BL93" s="24" t="s">
        <v>554</v>
      </c>
      <c r="BM93" s="24" t="s">
        <v>1271</v>
      </c>
    </row>
    <row r="94" spans="2:65" s="1" customFormat="1" ht="57" customHeight="1">
      <c r="B94" s="41"/>
      <c r="C94" s="243" t="s">
        <v>234</v>
      </c>
      <c r="D94" s="243" t="s">
        <v>173</v>
      </c>
      <c r="E94" s="244" t="s">
        <v>1166</v>
      </c>
      <c r="F94" s="245" t="s">
        <v>1272</v>
      </c>
      <c r="G94" s="246" t="s">
        <v>169</v>
      </c>
      <c r="H94" s="247">
        <v>2</v>
      </c>
      <c r="I94" s="248"/>
      <c r="J94" s="249">
        <f t="shared" si="0"/>
        <v>0</v>
      </c>
      <c r="K94" s="245" t="s">
        <v>21</v>
      </c>
      <c r="L94" s="250"/>
      <c r="M94" s="251" t="s">
        <v>21</v>
      </c>
      <c r="N94" s="252" t="s">
        <v>46</v>
      </c>
      <c r="O94" s="42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AR94" s="24" t="s">
        <v>1273</v>
      </c>
      <c r="AT94" s="24" t="s">
        <v>173</v>
      </c>
      <c r="AU94" s="24" t="s">
        <v>83</v>
      </c>
      <c r="AY94" s="24" t="s">
        <v>153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24" t="s">
        <v>161</v>
      </c>
      <c r="BK94" s="204">
        <f t="shared" si="9"/>
        <v>0</v>
      </c>
      <c r="BL94" s="24" t="s">
        <v>554</v>
      </c>
      <c r="BM94" s="24" t="s">
        <v>1274</v>
      </c>
    </row>
    <row r="95" spans="2:65" s="1" customFormat="1" ht="57" customHeight="1">
      <c r="B95" s="41"/>
      <c r="C95" s="243" t="s">
        <v>271</v>
      </c>
      <c r="D95" s="243" t="s">
        <v>173</v>
      </c>
      <c r="E95" s="244" t="s">
        <v>1172</v>
      </c>
      <c r="F95" s="245" t="s">
        <v>1275</v>
      </c>
      <c r="G95" s="246" t="s">
        <v>169</v>
      </c>
      <c r="H95" s="247">
        <v>8</v>
      </c>
      <c r="I95" s="248"/>
      <c r="J95" s="249">
        <f t="shared" si="0"/>
        <v>0</v>
      </c>
      <c r="K95" s="245" t="s">
        <v>21</v>
      </c>
      <c r="L95" s="250"/>
      <c r="M95" s="251" t="s">
        <v>21</v>
      </c>
      <c r="N95" s="252" t="s">
        <v>46</v>
      </c>
      <c r="O95" s="42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AR95" s="24" t="s">
        <v>1273</v>
      </c>
      <c r="AT95" s="24" t="s">
        <v>173</v>
      </c>
      <c r="AU95" s="24" t="s">
        <v>83</v>
      </c>
      <c r="AY95" s="24" t="s">
        <v>153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24" t="s">
        <v>161</v>
      </c>
      <c r="BK95" s="204">
        <f t="shared" si="9"/>
        <v>0</v>
      </c>
      <c r="BL95" s="24" t="s">
        <v>554</v>
      </c>
      <c r="BM95" s="24" t="s">
        <v>1276</v>
      </c>
    </row>
    <row r="96" spans="2:47" s="1" customFormat="1" ht="67.5">
      <c r="B96" s="41"/>
      <c r="C96" s="63"/>
      <c r="D96" s="239" t="s">
        <v>426</v>
      </c>
      <c r="E96" s="63"/>
      <c r="F96" s="278" t="s">
        <v>1277</v>
      </c>
      <c r="G96" s="63"/>
      <c r="H96" s="63"/>
      <c r="I96" s="163"/>
      <c r="J96" s="63"/>
      <c r="K96" s="63"/>
      <c r="L96" s="61"/>
      <c r="M96" s="270"/>
      <c r="N96" s="42"/>
      <c r="O96" s="42"/>
      <c r="P96" s="42"/>
      <c r="Q96" s="42"/>
      <c r="R96" s="42"/>
      <c r="S96" s="42"/>
      <c r="T96" s="78"/>
      <c r="AT96" s="24" t="s">
        <v>426</v>
      </c>
      <c r="AU96" s="24" t="s">
        <v>83</v>
      </c>
    </row>
    <row r="97" spans="2:65" s="1" customFormat="1" ht="146.25" customHeight="1">
      <c r="B97" s="41"/>
      <c r="C97" s="243" t="s">
        <v>247</v>
      </c>
      <c r="D97" s="243" t="s">
        <v>173</v>
      </c>
      <c r="E97" s="244" t="s">
        <v>1169</v>
      </c>
      <c r="F97" s="245" t="s">
        <v>1278</v>
      </c>
      <c r="G97" s="246" t="s">
        <v>1059</v>
      </c>
      <c r="H97" s="247">
        <v>2</v>
      </c>
      <c r="I97" s="248"/>
      <c r="J97" s="249">
        <f>ROUND(I97*H97,2)</f>
        <v>0</v>
      </c>
      <c r="K97" s="245" t="s">
        <v>21</v>
      </c>
      <c r="L97" s="250"/>
      <c r="M97" s="251" t="s">
        <v>21</v>
      </c>
      <c r="N97" s="252" t="s">
        <v>46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1273</v>
      </c>
      <c r="AT97" s="24" t="s">
        <v>173</v>
      </c>
      <c r="AU97" s="24" t="s">
        <v>83</v>
      </c>
      <c r="AY97" s="24" t="s">
        <v>153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161</v>
      </c>
      <c r="BK97" s="204">
        <f>ROUND(I97*H97,2)</f>
        <v>0</v>
      </c>
      <c r="BL97" s="24" t="s">
        <v>554</v>
      </c>
      <c r="BM97" s="24" t="s">
        <v>1279</v>
      </c>
    </row>
    <row r="98" spans="2:47" s="1" customFormat="1" ht="148.5">
      <c r="B98" s="41"/>
      <c r="C98" s="63"/>
      <c r="D98" s="239" t="s">
        <v>426</v>
      </c>
      <c r="E98" s="63"/>
      <c r="F98" s="278" t="s">
        <v>1280</v>
      </c>
      <c r="G98" s="63"/>
      <c r="H98" s="63"/>
      <c r="I98" s="163"/>
      <c r="J98" s="63"/>
      <c r="K98" s="63"/>
      <c r="L98" s="61"/>
      <c r="M98" s="270"/>
      <c r="N98" s="42"/>
      <c r="O98" s="42"/>
      <c r="P98" s="42"/>
      <c r="Q98" s="42"/>
      <c r="R98" s="42"/>
      <c r="S98" s="42"/>
      <c r="T98" s="78"/>
      <c r="AT98" s="24" t="s">
        <v>426</v>
      </c>
      <c r="AU98" s="24" t="s">
        <v>83</v>
      </c>
    </row>
    <row r="99" spans="2:65" s="1" customFormat="1" ht="31.5" customHeight="1">
      <c r="B99" s="41"/>
      <c r="C99" s="243" t="s">
        <v>276</v>
      </c>
      <c r="D99" s="243" t="s">
        <v>173</v>
      </c>
      <c r="E99" s="244" t="s">
        <v>1175</v>
      </c>
      <c r="F99" s="245" t="s">
        <v>1281</v>
      </c>
      <c r="G99" s="246" t="s">
        <v>169</v>
      </c>
      <c r="H99" s="247">
        <v>2</v>
      </c>
      <c r="I99" s="248"/>
      <c r="J99" s="249">
        <f aca="true" t="shared" si="10" ref="J99:J104">ROUND(I99*H99,2)</f>
        <v>0</v>
      </c>
      <c r="K99" s="245" t="s">
        <v>21</v>
      </c>
      <c r="L99" s="250"/>
      <c r="M99" s="251" t="s">
        <v>21</v>
      </c>
      <c r="N99" s="252" t="s">
        <v>46</v>
      </c>
      <c r="O99" s="42"/>
      <c r="P99" s="202">
        <f aca="true" t="shared" si="11" ref="P99:P104">O99*H99</f>
        <v>0</v>
      </c>
      <c r="Q99" s="202">
        <v>0</v>
      </c>
      <c r="R99" s="202">
        <f aca="true" t="shared" si="12" ref="R99:R104">Q99*H99</f>
        <v>0</v>
      </c>
      <c r="S99" s="202">
        <v>0</v>
      </c>
      <c r="T99" s="203">
        <f aca="true" t="shared" si="13" ref="T99:T104">S99*H99</f>
        <v>0</v>
      </c>
      <c r="AR99" s="24" t="s">
        <v>1273</v>
      </c>
      <c r="AT99" s="24" t="s">
        <v>173</v>
      </c>
      <c r="AU99" s="24" t="s">
        <v>83</v>
      </c>
      <c r="AY99" s="24" t="s">
        <v>153</v>
      </c>
      <c r="BE99" s="204">
        <f aca="true" t="shared" si="14" ref="BE99:BE104">IF(N99="základní",J99,0)</f>
        <v>0</v>
      </c>
      <c r="BF99" s="204">
        <f aca="true" t="shared" si="15" ref="BF99:BF104">IF(N99="snížená",J99,0)</f>
        <v>0</v>
      </c>
      <c r="BG99" s="204">
        <f aca="true" t="shared" si="16" ref="BG99:BG104">IF(N99="zákl. přenesená",J99,0)</f>
        <v>0</v>
      </c>
      <c r="BH99" s="204">
        <f aca="true" t="shared" si="17" ref="BH99:BH104">IF(N99="sníž. přenesená",J99,0)</f>
        <v>0</v>
      </c>
      <c r="BI99" s="204">
        <f aca="true" t="shared" si="18" ref="BI99:BI104">IF(N99="nulová",J99,0)</f>
        <v>0</v>
      </c>
      <c r="BJ99" s="24" t="s">
        <v>161</v>
      </c>
      <c r="BK99" s="204">
        <f aca="true" t="shared" si="19" ref="BK99:BK104">ROUND(I99*H99,2)</f>
        <v>0</v>
      </c>
      <c r="BL99" s="24" t="s">
        <v>554</v>
      </c>
      <c r="BM99" s="24" t="s">
        <v>1282</v>
      </c>
    </row>
    <row r="100" spans="2:65" s="1" customFormat="1" ht="22.5" customHeight="1">
      <c r="B100" s="41"/>
      <c r="C100" s="243" t="s">
        <v>282</v>
      </c>
      <c r="D100" s="243" t="s">
        <v>173</v>
      </c>
      <c r="E100" s="244" t="s">
        <v>1178</v>
      </c>
      <c r="F100" s="245" t="s">
        <v>1283</v>
      </c>
      <c r="G100" s="246" t="s">
        <v>169</v>
      </c>
      <c r="H100" s="247">
        <v>3</v>
      </c>
      <c r="I100" s="248"/>
      <c r="J100" s="249">
        <f t="shared" si="10"/>
        <v>0</v>
      </c>
      <c r="K100" s="245" t="s">
        <v>21</v>
      </c>
      <c r="L100" s="250"/>
      <c r="M100" s="251" t="s">
        <v>21</v>
      </c>
      <c r="N100" s="252" t="s">
        <v>46</v>
      </c>
      <c r="O100" s="42"/>
      <c r="P100" s="202">
        <f t="shared" si="11"/>
        <v>0</v>
      </c>
      <c r="Q100" s="202">
        <v>0</v>
      </c>
      <c r="R100" s="202">
        <f t="shared" si="12"/>
        <v>0</v>
      </c>
      <c r="S100" s="202">
        <v>0</v>
      </c>
      <c r="T100" s="203">
        <f t="shared" si="13"/>
        <v>0</v>
      </c>
      <c r="AR100" s="24" t="s">
        <v>1273</v>
      </c>
      <c r="AT100" s="24" t="s">
        <v>173</v>
      </c>
      <c r="AU100" s="24" t="s">
        <v>83</v>
      </c>
      <c r="AY100" s="24" t="s">
        <v>153</v>
      </c>
      <c r="BE100" s="204">
        <f t="shared" si="14"/>
        <v>0</v>
      </c>
      <c r="BF100" s="204">
        <f t="shared" si="15"/>
        <v>0</v>
      </c>
      <c r="BG100" s="204">
        <f t="shared" si="16"/>
        <v>0</v>
      </c>
      <c r="BH100" s="204">
        <f t="shared" si="17"/>
        <v>0</v>
      </c>
      <c r="BI100" s="204">
        <f t="shared" si="18"/>
        <v>0</v>
      </c>
      <c r="BJ100" s="24" t="s">
        <v>161</v>
      </c>
      <c r="BK100" s="204">
        <f t="shared" si="19"/>
        <v>0</v>
      </c>
      <c r="BL100" s="24" t="s">
        <v>554</v>
      </c>
      <c r="BM100" s="24" t="s">
        <v>1284</v>
      </c>
    </row>
    <row r="101" spans="2:65" s="1" customFormat="1" ht="22.5" customHeight="1">
      <c r="B101" s="41"/>
      <c r="C101" s="243" t="s">
        <v>10</v>
      </c>
      <c r="D101" s="243" t="s">
        <v>173</v>
      </c>
      <c r="E101" s="244" t="s">
        <v>1181</v>
      </c>
      <c r="F101" s="245" t="s">
        <v>1285</v>
      </c>
      <c r="G101" s="246" t="s">
        <v>250</v>
      </c>
      <c r="H101" s="247">
        <v>200</v>
      </c>
      <c r="I101" s="248"/>
      <c r="J101" s="249">
        <f t="shared" si="10"/>
        <v>0</v>
      </c>
      <c r="K101" s="245" t="s">
        <v>21</v>
      </c>
      <c r="L101" s="250"/>
      <c r="M101" s="251" t="s">
        <v>21</v>
      </c>
      <c r="N101" s="252" t="s">
        <v>46</v>
      </c>
      <c r="O101" s="42"/>
      <c r="P101" s="202">
        <f t="shared" si="11"/>
        <v>0</v>
      </c>
      <c r="Q101" s="202">
        <v>0</v>
      </c>
      <c r="R101" s="202">
        <f t="shared" si="12"/>
        <v>0</v>
      </c>
      <c r="S101" s="202">
        <v>0</v>
      </c>
      <c r="T101" s="203">
        <f t="shared" si="13"/>
        <v>0</v>
      </c>
      <c r="AR101" s="24" t="s">
        <v>1273</v>
      </c>
      <c r="AT101" s="24" t="s">
        <v>173</v>
      </c>
      <c r="AU101" s="24" t="s">
        <v>83</v>
      </c>
      <c r="AY101" s="24" t="s">
        <v>153</v>
      </c>
      <c r="BE101" s="204">
        <f t="shared" si="14"/>
        <v>0</v>
      </c>
      <c r="BF101" s="204">
        <f t="shared" si="15"/>
        <v>0</v>
      </c>
      <c r="BG101" s="204">
        <f t="shared" si="16"/>
        <v>0</v>
      </c>
      <c r="BH101" s="204">
        <f t="shared" si="17"/>
        <v>0</v>
      </c>
      <c r="BI101" s="204">
        <f t="shared" si="18"/>
        <v>0</v>
      </c>
      <c r="BJ101" s="24" t="s">
        <v>161</v>
      </c>
      <c r="BK101" s="204">
        <f t="shared" si="19"/>
        <v>0</v>
      </c>
      <c r="BL101" s="24" t="s">
        <v>554</v>
      </c>
      <c r="BM101" s="24" t="s">
        <v>1286</v>
      </c>
    </row>
    <row r="102" spans="2:65" s="1" customFormat="1" ht="22.5" customHeight="1">
      <c r="B102" s="41"/>
      <c r="C102" s="243" t="s">
        <v>291</v>
      </c>
      <c r="D102" s="243" t="s">
        <v>173</v>
      </c>
      <c r="E102" s="244" t="s">
        <v>1184</v>
      </c>
      <c r="F102" s="245" t="s">
        <v>1287</v>
      </c>
      <c r="G102" s="246" t="s">
        <v>169</v>
      </c>
      <c r="H102" s="247">
        <v>2</v>
      </c>
      <c r="I102" s="248"/>
      <c r="J102" s="249">
        <f t="shared" si="10"/>
        <v>0</v>
      </c>
      <c r="K102" s="245" t="s">
        <v>21</v>
      </c>
      <c r="L102" s="250"/>
      <c r="M102" s="251" t="s">
        <v>21</v>
      </c>
      <c r="N102" s="252" t="s">
        <v>46</v>
      </c>
      <c r="O102" s="42"/>
      <c r="P102" s="202">
        <f t="shared" si="11"/>
        <v>0</v>
      </c>
      <c r="Q102" s="202">
        <v>0</v>
      </c>
      <c r="R102" s="202">
        <f t="shared" si="12"/>
        <v>0</v>
      </c>
      <c r="S102" s="202">
        <v>0</v>
      </c>
      <c r="T102" s="203">
        <f t="shared" si="13"/>
        <v>0</v>
      </c>
      <c r="AR102" s="24" t="s">
        <v>1273</v>
      </c>
      <c r="AT102" s="24" t="s">
        <v>173</v>
      </c>
      <c r="AU102" s="24" t="s">
        <v>83</v>
      </c>
      <c r="AY102" s="24" t="s">
        <v>153</v>
      </c>
      <c r="BE102" s="204">
        <f t="shared" si="14"/>
        <v>0</v>
      </c>
      <c r="BF102" s="204">
        <f t="shared" si="15"/>
        <v>0</v>
      </c>
      <c r="BG102" s="204">
        <f t="shared" si="16"/>
        <v>0</v>
      </c>
      <c r="BH102" s="204">
        <f t="shared" si="17"/>
        <v>0</v>
      </c>
      <c r="BI102" s="204">
        <f t="shared" si="18"/>
        <v>0</v>
      </c>
      <c r="BJ102" s="24" t="s">
        <v>161</v>
      </c>
      <c r="BK102" s="204">
        <f t="shared" si="19"/>
        <v>0</v>
      </c>
      <c r="BL102" s="24" t="s">
        <v>554</v>
      </c>
      <c r="BM102" s="24" t="s">
        <v>1288</v>
      </c>
    </row>
    <row r="103" spans="2:65" s="1" customFormat="1" ht="22.5" customHeight="1">
      <c r="B103" s="41"/>
      <c r="C103" s="243" t="s">
        <v>296</v>
      </c>
      <c r="D103" s="243" t="s">
        <v>173</v>
      </c>
      <c r="E103" s="244" t="s">
        <v>1187</v>
      </c>
      <c r="F103" s="245" t="s">
        <v>1289</v>
      </c>
      <c r="G103" s="246" t="s">
        <v>250</v>
      </c>
      <c r="H103" s="247">
        <v>180</v>
      </c>
      <c r="I103" s="248"/>
      <c r="J103" s="249">
        <f t="shared" si="10"/>
        <v>0</v>
      </c>
      <c r="K103" s="245" t="s">
        <v>21</v>
      </c>
      <c r="L103" s="250"/>
      <c r="M103" s="251" t="s">
        <v>21</v>
      </c>
      <c r="N103" s="252" t="s">
        <v>46</v>
      </c>
      <c r="O103" s="42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AR103" s="24" t="s">
        <v>1273</v>
      </c>
      <c r="AT103" s="24" t="s">
        <v>173</v>
      </c>
      <c r="AU103" s="24" t="s">
        <v>83</v>
      </c>
      <c r="AY103" s="24" t="s">
        <v>153</v>
      </c>
      <c r="BE103" s="204">
        <f t="shared" si="14"/>
        <v>0</v>
      </c>
      <c r="BF103" s="204">
        <f t="shared" si="15"/>
        <v>0</v>
      </c>
      <c r="BG103" s="204">
        <f t="shared" si="16"/>
        <v>0</v>
      </c>
      <c r="BH103" s="204">
        <f t="shared" si="17"/>
        <v>0</v>
      </c>
      <c r="BI103" s="204">
        <f t="shared" si="18"/>
        <v>0</v>
      </c>
      <c r="BJ103" s="24" t="s">
        <v>161</v>
      </c>
      <c r="BK103" s="204">
        <f t="shared" si="19"/>
        <v>0</v>
      </c>
      <c r="BL103" s="24" t="s">
        <v>554</v>
      </c>
      <c r="BM103" s="24" t="s">
        <v>1290</v>
      </c>
    </row>
    <row r="104" spans="2:65" s="1" customFormat="1" ht="22.5" customHeight="1">
      <c r="B104" s="41"/>
      <c r="C104" s="243" t="s">
        <v>300</v>
      </c>
      <c r="D104" s="243" t="s">
        <v>173</v>
      </c>
      <c r="E104" s="244" t="s">
        <v>1190</v>
      </c>
      <c r="F104" s="245" t="s">
        <v>1291</v>
      </c>
      <c r="G104" s="246" t="s">
        <v>1039</v>
      </c>
      <c r="H104" s="247">
        <v>1</v>
      </c>
      <c r="I104" s="248"/>
      <c r="J104" s="249">
        <f t="shared" si="10"/>
        <v>0</v>
      </c>
      <c r="K104" s="245" t="s">
        <v>21</v>
      </c>
      <c r="L104" s="250"/>
      <c r="M104" s="251" t="s">
        <v>21</v>
      </c>
      <c r="N104" s="252" t="s">
        <v>46</v>
      </c>
      <c r="O104" s="42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AR104" s="24" t="s">
        <v>1273</v>
      </c>
      <c r="AT104" s="24" t="s">
        <v>173</v>
      </c>
      <c r="AU104" s="24" t="s">
        <v>83</v>
      </c>
      <c r="AY104" s="24" t="s">
        <v>153</v>
      </c>
      <c r="BE104" s="204">
        <f t="shared" si="14"/>
        <v>0</v>
      </c>
      <c r="BF104" s="204">
        <f t="shared" si="15"/>
        <v>0</v>
      </c>
      <c r="BG104" s="204">
        <f t="shared" si="16"/>
        <v>0</v>
      </c>
      <c r="BH104" s="204">
        <f t="shared" si="17"/>
        <v>0</v>
      </c>
      <c r="BI104" s="204">
        <f t="shared" si="18"/>
        <v>0</v>
      </c>
      <c r="BJ104" s="24" t="s">
        <v>161</v>
      </c>
      <c r="BK104" s="204">
        <f t="shared" si="19"/>
        <v>0</v>
      </c>
      <c r="BL104" s="24" t="s">
        <v>554</v>
      </c>
      <c r="BM104" s="24" t="s">
        <v>1292</v>
      </c>
    </row>
    <row r="105" spans="2:63" s="10" customFormat="1" ht="37.35" customHeight="1">
      <c r="B105" s="176"/>
      <c r="C105" s="177"/>
      <c r="D105" s="190" t="s">
        <v>72</v>
      </c>
      <c r="E105" s="272" t="s">
        <v>932</v>
      </c>
      <c r="F105" s="272" t="s">
        <v>933</v>
      </c>
      <c r="G105" s="177"/>
      <c r="H105" s="177"/>
      <c r="I105" s="180"/>
      <c r="J105" s="273">
        <f>BK105</f>
        <v>0</v>
      </c>
      <c r="K105" s="177"/>
      <c r="L105" s="182"/>
      <c r="M105" s="183"/>
      <c r="N105" s="184"/>
      <c r="O105" s="184"/>
      <c r="P105" s="185">
        <f>SUM(P106:P108)</f>
        <v>0</v>
      </c>
      <c r="Q105" s="184"/>
      <c r="R105" s="185">
        <f>SUM(R106:R108)</f>
        <v>0</v>
      </c>
      <c r="S105" s="184"/>
      <c r="T105" s="186">
        <f>SUM(T106:T108)</f>
        <v>0</v>
      </c>
      <c r="AR105" s="187" t="s">
        <v>161</v>
      </c>
      <c r="AT105" s="188" t="s">
        <v>72</v>
      </c>
      <c r="AU105" s="188" t="s">
        <v>73</v>
      </c>
      <c r="AY105" s="187" t="s">
        <v>153</v>
      </c>
      <c r="BK105" s="189">
        <f>SUM(BK106:BK108)</f>
        <v>0</v>
      </c>
    </row>
    <row r="106" spans="2:65" s="1" customFormat="1" ht="22.5" customHeight="1">
      <c r="B106" s="41"/>
      <c r="C106" s="193" t="s">
        <v>307</v>
      </c>
      <c r="D106" s="193" t="s">
        <v>156</v>
      </c>
      <c r="E106" s="194" t="s">
        <v>1293</v>
      </c>
      <c r="F106" s="195" t="s">
        <v>1254</v>
      </c>
      <c r="G106" s="196" t="s">
        <v>1231</v>
      </c>
      <c r="H106" s="197">
        <v>8</v>
      </c>
      <c r="I106" s="198"/>
      <c r="J106" s="199">
        <f>ROUND(I106*H106,2)</f>
        <v>0</v>
      </c>
      <c r="K106" s="195" t="s">
        <v>21</v>
      </c>
      <c r="L106" s="61"/>
      <c r="M106" s="200" t="s">
        <v>21</v>
      </c>
      <c r="N106" s="201" t="s">
        <v>46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937</v>
      </c>
      <c r="AT106" s="24" t="s">
        <v>156</v>
      </c>
      <c r="AU106" s="24" t="s">
        <v>81</v>
      </c>
      <c r="AY106" s="24" t="s">
        <v>153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161</v>
      </c>
      <c r="BK106" s="204">
        <f>ROUND(I106*H106,2)</f>
        <v>0</v>
      </c>
      <c r="BL106" s="24" t="s">
        <v>937</v>
      </c>
      <c r="BM106" s="24" t="s">
        <v>1294</v>
      </c>
    </row>
    <row r="107" spans="2:65" s="1" customFormat="1" ht="22.5" customHeight="1">
      <c r="B107" s="41"/>
      <c r="C107" s="193" t="s">
        <v>314</v>
      </c>
      <c r="D107" s="193" t="s">
        <v>156</v>
      </c>
      <c r="E107" s="194" t="s">
        <v>1295</v>
      </c>
      <c r="F107" s="195" t="s">
        <v>1296</v>
      </c>
      <c r="G107" s="196" t="s">
        <v>1231</v>
      </c>
      <c r="H107" s="197">
        <v>24</v>
      </c>
      <c r="I107" s="198"/>
      <c r="J107" s="199">
        <f>ROUND(I107*H107,2)</f>
        <v>0</v>
      </c>
      <c r="K107" s="195" t="s">
        <v>21</v>
      </c>
      <c r="L107" s="61"/>
      <c r="M107" s="200" t="s">
        <v>21</v>
      </c>
      <c r="N107" s="201" t="s">
        <v>46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937</v>
      </c>
      <c r="AT107" s="24" t="s">
        <v>156</v>
      </c>
      <c r="AU107" s="24" t="s">
        <v>81</v>
      </c>
      <c r="AY107" s="24" t="s">
        <v>153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161</v>
      </c>
      <c r="BK107" s="204">
        <f>ROUND(I107*H107,2)</f>
        <v>0</v>
      </c>
      <c r="BL107" s="24" t="s">
        <v>937</v>
      </c>
      <c r="BM107" s="24" t="s">
        <v>1297</v>
      </c>
    </row>
    <row r="108" spans="2:65" s="1" customFormat="1" ht="22.5" customHeight="1">
      <c r="B108" s="41"/>
      <c r="C108" s="193" t="s">
        <v>9</v>
      </c>
      <c r="D108" s="193" t="s">
        <v>156</v>
      </c>
      <c r="E108" s="194" t="s">
        <v>1298</v>
      </c>
      <c r="F108" s="195" t="s">
        <v>1299</v>
      </c>
      <c r="G108" s="196" t="s">
        <v>1234</v>
      </c>
      <c r="H108" s="197">
        <v>4</v>
      </c>
      <c r="I108" s="198"/>
      <c r="J108" s="199">
        <f>ROUND(I108*H108,2)</f>
        <v>0</v>
      </c>
      <c r="K108" s="195" t="s">
        <v>21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937</v>
      </c>
      <c r="AT108" s="24" t="s">
        <v>156</v>
      </c>
      <c r="AU108" s="24" t="s">
        <v>81</v>
      </c>
      <c r="AY108" s="24" t="s">
        <v>153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161</v>
      </c>
      <c r="BK108" s="204">
        <f>ROUND(I108*H108,2)</f>
        <v>0</v>
      </c>
      <c r="BL108" s="24" t="s">
        <v>937</v>
      </c>
      <c r="BM108" s="24" t="s">
        <v>1300</v>
      </c>
    </row>
    <row r="109" spans="2:63" s="10" customFormat="1" ht="37.35" customHeight="1">
      <c r="B109" s="176"/>
      <c r="C109" s="177"/>
      <c r="D109" s="178" t="s">
        <v>72</v>
      </c>
      <c r="E109" s="179" t="s">
        <v>939</v>
      </c>
      <c r="F109" s="179" t="s">
        <v>940</v>
      </c>
      <c r="G109" s="177"/>
      <c r="H109" s="177"/>
      <c r="I109" s="180"/>
      <c r="J109" s="181">
        <f>BK109</f>
        <v>0</v>
      </c>
      <c r="K109" s="177"/>
      <c r="L109" s="182"/>
      <c r="M109" s="183"/>
      <c r="N109" s="184"/>
      <c r="O109" s="184"/>
      <c r="P109" s="185">
        <f>P110+P112</f>
        <v>0</v>
      </c>
      <c r="Q109" s="184"/>
      <c r="R109" s="185">
        <f>R110+R112</f>
        <v>0</v>
      </c>
      <c r="S109" s="184"/>
      <c r="T109" s="186">
        <f>T110+T112</f>
        <v>0</v>
      </c>
      <c r="AR109" s="187" t="s">
        <v>187</v>
      </c>
      <c r="AT109" s="188" t="s">
        <v>72</v>
      </c>
      <c r="AU109" s="188" t="s">
        <v>73</v>
      </c>
      <c r="AY109" s="187" t="s">
        <v>153</v>
      </c>
      <c r="BK109" s="189">
        <f>BK110+BK112</f>
        <v>0</v>
      </c>
    </row>
    <row r="110" spans="2:63" s="10" customFormat="1" ht="19.9" customHeight="1">
      <c r="B110" s="176"/>
      <c r="C110" s="177"/>
      <c r="D110" s="190" t="s">
        <v>72</v>
      </c>
      <c r="E110" s="191" t="s">
        <v>941</v>
      </c>
      <c r="F110" s="191" t="s">
        <v>942</v>
      </c>
      <c r="G110" s="177"/>
      <c r="H110" s="177"/>
      <c r="I110" s="180"/>
      <c r="J110" s="192">
        <f>BK110</f>
        <v>0</v>
      </c>
      <c r="K110" s="177"/>
      <c r="L110" s="182"/>
      <c r="M110" s="183"/>
      <c r="N110" s="184"/>
      <c r="O110" s="184"/>
      <c r="P110" s="185">
        <f>P111</f>
        <v>0</v>
      </c>
      <c r="Q110" s="184"/>
      <c r="R110" s="185">
        <f>R111</f>
        <v>0</v>
      </c>
      <c r="S110" s="184"/>
      <c r="T110" s="186">
        <f>T111</f>
        <v>0</v>
      </c>
      <c r="AR110" s="187" t="s">
        <v>187</v>
      </c>
      <c r="AT110" s="188" t="s">
        <v>72</v>
      </c>
      <c r="AU110" s="188" t="s">
        <v>81</v>
      </c>
      <c r="AY110" s="187" t="s">
        <v>153</v>
      </c>
      <c r="BK110" s="189">
        <f>BK111</f>
        <v>0</v>
      </c>
    </row>
    <row r="111" spans="2:65" s="1" customFormat="1" ht="31.5" customHeight="1">
      <c r="B111" s="41"/>
      <c r="C111" s="193" t="s">
        <v>326</v>
      </c>
      <c r="D111" s="193" t="s">
        <v>156</v>
      </c>
      <c r="E111" s="194" t="s">
        <v>944</v>
      </c>
      <c r="F111" s="195" t="s">
        <v>945</v>
      </c>
      <c r="G111" s="196" t="s">
        <v>946</v>
      </c>
      <c r="H111" s="197">
        <v>1</v>
      </c>
      <c r="I111" s="198"/>
      <c r="J111" s="199">
        <f>ROUND(I111*H111,2)</f>
        <v>0</v>
      </c>
      <c r="K111" s="195" t="s">
        <v>160</v>
      </c>
      <c r="L111" s="61"/>
      <c r="M111" s="200" t="s">
        <v>21</v>
      </c>
      <c r="N111" s="201" t="s">
        <v>46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4" t="s">
        <v>947</v>
      </c>
      <c r="AT111" s="24" t="s">
        <v>156</v>
      </c>
      <c r="AU111" s="24" t="s">
        <v>83</v>
      </c>
      <c r="AY111" s="24" t="s">
        <v>153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161</v>
      </c>
      <c r="BK111" s="204">
        <f>ROUND(I111*H111,2)</f>
        <v>0</v>
      </c>
      <c r="BL111" s="24" t="s">
        <v>947</v>
      </c>
      <c r="BM111" s="24" t="s">
        <v>1301</v>
      </c>
    </row>
    <row r="112" spans="2:63" s="10" customFormat="1" ht="29.85" customHeight="1">
      <c r="B112" s="176"/>
      <c r="C112" s="177"/>
      <c r="D112" s="190" t="s">
        <v>72</v>
      </c>
      <c r="E112" s="191" t="s">
        <v>949</v>
      </c>
      <c r="F112" s="191" t="s">
        <v>950</v>
      </c>
      <c r="G112" s="177"/>
      <c r="H112" s="177"/>
      <c r="I112" s="180"/>
      <c r="J112" s="192">
        <f>BK112</f>
        <v>0</v>
      </c>
      <c r="K112" s="177"/>
      <c r="L112" s="182"/>
      <c r="M112" s="183"/>
      <c r="N112" s="184"/>
      <c r="O112" s="184"/>
      <c r="P112" s="185">
        <f>P113</f>
        <v>0</v>
      </c>
      <c r="Q112" s="184"/>
      <c r="R112" s="185">
        <f>R113</f>
        <v>0</v>
      </c>
      <c r="S112" s="184"/>
      <c r="T112" s="186">
        <f>T113</f>
        <v>0</v>
      </c>
      <c r="AR112" s="187" t="s">
        <v>187</v>
      </c>
      <c r="AT112" s="188" t="s">
        <v>72</v>
      </c>
      <c r="AU112" s="188" t="s">
        <v>81</v>
      </c>
      <c r="AY112" s="187" t="s">
        <v>153</v>
      </c>
      <c r="BK112" s="189">
        <f>BK113</f>
        <v>0</v>
      </c>
    </row>
    <row r="113" spans="2:65" s="1" customFormat="1" ht="22.5" customHeight="1">
      <c r="B113" s="41"/>
      <c r="C113" s="193" t="s">
        <v>321</v>
      </c>
      <c r="D113" s="193" t="s">
        <v>156</v>
      </c>
      <c r="E113" s="194" t="s">
        <v>952</v>
      </c>
      <c r="F113" s="195" t="s">
        <v>953</v>
      </c>
      <c r="G113" s="196" t="s">
        <v>946</v>
      </c>
      <c r="H113" s="197">
        <v>1</v>
      </c>
      <c r="I113" s="198"/>
      <c r="J113" s="199">
        <f>ROUND(I113*H113,2)</f>
        <v>0</v>
      </c>
      <c r="K113" s="195" t="s">
        <v>160</v>
      </c>
      <c r="L113" s="61"/>
      <c r="M113" s="200" t="s">
        <v>21</v>
      </c>
      <c r="N113" s="274" t="s">
        <v>46</v>
      </c>
      <c r="O113" s="275"/>
      <c r="P113" s="276">
        <f>O113*H113</f>
        <v>0</v>
      </c>
      <c r="Q113" s="276">
        <v>0</v>
      </c>
      <c r="R113" s="276">
        <f>Q113*H113</f>
        <v>0</v>
      </c>
      <c r="S113" s="276">
        <v>0</v>
      </c>
      <c r="T113" s="277">
        <f>S113*H113</f>
        <v>0</v>
      </c>
      <c r="AR113" s="24" t="s">
        <v>947</v>
      </c>
      <c r="AT113" s="24" t="s">
        <v>156</v>
      </c>
      <c r="AU113" s="24" t="s">
        <v>83</v>
      </c>
      <c r="AY113" s="24" t="s">
        <v>153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161</v>
      </c>
      <c r="BK113" s="204">
        <f>ROUND(I113*H113,2)</f>
        <v>0</v>
      </c>
      <c r="BL113" s="24" t="s">
        <v>947</v>
      </c>
      <c r="BM113" s="24" t="s">
        <v>1302</v>
      </c>
    </row>
    <row r="114" spans="2:12" s="1" customFormat="1" ht="6.95" customHeight="1">
      <c r="B114" s="56"/>
      <c r="C114" s="57"/>
      <c r="D114" s="57"/>
      <c r="E114" s="57"/>
      <c r="F114" s="57"/>
      <c r="G114" s="57"/>
      <c r="H114" s="57"/>
      <c r="I114" s="139"/>
      <c r="J114" s="57"/>
      <c r="K114" s="57"/>
      <c r="L114" s="61"/>
    </row>
  </sheetData>
  <sheetProtection algorithmName="SHA-512" hashValue="p3ABihUeJK7zId/7txlri1nWcvu9y86iVDwCR/zv9y/ijGGZN0/HGu32Q5rjqEbJVIcWA+63Fcxjzn3/RI25ug==" saltValue="DQa9d4yWHGPEK0c0/LKo7A==" spinCount="100000" sheet="1" objects="1" scenarios="1" formatCells="0" formatColumns="0" formatRows="0" sort="0" autoFilter="0"/>
  <autoFilter ref="C81:K113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3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99</v>
      </c>
      <c r="G1" s="402" t="s">
        <v>100</v>
      </c>
      <c r="H1" s="402"/>
      <c r="I1" s="115"/>
      <c r="J1" s="114" t="s">
        <v>101</v>
      </c>
      <c r="K1" s="113" t="s">
        <v>102</v>
      </c>
      <c r="L1" s="114" t="s">
        <v>103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37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OPRAVA TĚLOCVIČEN A JEJICH ZÁZEMÍ ZŠ JUBILEJNÍ 3     I.ETAPA</v>
      </c>
      <c r="F7" s="396"/>
      <c r="G7" s="396"/>
      <c r="H7" s="396"/>
      <c r="I7" s="117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7" t="s">
        <v>1303</v>
      </c>
      <c r="F9" s="398"/>
      <c r="G9" s="398"/>
      <c r="H9" s="39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15. 3. 2018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4" t="s">
        <v>21</v>
      </c>
      <c r="F24" s="364"/>
      <c r="G24" s="364"/>
      <c r="H24" s="364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 hidden="1">
      <c r="B30" s="41"/>
      <c r="C30" s="42"/>
      <c r="D30" s="49" t="s">
        <v>43</v>
      </c>
      <c r="E30" s="49" t="s">
        <v>44</v>
      </c>
      <c r="F30" s="130">
        <f>ROUND(SUM(BE77:BE319),2)</f>
        <v>0</v>
      </c>
      <c r="G30" s="42"/>
      <c r="H30" s="42"/>
      <c r="I30" s="131">
        <v>0.21</v>
      </c>
      <c r="J30" s="130">
        <f>ROUND(ROUND((SUM(BE77:BE319)),2)*I30,2)</f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30">
        <f>ROUND(SUM(BF77:BF319),2)</f>
        <v>0</v>
      </c>
      <c r="G31" s="42"/>
      <c r="H31" s="42"/>
      <c r="I31" s="131">
        <v>0.15</v>
      </c>
      <c r="J31" s="130">
        <f>ROUND(ROUND((SUM(BF77:BF319)),2)*I31,2)</f>
        <v>0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46</v>
      </c>
      <c r="F32" s="130">
        <f>ROUND(SUM(BG77:BG319),2)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0">
        <f>ROUND(SUM(BH77:BH319),2)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ROUND(SUM(BI77:BI319),2)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OPRAVA TĚLOCVIČEN A JEJICH ZÁZEMÍ ZŠ JUBILEJNÍ 3     I.ETAPA</v>
      </c>
      <c r="F45" s="396"/>
      <c r="G45" s="396"/>
      <c r="H45" s="396"/>
      <c r="I45" s="118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 xml:space="preserve">18-07F - SO 06 SPORTOVNÍ VYBAVENÍ </v>
      </c>
      <c r="F47" s="398"/>
      <c r="G47" s="398"/>
      <c r="H47" s="39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JUBILEJNÍ 3, NOVÝ JIČÍN </v>
      </c>
      <c r="G49" s="42"/>
      <c r="H49" s="42"/>
      <c r="I49" s="119" t="s">
        <v>25</v>
      </c>
      <c r="J49" s="120" t="str">
        <f>IF(J12="","",J12)</f>
        <v>15. 3. 2018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ZŠ a MŠ Nový Jičín , Jubilejní 3</v>
      </c>
      <c r="G51" s="42"/>
      <c r="H51" s="42"/>
      <c r="I51" s="119" t="s">
        <v>34</v>
      </c>
      <c r="J51" s="35" t="str">
        <f>E21</f>
        <v>GaP inženýring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108</v>
      </c>
      <c r="D54" s="132"/>
      <c r="E54" s="132"/>
      <c r="F54" s="132"/>
      <c r="G54" s="132"/>
      <c r="H54" s="132"/>
      <c r="I54" s="145"/>
      <c r="J54" s="146" t="s">
        <v>109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110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111</v>
      </c>
    </row>
    <row r="57" spans="2:11" s="7" customFormat="1" ht="24.95" customHeight="1">
      <c r="B57" s="149"/>
      <c r="C57" s="150"/>
      <c r="D57" s="151" t="s">
        <v>963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137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22.5" customHeight="1">
      <c r="B67" s="41"/>
      <c r="C67" s="63"/>
      <c r="D67" s="63"/>
      <c r="E67" s="399" t="str">
        <f>E7</f>
        <v>OPRAVA TĚLOCVIČEN A JEJICH ZÁZEMÍ ZŠ JUBILEJNÍ 3     I.ETAPA</v>
      </c>
      <c r="F67" s="400"/>
      <c r="G67" s="400"/>
      <c r="H67" s="400"/>
      <c r="I67" s="163"/>
      <c r="J67" s="63"/>
      <c r="K67" s="63"/>
      <c r="L67" s="61"/>
    </row>
    <row r="68" spans="2:12" s="1" customFormat="1" ht="14.45" customHeight="1">
      <c r="B68" s="41"/>
      <c r="C68" s="65" t="s">
        <v>105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23.25" customHeight="1">
      <c r="B69" s="41"/>
      <c r="C69" s="63"/>
      <c r="D69" s="63"/>
      <c r="E69" s="375" t="str">
        <f>E9</f>
        <v xml:space="preserve">18-07F - SO 06 SPORTOVNÍ VYBAVENÍ </v>
      </c>
      <c r="F69" s="401"/>
      <c r="G69" s="401"/>
      <c r="H69" s="401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 xml:space="preserve">JUBILEJNÍ 3, NOVÝ JIČÍN </v>
      </c>
      <c r="G71" s="63"/>
      <c r="H71" s="63"/>
      <c r="I71" s="165" t="s">
        <v>25</v>
      </c>
      <c r="J71" s="73" t="str">
        <f>IF(J12="","",J12)</f>
        <v>15. 3. 2018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5">
      <c r="B73" s="41"/>
      <c r="C73" s="65" t="s">
        <v>27</v>
      </c>
      <c r="D73" s="63"/>
      <c r="E73" s="63"/>
      <c r="F73" s="164" t="str">
        <f>E15</f>
        <v>ZŠ a MŠ Nový Jičín , Jubilejní 3</v>
      </c>
      <c r="G73" s="63"/>
      <c r="H73" s="63"/>
      <c r="I73" s="165" t="s">
        <v>34</v>
      </c>
      <c r="J73" s="164" t="str">
        <f>E21</f>
        <v>GaP inženýring s.r.o.</v>
      </c>
      <c r="K73" s="63"/>
      <c r="L73" s="61"/>
    </row>
    <row r="74" spans="2:12" s="1" customFormat="1" ht="14.45" customHeight="1">
      <c r="B74" s="41"/>
      <c r="C74" s="65" t="s">
        <v>32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138</v>
      </c>
      <c r="D76" s="168" t="s">
        <v>58</v>
      </c>
      <c r="E76" s="168" t="s">
        <v>54</v>
      </c>
      <c r="F76" s="168" t="s">
        <v>139</v>
      </c>
      <c r="G76" s="168" t="s">
        <v>140</v>
      </c>
      <c r="H76" s="168" t="s">
        <v>141</v>
      </c>
      <c r="I76" s="169" t="s">
        <v>142</v>
      </c>
      <c r="J76" s="168" t="s">
        <v>109</v>
      </c>
      <c r="K76" s="170" t="s">
        <v>143</v>
      </c>
      <c r="L76" s="171"/>
      <c r="M76" s="81" t="s">
        <v>144</v>
      </c>
      <c r="N76" s="82" t="s">
        <v>43</v>
      </c>
      <c r="O76" s="82" t="s">
        <v>145</v>
      </c>
      <c r="P76" s="82" t="s">
        <v>146</v>
      </c>
      <c r="Q76" s="82" t="s">
        <v>147</v>
      </c>
      <c r="R76" s="82" t="s">
        <v>148</v>
      </c>
      <c r="S76" s="82" t="s">
        <v>149</v>
      </c>
      <c r="T76" s="83" t="s">
        <v>150</v>
      </c>
    </row>
    <row r="77" spans="2:63" s="1" customFormat="1" ht="29.25" customHeight="1">
      <c r="B77" s="41"/>
      <c r="C77" s="87" t="s">
        <v>110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72</v>
      </c>
      <c r="AU77" s="24" t="s">
        <v>111</v>
      </c>
      <c r="BK77" s="175">
        <f>BK78</f>
        <v>0</v>
      </c>
    </row>
    <row r="78" spans="2:63" s="10" customFormat="1" ht="37.35" customHeight="1">
      <c r="B78" s="176"/>
      <c r="C78" s="177"/>
      <c r="D78" s="190" t="s">
        <v>72</v>
      </c>
      <c r="E78" s="272" t="s">
        <v>1047</v>
      </c>
      <c r="F78" s="272" t="s">
        <v>1048</v>
      </c>
      <c r="G78" s="177"/>
      <c r="H78" s="177"/>
      <c r="I78" s="180"/>
      <c r="J78" s="273">
        <f>BK78</f>
        <v>0</v>
      </c>
      <c r="K78" s="177"/>
      <c r="L78" s="182"/>
      <c r="M78" s="183"/>
      <c r="N78" s="184"/>
      <c r="O78" s="184"/>
      <c r="P78" s="185">
        <f>SUM(P79:P319)</f>
        <v>0</v>
      </c>
      <c r="Q78" s="184"/>
      <c r="R78" s="185">
        <f>SUM(R79:R319)</f>
        <v>0</v>
      </c>
      <c r="S78" s="184"/>
      <c r="T78" s="186">
        <f>SUM(T79:T319)</f>
        <v>0</v>
      </c>
      <c r="AR78" s="187" t="s">
        <v>161</v>
      </c>
      <c r="AT78" s="188" t="s">
        <v>72</v>
      </c>
      <c r="AU78" s="188" t="s">
        <v>73</v>
      </c>
      <c r="AY78" s="187" t="s">
        <v>153</v>
      </c>
      <c r="BK78" s="189">
        <f>SUM(BK79:BK319)</f>
        <v>0</v>
      </c>
    </row>
    <row r="79" spans="2:65" s="1" customFormat="1" ht="22.5" customHeight="1">
      <c r="B79" s="41"/>
      <c r="C79" s="193" t="s">
        <v>81</v>
      </c>
      <c r="D79" s="193" t="s">
        <v>156</v>
      </c>
      <c r="E79" s="194" t="s">
        <v>1304</v>
      </c>
      <c r="F79" s="195" t="s">
        <v>1305</v>
      </c>
      <c r="G79" s="196" t="s">
        <v>1059</v>
      </c>
      <c r="H79" s="197">
        <v>1</v>
      </c>
      <c r="I79" s="198"/>
      <c r="J79" s="199">
        <f>ROUND(I79*H79,2)</f>
        <v>0</v>
      </c>
      <c r="K79" s="195" t="s">
        <v>21</v>
      </c>
      <c r="L79" s="61"/>
      <c r="M79" s="200" t="s">
        <v>21</v>
      </c>
      <c r="N79" s="201" t="s">
        <v>46</v>
      </c>
      <c r="O79" s="42"/>
      <c r="P79" s="202">
        <f>O79*H79</f>
        <v>0</v>
      </c>
      <c r="Q79" s="202">
        <v>0</v>
      </c>
      <c r="R79" s="202">
        <f>Q79*H79</f>
        <v>0</v>
      </c>
      <c r="S79" s="202">
        <v>0</v>
      </c>
      <c r="T79" s="203">
        <f>S79*H79</f>
        <v>0</v>
      </c>
      <c r="AR79" s="24" t="s">
        <v>937</v>
      </c>
      <c r="AT79" s="24" t="s">
        <v>156</v>
      </c>
      <c r="AU79" s="24" t="s">
        <v>81</v>
      </c>
      <c r="AY79" s="24" t="s">
        <v>153</v>
      </c>
      <c r="BE79" s="204">
        <f>IF(N79="základní",J79,0)</f>
        <v>0</v>
      </c>
      <c r="BF79" s="204">
        <f>IF(N79="snížená",J79,0)</f>
        <v>0</v>
      </c>
      <c r="BG79" s="204">
        <f>IF(N79="zákl. přenesená",J79,0)</f>
        <v>0</v>
      </c>
      <c r="BH79" s="204">
        <f>IF(N79="sníž. přenesená",J79,0)</f>
        <v>0</v>
      </c>
      <c r="BI79" s="204">
        <f>IF(N79="nulová",J79,0)</f>
        <v>0</v>
      </c>
      <c r="BJ79" s="24" t="s">
        <v>161</v>
      </c>
      <c r="BK79" s="204">
        <f>ROUND(I79*H79,2)</f>
        <v>0</v>
      </c>
      <c r="BL79" s="24" t="s">
        <v>937</v>
      </c>
      <c r="BM79" s="24" t="s">
        <v>1306</v>
      </c>
    </row>
    <row r="80" spans="2:51" s="13" customFormat="1" ht="13.5">
      <c r="B80" s="228"/>
      <c r="C80" s="229"/>
      <c r="D80" s="207" t="s">
        <v>163</v>
      </c>
      <c r="E80" s="230" t="s">
        <v>21</v>
      </c>
      <c r="F80" s="231" t="s">
        <v>1307</v>
      </c>
      <c r="G80" s="229"/>
      <c r="H80" s="232" t="s">
        <v>21</v>
      </c>
      <c r="I80" s="233"/>
      <c r="J80" s="229"/>
      <c r="K80" s="229"/>
      <c r="L80" s="234"/>
      <c r="M80" s="235"/>
      <c r="N80" s="236"/>
      <c r="O80" s="236"/>
      <c r="P80" s="236"/>
      <c r="Q80" s="236"/>
      <c r="R80" s="236"/>
      <c r="S80" s="236"/>
      <c r="T80" s="237"/>
      <c r="AT80" s="238" t="s">
        <v>163</v>
      </c>
      <c r="AU80" s="238" t="s">
        <v>81</v>
      </c>
      <c r="AV80" s="13" t="s">
        <v>81</v>
      </c>
      <c r="AW80" s="13" t="s">
        <v>37</v>
      </c>
      <c r="AX80" s="13" t="s">
        <v>73</v>
      </c>
      <c r="AY80" s="238" t="s">
        <v>153</v>
      </c>
    </row>
    <row r="81" spans="2:51" s="11" customFormat="1" ht="13.5">
      <c r="B81" s="205"/>
      <c r="C81" s="206"/>
      <c r="D81" s="239" t="s">
        <v>163</v>
      </c>
      <c r="E81" s="271" t="s">
        <v>21</v>
      </c>
      <c r="F81" s="264" t="s">
        <v>81</v>
      </c>
      <c r="G81" s="206"/>
      <c r="H81" s="265">
        <v>1</v>
      </c>
      <c r="I81" s="211"/>
      <c r="J81" s="206"/>
      <c r="K81" s="206"/>
      <c r="L81" s="212"/>
      <c r="M81" s="213"/>
      <c r="N81" s="214"/>
      <c r="O81" s="214"/>
      <c r="P81" s="214"/>
      <c r="Q81" s="214"/>
      <c r="R81" s="214"/>
      <c r="S81" s="214"/>
      <c r="T81" s="215"/>
      <c r="AT81" s="216" t="s">
        <v>163</v>
      </c>
      <c r="AU81" s="216" t="s">
        <v>81</v>
      </c>
      <c r="AV81" s="11" t="s">
        <v>83</v>
      </c>
      <c r="AW81" s="11" t="s">
        <v>37</v>
      </c>
      <c r="AX81" s="11" t="s">
        <v>81</v>
      </c>
      <c r="AY81" s="216" t="s">
        <v>153</v>
      </c>
    </row>
    <row r="82" spans="2:65" s="1" customFormat="1" ht="22.5" customHeight="1">
      <c r="B82" s="41"/>
      <c r="C82" s="193" t="s">
        <v>154</v>
      </c>
      <c r="D82" s="193" t="s">
        <v>156</v>
      </c>
      <c r="E82" s="194" t="s">
        <v>1308</v>
      </c>
      <c r="F82" s="195" t="s">
        <v>1309</v>
      </c>
      <c r="G82" s="196" t="s">
        <v>21</v>
      </c>
      <c r="H82" s="197">
        <v>1</v>
      </c>
      <c r="I82" s="198"/>
      <c r="J82" s="199">
        <f>ROUND(I82*H82,2)</f>
        <v>0</v>
      </c>
      <c r="K82" s="195" t="s">
        <v>21</v>
      </c>
      <c r="L82" s="61"/>
      <c r="M82" s="200" t="s">
        <v>21</v>
      </c>
      <c r="N82" s="201" t="s">
        <v>46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4" t="s">
        <v>937</v>
      </c>
      <c r="AT82" s="24" t="s">
        <v>156</v>
      </c>
      <c r="AU82" s="24" t="s">
        <v>81</v>
      </c>
      <c r="AY82" s="24" t="s">
        <v>153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161</v>
      </c>
      <c r="BK82" s="204">
        <f>ROUND(I82*H82,2)</f>
        <v>0</v>
      </c>
      <c r="BL82" s="24" t="s">
        <v>937</v>
      </c>
      <c r="BM82" s="24" t="s">
        <v>1310</v>
      </c>
    </row>
    <row r="83" spans="2:51" s="13" customFormat="1" ht="13.5">
      <c r="B83" s="228"/>
      <c r="C83" s="229"/>
      <c r="D83" s="207" t="s">
        <v>163</v>
      </c>
      <c r="E83" s="230" t="s">
        <v>21</v>
      </c>
      <c r="F83" s="231" t="s">
        <v>1307</v>
      </c>
      <c r="G83" s="229"/>
      <c r="H83" s="232" t="s">
        <v>21</v>
      </c>
      <c r="I83" s="233"/>
      <c r="J83" s="229"/>
      <c r="K83" s="229"/>
      <c r="L83" s="234"/>
      <c r="M83" s="235"/>
      <c r="N83" s="236"/>
      <c r="O83" s="236"/>
      <c r="P83" s="236"/>
      <c r="Q83" s="236"/>
      <c r="R83" s="236"/>
      <c r="S83" s="236"/>
      <c r="T83" s="237"/>
      <c r="AT83" s="238" t="s">
        <v>163</v>
      </c>
      <c r="AU83" s="238" t="s">
        <v>81</v>
      </c>
      <c r="AV83" s="13" t="s">
        <v>81</v>
      </c>
      <c r="AW83" s="13" t="s">
        <v>37</v>
      </c>
      <c r="AX83" s="13" t="s">
        <v>73</v>
      </c>
      <c r="AY83" s="238" t="s">
        <v>153</v>
      </c>
    </row>
    <row r="84" spans="2:51" s="11" customFormat="1" ht="13.5">
      <c r="B84" s="205"/>
      <c r="C84" s="206"/>
      <c r="D84" s="239" t="s">
        <v>163</v>
      </c>
      <c r="E84" s="271" t="s">
        <v>21</v>
      </c>
      <c r="F84" s="264" t="s">
        <v>81</v>
      </c>
      <c r="G84" s="206"/>
      <c r="H84" s="265">
        <v>1</v>
      </c>
      <c r="I84" s="211"/>
      <c r="J84" s="206"/>
      <c r="K84" s="206"/>
      <c r="L84" s="212"/>
      <c r="M84" s="213"/>
      <c r="N84" s="214"/>
      <c r="O84" s="214"/>
      <c r="P84" s="214"/>
      <c r="Q84" s="214"/>
      <c r="R84" s="214"/>
      <c r="S84" s="214"/>
      <c r="T84" s="215"/>
      <c r="AT84" s="216" t="s">
        <v>163</v>
      </c>
      <c r="AU84" s="216" t="s">
        <v>81</v>
      </c>
      <c r="AV84" s="11" t="s">
        <v>83</v>
      </c>
      <c r="AW84" s="11" t="s">
        <v>37</v>
      </c>
      <c r="AX84" s="11" t="s">
        <v>81</v>
      </c>
      <c r="AY84" s="216" t="s">
        <v>153</v>
      </c>
    </row>
    <row r="85" spans="2:65" s="1" customFormat="1" ht="22.5" customHeight="1">
      <c r="B85" s="41"/>
      <c r="C85" s="193" t="s">
        <v>161</v>
      </c>
      <c r="D85" s="193" t="s">
        <v>156</v>
      </c>
      <c r="E85" s="194" t="s">
        <v>1311</v>
      </c>
      <c r="F85" s="195" t="s">
        <v>1312</v>
      </c>
      <c r="G85" s="196" t="s">
        <v>1059</v>
      </c>
      <c r="H85" s="197">
        <v>5</v>
      </c>
      <c r="I85" s="198"/>
      <c r="J85" s="199">
        <f>ROUND(I85*H85,2)</f>
        <v>0</v>
      </c>
      <c r="K85" s="195" t="s">
        <v>21</v>
      </c>
      <c r="L85" s="61"/>
      <c r="M85" s="200" t="s">
        <v>21</v>
      </c>
      <c r="N85" s="201" t="s">
        <v>46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937</v>
      </c>
      <c r="AT85" s="24" t="s">
        <v>156</v>
      </c>
      <c r="AU85" s="24" t="s">
        <v>81</v>
      </c>
      <c r="AY85" s="24" t="s">
        <v>153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161</v>
      </c>
      <c r="BK85" s="204">
        <f>ROUND(I85*H85,2)</f>
        <v>0</v>
      </c>
      <c r="BL85" s="24" t="s">
        <v>937</v>
      </c>
      <c r="BM85" s="24" t="s">
        <v>1313</v>
      </c>
    </row>
    <row r="86" spans="2:51" s="13" customFormat="1" ht="13.5">
      <c r="B86" s="228"/>
      <c r="C86" s="229"/>
      <c r="D86" s="207" t="s">
        <v>163</v>
      </c>
      <c r="E86" s="230" t="s">
        <v>21</v>
      </c>
      <c r="F86" s="231" t="s">
        <v>1307</v>
      </c>
      <c r="G86" s="229"/>
      <c r="H86" s="232" t="s">
        <v>21</v>
      </c>
      <c r="I86" s="233"/>
      <c r="J86" s="229"/>
      <c r="K86" s="229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163</v>
      </c>
      <c r="AU86" s="238" t="s">
        <v>81</v>
      </c>
      <c r="AV86" s="13" t="s">
        <v>81</v>
      </c>
      <c r="AW86" s="13" t="s">
        <v>37</v>
      </c>
      <c r="AX86" s="13" t="s">
        <v>73</v>
      </c>
      <c r="AY86" s="238" t="s">
        <v>153</v>
      </c>
    </row>
    <row r="87" spans="2:51" s="11" customFormat="1" ht="13.5">
      <c r="B87" s="205"/>
      <c r="C87" s="206"/>
      <c r="D87" s="207" t="s">
        <v>163</v>
      </c>
      <c r="E87" s="208" t="s">
        <v>21</v>
      </c>
      <c r="F87" s="209" t="s">
        <v>187</v>
      </c>
      <c r="G87" s="206"/>
      <c r="H87" s="210">
        <v>5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163</v>
      </c>
      <c r="AU87" s="216" t="s">
        <v>81</v>
      </c>
      <c r="AV87" s="11" t="s">
        <v>83</v>
      </c>
      <c r="AW87" s="11" t="s">
        <v>37</v>
      </c>
      <c r="AX87" s="11" t="s">
        <v>73</v>
      </c>
      <c r="AY87" s="216" t="s">
        <v>153</v>
      </c>
    </row>
    <row r="88" spans="2:51" s="12" customFormat="1" ht="13.5">
      <c r="B88" s="217"/>
      <c r="C88" s="218"/>
      <c r="D88" s="239" t="s">
        <v>163</v>
      </c>
      <c r="E88" s="240" t="s">
        <v>21</v>
      </c>
      <c r="F88" s="241" t="s">
        <v>165</v>
      </c>
      <c r="G88" s="218"/>
      <c r="H88" s="242">
        <v>5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163</v>
      </c>
      <c r="AU88" s="227" t="s">
        <v>81</v>
      </c>
      <c r="AV88" s="12" t="s">
        <v>161</v>
      </c>
      <c r="AW88" s="12" t="s">
        <v>37</v>
      </c>
      <c r="AX88" s="12" t="s">
        <v>81</v>
      </c>
      <c r="AY88" s="227" t="s">
        <v>153</v>
      </c>
    </row>
    <row r="89" spans="2:65" s="1" customFormat="1" ht="22.5" customHeight="1">
      <c r="B89" s="41"/>
      <c r="C89" s="193" t="s">
        <v>187</v>
      </c>
      <c r="D89" s="193" t="s">
        <v>156</v>
      </c>
      <c r="E89" s="194" t="s">
        <v>1314</v>
      </c>
      <c r="F89" s="195" t="s">
        <v>1315</v>
      </c>
      <c r="G89" s="196" t="s">
        <v>21</v>
      </c>
      <c r="H89" s="197">
        <v>5</v>
      </c>
      <c r="I89" s="198"/>
      <c r="J89" s="199">
        <f>ROUND(I89*H89,2)</f>
        <v>0</v>
      </c>
      <c r="K89" s="195" t="s">
        <v>21</v>
      </c>
      <c r="L89" s="61"/>
      <c r="M89" s="200" t="s">
        <v>21</v>
      </c>
      <c r="N89" s="201" t="s">
        <v>46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937</v>
      </c>
      <c r="AT89" s="24" t="s">
        <v>156</v>
      </c>
      <c r="AU89" s="24" t="s">
        <v>81</v>
      </c>
      <c r="AY89" s="24" t="s">
        <v>153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161</v>
      </c>
      <c r="BK89" s="204">
        <f>ROUND(I89*H89,2)</f>
        <v>0</v>
      </c>
      <c r="BL89" s="24" t="s">
        <v>937</v>
      </c>
      <c r="BM89" s="24" t="s">
        <v>1316</v>
      </c>
    </row>
    <row r="90" spans="2:51" s="13" customFormat="1" ht="13.5">
      <c r="B90" s="228"/>
      <c r="C90" s="229"/>
      <c r="D90" s="207" t="s">
        <v>163</v>
      </c>
      <c r="E90" s="230" t="s">
        <v>21</v>
      </c>
      <c r="F90" s="231" t="s">
        <v>1307</v>
      </c>
      <c r="G90" s="229"/>
      <c r="H90" s="232" t="s">
        <v>21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163</v>
      </c>
      <c r="AU90" s="238" t="s">
        <v>81</v>
      </c>
      <c r="AV90" s="13" t="s">
        <v>81</v>
      </c>
      <c r="AW90" s="13" t="s">
        <v>37</v>
      </c>
      <c r="AX90" s="13" t="s">
        <v>73</v>
      </c>
      <c r="AY90" s="238" t="s">
        <v>153</v>
      </c>
    </row>
    <row r="91" spans="2:51" s="11" customFormat="1" ht="13.5">
      <c r="B91" s="205"/>
      <c r="C91" s="206"/>
      <c r="D91" s="239" t="s">
        <v>163</v>
      </c>
      <c r="E91" s="271" t="s">
        <v>21</v>
      </c>
      <c r="F91" s="264" t="s">
        <v>187</v>
      </c>
      <c r="G91" s="206"/>
      <c r="H91" s="265">
        <v>5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163</v>
      </c>
      <c r="AU91" s="216" t="s">
        <v>81</v>
      </c>
      <c r="AV91" s="11" t="s">
        <v>83</v>
      </c>
      <c r="AW91" s="11" t="s">
        <v>37</v>
      </c>
      <c r="AX91" s="11" t="s">
        <v>81</v>
      </c>
      <c r="AY91" s="216" t="s">
        <v>153</v>
      </c>
    </row>
    <row r="92" spans="2:65" s="1" customFormat="1" ht="22.5" customHeight="1">
      <c r="B92" s="41"/>
      <c r="C92" s="193" t="s">
        <v>179</v>
      </c>
      <c r="D92" s="193" t="s">
        <v>156</v>
      </c>
      <c r="E92" s="194" t="s">
        <v>1317</v>
      </c>
      <c r="F92" s="195" t="s">
        <v>1318</v>
      </c>
      <c r="G92" s="196" t="s">
        <v>169</v>
      </c>
      <c r="H92" s="197">
        <v>1</v>
      </c>
      <c r="I92" s="198"/>
      <c r="J92" s="199">
        <f>ROUND(I92*H92,2)</f>
        <v>0</v>
      </c>
      <c r="K92" s="195" t="s">
        <v>21</v>
      </c>
      <c r="L92" s="61"/>
      <c r="M92" s="200" t="s">
        <v>21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937</v>
      </c>
      <c r="AT92" s="24" t="s">
        <v>156</v>
      </c>
      <c r="AU92" s="24" t="s">
        <v>81</v>
      </c>
      <c r="AY92" s="24" t="s">
        <v>153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161</v>
      </c>
      <c r="BK92" s="204">
        <f>ROUND(I92*H92,2)</f>
        <v>0</v>
      </c>
      <c r="BL92" s="24" t="s">
        <v>937</v>
      </c>
      <c r="BM92" s="24" t="s">
        <v>1319</v>
      </c>
    </row>
    <row r="93" spans="2:51" s="13" customFormat="1" ht="13.5">
      <c r="B93" s="228"/>
      <c r="C93" s="229"/>
      <c r="D93" s="207" t="s">
        <v>163</v>
      </c>
      <c r="E93" s="230" t="s">
        <v>21</v>
      </c>
      <c r="F93" s="231" t="s">
        <v>1307</v>
      </c>
      <c r="G93" s="229"/>
      <c r="H93" s="232" t="s">
        <v>21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163</v>
      </c>
      <c r="AU93" s="238" t="s">
        <v>81</v>
      </c>
      <c r="AV93" s="13" t="s">
        <v>81</v>
      </c>
      <c r="AW93" s="13" t="s">
        <v>37</v>
      </c>
      <c r="AX93" s="13" t="s">
        <v>73</v>
      </c>
      <c r="AY93" s="238" t="s">
        <v>153</v>
      </c>
    </row>
    <row r="94" spans="2:51" s="11" customFormat="1" ht="13.5">
      <c r="B94" s="205"/>
      <c r="C94" s="206"/>
      <c r="D94" s="239" t="s">
        <v>163</v>
      </c>
      <c r="E94" s="271" t="s">
        <v>21</v>
      </c>
      <c r="F94" s="264" t="s">
        <v>81</v>
      </c>
      <c r="G94" s="206"/>
      <c r="H94" s="265">
        <v>1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163</v>
      </c>
      <c r="AU94" s="216" t="s">
        <v>81</v>
      </c>
      <c r="AV94" s="11" t="s">
        <v>83</v>
      </c>
      <c r="AW94" s="11" t="s">
        <v>37</v>
      </c>
      <c r="AX94" s="11" t="s">
        <v>81</v>
      </c>
      <c r="AY94" s="216" t="s">
        <v>153</v>
      </c>
    </row>
    <row r="95" spans="2:65" s="1" customFormat="1" ht="22.5" customHeight="1">
      <c r="B95" s="41"/>
      <c r="C95" s="193" t="s">
        <v>219</v>
      </c>
      <c r="D95" s="193" t="s">
        <v>156</v>
      </c>
      <c r="E95" s="194" t="s">
        <v>1320</v>
      </c>
      <c r="F95" s="195" t="s">
        <v>1321</v>
      </c>
      <c r="G95" s="196" t="s">
        <v>1059</v>
      </c>
      <c r="H95" s="197">
        <v>1</v>
      </c>
      <c r="I95" s="198"/>
      <c r="J95" s="199">
        <f>ROUND(I95*H95,2)</f>
        <v>0</v>
      </c>
      <c r="K95" s="195" t="s">
        <v>21</v>
      </c>
      <c r="L95" s="61"/>
      <c r="M95" s="200" t="s">
        <v>21</v>
      </c>
      <c r="N95" s="201" t="s">
        <v>46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937</v>
      </c>
      <c r="AT95" s="24" t="s">
        <v>156</v>
      </c>
      <c r="AU95" s="24" t="s">
        <v>81</v>
      </c>
      <c r="AY95" s="24" t="s">
        <v>153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161</v>
      </c>
      <c r="BK95" s="204">
        <f>ROUND(I95*H95,2)</f>
        <v>0</v>
      </c>
      <c r="BL95" s="24" t="s">
        <v>937</v>
      </c>
      <c r="BM95" s="24" t="s">
        <v>1322</v>
      </c>
    </row>
    <row r="96" spans="2:51" s="13" customFormat="1" ht="13.5">
      <c r="B96" s="228"/>
      <c r="C96" s="229"/>
      <c r="D96" s="207" t="s">
        <v>163</v>
      </c>
      <c r="E96" s="230" t="s">
        <v>21</v>
      </c>
      <c r="F96" s="231" t="s">
        <v>1307</v>
      </c>
      <c r="G96" s="229"/>
      <c r="H96" s="232" t="s">
        <v>21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163</v>
      </c>
      <c r="AU96" s="238" t="s">
        <v>81</v>
      </c>
      <c r="AV96" s="13" t="s">
        <v>81</v>
      </c>
      <c r="AW96" s="13" t="s">
        <v>37</v>
      </c>
      <c r="AX96" s="13" t="s">
        <v>73</v>
      </c>
      <c r="AY96" s="238" t="s">
        <v>153</v>
      </c>
    </row>
    <row r="97" spans="2:51" s="11" customFormat="1" ht="13.5">
      <c r="B97" s="205"/>
      <c r="C97" s="206"/>
      <c r="D97" s="239" t="s">
        <v>163</v>
      </c>
      <c r="E97" s="271" t="s">
        <v>21</v>
      </c>
      <c r="F97" s="264" t="s">
        <v>81</v>
      </c>
      <c r="G97" s="206"/>
      <c r="H97" s="265">
        <v>1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163</v>
      </c>
      <c r="AU97" s="216" t="s">
        <v>81</v>
      </c>
      <c r="AV97" s="11" t="s">
        <v>83</v>
      </c>
      <c r="AW97" s="11" t="s">
        <v>37</v>
      </c>
      <c r="AX97" s="11" t="s">
        <v>81</v>
      </c>
      <c r="AY97" s="216" t="s">
        <v>153</v>
      </c>
    </row>
    <row r="98" spans="2:65" s="1" customFormat="1" ht="22.5" customHeight="1">
      <c r="B98" s="41"/>
      <c r="C98" s="193" t="s">
        <v>176</v>
      </c>
      <c r="D98" s="193" t="s">
        <v>156</v>
      </c>
      <c r="E98" s="194" t="s">
        <v>1323</v>
      </c>
      <c r="F98" s="195" t="s">
        <v>1324</v>
      </c>
      <c r="G98" s="196" t="s">
        <v>169</v>
      </c>
      <c r="H98" s="197">
        <v>1</v>
      </c>
      <c r="I98" s="198"/>
      <c r="J98" s="199">
        <f>ROUND(I98*H98,2)</f>
        <v>0</v>
      </c>
      <c r="K98" s="195" t="s">
        <v>21</v>
      </c>
      <c r="L98" s="61"/>
      <c r="M98" s="200" t="s">
        <v>21</v>
      </c>
      <c r="N98" s="201" t="s">
        <v>46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937</v>
      </c>
      <c r="AT98" s="24" t="s">
        <v>156</v>
      </c>
      <c r="AU98" s="24" t="s">
        <v>81</v>
      </c>
      <c r="AY98" s="24" t="s">
        <v>153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161</v>
      </c>
      <c r="BK98" s="204">
        <f>ROUND(I98*H98,2)</f>
        <v>0</v>
      </c>
      <c r="BL98" s="24" t="s">
        <v>937</v>
      </c>
      <c r="BM98" s="24" t="s">
        <v>1325</v>
      </c>
    </row>
    <row r="99" spans="2:51" s="13" customFormat="1" ht="13.5">
      <c r="B99" s="228"/>
      <c r="C99" s="229"/>
      <c r="D99" s="207" t="s">
        <v>163</v>
      </c>
      <c r="E99" s="230" t="s">
        <v>21</v>
      </c>
      <c r="F99" s="231" t="s">
        <v>1307</v>
      </c>
      <c r="G99" s="229"/>
      <c r="H99" s="232" t="s">
        <v>21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163</v>
      </c>
      <c r="AU99" s="238" t="s">
        <v>81</v>
      </c>
      <c r="AV99" s="13" t="s">
        <v>81</v>
      </c>
      <c r="AW99" s="13" t="s">
        <v>37</v>
      </c>
      <c r="AX99" s="13" t="s">
        <v>73</v>
      </c>
      <c r="AY99" s="238" t="s">
        <v>153</v>
      </c>
    </row>
    <row r="100" spans="2:51" s="11" customFormat="1" ht="13.5">
      <c r="B100" s="205"/>
      <c r="C100" s="206"/>
      <c r="D100" s="239" t="s">
        <v>163</v>
      </c>
      <c r="E100" s="271" t="s">
        <v>21</v>
      </c>
      <c r="F100" s="264" t="s">
        <v>81</v>
      </c>
      <c r="G100" s="206"/>
      <c r="H100" s="265">
        <v>1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163</v>
      </c>
      <c r="AU100" s="216" t="s">
        <v>81</v>
      </c>
      <c r="AV100" s="11" t="s">
        <v>83</v>
      </c>
      <c r="AW100" s="11" t="s">
        <v>37</v>
      </c>
      <c r="AX100" s="11" t="s">
        <v>81</v>
      </c>
      <c r="AY100" s="216" t="s">
        <v>153</v>
      </c>
    </row>
    <row r="101" spans="2:65" s="1" customFormat="1" ht="22.5" customHeight="1">
      <c r="B101" s="41"/>
      <c r="C101" s="193" t="s">
        <v>230</v>
      </c>
      <c r="D101" s="193" t="s">
        <v>156</v>
      </c>
      <c r="E101" s="194" t="s">
        <v>1326</v>
      </c>
      <c r="F101" s="195" t="s">
        <v>1327</v>
      </c>
      <c r="G101" s="196" t="s">
        <v>21</v>
      </c>
      <c r="H101" s="197">
        <v>1</v>
      </c>
      <c r="I101" s="198"/>
      <c r="J101" s="199">
        <f>ROUND(I101*H101,2)</f>
        <v>0</v>
      </c>
      <c r="K101" s="195" t="s">
        <v>21</v>
      </c>
      <c r="L101" s="61"/>
      <c r="M101" s="200" t="s">
        <v>21</v>
      </c>
      <c r="N101" s="201" t="s">
        <v>46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937</v>
      </c>
      <c r="AT101" s="24" t="s">
        <v>156</v>
      </c>
      <c r="AU101" s="24" t="s">
        <v>81</v>
      </c>
      <c r="AY101" s="24" t="s">
        <v>153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161</v>
      </c>
      <c r="BK101" s="204">
        <f>ROUND(I101*H101,2)</f>
        <v>0</v>
      </c>
      <c r="BL101" s="24" t="s">
        <v>937</v>
      </c>
      <c r="BM101" s="24" t="s">
        <v>1328</v>
      </c>
    </row>
    <row r="102" spans="2:51" s="13" customFormat="1" ht="13.5">
      <c r="B102" s="228"/>
      <c r="C102" s="229"/>
      <c r="D102" s="207" t="s">
        <v>163</v>
      </c>
      <c r="E102" s="230" t="s">
        <v>21</v>
      </c>
      <c r="F102" s="231" t="s">
        <v>1307</v>
      </c>
      <c r="G102" s="229"/>
      <c r="H102" s="232" t="s">
        <v>21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163</v>
      </c>
      <c r="AU102" s="238" t="s">
        <v>81</v>
      </c>
      <c r="AV102" s="13" t="s">
        <v>81</v>
      </c>
      <c r="AW102" s="13" t="s">
        <v>37</v>
      </c>
      <c r="AX102" s="13" t="s">
        <v>73</v>
      </c>
      <c r="AY102" s="238" t="s">
        <v>153</v>
      </c>
    </row>
    <row r="103" spans="2:51" s="11" customFormat="1" ht="13.5">
      <c r="B103" s="205"/>
      <c r="C103" s="206"/>
      <c r="D103" s="239" t="s">
        <v>163</v>
      </c>
      <c r="E103" s="271" t="s">
        <v>21</v>
      </c>
      <c r="F103" s="264" t="s">
        <v>81</v>
      </c>
      <c r="G103" s="206"/>
      <c r="H103" s="265">
        <v>1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163</v>
      </c>
      <c r="AU103" s="216" t="s">
        <v>81</v>
      </c>
      <c r="AV103" s="11" t="s">
        <v>83</v>
      </c>
      <c r="AW103" s="11" t="s">
        <v>37</v>
      </c>
      <c r="AX103" s="11" t="s">
        <v>81</v>
      </c>
      <c r="AY103" s="216" t="s">
        <v>153</v>
      </c>
    </row>
    <row r="104" spans="2:65" s="1" customFormat="1" ht="22.5" customHeight="1">
      <c r="B104" s="41"/>
      <c r="C104" s="193" t="s">
        <v>234</v>
      </c>
      <c r="D104" s="193" t="s">
        <v>156</v>
      </c>
      <c r="E104" s="194" t="s">
        <v>1329</v>
      </c>
      <c r="F104" s="195" t="s">
        <v>1330</v>
      </c>
      <c r="G104" s="196" t="s">
        <v>1059</v>
      </c>
      <c r="H104" s="197">
        <v>14</v>
      </c>
      <c r="I104" s="198"/>
      <c r="J104" s="199">
        <f>ROUND(I104*H104,2)</f>
        <v>0</v>
      </c>
      <c r="K104" s="195" t="s">
        <v>21</v>
      </c>
      <c r="L104" s="61"/>
      <c r="M104" s="200" t="s">
        <v>21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937</v>
      </c>
      <c r="AT104" s="24" t="s">
        <v>156</v>
      </c>
      <c r="AU104" s="24" t="s">
        <v>81</v>
      </c>
      <c r="AY104" s="24" t="s">
        <v>153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161</v>
      </c>
      <c r="BK104" s="204">
        <f>ROUND(I104*H104,2)</f>
        <v>0</v>
      </c>
      <c r="BL104" s="24" t="s">
        <v>937</v>
      </c>
      <c r="BM104" s="24" t="s">
        <v>1331</v>
      </c>
    </row>
    <row r="105" spans="2:51" s="13" customFormat="1" ht="13.5">
      <c r="B105" s="228"/>
      <c r="C105" s="229"/>
      <c r="D105" s="207" t="s">
        <v>163</v>
      </c>
      <c r="E105" s="230" t="s">
        <v>21</v>
      </c>
      <c r="F105" s="231" t="s">
        <v>1307</v>
      </c>
      <c r="G105" s="229"/>
      <c r="H105" s="232" t="s">
        <v>21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163</v>
      </c>
      <c r="AU105" s="238" t="s">
        <v>81</v>
      </c>
      <c r="AV105" s="13" t="s">
        <v>81</v>
      </c>
      <c r="AW105" s="13" t="s">
        <v>37</v>
      </c>
      <c r="AX105" s="13" t="s">
        <v>73</v>
      </c>
      <c r="AY105" s="238" t="s">
        <v>153</v>
      </c>
    </row>
    <row r="106" spans="2:51" s="11" customFormat="1" ht="13.5">
      <c r="B106" s="205"/>
      <c r="C106" s="206"/>
      <c r="D106" s="207" t="s">
        <v>163</v>
      </c>
      <c r="E106" s="208" t="s">
        <v>21</v>
      </c>
      <c r="F106" s="209" t="s">
        <v>282</v>
      </c>
      <c r="G106" s="206"/>
      <c r="H106" s="210">
        <v>14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163</v>
      </c>
      <c r="AU106" s="216" t="s">
        <v>81</v>
      </c>
      <c r="AV106" s="11" t="s">
        <v>83</v>
      </c>
      <c r="AW106" s="11" t="s">
        <v>37</v>
      </c>
      <c r="AX106" s="11" t="s">
        <v>73</v>
      </c>
      <c r="AY106" s="216" t="s">
        <v>153</v>
      </c>
    </row>
    <row r="107" spans="2:51" s="12" customFormat="1" ht="13.5">
      <c r="B107" s="217"/>
      <c r="C107" s="218"/>
      <c r="D107" s="239" t="s">
        <v>163</v>
      </c>
      <c r="E107" s="240" t="s">
        <v>21</v>
      </c>
      <c r="F107" s="241" t="s">
        <v>165</v>
      </c>
      <c r="G107" s="218"/>
      <c r="H107" s="242">
        <v>14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163</v>
      </c>
      <c r="AU107" s="227" t="s">
        <v>81</v>
      </c>
      <c r="AV107" s="12" t="s">
        <v>161</v>
      </c>
      <c r="AW107" s="12" t="s">
        <v>37</v>
      </c>
      <c r="AX107" s="12" t="s">
        <v>81</v>
      </c>
      <c r="AY107" s="227" t="s">
        <v>153</v>
      </c>
    </row>
    <row r="108" spans="2:65" s="1" customFormat="1" ht="22.5" customHeight="1">
      <c r="B108" s="41"/>
      <c r="C108" s="193" t="s">
        <v>247</v>
      </c>
      <c r="D108" s="193" t="s">
        <v>156</v>
      </c>
      <c r="E108" s="194" t="s">
        <v>1332</v>
      </c>
      <c r="F108" s="195" t="s">
        <v>1333</v>
      </c>
      <c r="G108" s="196" t="s">
        <v>1059</v>
      </c>
      <c r="H108" s="197">
        <v>14</v>
      </c>
      <c r="I108" s="198"/>
      <c r="J108" s="199">
        <f>ROUND(I108*H108,2)</f>
        <v>0</v>
      </c>
      <c r="K108" s="195" t="s">
        <v>21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937</v>
      </c>
      <c r="AT108" s="24" t="s">
        <v>156</v>
      </c>
      <c r="AU108" s="24" t="s">
        <v>81</v>
      </c>
      <c r="AY108" s="24" t="s">
        <v>153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161</v>
      </c>
      <c r="BK108" s="204">
        <f>ROUND(I108*H108,2)</f>
        <v>0</v>
      </c>
      <c r="BL108" s="24" t="s">
        <v>937</v>
      </c>
      <c r="BM108" s="24" t="s">
        <v>1334</v>
      </c>
    </row>
    <row r="109" spans="2:51" s="13" customFormat="1" ht="13.5">
      <c r="B109" s="228"/>
      <c r="C109" s="229"/>
      <c r="D109" s="207" t="s">
        <v>163</v>
      </c>
      <c r="E109" s="230" t="s">
        <v>21</v>
      </c>
      <c r="F109" s="231" t="s">
        <v>1307</v>
      </c>
      <c r="G109" s="229"/>
      <c r="H109" s="232" t="s">
        <v>21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163</v>
      </c>
      <c r="AU109" s="238" t="s">
        <v>81</v>
      </c>
      <c r="AV109" s="13" t="s">
        <v>81</v>
      </c>
      <c r="AW109" s="13" t="s">
        <v>37</v>
      </c>
      <c r="AX109" s="13" t="s">
        <v>73</v>
      </c>
      <c r="AY109" s="238" t="s">
        <v>153</v>
      </c>
    </row>
    <row r="110" spans="2:51" s="11" customFormat="1" ht="13.5">
      <c r="B110" s="205"/>
      <c r="C110" s="206"/>
      <c r="D110" s="207" t="s">
        <v>163</v>
      </c>
      <c r="E110" s="208" t="s">
        <v>21</v>
      </c>
      <c r="F110" s="209" t="s">
        <v>282</v>
      </c>
      <c r="G110" s="206"/>
      <c r="H110" s="210">
        <v>14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163</v>
      </c>
      <c r="AU110" s="216" t="s">
        <v>81</v>
      </c>
      <c r="AV110" s="11" t="s">
        <v>83</v>
      </c>
      <c r="AW110" s="11" t="s">
        <v>37</v>
      </c>
      <c r="AX110" s="11" t="s">
        <v>73</v>
      </c>
      <c r="AY110" s="216" t="s">
        <v>153</v>
      </c>
    </row>
    <row r="111" spans="2:51" s="12" customFormat="1" ht="13.5">
      <c r="B111" s="217"/>
      <c r="C111" s="218"/>
      <c r="D111" s="239" t="s">
        <v>163</v>
      </c>
      <c r="E111" s="240" t="s">
        <v>21</v>
      </c>
      <c r="F111" s="241" t="s">
        <v>165</v>
      </c>
      <c r="G111" s="218"/>
      <c r="H111" s="242">
        <v>14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163</v>
      </c>
      <c r="AU111" s="227" t="s">
        <v>81</v>
      </c>
      <c r="AV111" s="12" t="s">
        <v>161</v>
      </c>
      <c r="AW111" s="12" t="s">
        <v>37</v>
      </c>
      <c r="AX111" s="12" t="s">
        <v>81</v>
      </c>
      <c r="AY111" s="227" t="s">
        <v>153</v>
      </c>
    </row>
    <row r="112" spans="2:65" s="1" customFormat="1" ht="22.5" customHeight="1">
      <c r="B112" s="41"/>
      <c r="C112" s="193" t="s">
        <v>271</v>
      </c>
      <c r="D112" s="193" t="s">
        <v>156</v>
      </c>
      <c r="E112" s="194" t="s">
        <v>1335</v>
      </c>
      <c r="F112" s="195" t="s">
        <v>1336</v>
      </c>
      <c r="G112" s="196" t="s">
        <v>1059</v>
      </c>
      <c r="H112" s="197">
        <v>14</v>
      </c>
      <c r="I112" s="198"/>
      <c r="J112" s="199">
        <f>ROUND(I112*H112,2)</f>
        <v>0</v>
      </c>
      <c r="K112" s="195" t="s">
        <v>21</v>
      </c>
      <c r="L112" s="61"/>
      <c r="M112" s="200" t="s">
        <v>21</v>
      </c>
      <c r="N112" s="201" t="s">
        <v>46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937</v>
      </c>
      <c r="AT112" s="24" t="s">
        <v>156</v>
      </c>
      <c r="AU112" s="24" t="s">
        <v>81</v>
      </c>
      <c r="AY112" s="24" t="s">
        <v>153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161</v>
      </c>
      <c r="BK112" s="204">
        <f>ROUND(I112*H112,2)</f>
        <v>0</v>
      </c>
      <c r="BL112" s="24" t="s">
        <v>937</v>
      </c>
      <c r="BM112" s="24" t="s">
        <v>1337</v>
      </c>
    </row>
    <row r="113" spans="2:51" s="13" customFormat="1" ht="13.5">
      <c r="B113" s="228"/>
      <c r="C113" s="229"/>
      <c r="D113" s="207" t="s">
        <v>163</v>
      </c>
      <c r="E113" s="230" t="s">
        <v>21</v>
      </c>
      <c r="F113" s="231" t="s">
        <v>1307</v>
      </c>
      <c r="G113" s="229"/>
      <c r="H113" s="232" t="s">
        <v>21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163</v>
      </c>
      <c r="AU113" s="238" t="s">
        <v>81</v>
      </c>
      <c r="AV113" s="13" t="s">
        <v>81</v>
      </c>
      <c r="AW113" s="13" t="s">
        <v>37</v>
      </c>
      <c r="AX113" s="13" t="s">
        <v>73</v>
      </c>
      <c r="AY113" s="238" t="s">
        <v>153</v>
      </c>
    </row>
    <row r="114" spans="2:51" s="11" customFormat="1" ht="13.5">
      <c r="B114" s="205"/>
      <c r="C114" s="206"/>
      <c r="D114" s="239" t="s">
        <v>163</v>
      </c>
      <c r="E114" s="271" t="s">
        <v>21</v>
      </c>
      <c r="F114" s="264" t="s">
        <v>282</v>
      </c>
      <c r="G114" s="206"/>
      <c r="H114" s="265">
        <v>14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163</v>
      </c>
      <c r="AU114" s="216" t="s">
        <v>81</v>
      </c>
      <c r="AV114" s="11" t="s">
        <v>83</v>
      </c>
      <c r="AW114" s="11" t="s">
        <v>37</v>
      </c>
      <c r="AX114" s="11" t="s">
        <v>81</v>
      </c>
      <c r="AY114" s="216" t="s">
        <v>153</v>
      </c>
    </row>
    <row r="115" spans="2:65" s="1" customFormat="1" ht="22.5" customHeight="1">
      <c r="B115" s="41"/>
      <c r="C115" s="193" t="s">
        <v>276</v>
      </c>
      <c r="D115" s="193" t="s">
        <v>156</v>
      </c>
      <c r="E115" s="194" t="s">
        <v>1338</v>
      </c>
      <c r="F115" s="195" t="s">
        <v>1339</v>
      </c>
      <c r="G115" s="196" t="s">
        <v>169</v>
      </c>
      <c r="H115" s="197">
        <v>2</v>
      </c>
      <c r="I115" s="198"/>
      <c r="J115" s="199">
        <f>ROUND(I115*H115,2)</f>
        <v>0</v>
      </c>
      <c r="K115" s="195" t="s">
        <v>21</v>
      </c>
      <c r="L115" s="61"/>
      <c r="M115" s="200" t="s">
        <v>21</v>
      </c>
      <c r="N115" s="201" t="s">
        <v>46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937</v>
      </c>
      <c r="AT115" s="24" t="s">
        <v>156</v>
      </c>
      <c r="AU115" s="24" t="s">
        <v>81</v>
      </c>
      <c r="AY115" s="24" t="s">
        <v>153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161</v>
      </c>
      <c r="BK115" s="204">
        <f>ROUND(I115*H115,2)</f>
        <v>0</v>
      </c>
      <c r="BL115" s="24" t="s">
        <v>937</v>
      </c>
      <c r="BM115" s="24" t="s">
        <v>1340</v>
      </c>
    </row>
    <row r="116" spans="2:51" s="13" customFormat="1" ht="13.5">
      <c r="B116" s="228"/>
      <c r="C116" s="229"/>
      <c r="D116" s="207" t="s">
        <v>163</v>
      </c>
      <c r="E116" s="230" t="s">
        <v>21</v>
      </c>
      <c r="F116" s="231" t="s">
        <v>1307</v>
      </c>
      <c r="G116" s="229"/>
      <c r="H116" s="232" t="s">
        <v>21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163</v>
      </c>
      <c r="AU116" s="238" t="s">
        <v>81</v>
      </c>
      <c r="AV116" s="13" t="s">
        <v>81</v>
      </c>
      <c r="AW116" s="13" t="s">
        <v>37</v>
      </c>
      <c r="AX116" s="13" t="s">
        <v>73</v>
      </c>
      <c r="AY116" s="238" t="s">
        <v>153</v>
      </c>
    </row>
    <row r="117" spans="2:51" s="11" customFormat="1" ht="13.5">
      <c r="B117" s="205"/>
      <c r="C117" s="206"/>
      <c r="D117" s="207" t="s">
        <v>163</v>
      </c>
      <c r="E117" s="208" t="s">
        <v>21</v>
      </c>
      <c r="F117" s="209" t="s">
        <v>83</v>
      </c>
      <c r="G117" s="206"/>
      <c r="H117" s="210">
        <v>2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163</v>
      </c>
      <c r="AU117" s="216" t="s">
        <v>81</v>
      </c>
      <c r="AV117" s="11" t="s">
        <v>83</v>
      </c>
      <c r="AW117" s="11" t="s">
        <v>37</v>
      </c>
      <c r="AX117" s="11" t="s">
        <v>73</v>
      </c>
      <c r="AY117" s="216" t="s">
        <v>153</v>
      </c>
    </row>
    <row r="118" spans="2:51" s="12" customFormat="1" ht="13.5">
      <c r="B118" s="217"/>
      <c r="C118" s="218"/>
      <c r="D118" s="239" t="s">
        <v>163</v>
      </c>
      <c r="E118" s="240" t="s">
        <v>21</v>
      </c>
      <c r="F118" s="241" t="s">
        <v>165</v>
      </c>
      <c r="G118" s="218"/>
      <c r="H118" s="242">
        <v>2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163</v>
      </c>
      <c r="AU118" s="227" t="s">
        <v>81</v>
      </c>
      <c r="AV118" s="12" t="s">
        <v>161</v>
      </c>
      <c r="AW118" s="12" t="s">
        <v>37</v>
      </c>
      <c r="AX118" s="12" t="s">
        <v>81</v>
      </c>
      <c r="AY118" s="227" t="s">
        <v>153</v>
      </c>
    </row>
    <row r="119" spans="2:65" s="1" customFormat="1" ht="22.5" customHeight="1">
      <c r="B119" s="41"/>
      <c r="C119" s="193" t="s">
        <v>282</v>
      </c>
      <c r="D119" s="193" t="s">
        <v>156</v>
      </c>
      <c r="E119" s="194" t="s">
        <v>1341</v>
      </c>
      <c r="F119" s="195" t="s">
        <v>1342</v>
      </c>
      <c r="G119" s="196" t="s">
        <v>169</v>
      </c>
      <c r="H119" s="197">
        <v>2</v>
      </c>
      <c r="I119" s="198"/>
      <c r="J119" s="199">
        <f>ROUND(I119*H119,2)</f>
        <v>0</v>
      </c>
      <c r="K119" s="195" t="s">
        <v>21</v>
      </c>
      <c r="L119" s="61"/>
      <c r="M119" s="200" t="s">
        <v>21</v>
      </c>
      <c r="N119" s="201" t="s">
        <v>46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4" t="s">
        <v>937</v>
      </c>
      <c r="AT119" s="24" t="s">
        <v>156</v>
      </c>
      <c r="AU119" s="24" t="s">
        <v>81</v>
      </c>
      <c r="AY119" s="24" t="s">
        <v>153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161</v>
      </c>
      <c r="BK119" s="204">
        <f>ROUND(I119*H119,2)</f>
        <v>0</v>
      </c>
      <c r="BL119" s="24" t="s">
        <v>937</v>
      </c>
      <c r="BM119" s="24" t="s">
        <v>1343</v>
      </c>
    </row>
    <row r="120" spans="2:51" s="13" customFormat="1" ht="13.5">
      <c r="B120" s="228"/>
      <c r="C120" s="229"/>
      <c r="D120" s="207" t="s">
        <v>163</v>
      </c>
      <c r="E120" s="230" t="s">
        <v>21</v>
      </c>
      <c r="F120" s="231" t="s">
        <v>1307</v>
      </c>
      <c r="G120" s="229"/>
      <c r="H120" s="232" t="s">
        <v>21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163</v>
      </c>
      <c r="AU120" s="238" t="s">
        <v>81</v>
      </c>
      <c r="AV120" s="13" t="s">
        <v>81</v>
      </c>
      <c r="AW120" s="13" t="s">
        <v>37</v>
      </c>
      <c r="AX120" s="13" t="s">
        <v>73</v>
      </c>
      <c r="AY120" s="238" t="s">
        <v>153</v>
      </c>
    </row>
    <row r="121" spans="2:51" s="11" customFormat="1" ht="13.5">
      <c r="B121" s="205"/>
      <c r="C121" s="206"/>
      <c r="D121" s="207" t="s">
        <v>163</v>
      </c>
      <c r="E121" s="208" t="s">
        <v>21</v>
      </c>
      <c r="F121" s="209" t="s">
        <v>83</v>
      </c>
      <c r="G121" s="206"/>
      <c r="H121" s="210">
        <v>2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163</v>
      </c>
      <c r="AU121" s="216" t="s">
        <v>81</v>
      </c>
      <c r="AV121" s="11" t="s">
        <v>83</v>
      </c>
      <c r="AW121" s="11" t="s">
        <v>37</v>
      </c>
      <c r="AX121" s="11" t="s">
        <v>73</v>
      </c>
      <c r="AY121" s="216" t="s">
        <v>153</v>
      </c>
    </row>
    <row r="122" spans="2:51" s="12" customFormat="1" ht="13.5">
      <c r="B122" s="217"/>
      <c r="C122" s="218"/>
      <c r="D122" s="239" t="s">
        <v>163</v>
      </c>
      <c r="E122" s="240" t="s">
        <v>21</v>
      </c>
      <c r="F122" s="241" t="s">
        <v>165</v>
      </c>
      <c r="G122" s="218"/>
      <c r="H122" s="242">
        <v>2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163</v>
      </c>
      <c r="AU122" s="227" t="s">
        <v>81</v>
      </c>
      <c r="AV122" s="12" t="s">
        <v>161</v>
      </c>
      <c r="AW122" s="12" t="s">
        <v>37</v>
      </c>
      <c r="AX122" s="12" t="s">
        <v>81</v>
      </c>
      <c r="AY122" s="227" t="s">
        <v>153</v>
      </c>
    </row>
    <row r="123" spans="2:65" s="1" customFormat="1" ht="22.5" customHeight="1">
      <c r="B123" s="41"/>
      <c r="C123" s="193" t="s">
        <v>10</v>
      </c>
      <c r="D123" s="193" t="s">
        <v>156</v>
      </c>
      <c r="E123" s="194" t="s">
        <v>1344</v>
      </c>
      <c r="F123" s="195" t="s">
        <v>1345</v>
      </c>
      <c r="G123" s="196" t="s">
        <v>169</v>
      </c>
      <c r="H123" s="197">
        <v>2</v>
      </c>
      <c r="I123" s="198"/>
      <c r="J123" s="199">
        <f>ROUND(I123*H123,2)</f>
        <v>0</v>
      </c>
      <c r="K123" s="195" t="s">
        <v>21</v>
      </c>
      <c r="L123" s="61"/>
      <c r="M123" s="200" t="s">
        <v>21</v>
      </c>
      <c r="N123" s="201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937</v>
      </c>
      <c r="AT123" s="24" t="s">
        <v>156</v>
      </c>
      <c r="AU123" s="24" t="s">
        <v>81</v>
      </c>
      <c r="AY123" s="24" t="s">
        <v>153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161</v>
      </c>
      <c r="BK123" s="204">
        <f>ROUND(I123*H123,2)</f>
        <v>0</v>
      </c>
      <c r="BL123" s="24" t="s">
        <v>937</v>
      </c>
      <c r="BM123" s="24" t="s">
        <v>1346</v>
      </c>
    </row>
    <row r="124" spans="2:51" s="13" customFormat="1" ht="13.5">
      <c r="B124" s="228"/>
      <c r="C124" s="229"/>
      <c r="D124" s="207" t="s">
        <v>163</v>
      </c>
      <c r="E124" s="230" t="s">
        <v>21</v>
      </c>
      <c r="F124" s="231" t="s">
        <v>1307</v>
      </c>
      <c r="G124" s="229"/>
      <c r="H124" s="232" t="s">
        <v>21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163</v>
      </c>
      <c r="AU124" s="238" t="s">
        <v>81</v>
      </c>
      <c r="AV124" s="13" t="s">
        <v>81</v>
      </c>
      <c r="AW124" s="13" t="s">
        <v>37</v>
      </c>
      <c r="AX124" s="13" t="s">
        <v>73</v>
      </c>
      <c r="AY124" s="238" t="s">
        <v>153</v>
      </c>
    </row>
    <row r="125" spans="2:51" s="11" customFormat="1" ht="13.5">
      <c r="B125" s="205"/>
      <c r="C125" s="206"/>
      <c r="D125" s="207" t="s">
        <v>163</v>
      </c>
      <c r="E125" s="208" t="s">
        <v>21</v>
      </c>
      <c r="F125" s="209" t="s">
        <v>83</v>
      </c>
      <c r="G125" s="206"/>
      <c r="H125" s="210">
        <v>2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163</v>
      </c>
      <c r="AU125" s="216" t="s">
        <v>81</v>
      </c>
      <c r="AV125" s="11" t="s">
        <v>83</v>
      </c>
      <c r="AW125" s="11" t="s">
        <v>37</v>
      </c>
      <c r="AX125" s="11" t="s">
        <v>73</v>
      </c>
      <c r="AY125" s="216" t="s">
        <v>153</v>
      </c>
    </row>
    <row r="126" spans="2:51" s="12" customFormat="1" ht="13.5">
      <c r="B126" s="217"/>
      <c r="C126" s="218"/>
      <c r="D126" s="239" t="s">
        <v>163</v>
      </c>
      <c r="E126" s="240" t="s">
        <v>21</v>
      </c>
      <c r="F126" s="241" t="s">
        <v>165</v>
      </c>
      <c r="G126" s="218"/>
      <c r="H126" s="242">
        <v>2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163</v>
      </c>
      <c r="AU126" s="227" t="s">
        <v>81</v>
      </c>
      <c r="AV126" s="12" t="s">
        <v>161</v>
      </c>
      <c r="AW126" s="12" t="s">
        <v>37</v>
      </c>
      <c r="AX126" s="12" t="s">
        <v>81</v>
      </c>
      <c r="AY126" s="227" t="s">
        <v>153</v>
      </c>
    </row>
    <row r="127" spans="2:65" s="1" customFormat="1" ht="22.5" customHeight="1">
      <c r="B127" s="41"/>
      <c r="C127" s="193" t="s">
        <v>291</v>
      </c>
      <c r="D127" s="193" t="s">
        <v>156</v>
      </c>
      <c r="E127" s="194" t="s">
        <v>1347</v>
      </c>
      <c r="F127" s="195" t="s">
        <v>1348</v>
      </c>
      <c r="G127" s="196" t="s">
        <v>169</v>
      </c>
      <c r="H127" s="197">
        <v>2</v>
      </c>
      <c r="I127" s="198"/>
      <c r="J127" s="199">
        <f>ROUND(I127*H127,2)</f>
        <v>0</v>
      </c>
      <c r="K127" s="195" t="s">
        <v>21</v>
      </c>
      <c r="L127" s="61"/>
      <c r="M127" s="200" t="s">
        <v>21</v>
      </c>
      <c r="N127" s="201" t="s">
        <v>46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937</v>
      </c>
      <c r="AT127" s="24" t="s">
        <v>156</v>
      </c>
      <c r="AU127" s="24" t="s">
        <v>81</v>
      </c>
      <c r="AY127" s="24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161</v>
      </c>
      <c r="BK127" s="204">
        <f>ROUND(I127*H127,2)</f>
        <v>0</v>
      </c>
      <c r="BL127" s="24" t="s">
        <v>937</v>
      </c>
      <c r="BM127" s="24" t="s">
        <v>1349</v>
      </c>
    </row>
    <row r="128" spans="2:51" s="13" customFormat="1" ht="13.5">
      <c r="B128" s="228"/>
      <c r="C128" s="229"/>
      <c r="D128" s="207" t="s">
        <v>163</v>
      </c>
      <c r="E128" s="230" t="s">
        <v>21</v>
      </c>
      <c r="F128" s="231" t="s">
        <v>1307</v>
      </c>
      <c r="G128" s="229"/>
      <c r="H128" s="232" t="s">
        <v>21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163</v>
      </c>
      <c r="AU128" s="238" t="s">
        <v>81</v>
      </c>
      <c r="AV128" s="13" t="s">
        <v>81</v>
      </c>
      <c r="AW128" s="13" t="s">
        <v>37</v>
      </c>
      <c r="AX128" s="13" t="s">
        <v>73</v>
      </c>
      <c r="AY128" s="238" t="s">
        <v>153</v>
      </c>
    </row>
    <row r="129" spans="2:51" s="11" customFormat="1" ht="13.5">
      <c r="B129" s="205"/>
      <c r="C129" s="206"/>
      <c r="D129" s="207" t="s">
        <v>163</v>
      </c>
      <c r="E129" s="208" t="s">
        <v>21</v>
      </c>
      <c r="F129" s="209" t="s">
        <v>83</v>
      </c>
      <c r="G129" s="206"/>
      <c r="H129" s="210">
        <v>2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163</v>
      </c>
      <c r="AU129" s="216" t="s">
        <v>81</v>
      </c>
      <c r="AV129" s="11" t="s">
        <v>83</v>
      </c>
      <c r="AW129" s="11" t="s">
        <v>37</v>
      </c>
      <c r="AX129" s="11" t="s">
        <v>73</v>
      </c>
      <c r="AY129" s="216" t="s">
        <v>153</v>
      </c>
    </row>
    <row r="130" spans="2:51" s="12" customFormat="1" ht="13.5">
      <c r="B130" s="217"/>
      <c r="C130" s="218"/>
      <c r="D130" s="239" t="s">
        <v>163</v>
      </c>
      <c r="E130" s="240" t="s">
        <v>21</v>
      </c>
      <c r="F130" s="241" t="s">
        <v>165</v>
      </c>
      <c r="G130" s="218"/>
      <c r="H130" s="242">
        <v>2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163</v>
      </c>
      <c r="AU130" s="227" t="s">
        <v>81</v>
      </c>
      <c r="AV130" s="12" t="s">
        <v>161</v>
      </c>
      <c r="AW130" s="12" t="s">
        <v>37</v>
      </c>
      <c r="AX130" s="12" t="s">
        <v>81</v>
      </c>
      <c r="AY130" s="227" t="s">
        <v>153</v>
      </c>
    </row>
    <row r="131" spans="2:65" s="1" customFormat="1" ht="22.5" customHeight="1">
      <c r="B131" s="41"/>
      <c r="C131" s="193" t="s">
        <v>296</v>
      </c>
      <c r="D131" s="193" t="s">
        <v>156</v>
      </c>
      <c r="E131" s="194" t="s">
        <v>1350</v>
      </c>
      <c r="F131" s="195" t="s">
        <v>1351</v>
      </c>
      <c r="G131" s="196" t="s">
        <v>1059</v>
      </c>
      <c r="H131" s="197">
        <v>2</v>
      </c>
      <c r="I131" s="198"/>
      <c r="J131" s="199">
        <f>ROUND(I131*H131,2)</f>
        <v>0</v>
      </c>
      <c r="K131" s="195" t="s">
        <v>21</v>
      </c>
      <c r="L131" s="61"/>
      <c r="M131" s="200" t="s">
        <v>21</v>
      </c>
      <c r="N131" s="201" t="s">
        <v>46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937</v>
      </c>
      <c r="AT131" s="24" t="s">
        <v>156</v>
      </c>
      <c r="AU131" s="24" t="s">
        <v>81</v>
      </c>
      <c r="AY131" s="24" t="s">
        <v>153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161</v>
      </c>
      <c r="BK131" s="204">
        <f>ROUND(I131*H131,2)</f>
        <v>0</v>
      </c>
      <c r="BL131" s="24" t="s">
        <v>937</v>
      </c>
      <c r="BM131" s="24" t="s">
        <v>1352</v>
      </c>
    </row>
    <row r="132" spans="2:51" s="13" customFormat="1" ht="13.5">
      <c r="B132" s="228"/>
      <c r="C132" s="229"/>
      <c r="D132" s="207" t="s">
        <v>163</v>
      </c>
      <c r="E132" s="230" t="s">
        <v>21</v>
      </c>
      <c r="F132" s="231" t="s">
        <v>1307</v>
      </c>
      <c r="G132" s="229"/>
      <c r="H132" s="232" t="s">
        <v>21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163</v>
      </c>
      <c r="AU132" s="238" t="s">
        <v>81</v>
      </c>
      <c r="AV132" s="13" t="s">
        <v>81</v>
      </c>
      <c r="AW132" s="13" t="s">
        <v>37</v>
      </c>
      <c r="AX132" s="13" t="s">
        <v>73</v>
      </c>
      <c r="AY132" s="238" t="s">
        <v>153</v>
      </c>
    </row>
    <row r="133" spans="2:51" s="11" customFormat="1" ht="13.5">
      <c r="B133" s="205"/>
      <c r="C133" s="206"/>
      <c r="D133" s="207" t="s">
        <v>163</v>
      </c>
      <c r="E133" s="208" t="s">
        <v>21</v>
      </c>
      <c r="F133" s="209" t="s">
        <v>83</v>
      </c>
      <c r="G133" s="206"/>
      <c r="H133" s="210">
        <v>2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163</v>
      </c>
      <c r="AU133" s="216" t="s">
        <v>81</v>
      </c>
      <c r="AV133" s="11" t="s">
        <v>83</v>
      </c>
      <c r="AW133" s="11" t="s">
        <v>37</v>
      </c>
      <c r="AX133" s="11" t="s">
        <v>73</v>
      </c>
      <c r="AY133" s="216" t="s">
        <v>153</v>
      </c>
    </row>
    <row r="134" spans="2:51" s="12" customFormat="1" ht="13.5">
      <c r="B134" s="217"/>
      <c r="C134" s="218"/>
      <c r="D134" s="239" t="s">
        <v>163</v>
      </c>
      <c r="E134" s="240" t="s">
        <v>21</v>
      </c>
      <c r="F134" s="241" t="s">
        <v>165</v>
      </c>
      <c r="G134" s="218"/>
      <c r="H134" s="242">
        <v>2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163</v>
      </c>
      <c r="AU134" s="227" t="s">
        <v>81</v>
      </c>
      <c r="AV134" s="12" t="s">
        <v>161</v>
      </c>
      <c r="AW134" s="12" t="s">
        <v>37</v>
      </c>
      <c r="AX134" s="12" t="s">
        <v>81</v>
      </c>
      <c r="AY134" s="227" t="s">
        <v>153</v>
      </c>
    </row>
    <row r="135" spans="2:65" s="1" customFormat="1" ht="22.5" customHeight="1">
      <c r="B135" s="41"/>
      <c r="C135" s="193" t="s">
        <v>300</v>
      </c>
      <c r="D135" s="193" t="s">
        <v>156</v>
      </c>
      <c r="E135" s="194" t="s">
        <v>1353</v>
      </c>
      <c r="F135" s="195" t="s">
        <v>1354</v>
      </c>
      <c r="G135" s="196" t="s">
        <v>1059</v>
      </c>
      <c r="H135" s="197">
        <v>4</v>
      </c>
      <c r="I135" s="198"/>
      <c r="J135" s="199">
        <f>ROUND(I135*H135,2)</f>
        <v>0</v>
      </c>
      <c r="K135" s="195" t="s">
        <v>21</v>
      </c>
      <c r="L135" s="61"/>
      <c r="M135" s="200" t="s">
        <v>21</v>
      </c>
      <c r="N135" s="201" t="s">
        <v>46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4" t="s">
        <v>937</v>
      </c>
      <c r="AT135" s="24" t="s">
        <v>156</v>
      </c>
      <c r="AU135" s="24" t="s">
        <v>81</v>
      </c>
      <c r="AY135" s="24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161</v>
      </c>
      <c r="BK135" s="204">
        <f>ROUND(I135*H135,2)</f>
        <v>0</v>
      </c>
      <c r="BL135" s="24" t="s">
        <v>937</v>
      </c>
      <c r="BM135" s="24" t="s">
        <v>1355</v>
      </c>
    </row>
    <row r="136" spans="2:51" s="13" customFormat="1" ht="13.5">
      <c r="B136" s="228"/>
      <c r="C136" s="229"/>
      <c r="D136" s="207" t="s">
        <v>163</v>
      </c>
      <c r="E136" s="230" t="s">
        <v>21</v>
      </c>
      <c r="F136" s="231" t="s">
        <v>1307</v>
      </c>
      <c r="G136" s="229"/>
      <c r="H136" s="232" t="s">
        <v>21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163</v>
      </c>
      <c r="AU136" s="238" t="s">
        <v>81</v>
      </c>
      <c r="AV136" s="13" t="s">
        <v>81</v>
      </c>
      <c r="AW136" s="13" t="s">
        <v>37</v>
      </c>
      <c r="AX136" s="13" t="s">
        <v>73</v>
      </c>
      <c r="AY136" s="238" t="s">
        <v>153</v>
      </c>
    </row>
    <row r="137" spans="2:51" s="11" customFormat="1" ht="13.5">
      <c r="B137" s="205"/>
      <c r="C137" s="206"/>
      <c r="D137" s="207" t="s">
        <v>163</v>
      </c>
      <c r="E137" s="208" t="s">
        <v>21</v>
      </c>
      <c r="F137" s="209" t="s">
        <v>161</v>
      </c>
      <c r="G137" s="206"/>
      <c r="H137" s="210">
        <v>4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163</v>
      </c>
      <c r="AU137" s="216" t="s">
        <v>81</v>
      </c>
      <c r="AV137" s="11" t="s">
        <v>83</v>
      </c>
      <c r="AW137" s="11" t="s">
        <v>37</v>
      </c>
      <c r="AX137" s="11" t="s">
        <v>73</v>
      </c>
      <c r="AY137" s="216" t="s">
        <v>153</v>
      </c>
    </row>
    <row r="138" spans="2:51" s="12" customFormat="1" ht="13.5">
      <c r="B138" s="217"/>
      <c r="C138" s="218"/>
      <c r="D138" s="239" t="s">
        <v>163</v>
      </c>
      <c r="E138" s="240" t="s">
        <v>21</v>
      </c>
      <c r="F138" s="241" t="s">
        <v>165</v>
      </c>
      <c r="G138" s="218"/>
      <c r="H138" s="242">
        <v>4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163</v>
      </c>
      <c r="AU138" s="227" t="s">
        <v>81</v>
      </c>
      <c r="AV138" s="12" t="s">
        <v>161</v>
      </c>
      <c r="AW138" s="12" t="s">
        <v>37</v>
      </c>
      <c r="AX138" s="12" t="s">
        <v>81</v>
      </c>
      <c r="AY138" s="227" t="s">
        <v>153</v>
      </c>
    </row>
    <row r="139" spans="2:65" s="1" customFormat="1" ht="22.5" customHeight="1">
      <c r="B139" s="41"/>
      <c r="C139" s="193" t="s">
        <v>307</v>
      </c>
      <c r="D139" s="193" t="s">
        <v>156</v>
      </c>
      <c r="E139" s="194" t="s">
        <v>1356</v>
      </c>
      <c r="F139" s="195" t="s">
        <v>1357</v>
      </c>
      <c r="G139" s="196" t="s">
        <v>21</v>
      </c>
      <c r="H139" s="197">
        <v>4</v>
      </c>
      <c r="I139" s="198"/>
      <c r="J139" s="199">
        <f>ROUND(I139*H139,2)</f>
        <v>0</v>
      </c>
      <c r="K139" s="195" t="s">
        <v>21</v>
      </c>
      <c r="L139" s="61"/>
      <c r="M139" s="200" t="s">
        <v>21</v>
      </c>
      <c r="N139" s="201" t="s">
        <v>46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937</v>
      </c>
      <c r="AT139" s="24" t="s">
        <v>156</v>
      </c>
      <c r="AU139" s="24" t="s">
        <v>81</v>
      </c>
      <c r="AY139" s="24" t="s">
        <v>153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161</v>
      </c>
      <c r="BK139" s="204">
        <f>ROUND(I139*H139,2)</f>
        <v>0</v>
      </c>
      <c r="BL139" s="24" t="s">
        <v>937</v>
      </c>
      <c r="BM139" s="24" t="s">
        <v>1358</v>
      </c>
    </row>
    <row r="140" spans="2:51" s="13" customFormat="1" ht="13.5">
      <c r="B140" s="228"/>
      <c r="C140" s="229"/>
      <c r="D140" s="207" t="s">
        <v>163</v>
      </c>
      <c r="E140" s="230" t="s">
        <v>21</v>
      </c>
      <c r="F140" s="231" t="s">
        <v>1307</v>
      </c>
      <c r="G140" s="229"/>
      <c r="H140" s="232" t="s">
        <v>21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163</v>
      </c>
      <c r="AU140" s="238" t="s">
        <v>81</v>
      </c>
      <c r="AV140" s="13" t="s">
        <v>81</v>
      </c>
      <c r="AW140" s="13" t="s">
        <v>37</v>
      </c>
      <c r="AX140" s="13" t="s">
        <v>73</v>
      </c>
      <c r="AY140" s="238" t="s">
        <v>153</v>
      </c>
    </row>
    <row r="141" spans="2:51" s="11" customFormat="1" ht="13.5">
      <c r="B141" s="205"/>
      <c r="C141" s="206"/>
      <c r="D141" s="207" t="s">
        <v>163</v>
      </c>
      <c r="E141" s="208" t="s">
        <v>21</v>
      </c>
      <c r="F141" s="209" t="s">
        <v>161</v>
      </c>
      <c r="G141" s="206"/>
      <c r="H141" s="210">
        <v>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163</v>
      </c>
      <c r="AU141" s="216" t="s">
        <v>81</v>
      </c>
      <c r="AV141" s="11" t="s">
        <v>83</v>
      </c>
      <c r="AW141" s="11" t="s">
        <v>37</v>
      </c>
      <c r="AX141" s="11" t="s">
        <v>73</v>
      </c>
      <c r="AY141" s="216" t="s">
        <v>153</v>
      </c>
    </row>
    <row r="142" spans="2:51" s="12" customFormat="1" ht="13.5">
      <c r="B142" s="217"/>
      <c r="C142" s="218"/>
      <c r="D142" s="239" t="s">
        <v>163</v>
      </c>
      <c r="E142" s="240" t="s">
        <v>21</v>
      </c>
      <c r="F142" s="241" t="s">
        <v>165</v>
      </c>
      <c r="G142" s="218"/>
      <c r="H142" s="242">
        <v>4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163</v>
      </c>
      <c r="AU142" s="227" t="s">
        <v>81</v>
      </c>
      <c r="AV142" s="12" t="s">
        <v>161</v>
      </c>
      <c r="AW142" s="12" t="s">
        <v>37</v>
      </c>
      <c r="AX142" s="12" t="s">
        <v>81</v>
      </c>
      <c r="AY142" s="227" t="s">
        <v>153</v>
      </c>
    </row>
    <row r="143" spans="2:65" s="1" customFormat="1" ht="22.5" customHeight="1">
      <c r="B143" s="41"/>
      <c r="C143" s="193" t="s">
        <v>314</v>
      </c>
      <c r="D143" s="193" t="s">
        <v>156</v>
      </c>
      <c r="E143" s="194" t="s">
        <v>1359</v>
      </c>
      <c r="F143" s="195" t="s">
        <v>1360</v>
      </c>
      <c r="G143" s="196" t="s">
        <v>169</v>
      </c>
      <c r="H143" s="197">
        <v>4</v>
      </c>
      <c r="I143" s="198"/>
      <c r="J143" s="199">
        <f>ROUND(I143*H143,2)</f>
        <v>0</v>
      </c>
      <c r="K143" s="195" t="s">
        <v>21</v>
      </c>
      <c r="L143" s="61"/>
      <c r="M143" s="200" t="s">
        <v>21</v>
      </c>
      <c r="N143" s="201" t="s">
        <v>46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4" t="s">
        <v>937</v>
      </c>
      <c r="AT143" s="24" t="s">
        <v>156</v>
      </c>
      <c r="AU143" s="24" t="s">
        <v>81</v>
      </c>
      <c r="AY143" s="24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161</v>
      </c>
      <c r="BK143" s="204">
        <f>ROUND(I143*H143,2)</f>
        <v>0</v>
      </c>
      <c r="BL143" s="24" t="s">
        <v>937</v>
      </c>
      <c r="BM143" s="24" t="s">
        <v>1361</v>
      </c>
    </row>
    <row r="144" spans="2:51" s="13" customFormat="1" ht="13.5">
      <c r="B144" s="228"/>
      <c r="C144" s="229"/>
      <c r="D144" s="207" t="s">
        <v>163</v>
      </c>
      <c r="E144" s="230" t="s">
        <v>21</v>
      </c>
      <c r="F144" s="231" t="s">
        <v>1307</v>
      </c>
      <c r="G144" s="229"/>
      <c r="H144" s="232" t="s">
        <v>21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163</v>
      </c>
      <c r="AU144" s="238" t="s">
        <v>81</v>
      </c>
      <c r="AV144" s="13" t="s">
        <v>81</v>
      </c>
      <c r="AW144" s="13" t="s">
        <v>37</v>
      </c>
      <c r="AX144" s="13" t="s">
        <v>73</v>
      </c>
      <c r="AY144" s="238" t="s">
        <v>153</v>
      </c>
    </row>
    <row r="145" spans="2:51" s="11" customFormat="1" ht="13.5">
      <c r="B145" s="205"/>
      <c r="C145" s="206"/>
      <c r="D145" s="207" t="s">
        <v>163</v>
      </c>
      <c r="E145" s="208" t="s">
        <v>21</v>
      </c>
      <c r="F145" s="209" t="s">
        <v>161</v>
      </c>
      <c r="G145" s="206"/>
      <c r="H145" s="210">
        <v>4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163</v>
      </c>
      <c r="AU145" s="216" t="s">
        <v>81</v>
      </c>
      <c r="AV145" s="11" t="s">
        <v>83</v>
      </c>
      <c r="AW145" s="11" t="s">
        <v>37</v>
      </c>
      <c r="AX145" s="11" t="s">
        <v>73</v>
      </c>
      <c r="AY145" s="216" t="s">
        <v>153</v>
      </c>
    </row>
    <row r="146" spans="2:51" s="12" customFormat="1" ht="13.5">
      <c r="B146" s="217"/>
      <c r="C146" s="218"/>
      <c r="D146" s="239" t="s">
        <v>163</v>
      </c>
      <c r="E146" s="240" t="s">
        <v>21</v>
      </c>
      <c r="F146" s="241" t="s">
        <v>165</v>
      </c>
      <c r="G146" s="218"/>
      <c r="H146" s="242">
        <v>4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163</v>
      </c>
      <c r="AU146" s="227" t="s">
        <v>81</v>
      </c>
      <c r="AV146" s="12" t="s">
        <v>161</v>
      </c>
      <c r="AW146" s="12" t="s">
        <v>37</v>
      </c>
      <c r="AX146" s="12" t="s">
        <v>81</v>
      </c>
      <c r="AY146" s="227" t="s">
        <v>153</v>
      </c>
    </row>
    <row r="147" spans="2:65" s="1" customFormat="1" ht="22.5" customHeight="1">
      <c r="B147" s="41"/>
      <c r="C147" s="193" t="s">
        <v>9</v>
      </c>
      <c r="D147" s="193" t="s">
        <v>156</v>
      </c>
      <c r="E147" s="194" t="s">
        <v>1362</v>
      </c>
      <c r="F147" s="195" t="s">
        <v>1363</v>
      </c>
      <c r="G147" s="196" t="s">
        <v>1059</v>
      </c>
      <c r="H147" s="197">
        <v>4</v>
      </c>
      <c r="I147" s="198"/>
      <c r="J147" s="199">
        <f>ROUND(I147*H147,2)</f>
        <v>0</v>
      </c>
      <c r="K147" s="195" t="s">
        <v>21</v>
      </c>
      <c r="L147" s="61"/>
      <c r="M147" s="200" t="s">
        <v>21</v>
      </c>
      <c r="N147" s="201" t="s">
        <v>46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937</v>
      </c>
      <c r="AT147" s="24" t="s">
        <v>156</v>
      </c>
      <c r="AU147" s="24" t="s">
        <v>81</v>
      </c>
      <c r="AY147" s="24" t="s">
        <v>153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161</v>
      </c>
      <c r="BK147" s="204">
        <f>ROUND(I147*H147,2)</f>
        <v>0</v>
      </c>
      <c r="BL147" s="24" t="s">
        <v>937</v>
      </c>
      <c r="BM147" s="24" t="s">
        <v>1364</v>
      </c>
    </row>
    <row r="148" spans="2:51" s="13" customFormat="1" ht="13.5">
      <c r="B148" s="228"/>
      <c r="C148" s="229"/>
      <c r="D148" s="207" t="s">
        <v>163</v>
      </c>
      <c r="E148" s="230" t="s">
        <v>21</v>
      </c>
      <c r="F148" s="231" t="s">
        <v>1307</v>
      </c>
      <c r="G148" s="229"/>
      <c r="H148" s="232" t="s">
        <v>21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163</v>
      </c>
      <c r="AU148" s="238" t="s">
        <v>81</v>
      </c>
      <c r="AV148" s="13" t="s">
        <v>81</v>
      </c>
      <c r="AW148" s="13" t="s">
        <v>37</v>
      </c>
      <c r="AX148" s="13" t="s">
        <v>73</v>
      </c>
      <c r="AY148" s="238" t="s">
        <v>153</v>
      </c>
    </row>
    <row r="149" spans="2:51" s="11" customFormat="1" ht="13.5">
      <c r="B149" s="205"/>
      <c r="C149" s="206"/>
      <c r="D149" s="207" t="s">
        <v>163</v>
      </c>
      <c r="E149" s="208" t="s">
        <v>21</v>
      </c>
      <c r="F149" s="209" t="s">
        <v>161</v>
      </c>
      <c r="G149" s="206"/>
      <c r="H149" s="210">
        <v>4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163</v>
      </c>
      <c r="AU149" s="216" t="s">
        <v>81</v>
      </c>
      <c r="AV149" s="11" t="s">
        <v>83</v>
      </c>
      <c r="AW149" s="11" t="s">
        <v>37</v>
      </c>
      <c r="AX149" s="11" t="s">
        <v>73</v>
      </c>
      <c r="AY149" s="216" t="s">
        <v>153</v>
      </c>
    </row>
    <row r="150" spans="2:51" s="12" customFormat="1" ht="13.5">
      <c r="B150" s="217"/>
      <c r="C150" s="218"/>
      <c r="D150" s="239" t="s">
        <v>163</v>
      </c>
      <c r="E150" s="240" t="s">
        <v>21</v>
      </c>
      <c r="F150" s="241" t="s">
        <v>165</v>
      </c>
      <c r="G150" s="218"/>
      <c r="H150" s="242">
        <v>4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163</v>
      </c>
      <c r="AU150" s="227" t="s">
        <v>81</v>
      </c>
      <c r="AV150" s="12" t="s">
        <v>161</v>
      </c>
      <c r="AW150" s="12" t="s">
        <v>37</v>
      </c>
      <c r="AX150" s="12" t="s">
        <v>81</v>
      </c>
      <c r="AY150" s="227" t="s">
        <v>153</v>
      </c>
    </row>
    <row r="151" spans="2:65" s="1" customFormat="1" ht="22.5" customHeight="1">
      <c r="B151" s="41"/>
      <c r="C151" s="193" t="s">
        <v>321</v>
      </c>
      <c r="D151" s="193" t="s">
        <v>156</v>
      </c>
      <c r="E151" s="194" t="s">
        <v>1365</v>
      </c>
      <c r="F151" s="195" t="s">
        <v>1366</v>
      </c>
      <c r="G151" s="196" t="s">
        <v>169</v>
      </c>
      <c r="H151" s="197">
        <v>1</v>
      </c>
      <c r="I151" s="198"/>
      <c r="J151" s="199">
        <f>ROUND(I151*H151,2)</f>
        <v>0</v>
      </c>
      <c r="K151" s="195" t="s">
        <v>21</v>
      </c>
      <c r="L151" s="61"/>
      <c r="M151" s="200" t="s">
        <v>21</v>
      </c>
      <c r="N151" s="201" t="s">
        <v>46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937</v>
      </c>
      <c r="AT151" s="24" t="s">
        <v>156</v>
      </c>
      <c r="AU151" s="24" t="s">
        <v>81</v>
      </c>
      <c r="AY151" s="24" t="s">
        <v>153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161</v>
      </c>
      <c r="BK151" s="204">
        <f>ROUND(I151*H151,2)</f>
        <v>0</v>
      </c>
      <c r="BL151" s="24" t="s">
        <v>937</v>
      </c>
      <c r="BM151" s="24" t="s">
        <v>1367</v>
      </c>
    </row>
    <row r="152" spans="2:51" s="13" customFormat="1" ht="13.5">
      <c r="B152" s="228"/>
      <c r="C152" s="229"/>
      <c r="D152" s="207" t="s">
        <v>163</v>
      </c>
      <c r="E152" s="230" t="s">
        <v>21</v>
      </c>
      <c r="F152" s="231" t="s">
        <v>1307</v>
      </c>
      <c r="G152" s="229"/>
      <c r="H152" s="232" t="s">
        <v>21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163</v>
      </c>
      <c r="AU152" s="238" t="s">
        <v>81</v>
      </c>
      <c r="AV152" s="13" t="s">
        <v>81</v>
      </c>
      <c r="AW152" s="13" t="s">
        <v>37</v>
      </c>
      <c r="AX152" s="13" t="s">
        <v>73</v>
      </c>
      <c r="AY152" s="238" t="s">
        <v>153</v>
      </c>
    </row>
    <row r="153" spans="2:51" s="11" customFormat="1" ht="13.5">
      <c r="B153" s="205"/>
      <c r="C153" s="206"/>
      <c r="D153" s="207" t="s">
        <v>163</v>
      </c>
      <c r="E153" s="208" t="s">
        <v>21</v>
      </c>
      <c r="F153" s="209" t="s">
        <v>81</v>
      </c>
      <c r="G153" s="206"/>
      <c r="H153" s="210">
        <v>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163</v>
      </c>
      <c r="AU153" s="216" t="s">
        <v>81</v>
      </c>
      <c r="AV153" s="11" t="s">
        <v>83</v>
      </c>
      <c r="AW153" s="11" t="s">
        <v>37</v>
      </c>
      <c r="AX153" s="11" t="s">
        <v>73</v>
      </c>
      <c r="AY153" s="216" t="s">
        <v>153</v>
      </c>
    </row>
    <row r="154" spans="2:51" s="12" customFormat="1" ht="13.5">
      <c r="B154" s="217"/>
      <c r="C154" s="218"/>
      <c r="D154" s="239" t="s">
        <v>163</v>
      </c>
      <c r="E154" s="240" t="s">
        <v>21</v>
      </c>
      <c r="F154" s="241" t="s">
        <v>165</v>
      </c>
      <c r="G154" s="218"/>
      <c r="H154" s="242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163</v>
      </c>
      <c r="AU154" s="227" t="s">
        <v>81</v>
      </c>
      <c r="AV154" s="12" t="s">
        <v>161</v>
      </c>
      <c r="AW154" s="12" t="s">
        <v>37</v>
      </c>
      <c r="AX154" s="12" t="s">
        <v>81</v>
      </c>
      <c r="AY154" s="227" t="s">
        <v>153</v>
      </c>
    </row>
    <row r="155" spans="2:65" s="1" customFormat="1" ht="22.5" customHeight="1">
      <c r="B155" s="41"/>
      <c r="C155" s="193" t="s">
        <v>326</v>
      </c>
      <c r="D155" s="193" t="s">
        <v>156</v>
      </c>
      <c r="E155" s="194" t="s">
        <v>1368</v>
      </c>
      <c r="F155" s="195" t="s">
        <v>1369</v>
      </c>
      <c r="G155" s="196" t="s">
        <v>169</v>
      </c>
      <c r="H155" s="197">
        <v>1</v>
      </c>
      <c r="I155" s="198"/>
      <c r="J155" s="199">
        <f>ROUND(I155*H155,2)</f>
        <v>0</v>
      </c>
      <c r="K155" s="195" t="s">
        <v>21</v>
      </c>
      <c r="L155" s="61"/>
      <c r="M155" s="200" t="s">
        <v>21</v>
      </c>
      <c r="N155" s="201" t="s">
        <v>46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937</v>
      </c>
      <c r="AT155" s="24" t="s">
        <v>156</v>
      </c>
      <c r="AU155" s="24" t="s">
        <v>81</v>
      </c>
      <c r="AY155" s="24" t="s">
        <v>153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161</v>
      </c>
      <c r="BK155" s="204">
        <f>ROUND(I155*H155,2)</f>
        <v>0</v>
      </c>
      <c r="BL155" s="24" t="s">
        <v>937</v>
      </c>
      <c r="BM155" s="24" t="s">
        <v>1370</v>
      </c>
    </row>
    <row r="156" spans="2:51" s="13" customFormat="1" ht="13.5">
      <c r="B156" s="228"/>
      <c r="C156" s="229"/>
      <c r="D156" s="207" t="s">
        <v>163</v>
      </c>
      <c r="E156" s="230" t="s">
        <v>21</v>
      </c>
      <c r="F156" s="231" t="s">
        <v>1307</v>
      </c>
      <c r="G156" s="229"/>
      <c r="H156" s="232" t="s">
        <v>21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163</v>
      </c>
      <c r="AU156" s="238" t="s">
        <v>81</v>
      </c>
      <c r="AV156" s="13" t="s">
        <v>81</v>
      </c>
      <c r="AW156" s="13" t="s">
        <v>37</v>
      </c>
      <c r="AX156" s="13" t="s">
        <v>73</v>
      </c>
      <c r="AY156" s="238" t="s">
        <v>153</v>
      </c>
    </row>
    <row r="157" spans="2:51" s="11" customFormat="1" ht="13.5">
      <c r="B157" s="205"/>
      <c r="C157" s="206"/>
      <c r="D157" s="207" t="s">
        <v>163</v>
      </c>
      <c r="E157" s="208" t="s">
        <v>21</v>
      </c>
      <c r="F157" s="209" t="s">
        <v>81</v>
      </c>
      <c r="G157" s="206"/>
      <c r="H157" s="210">
        <v>1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163</v>
      </c>
      <c r="AU157" s="216" t="s">
        <v>81</v>
      </c>
      <c r="AV157" s="11" t="s">
        <v>83</v>
      </c>
      <c r="AW157" s="11" t="s">
        <v>37</v>
      </c>
      <c r="AX157" s="11" t="s">
        <v>73</v>
      </c>
      <c r="AY157" s="216" t="s">
        <v>153</v>
      </c>
    </row>
    <row r="158" spans="2:51" s="12" customFormat="1" ht="13.5">
      <c r="B158" s="217"/>
      <c r="C158" s="218"/>
      <c r="D158" s="239" t="s">
        <v>163</v>
      </c>
      <c r="E158" s="240" t="s">
        <v>21</v>
      </c>
      <c r="F158" s="241" t="s">
        <v>165</v>
      </c>
      <c r="G158" s="218"/>
      <c r="H158" s="242">
        <v>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163</v>
      </c>
      <c r="AU158" s="227" t="s">
        <v>81</v>
      </c>
      <c r="AV158" s="12" t="s">
        <v>161</v>
      </c>
      <c r="AW158" s="12" t="s">
        <v>37</v>
      </c>
      <c r="AX158" s="12" t="s">
        <v>81</v>
      </c>
      <c r="AY158" s="227" t="s">
        <v>153</v>
      </c>
    </row>
    <row r="159" spans="2:65" s="1" customFormat="1" ht="22.5" customHeight="1">
      <c r="B159" s="41"/>
      <c r="C159" s="193" t="s">
        <v>334</v>
      </c>
      <c r="D159" s="193" t="s">
        <v>156</v>
      </c>
      <c r="E159" s="194" t="s">
        <v>1371</v>
      </c>
      <c r="F159" s="195" t="s">
        <v>1372</v>
      </c>
      <c r="G159" s="196" t="s">
        <v>169</v>
      </c>
      <c r="H159" s="197">
        <v>2</v>
      </c>
      <c r="I159" s="198"/>
      <c r="J159" s="199">
        <f>ROUND(I159*H159,2)</f>
        <v>0</v>
      </c>
      <c r="K159" s="195" t="s">
        <v>21</v>
      </c>
      <c r="L159" s="61"/>
      <c r="M159" s="200" t="s">
        <v>21</v>
      </c>
      <c r="N159" s="201" t="s">
        <v>46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937</v>
      </c>
      <c r="AT159" s="24" t="s">
        <v>156</v>
      </c>
      <c r="AU159" s="24" t="s">
        <v>81</v>
      </c>
      <c r="AY159" s="24" t="s">
        <v>153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161</v>
      </c>
      <c r="BK159" s="204">
        <f>ROUND(I159*H159,2)</f>
        <v>0</v>
      </c>
      <c r="BL159" s="24" t="s">
        <v>937</v>
      </c>
      <c r="BM159" s="24" t="s">
        <v>1373</v>
      </c>
    </row>
    <row r="160" spans="2:51" s="13" customFormat="1" ht="13.5">
      <c r="B160" s="228"/>
      <c r="C160" s="229"/>
      <c r="D160" s="207" t="s">
        <v>163</v>
      </c>
      <c r="E160" s="230" t="s">
        <v>21</v>
      </c>
      <c r="F160" s="231" t="s">
        <v>1307</v>
      </c>
      <c r="G160" s="229"/>
      <c r="H160" s="232" t="s">
        <v>21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163</v>
      </c>
      <c r="AU160" s="238" t="s">
        <v>81</v>
      </c>
      <c r="AV160" s="13" t="s">
        <v>81</v>
      </c>
      <c r="AW160" s="13" t="s">
        <v>37</v>
      </c>
      <c r="AX160" s="13" t="s">
        <v>73</v>
      </c>
      <c r="AY160" s="238" t="s">
        <v>153</v>
      </c>
    </row>
    <row r="161" spans="2:51" s="11" customFormat="1" ht="13.5">
      <c r="B161" s="205"/>
      <c r="C161" s="206"/>
      <c r="D161" s="239" t="s">
        <v>163</v>
      </c>
      <c r="E161" s="271" t="s">
        <v>21</v>
      </c>
      <c r="F161" s="264" t="s">
        <v>83</v>
      </c>
      <c r="G161" s="206"/>
      <c r="H161" s="265">
        <v>2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163</v>
      </c>
      <c r="AU161" s="216" t="s">
        <v>81</v>
      </c>
      <c r="AV161" s="11" t="s">
        <v>83</v>
      </c>
      <c r="AW161" s="11" t="s">
        <v>37</v>
      </c>
      <c r="AX161" s="11" t="s">
        <v>81</v>
      </c>
      <c r="AY161" s="216" t="s">
        <v>153</v>
      </c>
    </row>
    <row r="162" spans="2:65" s="1" customFormat="1" ht="22.5" customHeight="1">
      <c r="B162" s="41"/>
      <c r="C162" s="193" t="s">
        <v>341</v>
      </c>
      <c r="D162" s="193" t="s">
        <v>156</v>
      </c>
      <c r="E162" s="194" t="s">
        <v>1374</v>
      </c>
      <c r="F162" s="195" t="s">
        <v>1375</v>
      </c>
      <c r="G162" s="196" t="s">
        <v>169</v>
      </c>
      <c r="H162" s="197">
        <v>2</v>
      </c>
      <c r="I162" s="198"/>
      <c r="J162" s="199">
        <f>ROUND(I162*H162,2)</f>
        <v>0</v>
      </c>
      <c r="K162" s="195" t="s">
        <v>21</v>
      </c>
      <c r="L162" s="61"/>
      <c r="M162" s="200" t="s">
        <v>21</v>
      </c>
      <c r="N162" s="201" t="s">
        <v>46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4" t="s">
        <v>937</v>
      </c>
      <c r="AT162" s="24" t="s">
        <v>156</v>
      </c>
      <c r="AU162" s="24" t="s">
        <v>81</v>
      </c>
      <c r="AY162" s="24" t="s">
        <v>153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161</v>
      </c>
      <c r="BK162" s="204">
        <f>ROUND(I162*H162,2)</f>
        <v>0</v>
      </c>
      <c r="BL162" s="24" t="s">
        <v>937</v>
      </c>
      <c r="BM162" s="24" t="s">
        <v>1376</v>
      </c>
    </row>
    <row r="163" spans="2:51" s="13" customFormat="1" ht="13.5">
      <c r="B163" s="228"/>
      <c r="C163" s="229"/>
      <c r="D163" s="207" t="s">
        <v>163</v>
      </c>
      <c r="E163" s="230" t="s">
        <v>21</v>
      </c>
      <c r="F163" s="231" t="s">
        <v>1307</v>
      </c>
      <c r="G163" s="229"/>
      <c r="H163" s="232" t="s">
        <v>21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163</v>
      </c>
      <c r="AU163" s="238" t="s">
        <v>81</v>
      </c>
      <c r="AV163" s="13" t="s">
        <v>81</v>
      </c>
      <c r="AW163" s="13" t="s">
        <v>37</v>
      </c>
      <c r="AX163" s="13" t="s">
        <v>73</v>
      </c>
      <c r="AY163" s="238" t="s">
        <v>153</v>
      </c>
    </row>
    <row r="164" spans="2:51" s="11" customFormat="1" ht="13.5">
      <c r="B164" s="205"/>
      <c r="C164" s="206"/>
      <c r="D164" s="207" t="s">
        <v>163</v>
      </c>
      <c r="E164" s="208" t="s">
        <v>21</v>
      </c>
      <c r="F164" s="209" t="s">
        <v>83</v>
      </c>
      <c r="G164" s="206"/>
      <c r="H164" s="210">
        <v>2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163</v>
      </c>
      <c r="AU164" s="216" t="s">
        <v>81</v>
      </c>
      <c r="AV164" s="11" t="s">
        <v>83</v>
      </c>
      <c r="AW164" s="11" t="s">
        <v>37</v>
      </c>
      <c r="AX164" s="11" t="s">
        <v>73</v>
      </c>
      <c r="AY164" s="216" t="s">
        <v>153</v>
      </c>
    </row>
    <row r="165" spans="2:51" s="12" customFormat="1" ht="13.5">
      <c r="B165" s="217"/>
      <c r="C165" s="218"/>
      <c r="D165" s="239" t="s">
        <v>163</v>
      </c>
      <c r="E165" s="240" t="s">
        <v>21</v>
      </c>
      <c r="F165" s="241" t="s">
        <v>165</v>
      </c>
      <c r="G165" s="218"/>
      <c r="H165" s="242">
        <v>2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163</v>
      </c>
      <c r="AU165" s="227" t="s">
        <v>81</v>
      </c>
      <c r="AV165" s="12" t="s">
        <v>161</v>
      </c>
      <c r="AW165" s="12" t="s">
        <v>37</v>
      </c>
      <c r="AX165" s="12" t="s">
        <v>81</v>
      </c>
      <c r="AY165" s="227" t="s">
        <v>153</v>
      </c>
    </row>
    <row r="166" spans="2:65" s="1" customFormat="1" ht="22.5" customHeight="1">
      <c r="B166" s="41"/>
      <c r="C166" s="193" t="s">
        <v>346</v>
      </c>
      <c r="D166" s="193" t="s">
        <v>156</v>
      </c>
      <c r="E166" s="194" t="s">
        <v>1377</v>
      </c>
      <c r="F166" s="195" t="s">
        <v>1378</v>
      </c>
      <c r="G166" s="196" t="s">
        <v>1059</v>
      </c>
      <c r="H166" s="197">
        <v>2</v>
      </c>
      <c r="I166" s="198"/>
      <c r="J166" s="199">
        <f>ROUND(I166*H166,2)</f>
        <v>0</v>
      </c>
      <c r="K166" s="195" t="s">
        <v>21</v>
      </c>
      <c r="L166" s="61"/>
      <c r="M166" s="200" t="s">
        <v>21</v>
      </c>
      <c r="N166" s="201" t="s">
        <v>46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937</v>
      </c>
      <c r="AT166" s="24" t="s">
        <v>156</v>
      </c>
      <c r="AU166" s="24" t="s">
        <v>81</v>
      </c>
      <c r="AY166" s="24" t="s">
        <v>153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161</v>
      </c>
      <c r="BK166" s="204">
        <f>ROUND(I166*H166,2)</f>
        <v>0</v>
      </c>
      <c r="BL166" s="24" t="s">
        <v>937</v>
      </c>
      <c r="BM166" s="24" t="s">
        <v>1379</v>
      </c>
    </row>
    <row r="167" spans="2:51" s="13" customFormat="1" ht="13.5">
      <c r="B167" s="228"/>
      <c r="C167" s="229"/>
      <c r="D167" s="207" t="s">
        <v>163</v>
      </c>
      <c r="E167" s="230" t="s">
        <v>21</v>
      </c>
      <c r="F167" s="231" t="s">
        <v>1307</v>
      </c>
      <c r="G167" s="229"/>
      <c r="H167" s="232" t="s">
        <v>21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163</v>
      </c>
      <c r="AU167" s="238" t="s">
        <v>81</v>
      </c>
      <c r="AV167" s="13" t="s">
        <v>81</v>
      </c>
      <c r="AW167" s="13" t="s">
        <v>37</v>
      </c>
      <c r="AX167" s="13" t="s">
        <v>73</v>
      </c>
      <c r="AY167" s="238" t="s">
        <v>153</v>
      </c>
    </row>
    <row r="168" spans="2:51" s="11" customFormat="1" ht="13.5">
      <c r="B168" s="205"/>
      <c r="C168" s="206"/>
      <c r="D168" s="207" t="s">
        <v>163</v>
      </c>
      <c r="E168" s="208" t="s">
        <v>21</v>
      </c>
      <c r="F168" s="209" t="s">
        <v>83</v>
      </c>
      <c r="G168" s="206"/>
      <c r="H168" s="210">
        <v>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163</v>
      </c>
      <c r="AU168" s="216" t="s">
        <v>81</v>
      </c>
      <c r="AV168" s="11" t="s">
        <v>83</v>
      </c>
      <c r="AW168" s="11" t="s">
        <v>37</v>
      </c>
      <c r="AX168" s="11" t="s">
        <v>73</v>
      </c>
      <c r="AY168" s="216" t="s">
        <v>153</v>
      </c>
    </row>
    <row r="169" spans="2:51" s="12" customFormat="1" ht="13.5">
      <c r="B169" s="217"/>
      <c r="C169" s="218"/>
      <c r="D169" s="239" t="s">
        <v>163</v>
      </c>
      <c r="E169" s="240" t="s">
        <v>21</v>
      </c>
      <c r="F169" s="241" t="s">
        <v>165</v>
      </c>
      <c r="G169" s="218"/>
      <c r="H169" s="242">
        <v>2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163</v>
      </c>
      <c r="AU169" s="227" t="s">
        <v>81</v>
      </c>
      <c r="AV169" s="12" t="s">
        <v>161</v>
      </c>
      <c r="AW169" s="12" t="s">
        <v>37</v>
      </c>
      <c r="AX169" s="12" t="s">
        <v>81</v>
      </c>
      <c r="AY169" s="227" t="s">
        <v>153</v>
      </c>
    </row>
    <row r="170" spans="2:65" s="1" customFormat="1" ht="22.5" customHeight="1">
      <c r="B170" s="41"/>
      <c r="C170" s="193" t="s">
        <v>350</v>
      </c>
      <c r="D170" s="193" t="s">
        <v>156</v>
      </c>
      <c r="E170" s="194" t="s">
        <v>1380</v>
      </c>
      <c r="F170" s="195" t="s">
        <v>1381</v>
      </c>
      <c r="G170" s="196" t="s">
        <v>169</v>
      </c>
      <c r="H170" s="197">
        <v>2</v>
      </c>
      <c r="I170" s="198"/>
      <c r="J170" s="199">
        <f>ROUND(I170*H170,2)</f>
        <v>0</v>
      </c>
      <c r="K170" s="195" t="s">
        <v>21</v>
      </c>
      <c r="L170" s="61"/>
      <c r="M170" s="200" t="s">
        <v>21</v>
      </c>
      <c r="N170" s="201" t="s">
        <v>46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4" t="s">
        <v>937</v>
      </c>
      <c r="AT170" s="24" t="s">
        <v>156</v>
      </c>
      <c r="AU170" s="24" t="s">
        <v>81</v>
      </c>
      <c r="AY170" s="24" t="s">
        <v>153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161</v>
      </c>
      <c r="BK170" s="204">
        <f>ROUND(I170*H170,2)</f>
        <v>0</v>
      </c>
      <c r="BL170" s="24" t="s">
        <v>937</v>
      </c>
      <c r="BM170" s="24" t="s">
        <v>1382</v>
      </c>
    </row>
    <row r="171" spans="2:51" s="13" customFormat="1" ht="13.5">
      <c r="B171" s="228"/>
      <c r="C171" s="229"/>
      <c r="D171" s="207" t="s">
        <v>163</v>
      </c>
      <c r="E171" s="230" t="s">
        <v>21</v>
      </c>
      <c r="F171" s="231" t="s">
        <v>1307</v>
      </c>
      <c r="G171" s="229"/>
      <c r="H171" s="232" t="s">
        <v>21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163</v>
      </c>
      <c r="AU171" s="238" t="s">
        <v>81</v>
      </c>
      <c r="AV171" s="13" t="s">
        <v>81</v>
      </c>
      <c r="AW171" s="13" t="s">
        <v>37</v>
      </c>
      <c r="AX171" s="13" t="s">
        <v>73</v>
      </c>
      <c r="AY171" s="238" t="s">
        <v>153</v>
      </c>
    </row>
    <row r="172" spans="2:51" s="11" customFormat="1" ht="13.5">
      <c r="B172" s="205"/>
      <c r="C172" s="206"/>
      <c r="D172" s="207" t="s">
        <v>163</v>
      </c>
      <c r="E172" s="208" t="s">
        <v>21</v>
      </c>
      <c r="F172" s="209" t="s">
        <v>83</v>
      </c>
      <c r="G172" s="206"/>
      <c r="H172" s="210">
        <v>2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163</v>
      </c>
      <c r="AU172" s="216" t="s">
        <v>81</v>
      </c>
      <c r="AV172" s="11" t="s">
        <v>83</v>
      </c>
      <c r="AW172" s="11" t="s">
        <v>37</v>
      </c>
      <c r="AX172" s="11" t="s">
        <v>73</v>
      </c>
      <c r="AY172" s="216" t="s">
        <v>153</v>
      </c>
    </row>
    <row r="173" spans="2:51" s="12" customFormat="1" ht="13.5">
      <c r="B173" s="217"/>
      <c r="C173" s="218"/>
      <c r="D173" s="239" t="s">
        <v>163</v>
      </c>
      <c r="E173" s="240" t="s">
        <v>21</v>
      </c>
      <c r="F173" s="241" t="s">
        <v>165</v>
      </c>
      <c r="G173" s="218"/>
      <c r="H173" s="242">
        <v>2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163</v>
      </c>
      <c r="AU173" s="227" t="s">
        <v>81</v>
      </c>
      <c r="AV173" s="12" t="s">
        <v>161</v>
      </c>
      <c r="AW173" s="12" t="s">
        <v>37</v>
      </c>
      <c r="AX173" s="12" t="s">
        <v>81</v>
      </c>
      <c r="AY173" s="227" t="s">
        <v>153</v>
      </c>
    </row>
    <row r="174" spans="2:65" s="1" customFormat="1" ht="22.5" customHeight="1">
      <c r="B174" s="41"/>
      <c r="C174" s="193" t="s">
        <v>355</v>
      </c>
      <c r="D174" s="193" t="s">
        <v>156</v>
      </c>
      <c r="E174" s="194" t="s">
        <v>1383</v>
      </c>
      <c r="F174" s="195" t="s">
        <v>1384</v>
      </c>
      <c r="G174" s="196" t="s">
        <v>169</v>
      </c>
      <c r="H174" s="197">
        <v>2</v>
      </c>
      <c r="I174" s="198"/>
      <c r="J174" s="199">
        <f>ROUND(I174*H174,2)</f>
        <v>0</v>
      </c>
      <c r="K174" s="195" t="s">
        <v>21</v>
      </c>
      <c r="L174" s="61"/>
      <c r="M174" s="200" t="s">
        <v>21</v>
      </c>
      <c r="N174" s="201" t="s">
        <v>46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4" t="s">
        <v>937</v>
      </c>
      <c r="AT174" s="24" t="s">
        <v>156</v>
      </c>
      <c r="AU174" s="24" t="s">
        <v>81</v>
      </c>
      <c r="AY174" s="24" t="s">
        <v>153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161</v>
      </c>
      <c r="BK174" s="204">
        <f>ROUND(I174*H174,2)</f>
        <v>0</v>
      </c>
      <c r="BL174" s="24" t="s">
        <v>937</v>
      </c>
      <c r="BM174" s="24" t="s">
        <v>1385</v>
      </c>
    </row>
    <row r="175" spans="2:51" s="13" customFormat="1" ht="13.5">
      <c r="B175" s="228"/>
      <c r="C175" s="229"/>
      <c r="D175" s="207" t="s">
        <v>163</v>
      </c>
      <c r="E175" s="230" t="s">
        <v>21</v>
      </c>
      <c r="F175" s="231" t="s">
        <v>1307</v>
      </c>
      <c r="G175" s="229"/>
      <c r="H175" s="232" t="s">
        <v>21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163</v>
      </c>
      <c r="AU175" s="238" t="s">
        <v>81</v>
      </c>
      <c r="AV175" s="13" t="s">
        <v>81</v>
      </c>
      <c r="AW175" s="13" t="s">
        <v>37</v>
      </c>
      <c r="AX175" s="13" t="s">
        <v>73</v>
      </c>
      <c r="AY175" s="238" t="s">
        <v>153</v>
      </c>
    </row>
    <row r="176" spans="2:51" s="11" customFormat="1" ht="13.5">
      <c r="B176" s="205"/>
      <c r="C176" s="206"/>
      <c r="D176" s="207" t="s">
        <v>163</v>
      </c>
      <c r="E176" s="208" t="s">
        <v>21</v>
      </c>
      <c r="F176" s="209" t="s">
        <v>83</v>
      </c>
      <c r="G176" s="206"/>
      <c r="H176" s="210">
        <v>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163</v>
      </c>
      <c r="AU176" s="216" t="s">
        <v>81</v>
      </c>
      <c r="AV176" s="11" t="s">
        <v>83</v>
      </c>
      <c r="AW176" s="11" t="s">
        <v>37</v>
      </c>
      <c r="AX176" s="11" t="s">
        <v>73</v>
      </c>
      <c r="AY176" s="216" t="s">
        <v>153</v>
      </c>
    </row>
    <row r="177" spans="2:51" s="12" customFormat="1" ht="13.5">
      <c r="B177" s="217"/>
      <c r="C177" s="218"/>
      <c r="D177" s="239" t="s">
        <v>163</v>
      </c>
      <c r="E177" s="240" t="s">
        <v>21</v>
      </c>
      <c r="F177" s="241" t="s">
        <v>165</v>
      </c>
      <c r="G177" s="218"/>
      <c r="H177" s="242">
        <v>2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163</v>
      </c>
      <c r="AU177" s="227" t="s">
        <v>81</v>
      </c>
      <c r="AV177" s="12" t="s">
        <v>161</v>
      </c>
      <c r="AW177" s="12" t="s">
        <v>37</v>
      </c>
      <c r="AX177" s="12" t="s">
        <v>81</v>
      </c>
      <c r="AY177" s="227" t="s">
        <v>153</v>
      </c>
    </row>
    <row r="178" spans="2:65" s="1" customFormat="1" ht="22.5" customHeight="1">
      <c r="B178" s="41"/>
      <c r="C178" s="193" t="s">
        <v>359</v>
      </c>
      <c r="D178" s="193" t="s">
        <v>156</v>
      </c>
      <c r="E178" s="194" t="s">
        <v>1386</v>
      </c>
      <c r="F178" s="195" t="s">
        <v>1387</v>
      </c>
      <c r="G178" s="196" t="s">
        <v>169</v>
      </c>
      <c r="H178" s="197">
        <v>2</v>
      </c>
      <c r="I178" s="198"/>
      <c r="J178" s="199">
        <f>ROUND(I178*H178,2)</f>
        <v>0</v>
      </c>
      <c r="K178" s="195" t="s">
        <v>21</v>
      </c>
      <c r="L178" s="61"/>
      <c r="M178" s="200" t="s">
        <v>21</v>
      </c>
      <c r="N178" s="201" t="s">
        <v>46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4" t="s">
        <v>937</v>
      </c>
      <c r="AT178" s="24" t="s">
        <v>156</v>
      </c>
      <c r="AU178" s="24" t="s">
        <v>81</v>
      </c>
      <c r="AY178" s="24" t="s">
        <v>153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161</v>
      </c>
      <c r="BK178" s="204">
        <f>ROUND(I178*H178,2)</f>
        <v>0</v>
      </c>
      <c r="BL178" s="24" t="s">
        <v>937</v>
      </c>
      <c r="BM178" s="24" t="s">
        <v>1388</v>
      </c>
    </row>
    <row r="179" spans="2:51" s="13" customFormat="1" ht="13.5">
      <c r="B179" s="228"/>
      <c r="C179" s="229"/>
      <c r="D179" s="207" t="s">
        <v>163</v>
      </c>
      <c r="E179" s="230" t="s">
        <v>21</v>
      </c>
      <c r="F179" s="231" t="s">
        <v>1307</v>
      </c>
      <c r="G179" s="229"/>
      <c r="H179" s="232" t="s">
        <v>21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163</v>
      </c>
      <c r="AU179" s="238" t="s">
        <v>81</v>
      </c>
      <c r="AV179" s="13" t="s">
        <v>81</v>
      </c>
      <c r="AW179" s="13" t="s">
        <v>37</v>
      </c>
      <c r="AX179" s="13" t="s">
        <v>73</v>
      </c>
      <c r="AY179" s="238" t="s">
        <v>153</v>
      </c>
    </row>
    <row r="180" spans="2:51" s="11" customFormat="1" ht="13.5">
      <c r="B180" s="205"/>
      <c r="C180" s="206"/>
      <c r="D180" s="207" t="s">
        <v>163</v>
      </c>
      <c r="E180" s="208" t="s">
        <v>21</v>
      </c>
      <c r="F180" s="209" t="s">
        <v>83</v>
      </c>
      <c r="G180" s="206"/>
      <c r="H180" s="210">
        <v>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163</v>
      </c>
      <c r="AU180" s="216" t="s">
        <v>81</v>
      </c>
      <c r="AV180" s="11" t="s">
        <v>83</v>
      </c>
      <c r="AW180" s="11" t="s">
        <v>37</v>
      </c>
      <c r="AX180" s="11" t="s">
        <v>73</v>
      </c>
      <c r="AY180" s="216" t="s">
        <v>153</v>
      </c>
    </row>
    <row r="181" spans="2:51" s="12" customFormat="1" ht="13.5">
      <c r="B181" s="217"/>
      <c r="C181" s="218"/>
      <c r="D181" s="239" t="s">
        <v>163</v>
      </c>
      <c r="E181" s="240" t="s">
        <v>21</v>
      </c>
      <c r="F181" s="241" t="s">
        <v>165</v>
      </c>
      <c r="G181" s="218"/>
      <c r="H181" s="242">
        <v>2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163</v>
      </c>
      <c r="AU181" s="227" t="s">
        <v>81</v>
      </c>
      <c r="AV181" s="12" t="s">
        <v>161</v>
      </c>
      <c r="AW181" s="12" t="s">
        <v>37</v>
      </c>
      <c r="AX181" s="12" t="s">
        <v>81</v>
      </c>
      <c r="AY181" s="227" t="s">
        <v>153</v>
      </c>
    </row>
    <row r="182" spans="2:65" s="1" customFormat="1" ht="22.5" customHeight="1">
      <c r="B182" s="41"/>
      <c r="C182" s="193" t="s">
        <v>365</v>
      </c>
      <c r="D182" s="193" t="s">
        <v>156</v>
      </c>
      <c r="E182" s="194" t="s">
        <v>1389</v>
      </c>
      <c r="F182" s="195" t="s">
        <v>1390</v>
      </c>
      <c r="G182" s="196" t="s">
        <v>169</v>
      </c>
      <c r="H182" s="197">
        <v>2</v>
      </c>
      <c r="I182" s="198"/>
      <c r="J182" s="199">
        <f>ROUND(I182*H182,2)</f>
        <v>0</v>
      </c>
      <c r="K182" s="195" t="s">
        <v>21</v>
      </c>
      <c r="L182" s="61"/>
      <c r="M182" s="200" t="s">
        <v>21</v>
      </c>
      <c r="N182" s="201" t="s">
        <v>46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4" t="s">
        <v>937</v>
      </c>
      <c r="AT182" s="24" t="s">
        <v>156</v>
      </c>
      <c r="AU182" s="24" t="s">
        <v>81</v>
      </c>
      <c r="AY182" s="24" t="s">
        <v>153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161</v>
      </c>
      <c r="BK182" s="204">
        <f>ROUND(I182*H182,2)</f>
        <v>0</v>
      </c>
      <c r="BL182" s="24" t="s">
        <v>937</v>
      </c>
      <c r="BM182" s="24" t="s">
        <v>1391</v>
      </c>
    </row>
    <row r="183" spans="2:51" s="13" customFormat="1" ht="13.5">
      <c r="B183" s="228"/>
      <c r="C183" s="229"/>
      <c r="D183" s="207" t="s">
        <v>163</v>
      </c>
      <c r="E183" s="230" t="s">
        <v>21</v>
      </c>
      <c r="F183" s="231" t="s">
        <v>1307</v>
      </c>
      <c r="G183" s="229"/>
      <c r="H183" s="232" t="s">
        <v>21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163</v>
      </c>
      <c r="AU183" s="238" t="s">
        <v>81</v>
      </c>
      <c r="AV183" s="13" t="s">
        <v>81</v>
      </c>
      <c r="AW183" s="13" t="s">
        <v>37</v>
      </c>
      <c r="AX183" s="13" t="s">
        <v>73</v>
      </c>
      <c r="AY183" s="238" t="s">
        <v>153</v>
      </c>
    </row>
    <row r="184" spans="2:51" s="11" customFormat="1" ht="13.5">
      <c r="B184" s="205"/>
      <c r="C184" s="206"/>
      <c r="D184" s="207" t="s">
        <v>163</v>
      </c>
      <c r="E184" s="208" t="s">
        <v>21</v>
      </c>
      <c r="F184" s="209" t="s">
        <v>83</v>
      </c>
      <c r="G184" s="206"/>
      <c r="H184" s="210">
        <v>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163</v>
      </c>
      <c r="AU184" s="216" t="s">
        <v>81</v>
      </c>
      <c r="AV184" s="11" t="s">
        <v>83</v>
      </c>
      <c r="AW184" s="11" t="s">
        <v>37</v>
      </c>
      <c r="AX184" s="11" t="s">
        <v>73</v>
      </c>
      <c r="AY184" s="216" t="s">
        <v>153</v>
      </c>
    </row>
    <row r="185" spans="2:51" s="12" customFormat="1" ht="13.5">
      <c r="B185" s="217"/>
      <c r="C185" s="218"/>
      <c r="D185" s="239" t="s">
        <v>163</v>
      </c>
      <c r="E185" s="240" t="s">
        <v>21</v>
      </c>
      <c r="F185" s="241" t="s">
        <v>165</v>
      </c>
      <c r="G185" s="218"/>
      <c r="H185" s="242">
        <v>2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163</v>
      </c>
      <c r="AU185" s="227" t="s">
        <v>81</v>
      </c>
      <c r="AV185" s="12" t="s">
        <v>161</v>
      </c>
      <c r="AW185" s="12" t="s">
        <v>37</v>
      </c>
      <c r="AX185" s="12" t="s">
        <v>81</v>
      </c>
      <c r="AY185" s="227" t="s">
        <v>153</v>
      </c>
    </row>
    <row r="186" spans="2:65" s="1" customFormat="1" ht="22.5" customHeight="1">
      <c r="B186" s="41"/>
      <c r="C186" s="193" t="s">
        <v>372</v>
      </c>
      <c r="D186" s="193" t="s">
        <v>156</v>
      </c>
      <c r="E186" s="194" t="s">
        <v>1392</v>
      </c>
      <c r="F186" s="195" t="s">
        <v>1393</v>
      </c>
      <c r="G186" s="196" t="s">
        <v>1059</v>
      </c>
      <c r="H186" s="197">
        <v>2</v>
      </c>
      <c r="I186" s="198"/>
      <c r="J186" s="199">
        <f>ROUND(I186*H186,2)</f>
        <v>0</v>
      </c>
      <c r="K186" s="195" t="s">
        <v>21</v>
      </c>
      <c r="L186" s="61"/>
      <c r="M186" s="200" t="s">
        <v>21</v>
      </c>
      <c r="N186" s="201" t="s">
        <v>46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937</v>
      </c>
      <c r="AT186" s="24" t="s">
        <v>156</v>
      </c>
      <c r="AU186" s="24" t="s">
        <v>81</v>
      </c>
      <c r="AY186" s="24" t="s">
        <v>153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161</v>
      </c>
      <c r="BK186" s="204">
        <f>ROUND(I186*H186,2)</f>
        <v>0</v>
      </c>
      <c r="BL186" s="24" t="s">
        <v>937</v>
      </c>
      <c r="BM186" s="24" t="s">
        <v>1394</v>
      </c>
    </row>
    <row r="187" spans="2:51" s="13" customFormat="1" ht="13.5">
      <c r="B187" s="228"/>
      <c r="C187" s="229"/>
      <c r="D187" s="207" t="s">
        <v>163</v>
      </c>
      <c r="E187" s="230" t="s">
        <v>21</v>
      </c>
      <c r="F187" s="231" t="s">
        <v>1307</v>
      </c>
      <c r="G187" s="229"/>
      <c r="H187" s="232" t="s">
        <v>21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163</v>
      </c>
      <c r="AU187" s="238" t="s">
        <v>81</v>
      </c>
      <c r="AV187" s="13" t="s">
        <v>81</v>
      </c>
      <c r="AW187" s="13" t="s">
        <v>37</v>
      </c>
      <c r="AX187" s="13" t="s">
        <v>73</v>
      </c>
      <c r="AY187" s="238" t="s">
        <v>153</v>
      </c>
    </row>
    <row r="188" spans="2:51" s="11" customFormat="1" ht="13.5">
      <c r="B188" s="205"/>
      <c r="C188" s="206"/>
      <c r="D188" s="207" t="s">
        <v>163</v>
      </c>
      <c r="E188" s="208" t="s">
        <v>21</v>
      </c>
      <c r="F188" s="209" t="s">
        <v>83</v>
      </c>
      <c r="G188" s="206"/>
      <c r="H188" s="210">
        <v>2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163</v>
      </c>
      <c r="AU188" s="216" t="s">
        <v>81</v>
      </c>
      <c r="AV188" s="11" t="s">
        <v>83</v>
      </c>
      <c r="AW188" s="11" t="s">
        <v>37</v>
      </c>
      <c r="AX188" s="11" t="s">
        <v>73</v>
      </c>
      <c r="AY188" s="216" t="s">
        <v>153</v>
      </c>
    </row>
    <row r="189" spans="2:51" s="12" customFormat="1" ht="13.5">
      <c r="B189" s="217"/>
      <c r="C189" s="218"/>
      <c r="D189" s="239" t="s">
        <v>163</v>
      </c>
      <c r="E189" s="240" t="s">
        <v>21</v>
      </c>
      <c r="F189" s="241" t="s">
        <v>165</v>
      </c>
      <c r="G189" s="218"/>
      <c r="H189" s="242">
        <v>2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163</v>
      </c>
      <c r="AU189" s="227" t="s">
        <v>81</v>
      </c>
      <c r="AV189" s="12" t="s">
        <v>161</v>
      </c>
      <c r="AW189" s="12" t="s">
        <v>37</v>
      </c>
      <c r="AX189" s="12" t="s">
        <v>81</v>
      </c>
      <c r="AY189" s="227" t="s">
        <v>153</v>
      </c>
    </row>
    <row r="190" spans="2:65" s="1" customFormat="1" ht="22.5" customHeight="1">
      <c r="B190" s="41"/>
      <c r="C190" s="193" t="s">
        <v>377</v>
      </c>
      <c r="D190" s="193" t="s">
        <v>156</v>
      </c>
      <c r="E190" s="194" t="s">
        <v>1395</v>
      </c>
      <c r="F190" s="195" t="s">
        <v>1396</v>
      </c>
      <c r="G190" s="196" t="s">
        <v>169</v>
      </c>
      <c r="H190" s="197">
        <v>2</v>
      </c>
      <c r="I190" s="198"/>
      <c r="J190" s="199">
        <f>ROUND(I190*H190,2)</f>
        <v>0</v>
      </c>
      <c r="K190" s="195" t="s">
        <v>21</v>
      </c>
      <c r="L190" s="61"/>
      <c r="M190" s="200" t="s">
        <v>21</v>
      </c>
      <c r="N190" s="201" t="s">
        <v>46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4" t="s">
        <v>937</v>
      </c>
      <c r="AT190" s="24" t="s">
        <v>156</v>
      </c>
      <c r="AU190" s="24" t="s">
        <v>81</v>
      </c>
      <c r="AY190" s="24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161</v>
      </c>
      <c r="BK190" s="204">
        <f>ROUND(I190*H190,2)</f>
        <v>0</v>
      </c>
      <c r="BL190" s="24" t="s">
        <v>937</v>
      </c>
      <c r="BM190" s="24" t="s">
        <v>1397</v>
      </c>
    </row>
    <row r="191" spans="2:51" s="13" customFormat="1" ht="13.5">
      <c r="B191" s="228"/>
      <c r="C191" s="229"/>
      <c r="D191" s="207" t="s">
        <v>163</v>
      </c>
      <c r="E191" s="230" t="s">
        <v>21</v>
      </c>
      <c r="F191" s="231" t="s">
        <v>1307</v>
      </c>
      <c r="G191" s="229"/>
      <c r="H191" s="232" t="s">
        <v>21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163</v>
      </c>
      <c r="AU191" s="238" t="s">
        <v>81</v>
      </c>
      <c r="AV191" s="13" t="s">
        <v>81</v>
      </c>
      <c r="AW191" s="13" t="s">
        <v>37</v>
      </c>
      <c r="AX191" s="13" t="s">
        <v>73</v>
      </c>
      <c r="AY191" s="238" t="s">
        <v>153</v>
      </c>
    </row>
    <row r="192" spans="2:51" s="11" customFormat="1" ht="13.5">
      <c r="B192" s="205"/>
      <c r="C192" s="206"/>
      <c r="D192" s="207" t="s">
        <v>163</v>
      </c>
      <c r="E192" s="208" t="s">
        <v>21</v>
      </c>
      <c r="F192" s="209" t="s">
        <v>83</v>
      </c>
      <c r="G192" s="206"/>
      <c r="H192" s="210">
        <v>2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163</v>
      </c>
      <c r="AU192" s="216" t="s">
        <v>81</v>
      </c>
      <c r="AV192" s="11" t="s">
        <v>83</v>
      </c>
      <c r="AW192" s="11" t="s">
        <v>37</v>
      </c>
      <c r="AX192" s="11" t="s">
        <v>73</v>
      </c>
      <c r="AY192" s="216" t="s">
        <v>153</v>
      </c>
    </row>
    <row r="193" spans="2:51" s="12" customFormat="1" ht="13.5">
      <c r="B193" s="217"/>
      <c r="C193" s="218"/>
      <c r="D193" s="239" t="s">
        <v>163</v>
      </c>
      <c r="E193" s="240" t="s">
        <v>21</v>
      </c>
      <c r="F193" s="241" t="s">
        <v>165</v>
      </c>
      <c r="G193" s="218"/>
      <c r="H193" s="242">
        <v>2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163</v>
      </c>
      <c r="AU193" s="227" t="s">
        <v>81</v>
      </c>
      <c r="AV193" s="12" t="s">
        <v>161</v>
      </c>
      <c r="AW193" s="12" t="s">
        <v>37</v>
      </c>
      <c r="AX193" s="12" t="s">
        <v>81</v>
      </c>
      <c r="AY193" s="227" t="s">
        <v>153</v>
      </c>
    </row>
    <row r="194" spans="2:65" s="1" customFormat="1" ht="22.5" customHeight="1">
      <c r="B194" s="41"/>
      <c r="C194" s="193" t="s">
        <v>382</v>
      </c>
      <c r="D194" s="193" t="s">
        <v>156</v>
      </c>
      <c r="E194" s="194" t="s">
        <v>1398</v>
      </c>
      <c r="F194" s="195" t="s">
        <v>1399</v>
      </c>
      <c r="G194" s="196" t="s">
        <v>1059</v>
      </c>
      <c r="H194" s="197">
        <v>2</v>
      </c>
      <c r="I194" s="198"/>
      <c r="J194" s="199">
        <f>ROUND(I194*H194,2)</f>
        <v>0</v>
      </c>
      <c r="K194" s="195" t="s">
        <v>21</v>
      </c>
      <c r="L194" s="61"/>
      <c r="M194" s="200" t="s">
        <v>21</v>
      </c>
      <c r="N194" s="201" t="s">
        <v>46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4" t="s">
        <v>937</v>
      </c>
      <c r="AT194" s="24" t="s">
        <v>156</v>
      </c>
      <c r="AU194" s="24" t="s">
        <v>81</v>
      </c>
      <c r="AY194" s="24" t="s">
        <v>153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161</v>
      </c>
      <c r="BK194" s="204">
        <f>ROUND(I194*H194,2)</f>
        <v>0</v>
      </c>
      <c r="BL194" s="24" t="s">
        <v>937</v>
      </c>
      <c r="BM194" s="24" t="s">
        <v>1400</v>
      </c>
    </row>
    <row r="195" spans="2:51" s="13" customFormat="1" ht="13.5">
      <c r="B195" s="228"/>
      <c r="C195" s="229"/>
      <c r="D195" s="207" t="s">
        <v>163</v>
      </c>
      <c r="E195" s="230" t="s">
        <v>21</v>
      </c>
      <c r="F195" s="231" t="s">
        <v>1307</v>
      </c>
      <c r="G195" s="229"/>
      <c r="H195" s="232" t="s">
        <v>21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163</v>
      </c>
      <c r="AU195" s="238" t="s">
        <v>81</v>
      </c>
      <c r="AV195" s="13" t="s">
        <v>81</v>
      </c>
      <c r="AW195" s="13" t="s">
        <v>37</v>
      </c>
      <c r="AX195" s="13" t="s">
        <v>73</v>
      </c>
      <c r="AY195" s="238" t="s">
        <v>153</v>
      </c>
    </row>
    <row r="196" spans="2:51" s="11" customFormat="1" ht="13.5">
      <c r="B196" s="205"/>
      <c r="C196" s="206"/>
      <c r="D196" s="207" t="s">
        <v>163</v>
      </c>
      <c r="E196" s="208" t="s">
        <v>21</v>
      </c>
      <c r="F196" s="209" t="s">
        <v>83</v>
      </c>
      <c r="G196" s="206"/>
      <c r="H196" s="210">
        <v>2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163</v>
      </c>
      <c r="AU196" s="216" t="s">
        <v>81</v>
      </c>
      <c r="AV196" s="11" t="s">
        <v>83</v>
      </c>
      <c r="AW196" s="11" t="s">
        <v>37</v>
      </c>
      <c r="AX196" s="11" t="s">
        <v>73</v>
      </c>
      <c r="AY196" s="216" t="s">
        <v>153</v>
      </c>
    </row>
    <row r="197" spans="2:51" s="12" customFormat="1" ht="13.5">
      <c r="B197" s="217"/>
      <c r="C197" s="218"/>
      <c r="D197" s="239" t="s">
        <v>163</v>
      </c>
      <c r="E197" s="240" t="s">
        <v>21</v>
      </c>
      <c r="F197" s="241" t="s">
        <v>165</v>
      </c>
      <c r="G197" s="218"/>
      <c r="H197" s="242">
        <v>2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163</v>
      </c>
      <c r="AU197" s="227" t="s">
        <v>81</v>
      </c>
      <c r="AV197" s="12" t="s">
        <v>161</v>
      </c>
      <c r="AW197" s="12" t="s">
        <v>37</v>
      </c>
      <c r="AX197" s="12" t="s">
        <v>81</v>
      </c>
      <c r="AY197" s="227" t="s">
        <v>153</v>
      </c>
    </row>
    <row r="198" spans="2:65" s="1" customFormat="1" ht="22.5" customHeight="1">
      <c r="B198" s="41"/>
      <c r="C198" s="193" t="s">
        <v>390</v>
      </c>
      <c r="D198" s="193" t="s">
        <v>156</v>
      </c>
      <c r="E198" s="194" t="s">
        <v>1401</v>
      </c>
      <c r="F198" s="195" t="s">
        <v>1402</v>
      </c>
      <c r="G198" s="196" t="s">
        <v>1059</v>
      </c>
      <c r="H198" s="197">
        <v>2</v>
      </c>
      <c r="I198" s="198"/>
      <c r="J198" s="199">
        <f>ROUND(I198*H198,2)</f>
        <v>0</v>
      </c>
      <c r="K198" s="195" t="s">
        <v>21</v>
      </c>
      <c r="L198" s="61"/>
      <c r="M198" s="200" t="s">
        <v>21</v>
      </c>
      <c r="N198" s="201" t="s">
        <v>46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4" t="s">
        <v>937</v>
      </c>
      <c r="AT198" s="24" t="s">
        <v>156</v>
      </c>
      <c r="AU198" s="24" t="s">
        <v>81</v>
      </c>
      <c r="AY198" s="24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161</v>
      </c>
      <c r="BK198" s="204">
        <f>ROUND(I198*H198,2)</f>
        <v>0</v>
      </c>
      <c r="BL198" s="24" t="s">
        <v>937</v>
      </c>
      <c r="BM198" s="24" t="s">
        <v>1403</v>
      </c>
    </row>
    <row r="199" spans="2:51" s="13" customFormat="1" ht="13.5">
      <c r="B199" s="228"/>
      <c r="C199" s="229"/>
      <c r="D199" s="207" t="s">
        <v>163</v>
      </c>
      <c r="E199" s="230" t="s">
        <v>21</v>
      </c>
      <c r="F199" s="231" t="s">
        <v>1307</v>
      </c>
      <c r="G199" s="229"/>
      <c r="H199" s="232" t="s">
        <v>21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163</v>
      </c>
      <c r="AU199" s="238" t="s">
        <v>81</v>
      </c>
      <c r="AV199" s="13" t="s">
        <v>81</v>
      </c>
      <c r="AW199" s="13" t="s">
        <v>37</v>
      </c>
      <c r="AX199" s="13" t="s">
        <v>73</v>
      </c>
      <c r="AY199" s="238" t="s">
        <v>153</v>
      </c>
    </row>
    <row r="200" spans="2:51" s="11" customFormat="1" ht="13.5">
      <c r="B200" s="205"/>
      <c r="C200" s="206"/>
      <c r="D200" s="207" t="s">
        <v>163</v>
      </c>
      <c r="E200" s="208" t="s">
        <v>21</v>
      </c>
      <c r="F200" s="209" t="s">
        <v>83</v>
      </c>
      <c r="G200" s="206"/>
      <c r="H200" s="210">
        <v>2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163</v>
      </c>
      <c r="AU200" s="216" t="s">
        <v>81</v>
      </c>
      <c r="AV200" s="11" t="s">
        <v>83</v>
      </c>
      <c r="AW200" s="11" t="s">
        <v>37</v>
      </c>
      <c r="AX200" s="11" t="s">
        <v>73</v>
      </c>
      <c r="AY200" s="216" t="s">
        <v>153</v>
      </c>
    </row>
    <row r="201" spans="2:51" s="12" customFormat="1" ht="13.5">
      <c r="B201" s="217"/>
      <c r="C201" s="218"/>
      <c r="D201" s="239" t="s">
        <v>163</v>
      </c>
      <c r="E201" s="240" t="s">
        <v>21</v>
      </c>
      <c r="F201" s="241" t="s">
        <v>165</v>
      </c>
      <c r="G201" s="218"/>
      <c r="H201" s="242">
        <v>2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163</v>
      </c>
      <c r="AU201" s="227" t="s">
        <v>81</v>
      </c>
      <c r="AV201" s="12" t="s">
        <v>161</v>
      </c>
      <c r="AW201" s="12" t="s">
        <v>37</v>
      </c>
      <c r="AX201" s="12" t="s">
        <v>81</v>
      </c>
      <c r="AY201" s="227" t="s">
        <v>153</v>
      </c>
    </row>
    <row r="202" spans="2:65" s="1" customFormat="1" ht="22.5" customHeight="1">
      <c r="B202" s="41"/>
      <c r="C202" s="193" t="s">
        <v>435</v>
      </c>
      <c r="D202" s="193" t="s">
        <v>156</v>
      </c>
      <c r="E202" s="194" t="s">
        <v>1404</v>
      </c>
      <c r="F202" s="195" t="s">
        <v>1405</v>
      </c>
      <c r="G202" s="196" t="s">
        <v>169</v>
      </c>
      <c r="H202" s="197">
        <v>2</v>
      </c>
      <c r="I202" s="198"/>
      <c r="J202" s="199">
        <f>ROUND(I202*H202,2)</f>
        <v>0</v>
      </c>
      <c r="K202" s="195" t="s">
        <v>21</v>
      </c>
      <c r="L202" s="61"/>
      <c r="M202" s="200" t="s">
        <v>21</v>
      </c>
      <c r="N202" s="201" t="s">
        <v>46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937</v>
      </c>
      <c r="AT202" s="24" t="s">
        <v>156</v>
      </c>
      <c r="AU202" s="24" t="s">
        <v>81</v>
      </c>
      <c r="AY202" s="24" t="s">
        <v>153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161</v>
      </c>
      <c r="BK202" s="204">
        <f>ROUND(I202*H202,2)</f>
        <v>0</v>
      </c>
      <c r="BL202" s="24" t="s">
        <v>937</v>
      </c>
      <c r="BM202" s="24" t="s">
        <v>1406</v>
      </c>
    </row>
    <row r="203" spans="2:51" s="13" customFormat="1" ht="13.5">
      <c r="B203" s="228"/>
      <c r="C203" s="229"/>
      <c r="D203" s="207" t="s">
        <v>163</v>
      </c>
      <c r="E203" s="230" t="s">
        <v>21</v>
      </c>
      <c r="F203" s="231" t="s">
        <v>1307</v>
      </c>
      <c r="G203" s="229"/>
      <c r="H203" s="232" t="s">
        <v>21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163</v>
      </c>
      <c r="AU203" s="238" t="s">
        <v>81</v>
      </c>
      <c r="AV203" s="13" t="s">
        <v>81</v>
      </c>
      <c r="AW203" s="13" t="s">
        <v>37</v>
      </c>
      <c r="AX203" s="13" t="s">
        <v>73</v>
      </c>
      <c r="AY203" s="238" t="s">
        <v>153</v>
      </c>
    </row>
    <row r="204" spans="2:51" s="11" customFormat="1" ht="13.5">
      <c r="B204" s="205"/>
      <c r="C204" s="206"/>
      <c r="D204" s="207" t="s">
        <v>163</v>
      </c>
      <c r="E204" s="208" t="s">
        <v>21</v>
      </c>
      <c r="F204" s="209" t="s">
        <v>83</v>
      </c>
      <c r="G204" s="206"/>
      <c r="H204" s="210">
        <v>2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163</v>
      </c>
      <c r="AU204" s="216" t="s">
        <v>81</v>
      </c>
      <c r="AV204" s="11" t="s">
        <v>83</v>
      </c>
      <c r="AW204" s="11" t="s">
        <v>37</v>
      </c>
      <c r="AX204" s="11" t="s">
        <v>73</v>
      </c>
      <c r="AY204" s="216" t="s">
        <v>153</v>
      </c>
    </row>
    <row r="205" spans="2:51" s="12" customFormat="1" ht="13.5">
      <c r="B205" s="217"/>
      <c r="C205" s="218"/>
      <c r="D205" s="239" t="s">
        <v>163</v>
      </c>
      <c r="E205" s="240" t="s">
        <v>21</v>
      </c>
      <c r="F205" s="241" t="s">
        <v>165</v>
      </c>
      <c r="G205" s="218"/>
      <c r="H205" s="242">
        <v>2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163</v>
      </c>
      <c r="AU205" s="227" t="s">
        <v>81</v>
      </c>
      <c r="AV205" s="12" t="s">
        <v>161</v>
      </c>
      <c r="AW205" s="12" t="s">
        <v>37</v>
      </c>
      <c r="AX205" s="12" t="s">
        <v>81</v>
      </c>
      <c r="AY205" s="227" t="s">
        <v>153</v>
      </c>
    </row>
    <row r="206" spans="2:65" s="1" customFormat="1" ht="22.5" customHeight="1">
      <c r="B206" s="41"/>
      <c r="C206" s="193" t="s">
        <v>439</v>
      </c>
      <c r="D206" s="193" t="s">
        <v>156</v>
      </c>
      <c r="E206" s="194" t="s">
        <v>1407</v>
      </c>
      <c r="F206" s="195" t="s">
        <v>1384</v>
      </c>
      <c r="G206" s="196" t="s">
        <v>169</v>
      </c>
      <c r="H206" s="197">
        <v>2</v>
      </c>
      <c r="I206" s="198"/>
      <c r="J206" s="199">
        <f>ROUND(I206*H206,2)</f>
        <v>0</v>
      </c>
      <c r="K206" s="195" t="s">
        <v>21</v>
      </c>
      <c r="L206" s="61"/>
      <c r="M206" s="200" t="s">
        <v>21</v>
      </c>
      <c r="N206" s="201" t="s">
        <v>46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937</v>
      </c>
      <c r="AT206" s="24" t="s">
        <v>156</v>
      </c>
      <c r="AU206" s="24" t="s">
        <v>81</v>
      </c>
      <c r="AY206" s="24" t="s">
        <v>153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161</v>
      </c>
      <c r="BK206" s="204">
        <f>ROUND(I206*H206,2)</f>
        <v>0</v>
      </c>
      <c r="BL206" s="24" t="s">
        <v>937</v>
      </c>
      <c r="BM206" s="24" t="s">
        <v>1408</v>
      </c>
    </row>
    <row r="207" spans="2:51" s="13" customFormat="1" ht="13.5">
      <c r="B207" s="228"/>
      <c r="C207" s="229"/>
      <c r="D207" s="207" t="s">
        <v>163</v>
      </c>
      <c r="E207" s="230" t="s">
        <v>21</v>
      </c>
      <c r="F207" s="231" t="s">
        <v>1307</v>
      </c>
      <c r="G207" s="229"/>
      <c r="H207" s="232" t="s">
        <v>21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163</v>
      </c>
      <c r="AU207" s="238" t="s">
        <v>81</v>
      </c>
      <c r="AV207" s="13" t="s">
        <v>81</v>
      </c>
      <c r="AW207" s="13" t="s">
        <v>37</v>
      </c>
      <c r="AX207" s="13" t="s">
        <v>73</v>
      </c>
      <c r="AY207" s="238" t="s">
        <v>153</v>
      </c>
    </row>
    <row r="208" spans="2:51" s="11" customFormat="1" ht="13.5">
      <c r="B208" s="205"/>
      <c r="C208" s="206"/>
      <c r="D208" s="207" t="s">
        <v>163</v>
      </c>
      <c r="E208" s="208" t="s">
        <v>21</v>
      </c>
      <c r="F208" s="209" t="s">
        <v>83</v>
      </c>
      <c r="G208" s="206"/>
      <c r="H208" s="210">
        <v>2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163</v>
      </c>
      <c r="AU208" s="216" t="s">
        <v>81</v>
      </c>
      <c r="AV208" s="11" t="s">
        <v>83</v>
      </c>
      <c r="AW208" s="11" t="s">
        <v>37</v>
      </c>
      <c r="AX208" s="11" t="s">
        <v>73</v>
      </c>
      <c r="AY208" s="216" t="s">
        <v>153</v>
      </c>
    </row>
    <row r="209" spans="2:51" s="12" customFormat="1" ht="13.5">
      <c r="B209" s="217"/>
      <c r="C209" s="218"/>
      <c r="D209" s="239" t="s">
        <v>163</v>
      </c>
      <c r="E209" s="240" t="s">
        <v>21</v>
      </c>
      <c r="F209" s="241" t="s">
        <v>165</v>
      </c>
      <c r="G209" s="218"/>
      <c r="H209" s="242">
        <v>2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163</v>
      </c>
      <c r="AU209" s="227" t="s">
        <v>81</v>
      </c>
      <c r="AV209" s="12" t="s">
        <v>161</v>
      </c>
      <c r="AW209" s="12" t="s">
        <v>37</v>
      </c>
      <c r="AX209" s="12" t="s">
        <v>81</v>
      </c>
      <c r="AY209" s="227" t="s">
        <v>153</v>
      </c>
    </row>
    <row r="210" spans="2:65" s="1" customFormat="1" ht="22.5" customHeight="1">
      <c r="B210" s="41"/>
      <c r="C210" s="193" t="s">
        <v>444</v>
      </c>
      <c r="D210" s="193" t="s">
        <v>156</v>
      </c>
      <c r="E210" s="194" t="s">
        <v>1409</v>
      </c>
      <c r="F210" s="195" t="s">
        <v>1387</v>
      </c>
      <c r="G210" s="196" t="s">
        <v>169</v>
      </c>
      <c r="H210" s="197">
        <v>2</v>
      </c>
      <c r="I210" s="198"/>
      <c r="J210" s="199">
        <f>ROUND(I210*H210,2)</f>
        <v>0</v>
      </c>
      <c r="K210" s="195" t="s">
        <v>21</v>
      </c>
      <c r="L210" s="61"/>
      <c r="M210" s="200" t="s">
        <v>21</v>
      </c>
      <c r="N210" s="201" t="s">
        <v>46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4" t="s">
        <v>937</v>
      </c>
      <c r="AT210" s="24" t="s">
        <v>156</v>
      </c>
      <c r="AU210" s="24" t="s">
        <v>81</v>
      </c>
      <c r="AY210" s="24" t="s">
        <v>153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161</v>
      </c>
      <c r="BK210" s="204">
        <f>ROUND(I210*H210,2)</f>
        <v>0</v>
      </c>
      <c r="BL210" s="24" t="s">
        <v>937</v>
      </c>
      <c r="BM210" s="24" t="s">
        <v>1410</v>
      </c>
    </row>
    <row r="211" spans="2:51" s="13" customFormat="1" ht="13.5">
      <c r="B211" s="228"/>
      <c r="C211" s="229"/>
      <c r="D211" s="207" t="s">
        <v>163</v>
      </c>
      <c r="E211" s="230" t="s">
        <v>21</v>
      </c>
      <c r="F211" s="231" t="s">
        <v>1307</v>
      </c>
      <c r="G211" s="229"/>
      <c r="H211" s="232" t="s">
        <v>21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163</v>
      </c>
      <c r="AU211" s="238" t="s">
        <v>81</v>
      </c>
      <c r="AV211" s="13" t="s">
        <v>81</v>
      </c>
      <c r="AW211" s="13" t="s">
        <v>37</v>
      </c>
      <c r="AX211" s="13" t="s">
        <v>73</v>
      </c>
      <c r="AY211" s="238" t="s">
        <v>153</v>
      </c>
    </row>
    <row r="212" spans="2:51" s="11" customFormat="1" ht="13.5">
      <c r="B212" s="205"/>
      <c r="C212" s="206"/>
      <c r="D212" s="207" t="s">
        <v>163</v>
      </c>
      <c r="E212" s="208" t="s">
        <v>21</v>
      </c>
      <c r="F212" s="209" t="s">
        <v>83</v>
      </c>
      <c r="G212" s="206"/>
      <c r="H212" s="210">
        <v>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163</v>
      </c>
      <c r="AU212" s="216" t="s">
        <v>81</v>
      </c>
      <c r="AV212" s="11" t="s">
        <v>83</v>
      </c>
      <c r="AW212" s="11" t="s">
        <v>37</v>
      </c>
      <c r="AX212" s="11" t="s">
        <v>73</v>
      </c>
      <c r="AY212" s="216" t="s">
        <v>153</v>
      </c>
    </row>
    <row r="213" spans="2:51" s="12" customFormat="1" ht="13.5">
      <c r="B213" s="217"/>
      <c r="C213" s="218"/>
      <c r="D213" s="239" t="s">
        <v>163</v>
      </c>
      <c r="E213" s="240" t="s">
        <v>21</v>
      </c>
      <c r="F213" s="241" t="s">
        <v>165</v>
      </c>
      <c r="G213" s="218"/>
      <c r="H213" s="242">
        <v>2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163</v>
      </c>
      <c r="AU213" s="227" t="s">
        <v>81</v>
      </c>
      <c r="AV213" s="12" t="s">
        <v>161</v>
      </c>
      <c r="AW213" s="12" t="s">
        <v>37</v>
      </c>
      <c r="AX213" s="12" t="s">
        <v>81</v>
      </c>
      <c r="AY213" s="227" t="s">
        <v>153</v>
      </c>
    </row>
    <row r="214" spans="2:65" s="1" customFormat="1" ht="22.5" customHeight="1">
      <c r="B214" s="41"/>
      <c r="C214" s="193" t="s">
        <v>450</v>
      </c>
      <c r="D214" s="193" t="s">
        <v>156</v>
      </c>
      <c r="E214" s="194" t="s">
        <v>1411</v>
      </c>
      <c r="F214" s="195" t="s">
        <v>1390</v>
      </c>
      <c r="G214" s="196" t="s">
        <v>169</v>
      </c>
      <c r="H214" s="197">
        <v>2</v>
      </c>
      <c r="I214" s="198"/>
      <c r="J214" s="199">
        <f>ROUND(I214*H214,2)</f>
        <v>0</v>
      </c>
      <c r="K214" s="195" t="s">
        <v>21</v>
      </c>
      <c r="L214" s="61"/>
      <c r="M214" s="200" t="s">
        <v>21</v>
      </c>
      <c r="N214" s="201" t="s">
        <v>46</v>
      </c>
      <c r="O214" s="42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AR214" s="24" t="s">
        <v>937</v>
      </c>
      <c r="AT214" s="24" t="s">
        <v>156</v>
      </c>
      <c r="AU214" s="24" t="s">
        <v>81</v>
      </c>
      <c r="AY214" s="24" t="s">
        <v>153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161</v>
      </c>
      <c r="BK214" s="204">
        <f>ROUND(I214*H214,2)</f>
        <v>0</v>
      </c>
      <c r="BL214" s="24" t="s">
        <v>937</v>
      </c>
      <c r="BM214" s="24" t="s">
        <v>1412</v>
      </c>
    </row>
    <row r="215" spans="2:51" s="13" customFormat="1" ht="13.5">
      <c r="B215" s="228"/>
      <c r="C215" s="229"/>
      <c r="D215" s="207" t="s">
        <v>163</v>
      </c>
      <c r="E215" s="230" t="s">
        <v>21</v>
      </c>
      <c r="F215" s="231" t="s">
        <v>1307</v>
      </c>
      <c r="G215" s="229"/>
      <c r="H215" s="232" t="s">
        <v>21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163</v>
      </c>
      <c r="AU215" s="238" t="s">
        <v>81</v>
      </c>
      <c r="AV215" s="13" t="s">
        <v>81</v>
      </c>
      <c r="AW215" s="13" t="s">
        <v>37</v>
      </c>
      <c r="AX215" s="13" t="s">
        <v>73</v>
      </c>
      <c r="AY215" s="238" t="s">
        <v>153</v>
      </c>
    </row>
    <row r="216" spans="2:51" s="11" customFormat="1" ht="13.5">
      <c r="B216" s="205"/>
      <c r="C216" s="206"/>
      <c r="D216" s="207" t="s">
        <v>163</v>
      </c>
      <c r="E216" s="208" t="s">
        <v>21</v>
      </c>
      <c r="F216" s="209" t="s">
        <v>83</v>
      </c>
      <c r="G216" s="206"/>
      <c r="H216" s="210">
        <v>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163</v>
      </c>
      <c r="AU216" s="216" t="s">
        <v>81</v>
      </c>
      <c r="AV216" s="11" t="s">
        <v>83</v>
      </c>
      <c r="AW216" s="11" t="s">
        <v>37</v>
      </c>
      <c r="AX216" s="11" t="s">
        <v>73</v>
      </c>
      <c r="AY216" s="216" t="s">
        <v>153</v>
      </c>
    </row>
    <row r="217" spans="2:51" s="12" customFormat="1" ht="13.5">
      <c r="B217" s="217"/>
      <c r="C217" s="218"/>
      <c r="D217" s="239" t="s">
        <v>163</v>
      </c>
      <c r="E217" s="240" t="s">
        <v>21</v>
      </c>
      <c r="F217" s="241" t="s">
        <v>165</v>
      </c>
      <c r="G217" s="218"/>
      <c r="H217" s="242">
        <v>2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163</v>
      </c>
      <c r="AU217" s="227" t="s">
        <v>81</v>
      </c>
      <c r="AV217" s="12" t="s">
        <v>161</v>
      </c>
      <c r="AW217" s="12" t="s">
        <v>37</v>
      </c>
      <c r="AX217" s="12" t="s">
        <v>81</v>
      </c>
      <c r="AY217" s="227" t="s">
        <v>153</v>
      </c>
    </row>
    <row r="218" spans="2:65" s="1" customFormat="1" ht="22.5" customHeight="1">
      <c r="B218" s="41"/>
      <c r="C218" s="193" t="s">
        <v>454</v>
      </c>
      <c r="D218" s="193" t="s">
        <v>156</v>
      </c>
      <c r="E218" s="194" t="s">
        <v>1413</v>
      </c>
      <c r="F218" s="195" t="s">
        <v>1393</v>
      </c>
      <c r="G218" s="196" t="s">
        <v>1059</v>
      </c>
      <c r="H218" s="197">
        <v>2</v>
      </c>
      <c r="I218" s="198"/>
      <c r="J218" s="199">
        <f>ROUND(I218*H218,2)</f>
        <v>0</v>
      </c>
      <c r="K218" s="195" t="s">
        <v>21</v>
      </c>
      <c r="L218" s="61"/>
      <c r="M218" s="200" t="s">
        <v>21</v>
      </c>
      <c r="N218" s="201" t="s">
        <v>46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4" t="s">
        <v>937</v>
      </c>
      <c r="AT218" s="24" t="s">
        <v>156</v>
      </c>
      <c r="AU218" s="24" t="s">
        <v>81</v>
      </c>
      <c r="AY218" s="24" t="s">
        <v>153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161</v>
      </c>
      <c r="BK218" s="204">
        <f>ROUND(I218*H218,2)</f>
        <v>0</v>
      </c>
      <c r="BL218" s="24" t="s">
        <v>937</v>
      </c>
      <c r="BM218" s="24" t="s">
        <v>1414</v>
      </c>
    </row>
    <row r="219" spans="2:51" s="13" customFormat="1" ht="13.5">
      <c r="B219" s="228"/>
      <c r="C219" s="229"/>
      <c r="D219" s="207" t="s">
        <v>163</v>
      </c>
      <c r="E219" s="230" t="s">
        <v>21</v>
      </c>
      <c r="F219" s="231" t="s">
        <v>1307</v>
      </c>
      <c r="G219" s="229"/>
      <c r="H219" s="232" t="s">
        <v>21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163</v>
      </c>
      <c r="AU219" s="238" t="s">
        <v>81</v>
      </c>
      <c r="AV219" s="13" t="s">
        <v>81</v>
      </c>
      <c r="AW219" s="13" t="s">
        <v>37</v>
      </c>
      <c r="AX219" s="13" t="s">
        <v>73</v>
      </c>
      <c r="AY219" s="238" t="s">
        <v>153</v>
      </c>
    </row>
    <row r="220" spans="2:51" s="11" customFormat="1" ht="13.5">
      <c r="B220" s="205"/>
      <c r="C220" s="206"/>
      <c r="D220" s="207" t="s">
        <v>163</v>
      </c>
      <c r="E220" s="208" t="s">
        <v>21</v>
      </c>
      <c r="F220" s="209" t="s">
        <v>83</v>
      </c>
      <c r="G220" s="206"/>
      <c r="H220" s="210">
        <v>2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163</v>
      </c>
      <c r="AU220" s="216" t="s">
        <v>81</v>
      </c>
      <c r="AV220" s="11" t="s">
        <v>83</v>
      </c>
      <c r="AW220" s="11" t="s">
        <v>37</v>
      </c>
      <c r="AX220" s="11" t="s">
        <v>73</v>
      </c>
      <c r="AY220" s="216" t="s">
        <v>153</v>
      </c>
    </row>
    <row r="221" spans="2:51" s="12" customFormat="1" ht="13.5">
      <c r="B221" s="217"/>
      <c r="C221" s="218"/>
      <c r="D221" s="239" t="s">
        <v>163</v>
      </c>
      <c r="E221" s="240" t="s">
        <v>21</v>
      </c>
      <c r="F221" s="241" t="s">
        <v>165</v>
      </c>
      <c r="G221" s="218"/>
      <c r="H221" s="242">
        <v>2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163</v>
      </c>
      <c r="AU221" s="227" t="s">
        <v>81</v>
      </c>
      <c r="AV221" s="12" t="s">
        <v>161</v>
      </c>
      <c r="AW221" s="12" t="s">
        <v>37</v>
      </c>
      <c r="AX221" s="12" t="s">
        <v>81</v>
      </c>
      <c r="AY221" s="227" t="s">
        <v>153</v>
      </c>
    </row>
    <row r="222" spans="2:65" s="1" customFormat="1" ht="22.5" customHeight="1">
      <c r="B222" s="41"/>
      <c r="C222" s="193" t="s">
        <v>461</v>
      </c>
      <c r="D222" s="193" t="s">
        <v>156</v>
      </c>
      <c r="E222" s="194" t="s">
        <v>1415</v>
      </c>
      <c r="F222" s="195" t="s">
        <v>1416</v>
      </c>
      <c r="G222" s="196" t="s">
        <v>1059</v>
      </c>
      <c r="H222" s="197">
        <v>2</v>
      </c>
      <c r="I222" s="198"/>
      <c r="J222" s="199">
        <f>ROUND(I222*H222,2)</f>
        <v>0</v>
      </c>
      <c r="K222" s="195" t="s">
        <v>21</v>
      </c>
      <c r="L222" s="61"/>
      <c r="M222" s="200" t="s">
        <v>21</v>
      </c>
      <c r="N222" s="201" t="s">
        <v>46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4" t="s">
        <v>937</v>
      </c>
      <c r="AT222" s="24" t="s">
        <v>156</v>
      </c>
      <c r="AU222" s="24" t="s">
        <v>81</v>
      </c>
      <c r="AY222" s="24" t="s">
        <v>153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161</v>
      </c>
      <c r="BK222" s="204">
        <f>ROUND(I222*H222,2)</f>
        <v>0</v>
      </c>
      <c r="BL222" s="24" t="s">
        <v>937</v>
      </c>
      <c r="BM222" s="24" t="s">
        <v>1417</v>
      </c>
    </row>
    <row r="223" spans="2:51" s="13" customFormat="1" ht="13.5">
      <c r="B223" s="228"/>
      <c r="C223" s="229"/>
      <c r="D223" s="207" t="s">
        <v>163</v>
      </c>
      <c r="E223" s="230" t="s">
        <v>21</v>
      </c>
      <c r="F223" s="231" t="s">
        <v>1307</v>
      </c>
      <c r="G223" s="229"/>
      <c r="H223" s="232" t="s">
        <v>21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163</v>
      </c>
      <c r="AU223" s="238" t="s">
        <v>81</v>
      </c>
      <c r="AV223" s="13" t="s">
        <v>81</v>
      </c>
      <c r="AW223" s="13" t="s">
        <v>37</v>
      </c>
      <c r="AX223" s="13" t="s">
        <v>73</v>
      </c>
      <c r="AY223" s="238" t="s">
        <v>153</v>
      </c>
    </row>
    <row r="224" spans="2:51" s="11" customFormat="1" ht="13.5">
      <c r="B224" s="205"/>
      <c r="C224" s="206"/>
      <c r="D224" s="207" t="s">
        <v>163</v>
      </c>
      <c r="E224" s="208" t="s">
        <v>21</v>
      </c>
      <c r="F224" s="209" t="s">
        <v>83</v>
      </c>
      <c r="G224" s="206"/>
      <c r="H224" s="210">
        <v>2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163</v>
      </c>
      <c r="AU224" s="216" t="s">
        <v>81</v>
      </c>
      <c r="AV224" s="11" t="s">
        <v>83</v>
      </c>
      <c r="AW224" s="11" t="s">
        <v>37</v>
      </c>
      <c r="AX224" s="11" t="s">
        <v>73</v>
      </c>
      <c r="AY224" s="216" t="s">
        <v>153</v>
      </c>
    </row>
    <row r="225" spans="2:51" s="12" customFormat="1" ht="13.5">
      <c r="B225" s="217"/>
      <c r="C225" s="218"/>
      <c r="D225" s="239" t="s">
        <v>163</v>
      </c>
      <c r="E225" s="240" t="s">
        <v>21</v>
      </c>
      <c r="F225" s="241" t="s">
        <v>165</v>
      </c>
      <c r="G225" s="218"/>
      <c r="H225" s="242">
        <v>2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163</v>
      </c>
      <c r="AU225" s="227" t="s">
        <v>81</v>
      </c>
      <c r="AV225" s="12" t="s">
        <v>161</v>
      </c>
      <c r="AW225" s="12" t="s">
        <v>37</v>
      </c>
      <c r="AX225" s="12" t="s">
        <v>81</v>
      </c>
      <c r="AY225" s="227" t="s">
        <v>153</v>
      </c>
    </row>
    <row r="226" spans="2:65" s="1" customFormat="1" ht="22.5" customHeight="1">
      <c r="B226" s="41"/>
      <c r="C226" s="193" t="s">
        <v>466</v>
      </c>
      <c r="D226" s="193" t="s">
        <v>156</v>
      </c>
      <c r="E226" s="194" t="s">
        <v>1418</v>
      </c>
      <c r="F226" s="195" t="s">
        <v>1419</v>
      </c>
      <c r="G226" s="196" t="s">
        <v>1059</v>
      </c>
      <c r="H226" s="197">
        <v>2</v>
      </c>
      <c r="I226" s="198"/>
      <c r="J226" s="199">
        <f>ROUND(I226*H226,2)</f>
        <v>0</v>
      </c>
      <c r="K226" s="195" t="s">
        <v>21</v>
      </c>
      <c r="L226" s="61"/>
      <c r="M226" s="200" t="s">
        <v>21</v>
      </c>
      <c r="N226" s="201" t="s">
        <v>46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4" t="s">
        <v>937</v>
      </c>
      <c r="AT226" s="24" t="s">
        <v>156</v>
      </c>
      <c r="AU226" s="24" t="s">
        <v>81</v>
      </c>
      <c r="AY226" s="24" t="s">
        <v>153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161</v>
      </c>
      <c r="BK226" s="204">
        <f>ROUND(I226*H226,2)</f>
        <v>0</v>
      </c>
      <c r="BL226" s="24" t="s">
        <v>937</v>
      </c>
      <c r="BM226" s="24" t="s">
        <v>1420</v>
      </c>
    </row>
    <row r="227" spans="2:51" s="13" customFormat="1" ht="13.5">
      <c r="B227" s="228"/>
      <c r="C227" s="229"/>
      <c r="D227" s="207" t="s">
        <v>163</v>
      </c>
      <c r="E227" s="230" t="s">
        <v>21</v>
      </c>
      <c r="F227" s="231" t="s">
        <v>1307</v>
      </c>
      <c r="G227" s="229"/>
      <c r="H227" s="232" t="s">
        <v>21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163</v>
      </c>
      <c r="AU227" s="238" t="s">
        <v>81</v>
      </c>
      <c r="AV227" s="13" t="s">
        <v>81</v>
      </c>
      <c r="AW227" s="13" t="s">
        <v>37</v>
      </c>
      <c r="AX227" s="13" t="s">
        <v>73</v>
      </c>
      <c r="AY227" s="238" t="s">
        <v>153</v>
      </c>
    </row>
    <row r="228" spans="2:51" s="11" customFormat="1" ht="13.5">
      <c r="B228" s="205"/>
      <c r="C228" s="206"/>
      <c r="D228" s="207" t="s">
        <v>163</v>
      </c>
      <c r="E228" s="208" t="s">
        <v>21</v>
      </c>
      <c r="F228" s="209" t="s">
        <v>83</v>
      </c>
      <c r="G228" s="206"/>
      <c r="H228" s="210">
        <v>2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163</v>
      </c>
      <c r="AU228" s="216" t="s">
        <v>81</v>
      </c>
      <c r="AV228" s="11" t="s">
        <v>83</v>
      </c>
      <c r="AW228" s="11" t="s">
        <v>37</v>
      </c>
      <c r="AX228" s="11" t="s">
        <v>73</v>
      </c>
      <c r="AY228" s="216" t="s">
        <v>153</v>
      </c>
    </row>
    <row r="229" spans="2:51" s="12" customFormat="1" ht="13.5">
      <c r="B229" s="217"/>
      <c r="C229" s="218"/>
      <c r="D229" s="239" t="s">
        <v>163</v>
      </c>
      <c r="E229" s="240" t="s">
        <v>21</v>
      </c>
      <c r="F229" s="241" t="s">
        <v>165</v>
      </c>
      <c r="G229" s="218"/>
      <c r="H229" s="242">
        <v>2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163</v>
      </c>
      <c r="AU229" s="227" t="s">
        <v>81</v>
      </c>
      <c r="AV229" s="12" t="s">
        <v>161</v>
      </c>
      <c r="AW229" s="12" t="s">
        <v>37</v>
      </c>
      <c r="AX229" s="12" t="s">
        <v>81</v>
      </c>
      <c r="AY229" s="227" t="s">
        <v>153</v>
      </c>
    </row>
    <row r="230" spans="2:65" s="1" customFormat="1" ht="22.5" customHeight="1">
      <c r="B230" s="41"/>
      <c r="C230" s="193" t="s">
        <v>473</v>
      </c>
      <c r="D230" s="193" t="s">
        <v>156</v>
      </c>
      <c r="E230" s="194" t="s">
        <v>1421</v>
      </c>
      <c r="F230" s="195" t="s">
        <v>1422</v>
      </c>
      <c r="G230" s="196" t="s">
        <v>1059</v>
      </c>
      <c r="H230" s="197">
        <v>2</v>
      </c>
      <c r="I230" s="198"/>
      <c r="J230" s="199">
        <f>ROUND(I230*H230,2)</f>
        <v>0</v>
      </c>
      <c r="K230" s="195" t="s">
        <v>21</v>
      </c>
      <c r="L230" s="61"/>
      <c r="M230" s="200" t="s">
        <v>21</v>
      </c>
      <c r="N230" s="201" t="s">
        <v>46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4" t="s">
        <v>937</v>
      </c>
      <c r="AT230" s="24" t="s">
        <v>156</v>
      </c>
      <c r="AU230" s="24" t="s">
        <v>81</v>
      </c>
      <c r="AY230" s="24" t="s">
        <v>153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161</v>
      </c>
      <c r="BK230" s="204">
        <f>ROUND(I230*H230,2)</f>
        <v>0</v>
      </c>
      <c r="BL230" s="24" t="s">
        <v>937</v>
      </c>
      <c r="BM230" s="24" t="s">
        <v>1423</v>
      </c>
    </row>
    <row r="231" spans="2:51" s="13" customFormat="1" ht="13.5">
      <c r="B231" s="228"/>
      <c r="C231" s="229"/>
      <c r="D231" s="207" t="s">
        <v>163</v>
      </c>
      <c r="E231" s="230" t="s">
        <v>21</v>
      </c>
      <c r="F231" s="231" t="s">
        <v>1307</v>
      </c>
      <c r="G231" s="229"/>
      <c r="H231" s="232" t="s">
        <v>21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163</v>
      </c>
      <c r="AU231" s="238" t="s">
        <v>81</v>
      </c>
      <c r="AV231" s="13" t="s">
        <v>81</v>
      </c>
      <c r="AW231" s="13" t="s">
        <v>37</v>
      </c>
      <c r="AX231" s="13" t="s">
        <v>73</v>
      </c>
      <c r="AY231" s="238" t="s">
        <v>153</v>
      </c>
    </row>
    <row r="232" spans="2:51" s="11" customFormat="1" ht="13.5">
      <c r="B232" s="205"/>
      <c r="C232" s="206"/>
      <c r="D232" s="207" t="s">
        <v>163</v>
      </c>
      <c r="E232" s="208" t="s">
        <v>21</v>
      </c>
      <c r="F232" s="209" t="s">
        <v>83</v>
      </c>
      <c r="G232" s="206"/>
      <c r="H232" s="210">
        <v>2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163</v>
      </c>
      <c r="AU232" s="216" t="s">
        <v>81</v>
      </c>
      <c r="AV232" s="11" t="s">
        <v>83</v>
      </c>
      <c r="AW232" s="11" t="s">
        <v>37</v>
      </c>
      <c r="AX232" s="11" t="s">
        <v>73</v>
      </c>
      <c r="AY232" s="216" t="s">
        <v>153</v>
      </c>
    </row>
    <row r="233" spans="2:51" s="12" customFormat="1" ht="13.5">
      <c r="B233" s="217"/>
      <c r="C233" s="218"/>
      <c r="D233" s="239" t="s">
        <v>163</v>
      </c>
      <c r="E233" s="240" t="s">
        <v>21</v>
      </c>
      <c r="F233" s="241" t="s">
        <v>165</v>
      </c>
      <c r="G233" s="218"/>
      <c r="H233" s="242">
        <v>2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163</v>
      </c>
      <c r="AU233" s="227" t="s">
        <v>81</v>
      </c>
      <c r="AV233" s="12" t="s">
        <v>161</v>
      </c>
      <c r="AW233" s="12" t="s">
        <v>37</v>
      </c>
      <c r="AX233" s="12" t="s">
        <v>81</v>
      </c>
      <c r="AY233" s="227" t="s">
        <v>153</v>
      </c>
    </row>
    <row r="234" spans="2:65" s="1" customFormat="1" ht="22.5" customHeight="1">
      <c r="B234" s="41"/>
      <c r="C234" s="193" t="s">
        <v>478</v>
      </c>
      <c r="D234" s="193" t="s">
        <v>156</v>
      </c>
      <c r="E234" s="194" t="s">
        <v>1424</v>
      </c>
      <c r="F234" s="195" t="s">
        <v>1425</v>
      </c>
      <c r="G234" s="196" t="s">
        <v>169</v>
      </c>
      <c r="H234" s="197">
        <v>2</v>
      </c>
      <c r="I234" s="198"/>
      <c r="J234" s="199">
        <f>ROUND(I234*H234,2)</f>
        <v>0</v>
      </c>
      <c r="K234" s="195" t="s">
        <v>21</v>
      </c>
      <c r="L234" s="61"/>
      <c r="M234" s="200" t="s">
        <v>21</v>
      </c>
      <c r="N234" s="201" t="s">
        <v>46</v>
      </c>
      <c r="O234" s="4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AR234" s="24" t="s">
        <v>937</v>
      </c>
      <c r="AT234" s="24" t="s">
        <v>156</v>
      </c>
      <c r="AU234" s="24" t="s">
        <v>81</v>
      </c>
      <c r="AY234" s="24" t="s">
        <v>153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161</v>
      </c>
      <c r="BK234" s="204">
        <f>ROUND(I234*H234,2)</f>
        <v>0</v>
      </c>
      <c r="BL234" s="24" t="s">
        <v>937</v>
      </c>
      <c r="BM234" s="24" t="s">
        <v>1426</v>
      </c>
    </row>
    <row r="235" spans="2:51" s="11" customFormat="1" ht="13.5">
      <c r="B235" s="205"/>
      <c r="C235" s="206"/>
      <c r="D235" s="207" t="s">
        <v>163</v>
      </c>
      <c r="E235" s="208" t="s">
        <v>21</v>
      </c>
      <c r="F235" s="209" t="s">
        <v>21</v>
      </c>
      <c r="G235" s="206"/>
      <c r="H235" s="210">
        <v>0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163</v>
      </c>
      <c r="AU235" s="216" t="s">
        <v>81</v>
      </c>
      <c r="AV235" s="11" t="s">
        <v>83</v>
      </c>
      <c r="AW235" s="11" t="s">
        <v>37</v>
      </c>
      <c r="AX235" s="11" t="s">
        <v>73</v>
      </c>
      <c r="AY235" s="216" t="s">
        <v>153</v>
      </c>
    </row>
    <row r="236" spans="2:51" s="11" customFormat="1" ht="13.5">
      <c r="B236" s="205"/>
      <c r="C236" s="206"/>
      <c r="D236" s="207" t="s">
        <v>163</v>
      </c>
      <c r="E236" s="208" t="s">
        <v>21</v>
      </c>
      <c r="F236" s="209" t="s">
        <v>83</v>
      </c>
      <c r="G236" s="206"/>
      <c r="H236" s="210">
        <v>2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163</v>
      </c>
      <c r="AU236" s="216" t="s">
        <v>81</v>
      </c>
      <c r="AV236" s="11" t="s">
        <v>83</v>
      </c>
      <c r="AW236" s="11" t="s">
        <v>37</v>
      </c>
      <c r="AX236" s="11" t="s">
        <v>73</v>
      </c>
      <c r="AY236" s="216" t="s">
        <v>153</v>
      </c>
    </row>
    <row r="237" spans="2:51" s="12" customFormat="1" ht="13.5">
      <c r="B237" s="217"/>
      <c r="C237" s="218"/>
      <c r="D237" s="239" t="s">
        <v>163</v>
      </c>
      <c r="E237" s="240" t="s">
        <v>21</v>
      </c>
      <c r="F237" s="241" t="s">
        <v>165</v>
      </c>
      <c r="G237" s="218"/>
      <c r="H237" s="242">
        <v>2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163</v>
      </c>
      <c r="AU237" s="227" t="s">
        <v>81</v>
      </c>
      <c r="AV237" s="12" t="s">
        <v>161</v>
      </c>
      <c r="AW237" s="12" t="s">
        <v>37</v>
      </c>
      <c r="AX237" s="12" t="s">
        <v>81</v>
      </c>
      <c r="AY237" s="227" t="s">
        <v>153</v>
      </c>
    </row>
    <row r="238" spans="2:65" s="1" customFormat="1" ht="22.5" customHeight="1">
      <c r="B238" s="41"/>
      <c r="C238" s="193" t="s">
        <v>484</v>
      </c>
      <c r="D238" s="193" t="s">
        <v>156</v>
      </c>
      <c r="E238" s="194" t="s">
        <v>1427</v>
      </c>
      <c r="F238" s="195" t="s">
        <v>1428</v>
      </c>
      <c r="G238" s="196" t="s">
        <v>1059</v>
      </c>
      <c r="H238" s="197">
        <v>2</v>
      </c>
      <c r="I238" s="198"/>
      <c r="J238" s="199">
        <f>ROUND(I238*H238,2)</f>
        <v>0</v>
      </c>
      <c r="K238" s="195" t="s">
        <v>21</v>
      </c>
      <c r="L238" s="61"/>
      <c r="M238" s="200" t="s">
        <v>21</v>
      </c>
      <c r="N238" s="201" t="s">
        <v>46</v>
      </c>
      <c r="O238" s="42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AR238" s="24" t="s">
        <v>937</v>
      </c>
      <c r="AT238" s="24" t="s">
        <v>156</v>
      </c>
      <c r="AU238" s="24" t="s">
        <v>81</v>
      </c>
      <c r="AY238" s="24" t="s">
        <v>153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4" t="s">
        <v>161</v>
      </c>
      <c r="BK238" s="204">
        <f>ROUND(I238*H238,2)</f>
        <v>0</v>
      </c>
      <c r="BL238" s="24" t="s">
        <v>937</v>
      </c>
      <c r="BM238" s="24" t="s">
        <v>1429</v>
      </c>
    </row>
    <row r="239" spans="2:51" s="13" customFormat="1" ht="13.5">
      <c r="B239" s="228"/>
      <c r="C239" s="229"/>
      <c r="D239" s="207" t="s">
        <v>163</v>
      </c>
      <c r="E239" s="230" t="s">
        <v>21</v>
      </c>
      <c r="F239" s="231" t="s">
        <v>1307</v>
      </c>
      <c r="G239" s="229"/>
      <c r="H239" s="232" t="s">
        <v>21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163</v>
      </c>
      <c r="AU239" s="238" t="s">
        <v>81</v>
      </c>
      <c r="AV239" s="13" t="s">
        <v>81</v>
      </c>
      <c r="AW239" s="13" t="s">
        <v>37</v>
      </c>
      <c r="AX239" s="13" t="s">
        <v>73</v>
      </c>
      <c r="AY239" s="238" t="s">
        <v>153</v>
      </c>
    </row>
    <row r="240" spans="2:51" s="11" customFormat="1" ht="13.5">
      <c r="B240" s="205"/>
      <c r="C240" s="206"/>
      <c r="D240" s="207" t="s">
        <v>163</v>
      </c>
      <c r="E240" s="208" t="s">
        <v>21</v>
      </c>
      <c r="F240" s="209" t="s">
        <v>83</v>
      </c>
      <c r="G240" s="206"/>
      <c r="H240" s="210">
        <v>2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163</v>
      </c>
      <c r="AU240" s="216" t="s">
        <v>81</v>
      </c>
      <c r="AV240" s="11" t="s">
        <v>83</v>
      </c>
      <c r="AW240" s="11" t="s">
        <v>37</v>
      </c>
      <c r="AX240" s="11" t="s">
        <v>73</v>
      </c>
      <c r="AY240" s="216" t="s">
        <v>153</v>
      </c>
    </row>
    <row r="241" spans="2:51" s="12" customFormat="1" ht="13.5">
      <c r="B241" s="217"/>
      <c r="C241" s="218"/>
      <c r="D241" s="239" t="s">
        <v>163</v>
      </c>
      <c r="E241" s="240" t="s">
        <v>21</v>
      </c>
      <c r="F241" s="241" t="s">
        <v>165</v>
      </c>
      <c r="G241" s="218"/>
      <c r="H241" s="242">
        <v>2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163</v>
      </c>
      <c r="AU241" s="227" t="s">
        <v>81</v>
      </c>
      <c r="AV241" s="12" t="s">
        <v>161</v>
      </c>
      <c r="AW241" s="12" t="s">
        <v>37</v>
      </c>
      <c r="AX241" s="12" t="s">
        <v>81</v>
      </c>
      <c r="AY241" s="227" t="s">
        <v>153</v>
      </c>
    </row>
    <row r="242" spans="2:65" s="1" customFormat="1" ht="22.5" customHeight="1">
      <c r="B242" s="41"/>
      <c r="C242" s="193" t="s">
        <v>490</v>
      </c>
      <c r="D242" s="193" t="s">
        <v>156</v>
      </c>
      <c r="E242" s="194" t="s">
        <v>1430</v>
      </c>
      <c r="F242" s="195" t="s">
        <v>1431</v>
      </c>
      <c r="G242" s="196" t="s">
        <v>169</v>
      </c>
      <c r="H242" s="197">
        <v>2</v>
      </c>
      <c r="I242" s="198"/>
      <c r="J242" s="199">
        <f>ROUND(I242*H242,2)</f>
        <v>0</v>
      </c>
      <c r="K242" s="195" t="s">
        <v>21</v>
      </c>
      <c r="L242" s="61"/>
      <c r="M242" s="200" t="s">
        <v>21</v>
      </c>
      <c r="N242" s="201" t="s">
        <v>46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4" t="s">
        <v>937</v>
      </c>
      <c r="AT242" s="24" t="s">
        <v>156</v>
      </c>
      <c r="AU242" s="24" t="s">
        <v>81</v>
      </c>
      <c r="AY242" s="24" t="s">
        <v>153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161</v>
      </c>
      <c r="BK242" s="204">
        <f>ROUND(I242*H242,2)</f>
        <v>0</v>
      </c>
      <c r="BL242" s="24" t="s">
        <v>937</v>
      </c>
      <c r="BM242" s="24" t="s">
        <v>1432</v>
      </c>
    </row>
    <row r="243" spans="2:51" s="13" customFormat="1" ht="13.5">
      <c r="B243" s="228"/>
      <c r="C243" s="229"/>
      <c r="D243" s="207" t="s">
        <v>163</v>
      </c>
      <c r="E243" s="230" t="s">
        <v>21</v>
      </c>
      <c r="F243" s="231" t="s">
        <v>1307</v>
      </c>
      <c r="G243" s="229"/>
      <c r="H243" s="232" t="s">
        <v>21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163</v>
      </c>
      <c r="AU243" s="238" t="s">
        <v>81</v>
      </c>
      <c r="AV243" s="13" t="s">
        <v>81</v>
      </c>
      <c r="AW243" s="13" t="s">
        <v>37</v>
      </c>
      <c r="AX243" s="13" t="s">
        <v>73</v>
      </c>
      <c r="AY243" s="238" t="s">
        <v>153</v>
      </c>
    </row>
    <row r="244" spans="2:51" s="11" customFormat="1" ht="13.5">
      <c r="B244" s="205"/>
      <c r="C244" s="206"/>
      <c r="D244" s="207" t="s">
        <v>163</v>
      </c>
      <c r="E244" s="208" t="s">
        <v>21</v>
      </c>
      <c r="F244" s="209" t="s">
        <v>83</v>
      </c>
      <c r="G244" s="206"/>
      <c r="H244" s="210">
        <v>2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163</v>
      </c>
      <c r="AU244" s="216" t="s">
        <v>81</v>
      </c>
      <c r="AV244" s="11" t="s">
        <v>83</v>
      </c>
      <c r="AW244" s="11" t="s">
        <v>37</v>
      </c>
      <c r="AX244" s="11" t="s">
        <v>73</v>
      </c>
      <c r="AY244" s="216" t="s">
        <v>153</v>
      </c>
    </row>
    <row r="245" spans="2:51" s="12" customFormat="1" ht="13.5">
      <c r="B245" s="217"/>
      <c r="C245" s="218"/>
      <c r="D245" s="239" t="s">
        <v>163</v>
      </c>
      <c r="E245" s="240" t="s">
        <v>21</v>
      </c>
      <c r="F245" s="241" t="s">
        <v>165</v>
      </c>
      <c r="G245" s="218"/>
      <c r="H245" s="242">
        <v>2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163</v>
      </c>
      <c r="AU245" s="227" t="s">
        <v>81</v>
      </c>
      <c r="AV245" s="12" t="s">
        <v>161</v>
      </c>
      <c r="AW245" s="12" t="s">
        <v>37</v>
      </c>
      <c r="AX245" s="12" t="s">
        <v>81</v>
      </c>
      <c r="AY245" s="227" t="s">
        <v>153</v>
      </c>
    </row>
    <row r="246" spans="2:65" s="1" customFormat="1" ht="22.5" customHeight="1">
      <c r="B246" s="41"/>
      <c r="C246" s="193" t="s">
        <v>494</v>
      </c>
      <c r="D246" s="193" t="s">
        <v>156</v>
      </c>
      <c r="E246" s="194" t="s">
        <v>1433</v>
      </c>
      <c r="F246" s="195" t="s">
        <v>1434</v>
      </c>
      <c r="G246" s="196" t="s">
        <v>169</v>
      </c>
      <c r="H246" s="197">
        <v>2</v>
      </c>
      <c r="I246" s="198"/>
      <c r="J246" s="199">
        <f>ROUND(I246*H246,2)</f>
        <v>0</v>
      </c>
      <c r="K246" s="195" t="s">
        <v>21</v>
      </c>
      <c r="L246" s="61"/>
      <c r="M246" s="200" t="s">
        <v>21</v>
      </c>
      <c r="N246" s="201" t="s">
        <v>46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4" t="s">
        <v>937</v>
      </c>
      <c r="AT246" s="24" t="s">
        <v>156</v>
      </c>
      <c r="AU246" s="24" t="s">
        <v>81</v>
      </c>
      <c r="AY246" s="24" t="s">
        <v>153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161</v>
      </c>
      <c r="BK246" s="204">
        <f>ROUND(I246*H246,2)</f>
        <v>0</v>
      </c>
      <c r="BL246" s="24" t="s">
        <v>937</v>
      </c>
      <c r="BM246" s="24" t="s">
        <v>1435</v>
      </c>
    </row>
    <row r="247" spans="2:51" s="13" customFormat="1" ht="13.5">
      <c r="B247" s="228"/>
      <c r="C247" s="229"/>
      <c r="D247" s="207" t="s">
        <v>163</v>
      </c>
      <c r="E247" s="230" t="s">
        <v>21</v>
      </c>
      <c r="F247" s="231" t="s">
        <v>1307</v>
      </c>
      <c r="G247" s="229"/>
      <c r="H247" s="232" t="s">
        <v>21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163</v>
      </c>
      <c r="AU247" s="238" t="s">
        <v>81</v>
      </c>
      <c r="AV247" s="13" t="s">
        <v>81</v>
      </c>
      <c r="AW247" s="13" t="s">
        <v>37</v>
      </c>
      <c r="AX247" s="13" t="s">
        <v>73</v>
      </c>
      <c r="AY247" s="238" t="s">
        <v>153</v>
      </c>
    </row>
    <row r="248" spans="2:51" s="11" customFormat="1" ht="13.5">
      <c r="B248" s="205"/>
      <c r="C248" s="206"/>
      <c r="D248" s="207" t="s">
        <v>163</v>
      </c>
      <c r="E248" s="208" t="s">
        <v>21</v>
      </c>
      <c r="F248" s="209" t="s">
        <v>83</v>
      </c>
      <c r="G248" s="206"/>
      <c r="H248" s="210">
        <v>2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163</v>
      </c>
      <c r="AU248" s="216" t="s">
        <v>81</v>
      </c>
      <c r="AV248" s="11" t="s">
        <v>83</v>
      </c>
      <c r="AW248" s="11" t="s">
        <v>37</v>
      </c>
      <c r="AX248" s="11" t="s">
        <v>73</v>
      </c>
      <c r="AY248" s="216" t="s">
        <v>153</v>
      </c>
    </row>
    <row r="249" spans="2:51" s="12" customFormat="1" ht="13.5">
      <c r="B249" s="217"/>
      <c r="C249" s="218"/>
      <c r="D249" s="239" t="s">
        <v>163</v>
      </c>
      <c r="E249" s="240" t="s">
        <v>21</v>
      </c>
      <c r="F249" s="241" t="s">
        <v>165</v>
      </c>
      <c r="G249" s="218"/>
      <c r="H249" s="242">
        <v>2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163</v>
      </c>
      <c r="AU249" s="227" t="s">
        <v>81</v>
      </c>
      <c r="AV249" s="12" t="s">
        <v>161</v>
      </c>
      <c r="AW249" s="12" t="s">
        <v>37</v>
      </c>
      <c r="AX249" s="12" t="s">
        <v>81</v>
      </c>
      <c r="AY249" s="227" t="s">
        <v>153</v>
      </c>
    </row>
    <row r="250" spans="2:65" s="1" customFormat="1" ht="22.5" customHeight="1">
      <c r="B250" s="41"/>
      <c r="C250" s="193" t="s">
        <v>500</v>
      </c>
      <c r="D250" s="193" t="s">
        <v>156</v>
      </c>
      <c r="E250" s="194" t="s">
        <v>1436</v>
      </c>
      <c r="F250" s="195" t="s">
        <v>1419</v>
      </c>
      <c r="G250" s="196" t="s">
        <v>169</v>
      </c>
      <c r="H250" s="197">
        <v>2</v>
      </c>
      <c r="I250" s="198"/>
      <c r="J250" s="199">
        <f>ROUND(I250*H250,2)</f>
        <v>0</v>
      </c>
      <c r="K250" s="195" t="s">
        <v>21</v>
      </c>
      <c r="L250" s="61"/>
      <c r="M250" s="200" t="s">
        <v>21</v>
      </c>
      <c r="N250" s="201" t="s">
        <v>46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4" t="s">
        <v>937</v>
      </c>
      <c r="AT250" s="24" t="s">
        <v>156</v>
      </c>
      <c r="AU250" s="24" t="s">
        <v>81</v>
      </c>
      <c r="AY250" s="24" t="s">
        <v>153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161</v>
      </c>
      <c r="BK250" s="204">
        <f>ROUND(I250*H250,2)</f>
        <v>0</v>
      </c>
      <c r="BL250" s="24" t="s">
        <v>937</v>
      </c>
      <c r="BM250" s="24" t="s">
        <v>1437</v>
      </c>
    </row>
    <row r="251" spans="2:51" s="13" customFormat="1" ht="13.5">
      <c r="B251" s="228"/>
      <c r="C251" s="229"/>
      <c r="D251" s="207" t="s">
        <v>163</v>
      </c>
      <c r="E251" s="230" t="s">
        <v>21</v>
      </c>
      <c r="F251" s="231" t="s">
        <v>1307</v>
      </c>
      <c r="G251" s="229"/>
      <c r="H251" s="232" t="s">
        <v>21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163</v>
      </c>
      <c r="AU251" s="238" t="s">
        <v>81</v>
      </c>
      <c r="AV251" s="13" t="s">
        <v>81</v>
      </c>
      <c r="AW251" s="13" t="s">
        <v>37</v>
      </c>
      <c r="AX251" s="13" t="s">
        <v>73</v>
      </c>
      <c r="AY251" s="238" t="s">
        <v>153</v>
      </c>
    </row>
    <row r="252" spans="2:51" s="11" customFormat="1" ht="13.5">
      <c r="B252" s="205"/>
      <c r="C252" s="206"/>
      <c r="D252" s="207" t="s">
        <v>163</v>
      </c>
      <c r="E252" s="208" t="s">
        <v>21</v>
      </c>
      <c r="F252" s="209" t="s">
        <v>83</v>
      </c>
      <c r="G252" s="206"/>
      <c r="H252" s="210">
        <v>2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163</v>
      </c>
      <c r="AU252" s="216" t="s">
        <v>81</v>
      </c>
      <c r="AV252" s="11" t="s">
        <v>83</v>
      </c>
      <c r="AW252" s="11" t="s">
        <v>37</v>
      </c>
      <c r="AX252" s="11" t="s">
        <v>73</v>
      </c>
      <c r="AY252" s="216" t="s">
        <v>153</v>
      </c>
    </row>
    <row r="253" spans="2:51" s="12" customFormat="1" ht="13.5">
      <c r="B253" s="217"/>
      <c r="C253" s="218"/>
      <c r="D253" s="239" t="s">
        <v>163</v>
      </c>
      <c r="E253" s="240" t="s">
        <v>21</v>
      </c>
      <c r="F253" s="241" t="s">
        <v>165</v>
      </c>
      <c r="G253" s="218"/>
      <c r="H253" s="242">
        <v>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163</v>
      </c>
      <c r="AU253" s="227" t="s">
        <v>81</v>
      </c>
      <c r="AV253" s="12" t="s">
        <v>161</v>
      </c>
      <c r="AW253" s="12" t="s">
        <v>37</v>
      </c>
      <c r="AX253" s="12" t="s">
        <v>81</v>
      </c>
      <c r="AY253" s="227" t="s">
        <v>153</v>
      </c>
    </row>
    <row r="254" spans="2:65" s="1" customFormat="1" ht="22.5" customHeight="1">
      <c r="B254" s="41"/>
      <c r="C254" s="193" t="s">
        <v>506</v>
      </c>
      <c r="D254" s="193" t="s">
        <v>156</v>
      </c>
      <c r="E254" s="194" t="s">
        <v>1438</v>
      </c>
      <c r="F254" s="195" t="s">
        <v>1439</v>
      </c>
      <c r="G254" s="196" t="s">
        <v>169</v>
      </c>
      <c r="H254" s="197">
        <v>2</v>
      </c>
      <c r="I254" s="198"/>
      <c r="J254" s="199">
        <f>ROUND(I254*H254,2)</f>
        <v>0</v>
      </c>
      <c r="K254" s="195" t="s">
        <v>21</v>
      </c>
      <c r="L254" s="61"/>
      <c r="M254" s="200" t="s">
        <v>21</v>
      </c>
      <c r="N254" s="201" t="s">
        <v>46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AR254" s="24" t="s">
        <v>937</v>
      </c>
      <c r="AT254" s="24" t="s">
        <v>156</v>
      </c>
      <c r="AU254" s="24" t="s">
        <v>81</v>
      </c>
      <c r="AY254" s="24" t="s">
        <v>153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161</v>
      </c>
      <c r="BK254" s="204">
        <f>ROUND(I254*H254,2)</f>
        <v>0</v>
      </c>
      <c r="BL254" s="24" t="s">
        <v>937</v>
      </c>
      <c r="BM254" s="24" t="s">
        <v>1440</v>
      </c>
    </row>
    <row r="255" spans="2:51" s="13" customFormat="1" ht="13.5">
      <c r="B255" s="228"/>
      <c r="C255" s="229"/>
      <c r="D255" s="207" t="s">
        <v>163</v>
      </c>
      <c r="E255" s="230" t="s">
        <v>21</v>
      </c>
      <c r="F255" s="231" t="s">
        <v>1307</v>
      </c>
      <c r="G255" s="229"/>
      <c r="H255" s="232" t="s">
        <v>21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163</v>
      </c>
      <c r="AU255" s="238" t="s">
        <v>81</v>
      </c>
      <c r="AV255" s="13" t="s">
        <v>81</v>
      </c>
      <c r="AW255" s="13" t="s">
        <v>37</v>
      </c>
      <c r="AX255" s="13" t="s">
        <v>73</v>
      </c>
      <c r="AY255" s="238" t="s">
        <v>153</v>
      </c>
    </row>
    <row r="256" spans="2:51" s="11" customFormat="1" ht="13.5">
      <c r="B256" s="205"/>
      <c r="C256" s="206"/>
      <c r="D256" s="207" t="s">
        <v>163</v>
      </c>
      <c r="E256" s="208" t="s">
        <v>21</v>
      </c>
      <c r="F256" s="209" t="s">
        <v>83</v>
      </c>
      <c r="G256" s="206"/>
      <c r="H256" s="210">
        <v>2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163</v>
      </c>
      <c r="AU256" s="216" t="s">
        <v>81</v>
      </c>
      <c r="AV256" s="11" t="s">
        <v>83</v>
      </c>
      <c r="AW256" s="11" t="s">
        <v>37</v>
      </c>
      <c r="AX256" s="11" t="s">
        <v>73</v>
      </c>
      <c r="AY256" s="216" t="s">
        <v>153</v>
      </c>
    </row>
    <row r="257" spans="2:51" s="12" customFormat="1" ht="13.5">
      <c r="B257" s="217"/>
      <c r="C257" s="218"/>
      <c r="D257" s="239" t="s">
        <v>163</v>
      </c>
      <c r="E257" s="240" t="s">
        <v>21</v>
      </c>
      <c r="F257" s="241" t="s">
        <v>165</v>
      </c>
      <c r="G257" s="218"/>
      <c r="H257" s="242">
        <v>2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163</v>
      </c>
      <c r="AU257" s="227" t="s">
        <v>81</v>
      </c>
      <c r="AV257" s="12" t="s">
        <v>161</v>
      </c>
      <c r="AW257" s="12" t="s">
        <v>37</v>
      </c>
      <c r="AX257" s="12" t="s">
        <v>81</v>
      </c>
      <c r="AY257" s="227" t="s">
        <v>153</v>
      </c>
    </row>
    <row r="258" spans="2:65" s="1" customFormat="1" ht="22.5" customHeight="1">
      <c r="B258" s="41"/>
      <c r="C258" s="193" t="s">
        <v>510</v>
      </c>
      <c r="D258" s="193" t="s">
        <v>156</v>
      </c>
      <c r="E258" s="194" t="s">
        <v>1441</v>
      </c>
      <c r="F258" s="195" t="s">
        <v>1442</v>
      </c>
      <c r="G258" s="196" t="s">
        <v>1443</v>
      </c>
      <c r="H258" s="197">
        <v>3</v>
      </c>
      <c r="I258" s="198"/>
      <c r="J258" s="199">
        <f>ROUND(I258*H258,2)</f>
        <v>0</v>
      </c>
      <c r="K258" s="195" t="s">
        <v>21</v>
      </c>
      <c r="L258" s="61"/>
      <c r="M258" s="200" t="s">
        <v>21</v>
      </c>
      <c r="N258" s="201" t="s">
        <v>46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4" t="s">
        <v>937</v>
      </c>
      <c r="AT258" s="24" t="s">
        <v>156</v>
      </c>
      <c r="AU258" s="24" t="s">
        <v>81</v>
      </c>
      <c r="AY258" s="24" t="s">
        <v>153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161</v>
      </c>
      <c r="BK258" s="204">
        <f>ROUND(I258*H258,2)</f>
        <v>0</v>
      </c>
      <c r="BL258" s="24" t="s">
        <v>937</v>
      </c>
      <c r="BM258" s="24" t="s">
        <v>1444</v>
      </c>
    </row>
    <row r="259" spans="2:51" s="13" customFormat="1" ht="13.5">
      <c r="B259" s="228"/>
      <c r="C259" s="229"/>
      <c r="D259" s="207" t="s">
        <v>163</v>
      </c>
      <c r="E259" s="230" t="s">
        <v>21</v>
      </c>
      <c r="F259" s="231" t="s">
        <v>1307</v>
      </c>
      <c r="G259" s="229"/>
      <c r="H259" s="232" t="s">
        <v>21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163</v>
      </c>
      <c r="AU259" s="238" t="s">
        <v>81</v>
      </c>
      <c r="AV259" s="13" t="s">
        <v>81</v>
      </c>
      <c r="AW259" s="13" t="s">
        <v>37</v>
      </c>
      <c r="AX259" s="13" t="s">
        <v>73</v>
      </c>
      <c r="AY259" s="238" t="s">
        <v>153</v>
      </c>
    </row>
    <row r="260" spans="2:51" s="11" customFormat="1" ht="13.5">
      <c r="B260" s="205"/>
      <c r="C260" s="206"/>
      <c r="D260" s="207" t="s">
        <v>163</v>
      </c>
      <c r="E260" s="208" t="s">
        <v>21</v>
      </c>
      <c r="F260" s="209" t="s">
        <v>154</v>
      </c>
      <c r="G260" s="206"/>
      <c r="H260" s="210">
        <v>3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163</v>
      </c>
      <c r="AU260" s="216" t="s">
        <v>81</v>
      </c>
      <c r="AV260" s="11" t="s">
        <v>83</v>
      </c>
      <c r="AW260" s="11" t="s">
        <v>37</v>
      </c>
      <c r="AX260" s="11" t="s">
        <v>73</v>
      </c>
      <c r="AY260" s="216" t="s">
        <v>153</v>
      </c>
    </row>
    <row r="261" spans="2:51" s="12" customFormat="1" ht="13.5">
      <c r="B261" s="217"/>
      <c r="C261" s="218"/>
      <c r="D261" s="239" t="s">
        <v>163</v>
      </c>
      <c r="E261" s="240" t="s">
        <v>21</v>
      </c>
      <c r="F261" s="241" t="s">
        <v>165</v>
      </c>
      <c r="G261" s="218"/>
      <c r="H261" s="242">
        <v>3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163</v>
      </c>
      <c r="AU261" s="227" t="s">
        <v>81</v>
      </c>
      <c r="AV261" s="12" t="s">
        <v>161</v>
      </c>
      <c r="AW261" s="12" t="s">
        <v>37</v>
      </c>
      <c r="AX261" s="12" t="s">
        <v>81</v>
      </c>
      <c r="AY261" s="227" t="s">
        <v>153</v>
      </c>
    </row>
    <row r="262" spans="2:65" s="1" customFormat="1" ht="22.5" customHeight="1">
      <c r="B262" s="41"/>
      <c r="C262" s="193" t="s">
        <v>516</v>
      </c>
      <c r="D262" s="193" t="s">
        <v>156</v>
      </c>
      <c r="E262" s="194" t="s">
        <v>1445</v>
      </c>
      <c r="F262" s="195" t="s">
        <v>1446</v>
      </c>
      <c r="G262" s="196" t="s">
        <v>1443</v>
      </c>
      <c r="H262" s="197">
        <v>3</v>
      </c>
      <c r="I262" s="198"/>
      <c r="J262" s="199">
        <f>ROUND(I262*H262,2)</f>
        <v>0</v>
      </c>
      <c r="K262" s="195" t="s">
        <v>21</v>
      </c>
      <c r="L262" s="61"/>
      <c r="M262" s="200" t="s">
        <v>21</v>
      </c>
      <c r="N262" s="201" t="s">
        <v>46</v>
      </c>
      <c r="O262" s="42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4" t="s">
        <v>937</v>
      </c>
      <c r="AT262" s="24" t="s">
        <v>156</v>
      </c>
      <c r="AU262" s="24" t="s">
        <v>81</v>
      </c>
      <c r="AY262" s="24" t="s">
        <v>153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161</v>
      </c>
      <c r="BK262" s="204">
        <f>ROUND(I262*H262,2)</f>
        <v>0</v>
      </c>
      <c r="BL262" s="24" t="s">
        <v>937</v>
      </c>
      <c r="BM262" s="24" t="s">
        <v>1447</v>
      </c>
    </row>
    <row r="263" spans="2:51" s="13" customFormat="1" ht="13.5">
      <c r="B263" s="228"/>
      <c r="C263" s="229"/>
      <c r="D263" s="207" t="s">
        <v>163</v>
      </c>
      <c r="E263" s="230" t="s">
        <v>21</v>
      </c>
      <c r="F263" s="231" t="s">
        <v>1307</v>
      </c>
      <c r="G263" s="229"/>
      <c r="H263" s="232" t="s">
        <v>21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163</v>
      </c>
      <c r="AU263" s="238" t="s">
        <v>81</v>
      </c>
      <c r="AV263" s="13" t="s">
        <v>81</v>
      </c>
      <c r="AW263" s="13" t="s">
        <v>37</v>
      </c>
      <c r="AX263" s="13" t="s">
        <v>73</v>
      </c>
      <c r="AY263" s="238" t="s">
        <v>153</v>
      </c>
    </row>
    <row r="264" spans="2:51" s="11" customFormat="1" ht="13.5">
      <c r="B264" s="205"/>
      <c r="C264" s="206"/>
      <c r="D264" s="207" t="s">
        <v>163</v>
      </c>
      <c r="E264" s="208" t="s">
        <v>21</v>
      </c>
      <c r="F264" s="209" t="s">
        <v>154</v>
      </c>
      <c r="G264" s="206"/>
      <c r="H264" s="210">
        <v>3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163</v>
      </c>
      <c r="AU264" s="216" t="s">
        <v>81</v>
      </c>
      <c r="AV264" s="11" t="s">
        <v>83</v>
      </c>
      <c r="AW264" s="11" t="s">
        <v>37</v>
      </c>
      <c r="AX264" s="11" t="s">
        <v>73</v>
      </c>
      <c r="AY264" s="216" t="s">
        <v>153</v>
      </c>
    </row>
    <row r="265" spans="2:51" s="12" customFormat="1" ht="13.5">
      <c r="B265" s="217"/>
      <c r="C265" s="218"/>
      <c r="D265" s="239" t="s">
        <v>163</v>
      </c>
      <c r="E265" s="240" t="s">
        <v>21</v>
      </c>
      <c r="F265" s="241" t="s">
        <v>165</v>
      </c>
      <c r="G265" s="218"/>
      <c r="H265" s="242">
        <v>3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163</v>
      </c>
      <c r="AU265" s="227" t="s">
        <v>81</v>
      </c>
      <c r="AV265" s="12" t="s">
        <v>161</v>
      </c>
      <c r="AW265" s="12" t="s">
        <v>37</v>
      </c>
      <c r="AX265" s="12" t="s">
        <v>81</v>
      </c>
      <c r="AY265" s="227" t="s">
        <v>153</v>
      </c>
    </row>
    <row r="266" spans="2:65" s="1" customFormat="1" ht="22.5" customHeight="1">
      <c r="B266" s="41"/>
      <c r="C266" s="193" t="s">
        <v>523</v>
      </c>
      <c r="D266" s="193" t="s">
        <v>156</v>
      </c>
      <c r="E266" s="194" t="s">
        <v>1448</v>
      </c>
      <c r="F266" s="195" t="s">
        <v>1449</v>
      </c>
      <c r="G266" s="196" t="s">
        <v>169</v>
      </c>
      <c r="H266" s="197">
        <v>1</v>
      </c>
      <c r="I266" s="198"/>
      <c r="J266" s="199">
        <f>ROUND(I266*H266,2)</f>
        <v>0</v>
      </c>
      <c r="K266" s="195" t="s">
        <v>21</v>
      </c>
      <c r="L266" s="61"/>
      <c r="M266" s="200" t="s">
        <v>21</v>
      </c>
      <c r="N266" s="201" t="s">
        <v>46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4" t="s">
        <v>937</v>
      </c>
      <c r="AT266" s="24" t="s">
        <v>156</v>
      </c>
      <c r="AU266" s="24" t="s">
        <v>81</v>
      </c>
      <c r="AY266" s="24" t="s">
        <v>153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161</v>
      </c>
      <c r="BK266" s="204">
        <f>ROUND(I266*H266,2)</f>
        <v>0</v>
      </c>
      <c r="BL266" s="24" t="s">
        <v>937</v>
      </c>
      <c r="BM266" s="24" t="s">
        <v>1450</v>
      </c>
    </row>
    <row r="267" spans="2:51" s="13" customFormat="1" ht="13.5">
      <c r="B267" s="228"/>
      <c r="C267" s="229"/>
      <c r="D267" s="207" t="s">
        <v>163</v>
      </c>
      <c r="E267" s="230" t="s">
        <v>21</v>
      </c>
      <c r="F267" s="231" t="s">
        <v>1307</v>
      </c>
      <c r="G267" s="229"/>
      <c r="H267" s="232" t="s">
        <v>21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163</v>
      </c>
      <c r="AU267" s="238" t="s">
        <v>81</v>
      </c>
      <c r="AV267" s="13" t="s">
        <v>81</v>
      </c>
      <c r="AW267" s="13" t="s">
        <v>37</v>
      </c>
      <c r="AX267" s="13" t="s">
        <v>73</v>
      </c>
      <c r="AY267" s="238" t="s">
        <v>153</v>
      </c>
    </row>
    <row r="268" spans="2:51" s="11" customFormat="1" ht="13.5">
      <c r="B268" s="205"/>
      <c r="C268" s="206"/>
      <c r="D268" s="207" t="s">
        <v>163</v>
      </c>
      <c r="E268" s="208" t="s">
        <v>21</v>
      </c>
      <c r="F268" s="209" t="s">
        <v>81</v>
      </c>
      <c r="G268" s="206"/>
      <c r="H268" s="210">
        <v>1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163</v>
      </c>
      <c r="AU268" s="216" t="s">
        <v>81</v>
      </c>
      <c r="AV268" s="11" t="s">
        <v>83</v>
      </c>
      <c r="AW268" s="11" t="s">
        <v>37</v>
      </c>
      <c r="AX268" s="11" t="s">
        <v>73</v>
      </c>
      <c r="AY268" s="216" t="s">
        <v>153</v>
      </c>
    </row>
    <row r="269" spans="2:51" s="12" customFormat="1" ht="13.5">
      <c r="B269" s="217"/>
      <c r="C269" s="218"/>
      <c r="D269" s="239" t="s">
        <v>163</v>
      </c>
      <c r="E269" s="240" t="s">
        <v>21</v>
      </c>
      <c r="F269" s="241" t="s">
        <v>165</v>
      </c>
      <c r="G269" s="218"/>
      <c r="H269" s="242">
        <v>1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163</v>
      </c>
      <c r="AU269" s="227" t="s">
        <v>81</v>
      </c>
      <c r="AV269" s="12" t="s">
        <v>161</v>
      </c>
      <c r="AW269" s="12" t="s">
        <v>37</v>
      </c>
      <c r="AX269" s="12" t="s">
        <v>81</v>
      </c>
      <c r="AY269" s="227" t="s">
        <v>153</v>
      </c>
    </row>
    <row r="270" spans="2:65" s="1" customFormat="1" ht="22.5" customHeight="1">
      <c r="B270" s="41"/>
      <c r="C270" s="193" t="s">
        <v>528</v>
      </c>
      <c r="D270" s="193" t="s">
        <v>156</v>
      </c>
      <c r="E270" s="194" t="s">
        <v>1451</v>
      </c>
      <c r="F270" s="195" t="s">
        <v>1452</v>
      </c>
      <c r="G270" s="196" t="s">
        <v>1059</v>
      </c>
      <c r="H270" s="197">
        <v>1</v>
      </c>
      <c r="I270" s="198"/>
      <c r="J270" s="199">
        <f>ROUND(I270*H270,2)</f>
        <v>0</v>
      </c>
      <c r="K270" s="195" t="s">
        <v>21</v>
      </c>
      <c r="L270" s="61"/>
      <c r="M270" s="200" t="s">
        <v>21</v>
      </c>
      <c r="N270" s="201" t="s">
        <v>46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4" t="s">
        <v>937</v>
      </c>
      <c r="AT270" s="24" t="s">
        <v>156</v>
      </c>
      <c r="AU270" s="24" t="s">
        <v>81</v>
      </c>
      <c r="AY270" s="24" t="s">
        <v>153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161</v>
      </c>
      <c r="BK270" s="204">
        <f>ROUND(I270*H270,2)</f>
        <v>0</v>
      </c>
      <c r="BL270" s="24" t="s">
        <v>937</v>
      </c>
      <c r="BM270" s="24" t="s">
        <v>1453</v>
      </c>
    </row>
    <row r="271" spans="2:51" s="13" customFormat="1" ht="13.5">
      <c r="B271" s="228"/>
      <c r="C271" s="229"/>
      <c r="D271" s="207" t="s">
        <v>163</v>
      </c>
      <c r="E271" s="230" t="s">
        <v>21</v>
      </c>
      <c r="F271" s="231" t="s">
        <v>1307</v>
      </c>
      <c r="G271" s="229"/>
      <c r="H271" s="232" t="s">
        <v>21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163</v>
      </c>
      <c r="AU271" s="238" t="s">
        <v>81</v>
      </c>
      <c r="AV271" s="13" t="s">
        <v>81</v>
      </c>
      <c r="AW271" s="13" t="s">
        <v>37</v>
      </c>
      <c r="AX271" s="13" t="s">
        <v>73</v>
      </c>
      <c r="AY271" s="238" t="s">
        <v>153</v>
      </c>
    </row>
    <row r="272" spans="2:51" s="11" customFormat="1" ht="13.5">
      <c r="B272" s="205"/>
      <c r="C272" s="206"/>
      <c r="D272" s="207" t="s">
        <v>163</v>
      </c>
      <c r="E272" s="208" t="s">
        <v>21</v>
      </c>
      <c r="F272" s="209" t="s">
        <v>81</v>
      </c>
      <c r="G272" s="206"/>
      <c r="H272" s="210">
        <v>1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163</v>
      </c>
      <c r="AU272" s="216" t="s">
        <v>81</v>
      </c>
      <c r="AV272" s="11" t="s">
        <v>83</v>
      </c>
      <c r="AW272" s="11" t="s">
        <v>37</v>
      </c>
      <c r="AX272" s="11" t="s">
        <v>73</v>
      </c>
      <c r="AY272" s="216" t="s">
        <v>153</v>
      </c>
    </row>
    <row r="273" spans="2:51" s="12" customFormat="1" ht="13.5">
      <c r="B273" s="217"/>
      <c r="C273" s="218"/>
      <c r="D273" s="239" t="s">
        <v>163</v>
      </c>
      <c r="E273" s="240" t="s">
        <v>21</v>
      </c>
      <c r="F273" s="241" t="s">
        <v>165</v>
      </c>
      <c r="G273" s="218"/>
      <c r="H273" s="242">
        <v>1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163</v>
      </c>
      <c r="AU273" s="227" t="s">
        <v>81</v>
      </c>
      <c r="AV273" s="12" t="s">
        <v>161</v>
      </c>
      <c r="AW273" s="12" t="s">
        <v>37</v>
      </c>
      <c r="AX273" s="12" t="s">
        <v>81</v>
      </c>
      <c r="AY273" s="227" t="s">
        <v>153</v>
      </c>
    </row>
    <row r="274" spans="2:65" s="1" customFormat="1" ht="22.5" customHeight="1">
      <c r="B274" s="41"/>
      <c r="C274" s="193" t="s">
        <v>533</v>
      </c>
      <c r="D274" s="193" t="s">
        <v>156</v>
      </c>
      <c r="E274" s="194" t="s">
        <v>1454</v>
      </c>
      <c r="F274" s="195" t="s">
        <v>1455</v>
      </c>
      <c r="G274" s="196" t="s">
        <v>169</v>
      </c>
      <c r="H274" s="197">
        <v>1</v>
      </c>
      <c r="I274" s="198"/>
      <c r="J274" s="199">
        <f>ROUND(I274*H274,2)</f>
        <v>0</v>
      </c>
      <c r="K274" s="195" t="s">
        <v>21</v>
      </c>
      <c r="L274" s="61"/>
      <c r="M274" s="200" t="s">
        <v>21</v>
      </c>
      <c r="N274" s="201" t="s">
        <v>46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4" t="s">
        <v>937</v>
      </c>
      <c r="AT274" s="24" t="s">
        <v>156</v>
      </c>
      <c r="AU274" s="24" t="s">
        <v>81</v>
      </c>
      <c r="AY274" s="24" t="s">
        <v>153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161</v>
      </c>
      <c r="BK274" s="204">
        <f>ROUND(I274*H274,2)</f>
        <v>0</v>
      </c>
      <c r="BL274" s="24" t="s">
        <v>937</v>
      </c>
      <c r="BM274" s="24" t="s">
        <v>1456</v>
      </c>
    </row>
    <row r="275" spans="2:51" s="13" customFormat="1" ht="13.5">
      <c r="B275" s="228"/>
      <c r="C275" s="229"/>
      <c r="D275" s="207" t="s">
        <v>163</v>
      </c>
      <c r="E275" s="230" t="s">
        <v>21</v>
      </c>
      <c r="F275" s="231" t="s">
        <v>1307</v>
      </c>
      <c r="G275" s="229"/>
      <c r="H275" s="232" t="s">
        <v>21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163</v>
      </c>
      <c r="AU275" s="238" t="s">
        <v>81</v>
      </c>
      <c r="AV275" s="13" t="s">
        <v>81</v>
      </c>
      <c r="AW275" s="13" t="s">
        <v>37</v>
      </c>
      <c r="AX275" s="13" t="s">
        <v>73</v>
      </c>
      <c r="AY275" s="238" t="s">
        <v>153</v>
      </c>
    </row>
    <row r="276" spans="2:51" s="11" customFormat="1" ht="13.5">
      <c r="B276" s="205"/>
      <c r="C276" s="206"/>
      <c r="D276" s="207" t="s">
        <v>163</v>
      </c>
      <c r="E276" s="208" t="s">
        <v>21</v>
      </c>
      <c r="F276" s="209" t="s">
        <v>81</v>
      </c>
      <c r="G276" s="206"/>
      <c r="H276" s="210">
        <v>1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163</v>
      </c>
      <c r="AU276" s="216" t="s">
        <v>81</v>
      </c>
      <c r="AV276" s="11" t="s">
        <v>83</v>
      </c>
      <c r="AW276" s="11" t="s">
        <v>37</v>
      </c>
      <c r="AX276" s="11" t="s">
        <v>73</v>
      </c>
      <c r="AY276" s="216" t="s">
        <v>153</v>
      </c>
    </row>
    <row r="277" spans="2:51" s="12" customFormat="1" ht="13.5">
      <c r="B277" s="217"/>
      <c r="C277" s="218"/>
      <c r="D277" s="239" t="s">
        <v>163</v>
      </c>
      <c r="E277" s="240" t="s">
        <v>21</v>
      </c>
      <c r="F277" s="241" t="s">
        <v>165</v>
      </c>
      <c r="G277" s="218"/>
      <c r="H277" s="242">
        <v>1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163</v>
      </c>
      <c r="AU277" s="227" t="s">
        <v>81</v>
      </c>
      <c r="AV277" s="12" t="s">
        <v>161</v>
      </c>
      <c r="AW277" s="12" t="s">
        <v>37</v>
      </c>
      <c r="AX277" s="12" t="s">
        <v>81</v>
      </c>
      <c r="AY277" s="227" t="s">
        <v>153</v>
      </c>
    </row>
    <row r="278" spans="2:65" s="1" customFormat="1" ht="22.5" customHeight="1">
      <c r="B278" s="41"/>
      <c r="C278" s="193" t="s">
        <v>539</v>
      </c>
      <c r="D278" s="193" t="s">
        <v>156</v>
      </c>
      <c r="E278" s="194" t="s">
        <v>1457</v>
      </c>
      <c r="F278" s="195" t="s">
        <v>1458</v>
      </c>
      <c r="G278" s="196" t="s">
        <v>21</v>
      </c>
      <c r="H278" s="197">
        <v>1</v>
      </c>
      <c r="I278" s="198"/>
      <c r="J278" s="199">
        <f>ROUND(I278*H278,2)</f>
        <v>0</v>
      </c>
      <c r="K278" s="195" t="s">
        <v>21</v>
      </c>
      <c r="L278" s="61"/>
      <c r="M278" s="200" t="s">
        <v>21</v>
      </c>
      <c r="N278" s="201" t="s">
        <v>46</v>
      </c>
      <c r="O278" s="4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4" t="s">
        <v>937</v>
      </c>
      <c r="AT278" s="24" t="s">
        <v>156</v>
      </c>
      <c r="AU278" s="24" t="s">
        <v>81</v>
      </c>
      <c r="AY278" s="24" t="s">
        <v>153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4" t="s">
        <v>161</v>
      </c>
      <c r="BK278" s="204">
        <f>ROUND(I278*H278,2)</f>
        <v>0</v>
      </c>
      <c r="BL278" s="24" t="s">
        <v>937</v>
      </c>
      <c r="BM278" s="24" t="s">
        <v>1459</v>
      </c>
    </row>
    <row r="279" spans="2:51" s="13" customFormat="1" ht="13.5">
      <c r="B279" s="228"/>
      <c r="C279" s="229"/>
      <c r="D279" s="207" t="s">
        <v>163</v>
      </c>
      <c r="E279" s="230" t="s">
        <v>21</v>
      </c>
      <c r="F279" s="231" t="s">
        <v>1307</v>
      </c>
      <c r="G279" s="229"/>
      <c r="H279" s="232" t="s">
        <v>21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163</v>
      </c>
      <c r="AU279" s="238" t="s">
        <v>81</v>
      </c>
      <c r="AV279" s="13" t="s">
        <v>81</v>
      </c>
      <c r="AW279" s="13" t="s">
        <v>37</v>
      </c>
      <c r="AX279" s="13" t="s">
        <v>73</v>
      </c>
      <c r="AY279" s="238" t="s">
        <v>153</v>
      </c>
    </row>
    <row r="280" spans="2:51" s="11" customFormat="1" ht="13.5">
      <c r="B280" s="205"/>
      <c r="C280" s="206"/>
      <c r="D280" s="207" t="s">
        <v>163</v>
      </c>
      <c r="E280" s="208" t="s">
        <v>21</v>
      </c>
      <c r="F280" s="209" t="s">
        <v>81</v>
      </c>
      <c r="G280" s="206"/>
      <c r="H280" s="210">
        <v>1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163</v>
      </c>
      <c r="AU280" s="216" t="s">
        <v>81</v>
      </c>
      <c r="AV280" s="11" t="s">
        <v>83</v>
      </c>
      <c r="AW280" s="11" t="s">
        <v>37</v>
      </c>
      <c r="AX280" s="11" t="s">
        <v>73</v>
      </c>
      <c r="AY280" s="216" t="s">
        <v>153</v>
      </c>
    </row>
    <row r="281" spans="2:51" s="12" customFormat="1" ht="13.5">
      <c r="B281" s="217"/>
      <c r="C281" s="218"/>
      <c r="D281" s="239" t="s">
        <v>163</v>
      </c>
      <c r="E281" s="240" t="s">
        <v>21</v>
      </c>
      <c r="F281" s="241" t="s">
        <v>165</v>
      </c>
      <c r="G281" s="218"/>
      <c r="H281" s="242">
        <v>1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163</v>
      </c>
      <c r="AU281" s="227" t="s">
        <v>81</v>
      </c>
      <c r="AV281" s="12" t="s">
        <v>161</v>
      </c>
      <c r="AW281" s="12" t="s">
        <v>37</v>
      </c>
      <c r="AX281" s="12" t="s">
        <v>81</v>
      </c>
      <c r="AY281" s="227" t="s">
        <v>153</v>
      </c>
    </row>
    <row r="282" spans="2:65" s="1" customFormat="1" ht="22.5" customHeight="1">
      <c r="B282" s="41"/>
      <c r="C282" s="193" t="s">
        <v>544</v>
      </c>
      <c r="D282" s="193" t="s">
        <v>156</v>
      </c>
      <c r="E282" s="194" t="s">
        <v>1460</v>
      </c>
      <c r="F282" s="195" t="s">
        <v>1461</v>
      </c>
      <c r="G282" s="196" t="s">
        <v>1059</v>
      </c>
      <c r="H282" s="197">
        <v>1</v>
      </c>
      <c r="I282" s="198"/>
      <c r="J282" s="199">
        <f>ROUND(I282*H282,2)</f>
        <v>0</v>
      </c>
      <c r="K282" s="195" t="s">
        <v>21</v>
      </c>
      <c r="L282" s="61"/>
      <c r="M282" s="200" t="s">
        <v>21</v>
      </c>
      <c r="N282" s="201" t="s">
        <v>46</v>
      </c>
      <c r="O282" s="4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937</v>
      </c>
      <c r="AT282" s="24" t="s">
        <v>156</v>
      </c>
      <c r="AU282" s="24" t="s">
        <v>81</v>
      </c>
      <c r="AY282" s="24" t="s">
        <v>153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161</v>
      </c>
      <c r="BK282" s="204">
        <f>ROUND(I282*H282,2)</f>
        <v>0</v>
      </c>
      <c r="BL282" s="24" t="s">
        <v>937</v>
      </c>
      <c r="BM282" s="24" t="s">
        <v>1462</v>
      </c>
    </row>
    <row r="283" spans="2:51" s="13" customFormat="1" ht="13.5">
      <c r="B283" s="228"/>
      <c r="C283" s="229"/>
      <c r="D283" s="207" t="s">
        <v>163</v>
      </c>
      <c r="E283" s="230" t="s">
        <v>21</v>
      </c>
      <c r="F283" s="231" t="s">
        <v>1307</v>
      </c>
      <c r="G283" s="229"/>
      <c r="H283" s="232" t="s">
        <v>21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163</v>
      </c>
      <c r="AU283" s="238" t="s">
        <v>81</v>
      </c>
      <c r="AV283" s="13" t="s">
        <v>81</v>
      </c>
      <c r="AW283" s="13" t="s">
        <v>37</v>
      </c>
      <c r="AX283" s="13" t="s">
        <v>73</v>
      </c>
      <c r="AY283" s="238" t="s">
        <v>153</v>
      </c>
    </row>
    <row r="284" spans="2:51" s="11" customFormat="1" ht="13.5">
      <c r="B284" s="205"/>
      <c r="C284" s="206"/>
      <c r="D284" s="207" t="s">
        <v>163</v>
      </c>
      <c r="E284" s="208" t="s">
        <v>21</v>
      </c>
      <c r="F284" s="209" t="s">
        <v>81</v>
      </c>
      <c r="G284" s="206"/>
      <c r="H284" s="210">
        <v>1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163</v>
      </c>
      <c r="AU284" s="216" t="s">
        <v>81</v>
      </c>
      <c r="AV284" s="11" t="s">
        <v>83</v>
      </c>
      <c r="AW284" s="11" t="s">
        <v>37</v>
      </c>
      <c r="AX284" s="11" t="s">
        <v>73</v>
      </c>
      <c r="AY284" s="216" t="s">
        <v>153</v>
      </c>
    </row>
    <row r="285" spans="2:51" s="12" customFormat="1" ht="13.5">
      <c r="B285" s="217"/>
      <c r="C285" s="218"/>
      <c r="D285" s="239" t="s">
        <v>163</v>
      </c>
      <c r="E285" s="240" t="s">
        <v>21</v>
      </c>
      <c r="F285" s="241" t="s">
        <v>165</v>
      </c>
      <c r="G285" s="218"/>
      <c r="H285" s="242">
        <v>1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163</v>
      </c>
      <c r="AU285" s="227" t="s">
        <v>81</v>
      </c>
      <c r="AV285" s="12" t="s">
        <v>161</v>
      </c>
      <c r="AW285" s="12" t="s">
        <v>37</v>
      </c>
      <c r="AX285" s="12" t="s">
        <v>81</v>
      </c>
      <c r="AY285" s="227" t="s">
        <v>153</v>
      </c>
    </row>
    <row r="286" spans="2:65" s="1" customFormat="1" ht="31.5" customHeight="1">
      <c r="B286" s="41"/>
      <c r="C286" s="193" t="s">
        <v>550</v>
      </c>
      <c r="D286" s="193" t="s">
        <v>156</v>
      </c>
      <c r="E286" s="194" t="s">
        <v>1463</v>
      </c>
      <c r="F286" s="195" t="s">
        <v>1464</v>
      </c>
      <c r="G286" s="196" t="s">
        <v>1465</v>
      </c>
      <c r="H286" s="197">
        <v>1</v>
      </c>
      <c r="I286" s="198"/>
      <c r="J286" s="199">
        <f>ROUND(I286*H286,2)</f>
        <v>0</v>
      </c>
      <c r="K286" s="195" t="s">
        <v>21</v>
      </c>
      <c r="L286" s="61"/>
      <c r="M286" s="200" t="s">
        <v>21</v>
      </c>
      <c r="N286" s="201" t="s">
        <v>46</v>
      </c>
      <c r="O286" s="42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AR286" s="24" t="s">
        <v>937</v>
      </c>
      <c r="AT286" s="24" t="s">
        <v>156</v>
      </c>
      <c r="AU286" s="24" t="s">
        <v>81</v>
      </c>
      <c r="AY286" s="24" t="s">
        <v>153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161</v>
      </c>
      <c r="BK286" s="204">
        <f>ROUND(I286*H286,2)</f>
        <v>0</v>
      </c>
      <c r="BL286" s="24" t="s">
        <v>937</v>
      </c>
      <c r="BM286" s="24" t="s">
        <v>1466</v>
      </c>
    </row>
    <row r="287" spans="2:51" s="13" customFormat="1" ht="13.5">
      <c r="B287" s="228"/>
      <c r="C287" s="229"/>
      <c r="D287" s="207" t="s">
        <v>163</v>
      </c>
      <c r="E287" s="230" t="s">
        <v>21</v>
      </c>
      <c r="F287" s="231" t="s">
        <v>1307</v>
      </c>
      <c r="G287" s="229"/>
      <c r="H287" s="232" t="s">
        <v>21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163</v>
      </c>
      <c r="AU287" s="238" t="s">
        <v>81</v>
      </c>
      <c r="AV287" s="13" t="s">
        <v>81</v>
      </c>
      <c r="AW287" s="13" t="s">
        <v>37</v>
      </c>
      <c r="AX287" s="13" t="s">
        <v>73</v>
      </c>
      <c r="AY287" s="238" t="s">
        <v>153</v>
      </c>
    </row>
    <row r="288" spans="2:51" s="11" customFormat="1" ht="13.5">
      <c r="B288" s="205"/>
      <c r="C288" s="206"/>
      <c r="D288" s="207" t="s">
        <v>163</v>
      </c>
      <c r="E288" s="208" t="s">
        <v>21</v>
      </c>
      <c r="F288" s="209" t="s">
        <v>81</v>
      </c>
      <c r="G288" s="206"/>
      <c r="H288" s="210">
        <v>1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163</v>
      </c>
      <c r="AU288" s="216" t="s">
        <v>81</v>
      </c>
      <c r="AV288" s="11" t="s">
        <v>83</v>
      </c>
      <c r="AW288" s="11" t="s">
        <v>37</v>
      </c>
      <c r="AX288" s="11" t="s">
        <v>73</v>
      </c>
      <c r="AY288" s="216" t="s">
        <v>153</v>
      </c>
    </row>
    <row r="289" spans="2:51" s="12" customFormat="1" ht="13.5">
      <c r="B289" s="217"/>
      <c r="C289" s="218"/>
      <c r="D289" s="239" t="s">
        <v>163</v>
      </c>
      <c r="E289" s="240" t="s">
        <v>21</v>
      </c>
      <c r="F289" s="241" t="s">
        <v>165</v>
      </c>
      <c r="G289" s="218"/>
      <c r="H289" s="242">
        <v>1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163</v>
      </c>
      <c r="AU289" s="227" t="s">
        <v>81</v>
      </c>
      <c r="AV289" s="12" t="s">
        <v>161</v>
      </c>
      <c r="AW289" s="12" t="s">
        <v>37</v>
      </c>
      <c r="AX289" s="12" t="s">
        <v>81</v>
      </c>
      <c r="AY289" s="227" t="s">
        <v>153</v>
      </c>
    </row>
    <row r="290" spans="2:65" s="1" customFormat="1" ht="22.5" customHeight="1">
      <c r="B290" s="41"/>
      <c r="C290" s="193" t="s">
        <v>554</v>
      </c>
      <c r="D290" s="193" t="s">
        <v>156</v>
      </c>
      <c r="E290" s="194" t="s">
        <v>1467</v>
      </c>
      <c r="F290" s="195" t="s">
        <v>1468</v>
      </c>
      <c r="G290" s="196" t="s">
        <v>169</v>
      </c>
      <c r="H290" s="197">
        <v>1</v>
      </c>
      <c r="I290" s="198"/>
      <c r="J290" s="199">
        <f>ROUND(I290*H290,2)</f>
        <v>0</v>
      </c>
      <c r="K290" s="195" t="s">
        <v>21</v>
      </c>
      <c r="L290" s="61"/>
      <c r="M290" s="200" t="s">
        <v>21</v>
      </c>
      <c r="N290" s="201" t="s">
        <v>46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4" t="s">
        <v>937</v>
      </c>
      <c r="AT290" s="24" t="s">
        <v>156</v>
      </c>
      <c r="AU290" s="24" t="s">
        <v>81</v>
      </c>
      <c r="AY290" s="24" t="s">
        <v>153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4" t="s">
        <v>161</v>
      </c>
      <c r="BK290" s="204">
        <f>ROUND(I290*H290,2)</f>
        <v>0</v>
      </c>
      <c r="BL290" s="24" t="s">
        <v>937</v>
      </c>
      <c r="BM290" s="24" t="s">
        <v>1469</v>
      </c>
    </row>
    <row r="291" spans="2:51" s="13" customFormat="1" ht="13.5">
      <c r="B291" s="228"/>
      <c r="C291" s="229"/>
      <c r="D291" s="207" t="s">
        <v>163</v>
      </c>
      <c r="E291" s="230" t="s">
        <v>21</v>
      </c>
      <c r="F291" s="231" t="s">
        <v>1307</v>
      </c>
      <c r="G291" s="229"/>
      <c r="H291" s="232" t="s">
        <v>21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163</v>
      </c>
      <c r="AU291" s="238" t="s">
        <v>81</v>
      </c>
      <c r="AV291" s="13" t="s">
        <v>81</v>
      </c>
      <c r="AW291" s="13" t="s">
        <v>37</v>
      </c>
      <c r="AX291" s="13" t="s">
        <v>73</v>
      </c>
      <c r="AY291" s="238" t="s">
        <v>153</v>
      </c>
    </row>
    <row r="292" spans="2:51" s="11" customFormat="1" ht="13.5">
      <c r="B292" s="205"/>
      <c r="C292" s="206"/>
      <c r="D292" s="207" t="s">
        <v>163</v>
      </c>
      <c r="E292" s="208" t="s">
        <v>21</v>
      </c>
      <c r="F292" s="209" t="s">
        <v>81</v>
      </c>
      <c r="G292" s="206"/>
      <c r="H292" s="210">
        <v>1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163</v>
      </c>
      <c r="AU292" s="216" t="s">
        <v>81</v>
      </c>
      <c r="AV292" s="11" t="s">
        <v>83</v>
      </c>
      <c r="AW292" s="11" t="s">
        <v>37</v>
      </c>
      <c r="AX292" s="11" t="s">
        <v>73</v>
      </c>
      <c r="AY292" s="216" t="s">
        <v>153</v>
      </c>
    </row>
    <row r="293" spans="2:51" s="12" customFormat="1" ht="13.5">
      <c r="B293" s="217"/>
      <c r="C293" s="218"/>
      <c r="D293" s="239" t="s">
        <v>163</v>
      </c>
      <c r="E293" s="240" t="s">
        <v>21</v>
      </c>
      <c r="F293" s="241" t="s">
        <v>165</v>
      </c>
      <c r="G293" s="218"/>
      <c r="H293" s="242">
        <v>1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163</v>
      </c>
      <c r="AU293" s="227" t="s">
        <v>81</v>
      </c>
      <c r="AV293" s="12" t="s">
        <v>161</v>
      </c>
      <c r="AW293" s="12" t="s">
        <v>37</v>
      </c>
      <c r="AX293" s="12" t="s">
        <v>81</v>
      </c>
      <c r="AY293" s="227" t="s">
        <v>153</v>
      </c>
    </row>
    <row r="294" spans="2:65" s="1" customFormat="1" ht="22.5" customHeight="1">
      <c r="B294" s="41"/>
      <c r="C294" s="193" t="s">
        <v>559</v>
      </c>
      <c r="D294" s="193" t="s">
        <v>156</v>
      </c>
      <c r="E294" s="194" t="s">
        <v>1470</v>
      </c>
      <c r="F294" s="195" t="s">
        <v>1471</v>
      </c>
      <c r="G294" s="196" t="s">
        <v>169</v>
      </c>
      <c r="H294" s="197">
        <v>2</v>
      </c>
      <c r="I294" s="198"/>
      <c r="J294" s="199">
        <f>ROUND(I294*H294,2)</f>
        <v>0</v>
      </c>
      <c r="K294" s="195" t="s">
        <v>21</v>
      </c>
      <c r="L294" s="61"/>
      <c r="M294" s="200" t="s">
        <v>21</v>
      </c>
      <c r="N294" s="201" t="s">
        <v>46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4" t="s">
        <v>937</v>
      </c>
      <c r="AT294" s="24" t="s">
        <v>156</v>
      </c>
      <c r="AU294" s="24" t="s">
        <v>81</v>
      </c>
      <c r="AY294" s="24" t="s">
        <v>153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161</v>
      </c>
      <c r="BK294" s="204">
        <f>ROUND(I294*H294,2)</f>
        <v>0</v>
      </c>
      <c r="BL294" s="24" t="s">
        <v>937</v>
      </c>
      <c r="BM294" s="24" t="s">
        <v>1472</v>
      </c>
    </row>
    <row r="295" spans="2:51" s="13" customFormat="1" ht="13.5">
      <c r="B295" s="228"/>
      <c r="C295" s="229"/>
      <c r="D295" s="207" t="s">
        <v>163</v>
      </c>
      <c r="E295" s="230" t="s">
        <v>21</v>
      </c>
      <c r="F295" s="231" t="s">
        <v>1307</v>
      </c>
      <c r="G295" s="229"/>
      <c r="H295" s="232" t="s">
        <v>21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163</v>
      </c>
      <c r="AU295" s="238" t="s">
        <v>81</v>
      </c>
      <c r="AV295" s="13" t="s">
        <v>81</v>
      </c>
      <c r="AW295" s="13" t="s">
        <v>37</v>
      </c>
      <c r="AX295" s="13" t="s">
        <v>73</v>
      </c>
      <c r="AY295" s="238" t="s">
        <v>153</v>
      </c>
    </row>
    <row r="296" spans="2:51" s="11" customFormat="1" ht="13.5">
      <c r="B296" s="205"/>
      <c r="C296" s="206"/>
      <c r="D296" s="207" t="s">
        <v>163</v>
      </c>
      <c r="E296" s="208" t="s">
        <v>21</v>
      </c>
      <c r="F296" s="209" t="s">
        <v>83</v>
      </c>
      <c r="G296" s="206"/>
      <c r="H296" s="210">
        <v>2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163</v>
      </c>
      <c r="AU296" s="216" t="s">
        <v>81</v>
      </c>
      <c r="AV296" s="11" t="s">
        <v>83</v>
      </c>
      <c r="AW296" s="11" t="s">
        <v>37</v>
      </c>
      <c r="AX296" s="11" t="s">
        <v>73</v>
      </c>
      <c r="AY296" s="216" t="s">
        <v>153</v>
      </c>
    </row>
    <row r="297" spans="2:51" s="12" customFormat="1" ht="13.5">
      <c r="B297" s="217"/>
      <c r="C297" s="218"/>
      <c r="D297" s="239" t="s">
        <v>163</v>
      </c>
      <c r="E297" s="240" t="s">
        <v>21</v>
      </c>
      <c r="F297" s="241" t="s">
        <v>165</v>
      </c>
      <c r="G297" s="218"/>
      <c r="H297" s="242">
        <v>2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163</v>
      </c>
      <c r="AU297" s="227" t="s">
        <v>81</v>
      </c>
      <c r="AV297" s="12" t="s">
        <v>161</v>
      </c>
      <c r="AW297" s="12" t="s">
        <v>37</v>
      </c>
      <c r="AX297" s="12" t="s">
        <v>81</v>
      </c>
      <c r="AY297" s="227" t="s">
        <v>153</v>
      </c>
    </row>
    <row r="298" spans="2:65" s="1" customFormat="1" ht="22.5" customHeight="1">
      <c r="B298" s="41"/>
      <c r="C298" s="193" t="s">
        <v>565</v>
      </c>
      <c r="D298" s="193" t="s">
        <v>156</v>
      </c>
      <c r="E298" s="194" t="s">
        <v>1473</v>
      </c>
      <c r="F298" s="195" t="s">
        <v>1474</v>
      </c>
      <c r="G298" s="196" t="s">
        <v>21</v>
      </c>
      <c r="H298" s="197">
        <v>2</v>
      </c>
      <c r="I298" s="198"/>
      <c r="J298" s="199">
        <f>ROUND(I298*H298,2)</f>
        <v>0</v>
      </c>
      <c r="K298" s="195" t="s">
        <v>21</v>
      </c>
      <c r="L298" s="61"/>
      <c r="M298" s="200" t="s">
        <v>21</v>
      </c>
      <c r="N298" s="201" t="s">
        <v>46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4" t="s">
        <v>937</v>
      </c>
      <c r="AT298" s="24" t="s">
        <v>156</v>
      </c>
      <c r="AU298" s="24" t="s">
        <v>81</v>
      </c>
      <c r="AY298" s="24" t="s">
        <v>153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161</v>
      </c>
      <c r="BK298" s="204">
        <f>ROUND(I298*H298,2)</f>
        <v>0</v>
      </c>
      <c r="BL298" s="24" t="s">
        <v>937</v>
      </c>
      <c r="BM298" s="24" t="s">
        <v>1475</v>
      </c>
    </row>
    <row r="299" spans="2:51" s="13" customFormat="1" ht="13.5">
      <c r="B299" s="228"/>
      <c r="C299" s="229"/>
      <c r="D299" s="207" t="s">
        <v>163</v>
      </c>
      <c r="E299" s="230" t="s">
        <v>21</v>
      </c>
      <c r="F299" s="231" t="s">
        <v>1307</v>
      </c>
      <c r="G299" s="229"/>
      <c r="H299" s="232" t="s">
        <v>21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163</v>
      </c>
      <c r="AU299" s="238" t="s">
        <v>81</v>
      </c>
      <c r="AV299" s="13" t="s">
        <v>81</v>
      </c>
      <c r="AW299" s="13" t="s">
        <v>37</v>
      </c>
      <c r="AX299" s="13" t="s">
        <v>73</v>
      </c>
      <c r="AY299" s="238" t="s">
        <v>153</v>
      </c>
    </row>
    <row r="300" spans="2:51" s="11" customFormat="1" ht="13.5">
      <c r="B300" s="205"/>
      <c r="C300" s="206"/>
      <c r="D300" s="207" t="s">
        <v>163</v>
      </c>
      <c r="E300" s="208" t="s">
        <v>21</v>
      </c>
      <c r="F300" s="209" t="s">
        <v>83</v>
      </c>
      <c r="G300" s="206"/>
      <c r="H300" s="210">
        <v>2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163</v>
      </c>
      <c r="AU300" s="216" t="s">
        <v>81</v>
      </c>
      <c r="AV300" s="11" t="s">
        <v>83</v>
      </c>
      <c r="AW300" s="11" t="s">
        <v>37</v>
      </c>
      <c r="AX300" s="11" t="s">
        <v>73</v>
      </c>
      <c r="AY300" s="216" t="s">
        <v>153</v>
      </c>
    </row>
    <row r="301" spans="2:51" s="12" customFormat="1" ht="13.5">
      <c r="B301" s="217"/>
      <c r="C301" s="218"/>
      <c r="D301" s="239" t="s">
        <v>163</v>
      </c>
      <c r="E301" s="240" t="s">
        <v>21</v>
      </c>
      <c r="F301" s="241" t="s">
        <v>165</v>
      </c>
      <c r="G301" s="218"/>
      <c r="H301" s="242">
        <v>2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163</v>
      </c>
      <c r="AU301" s="227" t="s">
        <v>81</v>
      </c>
      <c r="AV301" s="12" t="s">
        <v>161</v>
      </c>
      <c r="AW301" s="12" t="s">
        <v>37</v>
      </c>
      <c r="AX301" s="12" t="s">
        <v>81</v>
      </c>
      <c r="AY301" s="227" t="s">
        <v>153</v>
      </c>
    </row>
    <row r="302" spans="2:65" s="1" customFormat="1" ht="22.5" customHeight="1">
      <c r="B302" s="41"/>
      <c r="C302" s="193" t="s">
        <v>575</v>
      </c>
      <c r="D302" s="193" t="s">
        <v>156</v>
      </c>
      <c r="E302" s="194" t="s">
        <v>1476</v>
      </c>
      <c r="F302" s="195" t="s">
        <v>1477</v>
      </c>
      <c r="G302" s="196" t="s">
        <v>1059</v>
      </c>
      <c r="H302" s="197">
        <v>2</v>
      </c>
      <c r="I302" s="198"/>
      <c r="J302" s="199">
        <f>ROUND(I302*H302,2)</f>
        <v>0</v>
      </c>
      <c r="K302" s="195" t="s">
        <v>21</v>
      </c>
      <c r="L302" s="61"/>
      <c r="M302" s="200" t="s">
        <v>21</v>
      </c>
      <c r="N302" s="201" t="s">
        <v>46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4" t="s">
        <v>937</v>
      </c>
      <c r="AT302" s="24" t="s">
        <v>156</v>
      </c>
      <c r="AU302" s="24" t="s">
        <v>81</v>
      </c>
      <c r="AY302" s="24" t="s">
        <v>153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161</v>
      </c>
      <c r="BK302" s="204">
        <f>ROUND(I302*H302,2)</f>
        <v>0</v>
      </c>
      <c r="BL302" s="24" t="s">
        <v>937</v>
      </c>
      <c r="BM302" s="24" t="s">
        <v>1478</v>
      </c>
    </row>
    <row r="303" spans="2:51" s="13" customFormat="1" ht="13.5">
      <c r="B303" s="228"/>
      <c r="C303" s="229"/>
      <c r="D303" s="207" t="s">
        <v>163</v>
      </c>
      <c r="E303" s="230" t="s">
        <v>21</v>
      </c>
      <c r="F303" s="231" t="s">
        <v>1307</v>
      </c>
      <c r="G303" s="229"/>
      <c r="H303" s="232" t="s">
        <v>21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163</v>
      </c>
      <c r="AU303" s="238" t="s">
        <v>81</v>
      </c>
      <c r="AV303" s="13" t="s">
        <v>81</v>
      </c>
      <c r="AW303" s="13" t="s">
        <v>37</v>
      </c>
      <c r="AX303" s="13" t="s">
        <v>73</v>
      </c>
      <c r="AY303" s="238" t="s">
        <v>153</v>
      </c>
    </row>
    <row r="304" spans="2:51" s="11" customFormat="1" ht="13.5">
      <c r="B304" s="205"/>
      <c r="C304" s="206"/>
      <c r="D304" s="207" t="s">
        <v>163</v>
      </c>
      <c r="E304" s="208" t="s">
        <v>21</v>
      </c>
      <c r="F304" s="209" t="s">
        <v>83</v>
      </c>
      <c r="G304" s="206"/>
      <c r="H304" s="210">
        <v>2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163</v>
      </c>
      <c r="AU304" s="216" t="s">
        <v>81</v>
      </c>
      <c r="AV304" s="11" t="s">
        <v>83</v>
      </c>
      <c r="AW304" s="11" t="s">
        <v>37</v>
      </c>
      <c r="AX304" s="11" t="s">
        <v>73</v>
      </c>
      <c r="AY304" s="216" t="s">
        <v>153</v>
      </c>
    </row>
    <row r="305" spans="2:51" s="12" customFormat="1" ht="13.5">
      <c r="B305" s="217"/>
      <c r="C305" s="218"/>
      <c r="D305" s="239" t="s">
        <v>163</v>
      </c>
      <c r="E305" s="240" t="s">
        <v>21</v>
      </c>
      <c r="F305" s="241" t="s">
        <v>165</v>
      </c>
      <c r="G305" s="218"/>
      <c r="H305" s="242">
        <v>2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163</v>
      </c>
      <c r="AU305" s="227" t="s">
        <v>81</v>
      </c>
      <c r="AV305" s="12" t="s">
        <v>161</v>
      </c>
      <c r="AW305" s="12" t="s">
        <v>37</v>
      </c>
      <c r="AX305" s="12" t="s">
        <v>81</v>
      </c>
      <c r="AY305" s="227" t="s">
        <v>153</v>
      </c>
    </row>
    <row r="306" spans="2:65" s="1" customFormat="1" ht="22.5" customHeight="1">
      <c r="B306" s="41"/>
      <c r="C306" s="193" t="s">
        <v>579</v>
      </c>
      <c r="D306" s="193" t="s">
        <v>156</v>
      </c>
      <c r="E306" s="194" t="s">
        <v>1479</v>
      </c>
      <c r="F306" s="195" t="s">
        <v>1480</v>
      </c>
      <c r="G306" s="196" t="s">
        <v>169</v>
      </c>
      <c r="H306" s="197">
        <v>2</v>
      </c>
      <c r="I306" s="198"/>
      <c r="J306" s="199">
        <f>ROUND(I306*H306,2)</f>
        <v>0</v>
      </c>
      <c r="K306" s="195" t="s">
        <v>21</v>
      </c>
      <c r="L306" s="61"/>
      <c r="M306" s="200" t="s">
        <v>21</v>
      </c>
      <c r="N306" s="201" t="s">
        <v>46</v>
      </c>
      <c r="O306" s="42"/>
      <c r="P306" s="202">
        <f>O306*H306</f>
        <v>0</v>
      </c>
      <c r="Q306" s="202">
        <v>0</v>
      </c>
      <c r="R306" s="202">
        <f>Q306*H306</f>
        <v>0</v>
      </c>
      <c r="S306" s="202">
        <v>0</v>
      </c>
      <c r="T306" s="203">
        <f>S306*H306</f>
        <v>0</v>
      </c>
      <c r="AR306" s="24" t="s">
        <v>937</v>
      </c>
      <c r="AT306" s="24" t="s">
        <v>156</v>
      </c>
      <c r="AU306" s="24" t="s">
        <v>81</v>
      </c>
      <c r="AY306" s="24" t="s">
        <v>153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161</v>
      </c>
      <c r="BK306" s="204">
        <f>ROUND(I306*H306,2)</f>
        <v>0</v>
      </c>
      <c r="BL306" s="24" t="s">
        <v>937</v>
      </c>
      <c r="BM306" s="24" t="s">
        <v>1481</v>
      </c>
    </row>
    <row r="307" spans="2:51" s="13" customFormat="1" ht="13.5">
      <c r="B307" s="228"/>
      <c r="C307" s="229"/>
      <c r="D307" s="207" t="s">
        <v>163</v>
      </c>
      <c r="E307" s="230" t="s">
        <v>21</v>
      </c>
      <c r="F307" s="231" t="s">
        <v>1307</v>
      </c>
      <c r="G307" s="229"/>
      <c r="H307" s="232" t="s">
        <v>21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163</v>
      </c>
      <c r="AU307" s="238" t="s">
        <v>81</v>
      </c>
      <c r="AV307" s="13" t="s">
        <v>81</v>
      </c>
      <c r="AW307" s="13" t="s">
        <v>37</v>
      </c>
      <c r="AX307" s="13" t="s">
        <v>73</v>
      </c>
      <c r="AY307" s="238" t="s">
        <v>153</v>
      </c>
    </row>
    <row r="308" spans="2:51" s="11" customFormat="1" ht="13.5">
      <c r="B308" s="205"/>
      <c r="C308" s="206"/>
      <c r="D308" s="207" t="s">
        <v>163</v>
      </c>
      <c r="E308" s="208" t="s">
        <v>21</v>
      </c>
      <c r="F308" s="209" t="s">
        <v>83</v>
      </c>
      <c r="G308" s="206"/>
      <c r="H308" s="210">
        <v>2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163</v>
      </c>
      <c r="AU308" s="216" t="s">
        <v>81</v>
      </c>
      <c r="AV308" s="11" t="s">
        <v>83</v>
      </c>
      <c r="AW308" s="11" t="s">
        <v>37</v>
      </c>
      <c r="AX308" s="11" t="s">
        <v>73</v>
      </c>
      <c r="AY308" s="216" t="s">
        <v>153</v>
      </c>
    </row>
    <row r="309" spans="2:51" s="12" customFormat="1" ht="13.5">
      <c r="B309" s="217"/>
      <c r="C309" s="218"/>
      <c r="D309" s="239" t="s">
        <v>163</v>
      </c>
      <c r="E309" s="240" t="s">
        <v>21</v>
      </c>
      <c r="F309" s="241" t="s">
        <v>165</v>
      </c>
      <c r="G309" s="218"/>
      <c r="H309" s="242">
        <v>2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163</v>
      </c>
      <c r="AU309" s="227" t="s">
        <v>81</v>
      </c>
      <c r="AV309" s="12" t="s">
        <v>161</v>
      </c>
      <c r="AW309" s="12" t="s">
        <v>37</v>
      </c>
      <c r="AX309" s="12" t="s">
        <v>81</v>
      </c>
      <c r="AY309" s="227" t="s">
        <v>153</v>
      </c>
    </row>
    <row r="310" spans="2:65" s="1" customFormat="1" ht="22.5" customHeight="1">
      <c r="B310" s="41"/>
      <c r="C310" s="193" t="s">
        <v>583</v>
      </c>
      <c r="D310" s="193" t="s">
        <v>156</v>
      </c>
      <c r="E310" s="194" t="s">
        <v>1482</v>
      </c>
      <c r="F310" s="195" t="s">
        <v>1483</v>
      </c>
      <c r="G310" s="196" t="s">
        <v>169</v>
      </c>
      <c r="H310" s="197">
        <v>1</v>
      </c>
      <c r="I310" s="198"/>
      <c r="J310" s="199">
        <f>ROUND(I310*H310,2)</f>
        <v>0</v>
      </c>
      <c r="K310" s="195" t="s">
        <v>21</v>
      </c>
      <c r="L310" s="61"/>
      <c r="M310" s="200" t="s">
        <v>21</v>
      </c>
      <c r="N310" s="201" t="s">
        <v>46</v>
      </c>
      <c r="O310" s="4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AR310" s="24" t="s">
        <v>937</v>
      </c>
      <c r="AT310" s="24" t="s">
        <v>156</v>
      </c>
      <c r="AU310" s="24" t="s">
        <v>81</v>
      </c>
      <c r="AY310" s="24" t="s">
        <v>153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161</v>
      </c>
      <c r="BK310" s="204">
        <f>ROUND(I310*H310,2)</f>
        <v>0</v>
      </c>
      <c r="BL310" s="24" t="s">
        <v>937</v>
      </c>
      <c r="BM310" s="24" t="s">
        <v>1484</v>
      </c>
    </row>
    <row r="311" spans="2:51" s="13" customFormat="1" ht="13.5">
      <c r="B311" s="228"/>
      <c r="C311" s="229"/>
      <c r="D311" s="207" t="s">
        <v>163</v>
      </c>
      <c r="E311" s="230" t="s">
        <v>21</v>
      </c>
      <c r="F311" s="231" t="s">
        <v>1307</v>
      </c>
      <c r="G311" s="229"/>
      <c r="H311" s="232" t="s">
        <v>21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163</v>
      </c>
      <c r="AU311" s="238" t="s">
        <v>81</v>
      </c>
      <c r="AV311" s="13" t="s">
        <v>81</v>
      </c>
      <c r="AW311" s="13" t="s">
        <v>37</v>
      </c>
      <c r="AX311" s="13" t="s">
        <v>73</v>
      </c>
      <c r="AY311" s="238" t="s">
        <v>153</v>
      </c>
    </row>
    <row r="312" spans="2:51" s="11" customFormat="1" ht="13.5">
      <c r="B312" s="205"/>
      <c r="C312" s="206"/>
      <c r="D312" s="207" t="s">
        <v>163</v>
      </c>
      <c r="E312" s="208" t="s">
        <v>21</v>
      </c>
      <c r="F312" s="209" t="s">
        <v>81</v>
      </c>
      <c r="G312" s="206"/>
      <c r="H312" s="210">
        <v>1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163</v>
      </c>
      <c r="AU312" s="216" t="s">
        <v>81</v>
      </c>
      <c r="AV312" s="11" t="s">
        <v>83</v>
      </c>
      <c r="AW312" s="11" t="s">
        <v>37</v>
      </c>
      <c r="AX312" s="11" t="s">
        <v>73</v>
      </c>
      <c r="AY312" s="216" t="s">
        <v>153</v>
      </c>
    </row>
    <row r="313" spans="2:51" s="12" customFormat="1" ht="13.5">
      <c r="B313" s="217"/>
      <c r="C313" s="218"/>
      <c r="D313" s="239" t="s">
        <v>163</v>
      </c>
      <c r="E313" s="240" t="s">
        <v>21</v>
      </c>
      <c r="F313" s="241" t="s">
        <v>165</v>
      </c>
      <c r="G313" s="218"/>
      <c r="H313" s="242">
        <v>1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163</v>
      </c>
      <c r="AU313" s="227" t="s">
        <v>81</v>
      </c>
      <c r="AV313" s="12" t="s">
        <v>161</v>
      </c>
      <c r="AW313" s="12" t="s">
        <v>37</v>
      </c>
      <c r="AX313" s="12" t="s">
        <v>81</v>
      </c>
      <c r="AY313" s="227" t="s">
        <v>153</v>
      </c>
    </row>
    <row r="314" spans="2:65" s="1" customFormat="1" ht="22.5" customHeight="1">
      <c r="B314" s="41"/>
      <c r="C314" s="193" t="s">
        <v>600</v>
      </c>
      <c r="D314" s="193" t="s">
        <v>156</v>
      </c>
      <c r="E314" s="194" t="s">
        <v>1485</v>
      </c>
      <c r="F314" s="195" t="s">
        <v>1486</v>
      </c>
      <c r="G314" s="196" t="s">
        <v>1059</v>
      </c>
      <c r="H314" s="197">
        <v>1</v>
      </c>
      <c r="I314" s="198"/>
      <c r="J314" s="199">
        <f>ROUND(I314*H314,2)</f>
        <v>0</v>
      </c>
      <c r="K314" s="195" t="s">
        <v>21</v>
      </c>
      <c r="L314" s="61"/>
      <c r="M314" s="200" t="s">
        <v>21</v>
      </c>
      <c r="N314" s="201" t="s">
        <v>46</v>
      </c>
      <c r="O314" s="42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AR314" s="24" t="s">
        <v>937</v>
      </c>
      <c r="AT314" s="24" t="s">
        <v>156</v>
      </c>
      <c r="AU314" s="24" t="s">
        <v>81</v>
      </c>
      <c r="AY314" s="24" t="s">
        <v>153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161</v>
      </c>
      <c r="BK314" s="204">
        <f>ROUND(I314*H314,2)</f>
        <v>0</v>
      </c>
      <c r="BL314" s="24" t="s">
        <v>937</v>
      </c>
      <c r="BM314" s="24" t="s">
        <v>1487</v>
      </c>
    </row>
    <row r="315" spans="2:51" s="13" customFormat="1" ht="13.5">
      <c r="B315" s="228"/>
      <c r="C315" s="229"/>
      <c r="D315" s="207" t="s">
        <v>163</v>
      </c>
      <c r="E315" s="230" t="s">
        <v>21</v>
      </c>
      <c r="F315" s="231" t="s">
        <v>1307</v>
      </c>
      <c r="G315" s="229"/>
      <c r="H315" s="232" t="s">
        <v>21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163</v>
      </c>
      <c r="AU315" s="238" t="s">
        <v>81</v>
      </c>
      <c r="AV315" s="13" t="s">
        <v>81</v>
      </c>
      <c r="AW315" s="13" t="s">
        <v>37</v>
      </c>
      <c r="AX315" s="13" t="s">
        <v>73</v>
      </c>
      <c r="AY315" s="238" t="s">
        <v>153</v>
      </c>
    </row>
    <row r="316" spans="2:51" s="11" customFormat="1" ht="13.5">
      <c r="B316" s="205"/>
      <c r="C316" s="206"/>
      <c r="D316" s="207" t="s">
        <v>163</v>
      </c>
      <c r="E316" s="208" t="s">
        <v>21</v>
      </c>
      <c r="F316" s="209" t="s">
        <v>81</v>
      </c>
      <c r="G316" s="206"/>
      <c r="H316" s="210">
        <v>1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163</v>
      </c>
      <c r="AU316" s="216" t="s">
        <v>81</v>
      </c>
      <c r="AV316" s="11" t="s">
        <v>83</v>
      </c>
      <c r="AW316" s="11" t="s">
        <v>37</v>
      </c>
      <c r="AX316" s="11" t="s">
        <v>73</v>
      </c>
      <c r="AY316" s="216" t="s">
        <v>153</v>
      </c>
    </row>
    <row r="317" spans="2:51" s="12" customFormat="1" ht="13.5">
      <c r="B317" s="217"/>
      <c r="C317" s="218"/>
      <c r="D317" s="239" t="s">
        <v>163</v>
      </c>
      <c r="E317" s="240" t="s">
        <v>21</v>
      </c>
      <c r="F317" s="241" t="s">
        <v>165</v>
      </c>
      <c r="G317" s="218"/>
      <c r="H317" s="242">
        <v>1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163</v>
      </c>
      <c r="AU317" s="227" t="s">
        <v>81</v>
      </c>
      <c r="AV317" s="12" t="s">
        <v>161</v>
      </c>
      <c r="AW317" s="12" t="s">
        <v>37</v>
      </c>
      <c r="AX317" s="12" t="s">
        <v>81</v>
      </c>
      <c r="AY317" s="227" t="s">
        <v>153</v>
      </c>
    </row>
    <row r="318" spans="2:65" s="1" customFormat="1" ht="22.5" customHeight="1">
      <c r="B318" s="41"/>
      <c r="C318" s="193" t="s">
        <v>625</v>
      </c>
      <c r="D318" s="193" t="s">
        <v>156</v>
      </c>
      <c r="E318" s="194" t="s">
        <v>1488</v>
      </c>
      <c r="F318" s="195" t="s">
        <v>1489</v>
      </c>
      <c r="G318" s="196" t="s">
        <v>754</v>
      </c>
      <c r="H318" s="197">
        <v>1</v>
      </c>
      <c r="I318" s="198"/>
      <c r="J318" s="199">
        <f>ROUND(I318*H318,2)</f>
        <v>0</v>
      </c>
      <c r="K318" s="195" t="s">
        <v>21</v>
      </c>
      <c r="L318" s="61"/>
      <c r="M318" s="200" t="s">
        <v>21</v>
      </c>
      <c r="N318" s="201" t="s">
        <v>46</v>
      </c>
      <c r="O318" s="42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AR318" s="24" t="s">
        <v>937</v>
      </c>
      <c r="AT318" s="24" t="s">
        <v>156</v>
      </c>
      <c r="AU318" s="24" t="s">
        <v>81</v>
      </c>
      <c r="AY318" s="24" t="s">
        <v>153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4" t="s">
        <v>161</v>
      </c>
      <c r="BK318" s="204">
        <f>ROUND(I318*H318,2)</f>
        <v>0</v>
      </c>
      <c r="BL318" s="24" t="s">
        <v>937</v>
      </c>
      <c r="BM318" s="24" t="s">
        <v>1490</v>
      </c>
    </row>
    <row r="319" spans="2:65" s="1" customFormat="1" ht="22.5" customHeight="1">
      <c r="B319" s="41"/>
      <c r="C319" s="193" t="s">
        <v>640</v>
      </c>
      <c r="D319" s="193" t="s">
        <v>156</v>
      </c>
      <c r="E319" s="194" t="s">
        <v>1491</v>
      </c>
      <c r="F319" s="195" t="s">
        <v>1492</v>
      </c>
      <c r="G319" s="196" t="s">
        <v>754</v>
      </c>
      <c r="H319" s="197">
        <v>1</v>
      </c>
      <c r="I319" s="198"/>
      <c r="J319" s="199">
        <f>ROUND(I319*H319,2)</f>
        <v>0</v>
      </c>
      <c r="K319" s="195" t="s">
        <v>21</v>
      </c>
      <c r="L319" s="61"/>
      <c r="M319" s="200" t="s">
        <v>21</v>
      </c>
      <c r="N319" s="274" t="s">
        <v>46</v>
      </c>
      <c r="O319" s="275"/>
      <c r="P319" s="276">
        <f>O319*H319</f>
        <v>0</v>
      </c>
      <c r="Q319" s="276">
        <v>0</v>
      </c>
      <c r="R319" s="276">
        <f>Q319*H319</f>
        <v>0</v>
      </c>
      <c r="S319" s="276">
        <v>0</v>
      </c>
      <c r="T319" s="277">
        <f>S319*H319</f>
        <v>0</v>
      </c>
      <c r="AR319" s="24" t="s">
        <v>937</v>
      </c>
      <c r="AT319" s="24" t="s">
        <v>156</v>
      </c>
      <c r="AU319" s="24" t="s">
        <v>81</v>
      </c>
      <c r="AY319" s="24" t="s">
        <v>153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161</v>
      </c>
      <c r="BK319" s="204">
        <f>ROUND(I319*H319,2)</f>
        <v>0</v>
      </c>
      <c r="BL319" s="24" t="s">
        <v>937</v>
      </c>
      <c r="BM319" s="24" t="s">
        <v>1493</v>
      </c>
    </row>
    <row r="320" spans="2:12" s="1" customFormat="1" ht="6.95" customHeight="1">
      <c r="B320" s="56"/>
      <c r="C320" s="57"/>
      <c r="D320" s="57"/>
      <c r="E320" s="57"/>
      <c r="F320" s="57"/>
      <c r="G320" s="57"/>
      <c r="H320" s="57"/>
      <c r="I320" s="139"/>
      <c r="J320" s="57"/>
      <c r="K320" s="57"/>
      <c r="L320" s="61"/>
    </row>
  </sheetData>
  <sheetProtection algorithmName="SHA-512" hashValue="3AlKCtw2wEANPAzSxjpnOJnqptawlq/nBD1F0x0NIB45fpFKLa5XLmVirgV2YLIRONwVB1WJDSDZCsNYSpJq9A==" saltValue="HJ0jHKFwgv2RtzFANgWuNw==" spinCount="100000" sheet="1" objects="1" scenarios="1" formatCells="0" formatColumns="0" formatRows="0" sort="0" autoFilter="0"/>
  <autoFilter ref="C76:K31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406" t="s">
        <v>1494</v>
      </c>
      <c r="D3" s="406"/>
      <c r="E3" s="406"/>
      <c r="F3" s="406"/>
      <c r="G3" s="406"/>
      <c r="H3" s="406"/>
      <c r="I3" s="406"/>
      <c r="J3" s="406"/>
      <c r="K3" s="284"/>
    </row>
    <row r="4" spans="2:11" ht="25.5" customHeight="1">
      <c r="B4" s="285"/>
      <c r="C4" s="410" t="s">
        <v>1495</v>
      </c>
      <c r="D4" s="410"/>
      <c r="E4" s="410"/>
      <c r="F4" s="410"/>
      <c r="G4" s="410"/>
      <c r="H4" s="410"/>
      <c r="I4" s="410"/>
      <c r="J4" s="410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09" t="s">
        <v>1496</v>
      </c>
      <c r="D6" s="409"/>
      <c r="E6" s="409"/>
      <c r="F6" s="409"/>
      <c r="G6" s="409"/>
      <c r="H6" s="409"/>
      <c r="I6" s="409"/>
      <c r="J6" s="409"/>
      <c r="K6" s="286"/>
    </row>
    <row r="7" spans="2:11" ht="15" customHeight="1">
      <c r="B7" s="289"/>
      <c r="C7" s="409" t="s">
        <v>1497</v>
      </c>
      <c r="D7" s="409"/>
      <c r="E7" s="409"/>
      <c r="F7" s="409"/>
      <c r="G7" s="409"/>
      <c r="H7" s="409"/>
      <c r="I7" s="409"/>
      <c r="J7" s="409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09" t="s">
        <v>1498</v>
      </c>
      <c r="D9" s="409"/>
      <c r="E9" s="409"/>
      <c r="F9" s="409"/>
      <c r="G9" s="409"/>
      <c r="H9" s="409"/>
      <c r="I9" s="409"/>
      <c r="J9" s="409"/>
      <c r="K9" s="286"/>
    </row>
    <row r="10" spans="2:11" ht="15" customHeight="1">
      <c r="B10" s="289"/>
      <c r="C10" s="288"/>
      <c r="D10" s="409" t="s">
        <v>1499</v>
      </c>
      <c r="E10" s="409"/>
      <c r="F10" s="409"/>
      <c r="G10" s="409"/>
      <c r="H10" s="409"/>
      <c r="I10" s="409"/>
      <c r="J10" s="409"/>
      <c r="K10" s="286"/>
    </row>
    <row r="11" spans="2:11" ht="15" customHeight="1">
      <c r="B11" s="289"/>
      <c r="C11" s="290"/>
      <c r="D11" s="409" t="s">
        <v>1500</v>
      </c>
      <c r="E11" s="409"/>
      <c r="F11" s="409"/>
      <c r="G11" s="409"/>
      <c r="H11" s="409"/>
      <c r="I11" s="409"/>
      <c r="J11" s="409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09" t="s">
        <v>1501</v>
      </c>
      <c r="E13" s="409"/>
      <c r="F13" s="409"/>
      <c r="G13" s="409"/>
      <c r="H13" s="409"/>
      <c r="I13" s="409"/>
      <c r="J13" s="409"/>
      <c r="K13" s="286"/>
    </row>
    <row r="14" spans="2:11" ht="15" customHeight="1">
      <c r="B14" s="289"/>
      <c r="C14" s="290"/>
      <c r="D14" s="409" t="s">
        <v>1502</v>
      </c>
      <c r="E14" s="409"/>
      <c r="F14" s="409"/>
      <c r="G14" s="409"/>
      <c r="H14" s="409"/>
      <c r="I14" s="409"/>
      <c r="J14" s="409"/>
      <c r="K14" s="286"/>
    </row>
    <row r="15" spans="2:11" ht="15" customHeight="1">
      <c r="B15" s="289"/>
      <c r="C15" s="290"/>
      <c r="D15" s="409" t="s">
        <v>1503</v>
      </c>
      <c r="E15" s="409"/>
      <c r="F15" s="409"/>
      <c r="G15" s="409"/>
      <c r="H15" s="409"/>
      <c r="I15" s="409"/>
      <c r="J15" s="409"/>
      <c r="K15" s="286"/>
    </row>
    <row r="16" spans="2:11" ht="15" customHeight="1">
      <c r="B16" s="289"/>
      <c r="C16" s="290"/>
      <c r="D16" s="290"/>
      <c r="E16" s="291" t="s">
        <v>80</v>
      </c>
      <c r="F16" s="409" t="s">
        <v>1504</v>
      </c>
      <c r="G16" s="409"/>
      <c r="H16" s="409"/>
      <c r="I16" s="409"/>
      <c r="J16" s="409"/>
      <c r="K16" s="286"/>
    </row>
    <row r="17" spans="2:11" ht="15" customHeight="1">
      <c r="B17" s="289"/>
      <c r="C17" s="290"/>
      <c r="D17" s="290"/>
      <c r="E17" s="291" t="s">
        <v>1505</v>
      </c>
      <c r="F17" s="409" t="s">
        <v>1506</v>
      </c>
      <c r="G17" s="409"/>
      <c r="H17" s="409"/>
      <c r="I17" s="409"/>
      <c r="J17" s="409"/>
      <c r="K17" s="286"/>
    </row>
    <row r="18" spans="2:11" ht="15" customHeight="1">
      <c r="B18" s="289"/>
      <c r="C18" s="290"/>
      <c r="D18" s="290"/>
      <c r="E18" s="291" t="s">
        <v>1507</v>
      </c>
      <c r="F18" s="409" t="s">
        <v>1508</v>
      </c>
      <c r="G18" s="409"/>
      <c r="H18" s="409"/>
      <c r="I18" s="409"/>
      <c r="J18" s="409"/>
      <c r="K18" s="286"/>
    </row>
    <row r="19" spans="2:11" ht="15" customHeight="1">
      <c r="B19" s="289"/>
      <c r="C19" s="290"/>
      <c r="D19" s="290"/>
      <c r="E19" s="291" t="s">
        <v>1509</v>
      </c>
      <c r="F19" s="409" t="s">
        <v>1510</v>
      </c>
      <c r="G19" s="409"/>
      <c r="H19" s="409"/>
      <c r="I19" s="409"/>
      <c r="J19" s="409"/>
      <c r="K19" s="286"/>
    </row>
    <row r="20" spans="2:11" ht="15" customHeight="1">
      <c r="B20" s="289"/>
      <c r="C20" s="290"/>
      <c r="D20" s="290"/>
      <c r="E20" s="291" t="s">
        <v>1047</v>
      </c>
      <c r="F20" s="409" t="s">
        <v>1048</v>
      </c>
      <c r="G20" s="409"/>
      <c r="H20" s="409"/>
      <c r="I20" s="409"/>
      <c r="J20" s="409"/>
      <c r="K20" s="286"/>
    </row>
    <row r="21" spans="2:11" ht="15" customHeight="1">
      <c r="B21" s="289"/>
      <c r="C21" s="290"/>
      <c r="D21" s="290"/>
      <c r="E21" s="291" t="s">
        <v>1511</v>
      </c>
      <c r="F21" s="409" t="s">
        <v>1512</v>
      </c>
      <c r="G21" s="409"/>
      <c r="H21" s="409"/>
      <c r="I21" s="409"/>
      <c r="J21" s="409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09" t="s">
        <v>1513</v>
      </c>
      <c r="D23" s="409"/>
      <c r="E23" s="409"/>
      <c r="F23" s="409"/>
      <c r="G23" s="409"/>
      <c r="H23" s="409"/>
      <c r="I23" s="409"/>
      <c r="J23" s="409"/>
      <c r="K23" s="286"/>
    </row>
    <row r="24" spans="2:11" ht="15" customHeight="1">
      <c r="B24" s="289"/>
      <c r="C24" s="409" t="s">
        <v>1514</v>
      </c>
      <c r="D24" s="409"/>
      <c r="E24" s="409"/>
      <c r="F24" s="409"/>
      <c r="G24" s="409"/>
      <c r="H24" s="409"/>
      <c r="I24" s="409"/>
      <c r="J24" s="409"/>
      <c r="K24" s="286"/>
    </row>
    <row r="25" spans="2:11" ht="15" customHeight="1">
      <c r="B25" s="289"/>
      <c r="C25" s="288"/>
      <c r="D25" s="409" t="s">
        <v>1515</v>
      </c>
      <c r="E25" s="409"/>
      <c r="F25" s="409"/>
      <c r="G25" s="409"/>
      <c r="H25" s="409"/>
      <c r="I25" s="409"/>
      <c r="J25" s="409"/>
      <c r="K25" s="286"/>
    </row>
    <row r="26" spans="2:11" ht="15" customHeight="1">
      <c r="B26" s="289"/>
      <c r="C26" s="290"/>
      <c r="D26" s="409" t="s">
        <v>1516</v>
      </c>
      <c r="E26" s="409"/>
      <c r="F26" s="409"/>
      <c r="G26" s="409"/>
      <c r="H26" s="409"/>
      <c r="I26" s="409"/>
      <c r="J26" s="409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09" t="s">
        <v>1517</v>
      </c>
      <c r="E28" s="409"/>
      <c r="F28" s="409"/>
      <c r="G28" s="409"/>
      <c r="H28" s="409"/>
      <c r="I28" s="409"/>
      <c r="J28" s="409"/>
      <c r="K28" s="286"/>
    </row>
    <row r="29" spans="2:11" ht="15" customHeight="1">
      <c r="B29" s="289"/>
      <c r="C29" s="290"/>
      <c r="D29" s="409" t="s">
        <v>1518</v>
      </c>
      <c r="E29" s="409"/>
      <c r="F29" s="409"/>
      <c r="G29" s="409"/>
      <c r="H29" s="409"/>
      <c r="I29" s="409"/>
      <c r="J29" s="409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09" t="s">
        <v>1519</v>
      </c>
      <c r="E31" s="409"/>
      <c r="F31" s="409"/>
      <c r="G31" s="409"/>
      <c r="H31" s="409"/>
      <c r="I31" s="409"/>
      <c r="J31" s="409"/>
      <c r="K31" s="286"/>
    </row>
    <row r="32" spans="2:11" ht="15" customHeight="1">
      <c r="B32" s="289"/>
      <c r="C32" s="290"/>
      <c r="D32" s="409" t="s">
        <v>1520</v>
      </c>
      <c r="E32" s="409"/>
      <c r="F32" s="409"/>
      <c r="G32" s="409"/>
      <c r="H32" s="409"/>
      <c r="I32" s="409"/>
      <c r="J32" s="409"/>
      <c r="K32" s="286"/>
    </row>
    <row r="33" spans="2:11" ht="15" customHeight="1">
      <c r="B33" s="289"/>
      <c r="C33" s="290"/>
      <c r="D33" s="409" t="s">
        <v>1521</v>
      </c>
      <c r="E33" s="409"/>
      <c r="F33" s="409"/>
      <c r="G33" s="409"/>
      <c r="H33" s="409"/>
      <c r="I33" s="409"/>
      <c r="J33" s="409"/>
      <c r="K33" s="286"/>
    </row>
    <row r="34" spans="2:11" ht="15" customHeight="1">
      <c r="B34" s="289"/>
      <c r="C34" s="290"/>
      <c r="D34" s="288"/>
      <c r="E34" s="292" t="s">
        <v>138</v>
      </c>
      <c r="F34" s="288"/>
      <c r="G34" s="409" t="s">
        <v>1522</v>
      </c>
      <c r="H34" s="409"/>
      <c r="I34" s="409"/>
      <c r="J34" s="409"/>
      <c r="K34" s="286"/>
    </row>
    <row r="35" spans="2:11" ht="30.75" customHeight="1">
      <c r="B35" s="289"/>
      <c r="C35" s="290"/>
      <c r="D35" s="288"/>
      <c r="E35" s="292" t="s">
        <v>1523</v>
      </c>
      <c r="F35" s="288"/>
      <c r="G35" s="409" t="s">
        <v>1524</v>
      </c>
      <c r="H35" s="409"/>
      <c r="I35" s="409"/>
      <c r="J35" s="409"/>
      <c r="K35" s="286"/>
    </row>
    <row r="36" spans="2:11" ht="15" customHeight="1">
      <c r="B36" s="289"/>
      <c r="C36" s="290"/>
      <c r="D36" s="288"/>
      <c r="E36" s="292" t="s">
        <v>54</v>
      </c>
      <c r="F36" s="288"/>
      <c r="G36" s="409" t="s">
        <v>1525</v>
      </c>
      <c r="H36" s="409"/>
      <c r="I36" s="409"/>
      <c r="J36" s="409"/>
      <c r="K36" s="286"/>
    </row>
    <row r="37" spans="2:11" ht="15" customHeight="1">
      <c r="B37" s="289"/>
      <c r="C37" s="290"/>
      <c r="D37" s="288"/>
      <c r="E37" s="292" t="s">
        <v>139</v>
      </c>
      <c r="F37" s="288"/>
      <c r="G37" s="409" t="s">
        <v>1526</v>
      </c>
      <c r="H37" s="409"/>
      <c r="I37" s="409"/>
      <c r="J37" s="409"/>
      <c r="K37" s="286"/>
    </row>
    <row r="38" spans="2:11" ht="15" customHeight="1">
      <c r="B38" s="289"/>
      <c r="C38" s="290"/>
      <c r="D38" s="288"/>
      <c r="E38" s="292" t="s">
        <v>140</v>
      </c>
      <c r="F38" s="288"/>
      <c r="G38" s="409" t="s">
        <v>1527</v>
      </c>
      <c r="H38" s="409"/>
      <c r="I38" s="409"/>
      <c r="J38" s="409"/>
      <c r="K38" s="286"/>
    </row>
    <row r="39" spans="2:11" ht="15" customHeight="1">
      <c r="B39" s="289"/>
      <c r="C39" s="290"/>
      <c r="D39" s="288"/>
      <c r="E39" s="292" t="s">
        <v>141</v>
      </c>
      <c r="F39" s="288"/>
      <c r="G39" s="409" t="s">
        <v>1528</v>
      </c>
      <c r="H39" s="409"/>
      <c r="I39" s="409"/>
      <c r="J39" s="409"/>
      <c r="K39" s="286"/>
    </row>
    <row r="40" spans="2:11" ht="15" customHeight="1">
      <c r="B40" s="289"/>
      <c r="C40" s="290"/>
      <c r="D40" s="288"/>
      <c r="E40" s="292" t="s">
        <v>1529</v>
      </c>
      <c r="F40" s="288"/>
      <c r="G40" s="409" t="s">
        <v>1530</v>
      </c>
      <c r="H40" s="409"/>
      <c r="I40" s="409"/>
      <c r="J40" s="409"/>
      <c r="K40" s="286"/>
    </row>
    <row r="41" spans="2:11" ht="15" customHeight="1">
      <c r="B41" s="289"/>
      <c r="C41" s="290"/>
      <c r="D41" s="288"/>
      <c r="E41" s="292"/>
      <c r="F41" s="288"/>
      <c r="G41" s="409" t="s">
        <v>1531</v>
      </c>
      <c r="H41" s="409"/>
      <c r="I41" s="409"/>
      <c r="J41" s="409"/>
      <c r="K41" s="286"/>
    </row>
    <row r="42" spans="2:11" ht="15" customHeight="1">
      <c r="B42" s="289"/>
      <c r="C42" s="290"/>
      <c r="D42" s="288"/>
      <c r="E42" s="292" t="s">
        <v>1532</v>
      </c>
      <c r="F42" s="288"/>
      <c r="G42" s="409" t="s">
        <v>1533</v>
      </c>
      <c r="H42" s="409"/>
      <c r="I42" s="409"/>
      <c r="J42" s="409"/>
      <c r="K42" s="286"/>
    </row>
    <row r="43" spans="2:11" ht="15" customHeight="1">
      <c r="B43" s="289"/>
      <c r="C43" s="290"/>
      <c r="D43" s="288"/>
      <c r="E43" s="292" t="s">
        <v>143</v>
      </c>
      <c r="F43" s="288"/>
      <c r="G43" s="409" t="s">
        <v>1534</v>
      </c>
      <c r="H43" s="409"/>
      <c r="I43" s="409"/>
      <c r="J43" s="409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09" t="s">
        <v>1535</v>
      </c>
      <c r="E45" s="409"/>
      <c r="F45" s="409"/>
      <c r="G45" s="409"/>
      <c r="H45" s="409"/>
      <c r="I45" s="409"/>
      <c r="J45" s="409"/>
      <c r="K45" s="286"/>
    </row>
    <row r="46" spans="2:11" ht="15" customHeight="1">
      <c r="B46" s="289"/>
      <c r="C46" s="290"/>
      <c r="D46" s="290"/>
      <c r="E46" s="409" t="s">
        <v>1536</v>
      </c>
      <c r="F46" s="409"/>
      <c r="G46" s="409"/>
      <c r="H46" s="409"/>
      <c r="I46" s="409"/>
      <c r="J46" s="409"/>
      <c r="K46" s="286"/>
    </row>
    <row r="47" spans="2:11" ht="15" customHeight="1">
      <c r="B47" s="289"/>
      <c r="C47" s="290"/>
      <c r="D47" s="290"/>
      <c r="E47" s="409" t="s">
        <v>1537</v>
      </c>
      <c r="F47" s="409"/>
      <c r="G47" s="409"/>
      <c r="H47" s="409"/>
      <c r="I47" s="409"/>
      <c r="J47" s="409"/>
      <c r="K47" s="286"/>
    </row>
    <row r="48" spans="2:11" ht="15" customHeight="1">
      <c r="B48" s="289"/>
      <c r="C48" s="290"/>
      <c r="D48" s="290"/>
      <c r="E48" s="409" t="s">
        <v>1538</v>
      </c>
      <c r="F48" s="409"/>
      <c r="G48" s="409"/>
      <c r="H48" s="409"/>
      <c r="I48" s="409"/>
      <c r="J48" s="409"/>
      <c r="K48" s="286"/>
    </row>
    <row r="49" spans="2:11" ht="15" customHeight="1">
      <c r="B49" s="289"/>
      <c r="C49" s="290"/>
      <c r="D49" s="409" t="s">
        <v>1539</v>
      </c>
      <c r="E49" s="409"/>
      <c r="F49" s="409"/>
      <c r="G49" s="409"/>
      <c r="H49" s="409"/>
      <c r="I49" s="409"/>
      <c r="J49" s="409"/>
      <c r="K49" s="286"/>
    </row>
    <row r="50" spans="2:11" ht="25.5" customHeight="1">
      <c r="B50" s="285"/>
      <c r="C50" s="410" t="s">
        <v>1540</v>
      </c>
      <c r="D50" s="410"/>
      <c r="E50" s="410"/>
      <c r="F50" s="410"/>
      <c r="G50" s="410"/>
      <c r="H50" s="410"/>
      <c r="I50" s="410"/>
      <c r="J50" s="410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09" t="s">
        <v>1541</v>
      </c>
      <c r="D52" s="409"/>
      <c r="E52" s="409"/>
      <c r="F52" s="409"/>
      <c r="G52" s="409"/>
      <c r="H52" s="409"/>
      <c r="I52" s="409"/>
      <c r="J52" s="409"/>
      <c r="K52" s="286"/>
    </row>
    <row r="53" spans="2:11" ht="15" customHeight="1">
      <c r="B53" s="285"/>
      <c r="C53" s="409" t="s">
        <v>1542</v>
      </c>
      <c r="D53" s="409"/>
      <c r="E53" s="409"/>
      <c r="F53" s="409"/>
      <c r="G53" s="409"/>
      <c r="H53" s="409"/>
      <c r="I53" s="409"/>
      <c r="J53" s="409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09" t="s">
        <v>1543</v>
      </c>
      <c r="D55" s="409"/>
      <c r="E55" s="409"/>
      <c r="F55" s="409"/>
      <c r="G55" s="409"/>
      <c r="H55" s="409"/>
      <c r="I55" s="409"/>
      <c r="J55" s="409"/>
      <c r="K55" s="286"/>
    </row>
    <row r="56" spans="2:11" ht="15" customHeight="1">
      <c r="B56" s="285"/>
      <c r="C56" s="290"/>
      <c r="D56" s="409" t="s">
        <v>1544</v>
      </c>
      <c r="E56" s="409"/>
      <c r="F56" s="409"/>
      <c r="G56" s="409"/>
      <c r="H56" s="409"/>
      <c r="I56" s="409"/>
      <c r="J56" s="409"/>
      <c r="K56" s="286"/>
    </row>
    <row r="57" spans="2:11" ht="15" customHeight="1">
      <c r="B57" s="285"/>
      <c r="C57" s="290"/>
      <c r="D57" s="409" t="s">
        <v>1545</v>
      </c>
      <c r="E57" s="409"/>
      <c r="F57" s="409"/>
      <c r="G57" s="409"/>
      <c r="H57" s="409"/>
      <c r="I57" s="409"/>
      <c r="J57" s="409"/>
      <c r="K57" s="286"/>
    </row>
    <row r="58" spans="2:11" ht="15" customHeight="1">
      <c r="B58" s="285"/>
      <c r="C58" s="290"/>
      <c r="D58" s="409" t="s">
        <v>1546</v>
      </c>
      <c r="E58" s="409"/>
      <c r="F58" s="409"/>
      <c r="G58" s="409"/>
      <c r="H58" s="409"/>
      <c r="I58" s="409"/>
      <c r="J58" s="409"/>
      <c r="K58" s="286"/>
    </row>
    <row r="59" spans="2:11" ht="15" customHeight="1">
      <c r="B59" s="285"/>
      <c r="C59" s="290"/>
      <c r="D59" s="409" t="s">
        <v>1547</v>
      </c>
      <c r="E59" s="409"/>
      <c r="F59" s="409"/>
      <c r="G59" s="409"/>
      <c r="H59" s="409"/>
      <c r="I59" s="409"/>
      <c r="J59" s="409"/>
      <c r="K59" s="286"/>
    </row>
    <row r="60" spans="2:11" ht="15" customHeight="1">
      <c r="B60" s="285"/>
      <c r="C60" s="290"/>
      <c r="D60" s="408" t="s">
        <v>1548</v>
      </c>
      <c r="E60" s="408"/>
      <c r="F60" s="408"/>
      <c r="G60" s="408"/>
      <c r="H60" s="408"/>
      <c r="I60" s="408"/>
      <c r="J60" s="408"/>
      <c r="K60" s="286"/>
    </row>
    <row r="61" spans="2:11" ht="15" customHeight="1">
      <c r="B61" s="285"/>
      <c r="C61" s="290"/>
      <c r="D61" s="409" t="s">
        <v>1549</v>
      </c>
      <c r="E61" s="409"/>
      <c r="F61" s="409"/>
      <c r="G61" s="409"/>
      <c r="H61" s="409"/>
      <c r="I61" s="409"/>
      <c r="J61" s="409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09" t="s">
        <v>1550</v>
      </c>
      <c r="E63" s="409"/>
      <c r="F63" s="409"/>
      <c r="G63" s="409"/>
      <c r="H63" s="409"/>
      <c r="I63" s="409"/>
      <c r="J63" s="409"/>
      <c r="K63" s="286"/>
    </row>
    <row r="64" spans="2:11" ht="15" customHeight="1">
      <c r="B64" s="285"/>
      <c r="C64" s="290"/>
      <c r="D64" s="408" t="s">
        <v>1551</v>
      </c>
      <c r="E64" s="408"/>
      <c r="F64" s="408"/>
      <c r="G64" s="408"/>
      <c r="H64" s="408"/>
      <c r="I64" s="408"/>
      <c r="J64" s="408"/>
      <c r="K64" s="286"/>
    </row>
    <row r="65" spans="2:11" ht="15" customHeight="1">
      <c r="B65" s="285"/>
      <c r="C65" s="290"/>
      <c r="D65" s="409" t="s">
        <v>1552</v>
      </c>
      <c r="E65" s="409"/>
      <c r="F65" s="409"/>
      <c r="G65" s="409"/>
      <c r="H65" s="409"/>
      <c r="I65" s="409"/>
      <c r="J65" s="409"/>
      <c r="K65" s="286"/>
    </row>
    <row r="66" spans="2:11" ht="15" customHeight="1">
      <c r="B66" s="285"/>
      <c r="C66" s="290"/>
      <c r="D66" s="409" t="s">
        <v>1553</v>
      </c>
      <c r="E66" s="409"/>
      <c r="F66" s="409"/>
      <c r="G66" s="409"/>
      <c r="H66" s="409"/>
      <c r="I66" s="409"/>
      <c r="J66" s="409"/>
      <c r="K66" s="286"/>
    </row>
    <row r="67" spans="2:11" ht="15" customHeight="1">
      <c r="B67" s="285"/>
      <c r="C67" s="290"/>
      <c r="D67" s="409" t="s">
        <v>1554</v>
      </c>
      <c r="E67" s="409"/>
      <c r="F67" s="409"/>
      <c r="G67" s="409"/>
      <c r="H67" s="409"/>
      <c r="I67" s="409"/>
      <c r="J67" s="409"/>
      <c r="K67" s="286"/>
    </row>
    <row r="68" spans="2:11" ht="15" customHeight="1">
      <c r="B68" s="285"/>
      <c r="C68" s="290"/>
      <c r="D68" s="409" t="s">
        <v>1555</v>
      </c>
      <c r="E68" s="409"/>
      <c r="F68" s="409"/>
      <c r="G68" s="409"/>
      <c r="H68" s="409"/>
      <c r="I68" s="409"/>
      <c r="J68" s="409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07" t="s">
        <v>103</v>
      </c>
      <c r="D73" s="407"/>
      <c r="E73" s="407"/>
      <c r="F73" s="407"/>
      <c r="G73" s="407"/>
      <c r="H73" s="407"/>
      <c r="I73" s="407"/>
      <c r="J73" s="407"/>
      <c r="K73" s="303"/>
    </row>
    <row r="74" spans="2:11" ht="17.25" customHeight="1">
      <c r="B74" s="302"/>
      <c r="C74" s="304" t="s">
        <v>1556</v>
      </c>
      <c r="D74" s="304"/>
      <c r="E74" s="304"/>
      <c r="F74" s="304" t="s">
        <v>1557</v>
      </c>
      <c r="G74" s="305"/>
      <c r="H74" s="304" t="s">
        <v>139</v>
      </c>
      <c r="I74" s="304" t="s">
        <v>58</v>
      </c>
      <c r="J74" s="304" t="s">
        <v>1558</v>
      </c>
      <c r="K74" s="303"/>
    </row>
    <row r="75" spans="2:11" ht="17.25" customHeight="1">
      <c r="B75" s="302"/>
      <c r="C75" s="306" t="s">
        <v>1559</v>
      </c>
      <c r="D75" s="306"/>
      <c r="E75" s="306"/>
      <c r="F75" s="307" t="s">
        <v>1560</v>
      </c>
      <c r="G75" s="308"/>
      <c r="H75" s="306"/>
      <c r="I75" s="306"/>
      <c r="J75" s="306" t="s">
        <v>1561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54</v>
      </c>
      <c r="D77" s="309"/>
      <c r="E77" s="309"/>
      <c r="F77" s="311" t="s">
        <v>1562</v>
      </c>
      <c r="G77" s="310"/>
      <c r="H77" s="292" t="s">
        <v>1563</v>
      </c>
      <c r="I77" s="292" t="s">
        <v>1564</v>
      </c>
      <c r="J77" s="292">
        <v>20</v>
      </c>
      <c r="K77" s="303"/>
    </row>
    <row r="78" spans="2:11" ht="15" customHeight="1">
      <c r="B78" s="302"/>
      <c r="C78" s="292" t="s">
        <v>1565</v>
      </c>
      <c r="D78" s="292"/>
      <c r="E78" s="292"/>
      <c r="F78" s="311" t="s">
        <v>1562</v>
      </c>
      <c r="G78" s="310"/>
      <c r="H78" s="292" t="s">
        <v>1566</v>
      </c>
      <c r="I78" s="292" t="s">
        <v>1564</v>
      </c>
      <c r="J78" s="292">
        <v>120</v>
      </c>
      <c r="K78" s="303"/>
    </row>
    <row r="79" spans="2:11" ht="15" customHeight="1">
      <c r="B79" s="312"/>
      <c r="C79" s="292" t="s">
        <v>1567</v>
      </c>
      <c r="D79" s="292"/>
      <c r="E79" s="292"/>
      <c r="F79" s="311" t="s">
        <v>1568</v>
      </c>
      <c r="G79" s="310"/>
      <c r="H79" s="292" t="s">
        <v>1569</v>
      </c>
      <c r="I79" s="292" t="s">
        <v>1564</v>
      </c>
      <c r="J79" s="292">
        <v>50</v>
      </c>
      <c r="K79" s="303"/>
    </row>
    <row r="80" spans="2:11" ht="15" customHeight="1">
      <c r="B80" s="312"/>
      <c r="C80" s="292" t="s">
        <v>1570</v>
      </c>
      <c r="D80" s="292"/>
      <c r="E80" s="292"/>
      <c r="F80" s="311" t="s">
        <v>1562</v>
      </c>
      <c r="G80" s="310"/>
      <c r="H80" s="292" t="s">
        <v>1571</v>
      </c>
      <c r="I80" s="292" t="s">
        <v>1572</v>
      </c>
      <c r="J80" s="292"/>
      <c r="K80" s="303"/>
    </row>
    <row r="81" spans="2:11" ht="15" customHeight="1">
      <c r="B81" s="312"/>
      <c r="C81" s="313" t="s">
        <v>1573</v>
      </c>
      <c r="D81" s="313"/>
      <c r="E81" s="313"/>
      <c r="F81" s="314" t="s">
        <v>1568</v>
      </c>
      <c r="G81" s="313"/>
      <c r="H81" s="313" t="s">
        <v>1574</v>
      </c>
      <c r="I81" s="313" t="s">
        <v>1564</v>
      </c>
      <c r="J81" s="313">
        <v>15</v>
      </c>
      <c r="K81" s="303"/>
    </row>
    <row r="82" spans="2:11" ht="15" customHeight="1">
      <c r="B82" s="312"/>
      <c r="C82" s="313" t="s">
        <v>1575</v>
      </c>
      <c r="D82" s="313"/>
      <c r="E82" s="313"/>
      <c r="F82" s="314" t="s">
        <v>1568</v>
      </c>
      <c r="G82" s="313"/>
      <c r="H82" s="313" t="s">
        <v>1576</v>
      </c>
      <c r="I82" s="313" t="s">
        <v>1564</v>
      </c>
      <c r="J82" s="313">
        <v>15</v>
      </c>
      <c r="K82" s="303"/>
    </row>
    <row r="83" spans="2:11" ht="15" customHeight="1">
      <c r="B83" s="312"/>
      <c r="C83" s="313" t="s">
        <v>1577</v>
      </c>
      <c r="D83" s="313"/>
      <c r="E83" s="313"/>
      <c r="F83" s="314" t="s">
        <v>1568</v>
      </c>
      <c r="G83" s="313"/>
      <c r="H83" s="313" t="s">
        <v>1578</v>
      </c>
      <c r="I83" s="313" t="s">
        <v>1564</v>
      </c>
      <c r="J83" s="313">
        <v>20</v>
      </c>
      <c r="K83" s="303"/>
    </row>
    <row r="84" spans="2:11" ht="15" customHeight="1">
      <c r="B84" s="312"/>
      <c r="C84" s="313" t="s">
        <v>1579</v>
      </c>
      <c r="D84" s="313"/>
      <c r="E84" s="313"/>
      <c r="F84" s="314" t="s">
        <v>1568</v>
      </c>
      <c r="G84" s="313"/>
      <c r="H84" s="313" t="s">
        <v>1580</v>
      </c>
      <c r="I84" s="313" t="s">
        <v>1564</v>
      </c>
      <c r="J84" s="313">
        <v>20</v>
      </c>
      <c r="K84" s="303"/>
    </row>
    <row r="85" spans="2:11" ht="15" customHeight="1">
      <c r="B85" s="312"/>
      <c r="C85" s="292" t="s">
        <v>1581</v>
      </c>
      <c r="D85" s="292"/>
      <c r="E85" s="292"/>
      <c r="F85" s="311" t="s">
        <v>1568</v>
      </c>
      <c r="G85" s="310"/>
      <c r="H85" s="292" t="s">
        <v>1582</v>
      </c>
      <c r="I85" s="292" t="s">
        <v>1564</v>
      </c>
      <c r="J85" s="292">
        <v>50</v>
      </c>
      <c r="K85" s="303"/>
    </row>
    <row r="86" spans="2:11" ht="15" customHeight="1">
      <c r="B86" s="312"/>
      <c r="C86" s="292" t="s">
        <v>1583</v>
      </c>
      <c r="D86" s="292"/>
      <c r="E86" s="292"/>
      <c r="F86" s="311" t="s">
        <v>1568</v>
      </c>
      <c r="G86" s="310"/>
      <c r="H86" s="292" t="s">
        <v>1584</v>
      </c>
      <c r="I86" s="292" t="s">
        <v>1564</v>
      </c>
      <c r="J86" s="292">
        <v>20</v>
      </c>
      <c r="K86" s="303"/>
    </row>
    <row r="87" spans="2:11" ht="15" customHeight="1">
      <c r="B87" s="312"/>
      <c r="C87" s="292" t="s">
        <v>1585</v>
      </c>
      <c r="D87" s="292"/>
      <c r="E87" s="292"/>
      <c r="F87" s="311" t="s">
        <v>1568</v>
      </c>
      <c r="G87" s="310"/>
      <c r="H87" s="292" t="s">
        <v>1586</v>
      </c>
      <c r="I87" s="292" t="s">
        <v>1564</v>
      </c>
      <c r="J87" s="292">
        <v>20</v>
      </c>
      <c r="K87" s="303"/>
    </row>
    <row r="88" spans="2:11" ht="15" customHeight="1">
      <c r="B88" s="312"/>
      <c r="C88" s="292" t="s">
        <v>1587</v>
      </c>
      <c r="D88" s="292"/>
      <c r="E88" s="292"/>
      <c r="F88" s="311" t="s">
        <v>1568</v>
      </c>
      <c r="G88" s="310"/>
      <c r="H88" s="292" t="s">
        <v>1588</v>
      </c>
      <c r="I88" s="292" t="s">
        <v>1564</v>
      </c>
      <c r="J88" s="292">
        <v>50</v>
      </c>
      <c r="K88" s="303"/>
    </row>
    <row r="89" spans="2:11" ht="15" customHeight="1">
      <c r="B89" s="312"/>
      <c r="C89" s="292" t="s">
        <v>1589</v>
      </c>
      <c r="D89" s="292"/>
      <c r="E89" s="292"/>
      <c r="F89" s="311" t="s">
        <v>1568</v>
      </c>
      <c r="G89" s="310"/>
      <c r="H89" s="292" t="s">
        <v>1589</v>
      </c>
      <c r="I89" s="292" t="s">
        <v>1564</v>
      </c>
      <c r="J89" s="292">
        <v>50</v>
      </c>
      <c r="K89" s="303"/>
    </row>
    <row r="90" spans="2:11" ht="15" customHeight="1">
      <c r="B90" s="312"/>
      <c r="C90" s="292" t="s">
        <v>144</v>
      </c>
      <c r="D90" s="292"/>
      <c r="E90" s="292"/>
      <c r="F90" s="311" t="s">
        <v>1568</v>
      </c>
      <c r="G90" s="310"/>
      <c r="H90" s="292" t="s">
        <v>1590</v>
      </c>
      <c r="I90" s="292" t="s">
        <v>1564</v>
      </c>
      <c r="J90" s="292">
        <v>255</v>
      </c>
      <c r="K90" s="303"/>
    </row>
    <row r="91" spans="2:11" ht="15" customHeight="1">
      <c r="B91" s="312"/>
      <c r="C91" s="292" t="s">
        <v>1591</v>
      </c>
      <c r="D91" s="292"/>
      <c r="E91" s="292"/>
      <c r="F91" s="311" t="s">
        <v>1562</v>
      </c>
      <c r="G91" s="310"/>
      <c r="H91" s="292" t="s">
        <v>1592</v>
      </c>
      <c r="I91" s="292" t="s">
        <v>1593</v>
      </c>
      <c r="J91" s="292"/>
      <c r="K91" s="303"/>
    </row>
    <row r="92" spans="2:11" ht="15" customHeight="1">
      <c r="B92" s="312"/>
      <c r="C92" s="292" t="s">
        <v>1594</v>
      </c>
      <c r="D92" s="292"/>
      <c r="E92" s="292"/>
      <c r="F92" s="311" t="s">
        <v>1562</v>
      </c>
      <c r="G92" s="310"/>
      <c r="H92" s="292" t="s">
        <v>1595</v>
      </c>
      <c r="I92" s="292" t="s">
        <v>1596</v>
      </c>
      <c r="J92" s="292"/>
      <c r="K92" s="303"/>
    </row>
    <row r="93" spans="2:11" ht="15" customHeight="1">
      <c r="B93" s="312"/>
      <c r="C93" s="292" t="s">
        <v>1597</v>
      </c>
      <c r="D93" s="292"/>
      <c r="E93" s="292"/>
      <c r="F93" s="311" t="s">
        <v>1562</v>
      </c>
      <c r="G93" s="310"/>
      <c r="H93" s="292" t="s">
        <v>1597</v>
      </c>
      <c r="I93" s="292" t="s">
        <v>1596</v>
      </c>
      <c r="J93" s="292"/>
      <c r="K93" s="303"/>
    </row>
    <row r="94" spans="2:11" ht="15" customHeight="1">
      <c r="B94" s="312"/>
      <c r="C94" s="292" t="s">
        <v>39</v>
      </c>
      <c r="D94" s="292"/>
      <c r="E94" s="292"/>
      <c r="F94" s="311" t="s">
        <v>1562</v>
      </c>
      <c r="G94" s="310"/>
      <c r="H94" s="292" t="s">
        <v>1598</v>
      </c>
      <c r="I94" s="292" t="s">
        <v>1596</v>
      </c>
      <c r="J94" s="292"/>
      <c r="K94" s="303"/>
    </row>
    <row r="95" spans="2:11" ht="15" customHeight="1">
      <c r="B95" s="312"/>
      <c r="C95" s="292" t="s">
        <v>49</v>
      </c>
      <c r="D95" s="292"/>
      <c r="E95" s="292"/>
      <c r="F95" s="311" t="s">
        <v>1562</v>
      </c>
      <c r="G95" s="310"/>
      <c r="H95" s="292" t="s">
        <v>1599</v>
      </c>
      <c r="I95" s="292" t="s">
        <v>1596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07" t="s">
        <v>1600</v>
      </c>
      <c r="D100" s="407"/>
      <c r="E100" s="407"/>
      <c r="F100" s="407"/>
      <c r="G100" s="407"/>
      <c r="H100" s="407"/>
      <c r="I100" s="407"/>
      <c r="J100" s="407"/>
      <c r="K100" s="303"/>
    </row>
    <row r="101" spans="2:11" ht="17.25" customHeight="1">
      <c r="B101" s="302"/>
      <c r="C101" s="304" t="s">
        <v>1556</v>
      </c>
      <c r="D101" s="304"/>
      <c r="E101" s="304"/>
      <c r="F101" s="304" t="s">
        <v>1557</v>
      </c>
      <c r="G101" s="305"/>
      <c r="H101" s="304" t="s">
        <v>139</v>
      </c>
      <c r="I101" s="304" t="s">
        <v>58</v>
      </c>
      <c r="J101" s="304" t="s">
        <v>1558</v>
      </c>
      <c r="K101" s="303"/>
    </row>
    <row r="102" spans="2:11" ht="17.25" customHeight="1">
      <c r="B102" s="302"/>
      <c r="C102" s="306" t="s">
        <v>1559</v>
      </c>
      <c r="D102" s="306"/>
      <c r="E102" s="306"/>
      <c r="F102" s="307" t="s">
        <v>1560</v>
      </c>
      <c r="G102" s="308"/>
      <c r="H102" s="306"/>
      <c r="I102" s="306"/>
      <c r="J102" s="306" t="s">
        <v>1561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54</v>
      </c>
      <c r="D104" s="309"/>
      <c r="E104" s="309"/>
      <c r="F104" s="311" t="s">
        <v>1562</v>
      </c>
      <c r="G104" s="320"/>
      <c r="H104" s="292" t="s">
        <v>1601</v>
      </c>
      <c r="I104" s="292" t="s">
        <v>1564</v>
      </c>
      <c r="J104" s="292">
        <v>20</v>
      </c>
      <c r="K104" s="303"/>
    </row>
    <row r="105" spans="2:11" ht="15" customHeight="1">
      <c r="B105" s="302"/>
      <c r="C105" s="292" t="s">
        <v>1565</v>
      </c>
      <c r="D105" s="292"/>
      <c r="E105" s="292"/>
      <c r="F105" s="311" t="s">
        <v>1562</v>
      </c>
      <c r="G105" s="292"/>
      <c r="H105" s="292" t="s">
        <v>1601</v>
      </c>
      <c r="I105" s="292" t="s">
        <v>1564</v>
      </c>
      <c r="J105" s="292">
        <v>120</v>
      </c>
      <c r="K105" s="303"/>
    </row>
    <row r="106" spans="2:11" ht="15" customHeight="1">
      <c r="B106" s="312"/>
      <c r="C106" s="292" t="s">
        <v>1567</v>
      </c>
      <c r="D106" s="292"/>
      <c r="E106" s="292"/>
      <c r="F106" s="311" t="s">
        <v>1568</v>
      </c>
      <c r="G106" s="292"/>
      <c r="H106" s="292" t="s">
        <v>1601</v>
      </c>
      <c r="I106" s="292" t="s">
        <v>1564</v>
      </c>
      <c r="J106" s="292">
        <v>50</v>
      </c>
      <c r="K106" s="303"/>
    </row>
    <row r="107" spans="2:11" ht="15" customHeight="1">
      <c r="B107" s="312"/>
      <c r="C107" s="292" t="s">
        <v>1570</v>
      </c>
      <c r="D107" s="292"/>
      <c r="E107" s="292"/>
      <c r="F107" s="311" t="s">
        <v>1562</v>
      </c>
      <c r="G107" s="292"/>
      <c r="H107" s="292" t="s">
        <v>1601</v>
      </c>
      <c r="I107" s="292" t="s">
        <v>1572</v>
      </c>
      <c r="J107" s="292"/>
      <c r="K107" s="303"/>
    </row>
    <row r="108" spans="2:11" ht="15" customHeight="1">
      <c r="B108" s="312"/>
      <c r="C108" s="292" t="s">
        <v>1581</v>
      </c>
      <c r="D108" s="292"/>
      <c r="E108" s="292"/>
      <c r="F108" s="311" t="s">
        <v>1568</v>
      </c>
      <c r="G108" s="292"/>
      <c r="H108" s="292" t="s">
        <v>1601</v>
      </c>
      <c r="I108" s="292" t="s">
        <v>1564</v>
      </c>
      <c r="J108" s="292">
        <v>50</v>
      </c>
      <c r="K108" s="303"/>
    </row>
    <row r="109" spans="2:11" ht="15" customHeight="1">
      <c r="B109" s="312"/>
      <c r="C109" s="292" t="s">
        <v>1589</v>
      </c>
      <c r="D109" s="292"/>
      <c r="E109" s="292"/>
      <c r="F109" s="311" t="s">
        <v>1568</v>
      </c>
      <c r="G109" s="292"/>
      <c r="H109" s="292" t="s">
        <v>1601</v>
      </c>
      <c r="I109" s="292" t="s">
        <v>1564</v>
      </c>
      <c r="J109" s="292">
        <v>50</v>
      </c>
      <c r="K109" s="303"/>
    </row>
    <row r="110" spans="2:11" ht="15" customHeight="1">
      <c r="B110" s="312"/>
      <c r="C110" s="292" t="s">
        <v>1587</v>
      </c>
      <c r="D110" s="292"/>
      <c r="E110" s="292"/>
      <c r="F110" s="311" t="s">
        <v>1568</v>
      </c>
      <c r="G110" s="292"/>
      <c r="H110" s="292" t="s">
        <v>1601</v>
      </c>
      <c r="I110" s="292" t="s">
        <v>1564</v>
      </c>
      <c r="J110" s="292">
        <v>50</v>
      </c>
      <c r="K110" s="303"/>
    </row>
    <row r="111" spans="2:11" ht="15" customHeight="1">
      <c r="B111" s="312"/>
      <c r="C111" s="292" t="s">
        <v>54</v>
      </c>
      <c r="D111" s="292"/>
      <c r="E111" s="292"/>
      <c r="F111" s="311" t="s">
        <v>1562</v>
      </c>
      <c r="G111" s="292"/>
      <c r="H111" s="292" t="s">
        <v>1602</v>
      </c>
      <c r="I111" s="292" t="s">
        <v>1564</v>
      </c>
      <c r="J111" s="292">
        <v>20</v>
      </c>
      <c r="K111" s="303"/>
    </row>
    <row r="112" spans="2:11" ht="15" customHeight="1">
      <c r="B112" s="312"/>
      <c r="C112" s="292" t="s">
        <v>1603</v>
      </c>
      <c r="D112" s="292"/>
      <c r="E112" s="292"/>
      <c r="F112" s="311" t="s">
        <v>1562</v>
      </c>
      <c r="G112" s="292"/>
      <c r="H112" s="292" t="s">
        <v>1604</v>
      </c>
      <c r="I112" s="292" t="s">
        <v>1564</v>
      </c>
      <c r="J112" s="292">
        <v>120</v>
      </c>
      <c r="K112" s="303"/>
    </row>
    <row r="113" spans="2:11" ht="15" customHeight="1">
      <c r="B113" s="312"/>
      <c r="C113" s="292" t="s">
        <v>39</v>
      </c>
      <c r="D113" s="292"/>
      <c r="E113" s="292"/>
      <c r="F113" s="311" t="s">
        <v>1562</v>
      </c>
      <c r="G113" s="292"/>
      <c r="H113" s="292" t="s">
        <v>1605</v>
      </c>
      <c r="I113" s="292" t="s">
        <v>1596</v>
      </c>
      <c r="J113" s="292"/>
      <c r="K113" s="303"/>
    </row>
    <row r="114" spans="2:11" ht="15" customHeight="1">
      <c r="B114" s="312"/>
      <c r="C114" s="292" t="s">
        <v>49</v>
      </c>
      <c r="D114" s="292"/>
      <c r="E114" s="292"/>
      <c r="F114" s="311" t="s">
        <v>1562</v>
      </c>
      <c r="G114" s="292"/>
      <c r="H114" s="292" t="s">
        <v>1606</v>
      </c>
      <c r="I114" s="292" t="s">
        <v>1596</v>
      </c>
      <c r="J114" s="292"/>
      <c r="K114" s="303"/>
    </row>
    <row r="115" spans="2:11" ht="15" customHeight="1">
      <c r="B115" s="312"/>
      <c r="C115" s="292" t="s">
        <v>58</v>
      </c>
      <c r="D115" s="292"/>
      <c r="E115" s="292"/>
      <c r="F115" s="311" t="s">
        <v>1562</v>
      </c>
      <c r="G115" s="292"/>
      <c r="H115" s="292" t="s">
        <v>1607</v>
      </c>
      <c r="I115" s="292" t="s">
        <v>1608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06" t="s">
        <v>1609</v>
      </c>
      <c r="D120" s="406"/>
      <c r="E120" s="406"/>
      <c r="F120" s="406"/>
      <c r="G120" s="406"/>
      <c r="H120" s="406"/>
      <c r="I120" s="406"/>
      <c r="J120" s="406"/>
      <c r="K120" s="328"/>
    </row>
    <row r="121" spans="2:11" ht="17.25" customHeight="1">
      <c r="B121" s="329"/>
      <c r="C121" s="304" t="s">
        <v>1556</v>
      </c>
      <c r="D121" s="304"/>
      <c r="E121" s="304"/>
      <c r="F121" s="304" t="s">
        <v>1557</v>
      </c>
      <c r="G121" s="305"/>
      <c r="H121" s="304" t="s">
        <v>139</v>
      </c>
      <c r="I121" s="304" t="s">
        <v>58</v>
      </c>
      <c r="J121" s="304" t="s">
        <v>1558</v>
      </c>
      <c r="K121" s="330"/>
    </row>
    <row r="122" spans="2:11" ht="17.25" customHeight="1">
      <c r="B122" s="329"/>
      <c r="C122" s="306" t="s">
        <v>1559</v>
      </c>
      <c r="D122" s="306"/>
      <c r="E122" s="306"/>
      <c r="F122" s="307" t="s">
        <v>1560</v>
      </c>
      <c r="G122" s="308"/>
      <c r="H122" s="306"/>
      <c r="I122" s="306"/>
      <c r="J122" s="306" t="s">
        <v>1561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1565</v>
      </c>
      <c r="D124" s="309"/>
      <c r="E124" s="309"/>
      <c r="F124" s="311" t="s">
        <v>1562</v>
      </c>
      <c r="G124" s="292"/>
      <c r="H124" s="292" t="s">
        <v>1601</v>
      </c>
      <c r="I124" s="292" t="s">
        <v>1564</v>
      </c>
      <c r="J124" s="292">
        <v>120</v>
      </c>
      <c r="K124" s="333"/>
    </row>
    <row r="125" spans="2:11" ht="15" customHeight="1">
      <c r="B125" s="331"/>
      <c r="C125" s="292" t="s">
        <v>1610</v>
      </c>
      <c r="D125" s="292"/>
      <c r="E125" s="292"/>
      <c r="F125" s="311" t="s">
        <v>1562</v>
      </c>
      <c r="G125" s="292"/>
      <c r="H125" s="292" t="s">
        <v>1611</v>
      </c>
      <c r="I125" s="292" t="s">
        <v>1564</v>
      </c>
      <c r="J125" s="292" t="s">
        <v>1612</v>
      </c>
      <c r="K125" s="333"/>
    </row>
    <row r="126" spans="2:11" ht="15" customHeight="1">
      <c r="B126" s="331"/>
      <c r="C126" s="292" t="s">
        <v>1511</v>
      </c>
      <c r="D126" s="292"/>
      <c r="E126" s="292"/>
      <c r="F126" s="311" t="s">
        <v>1562</v>
      </c>
      <c r="G126" s="292"/>
      <c r="H126" s="292" t="s">
        <v>1613</v>
      </c>
      <c r="I126" s="292" t="s">
        <v>1564</v>
      </c>
      <c r="J126" s="292" t="s">
        <v>1612</v>
      </c>
      <c r="K126" s="333"/>
    </row>
    <row r="127" spans="2:11" ht="15" customHeight="1">
      <c r="B127" s="331"/>
      <c r="C127" s="292" t="s">
        <v>1573</v>
      </c>
      <c r="D127" s="292"/>
      <c r="E127" s="292"/>
      <c r="F127" s="311" t="s">
        <v>1568</v>
      </c>
      <c r="G127" s="292"/>
      <c r="H127" s="292" t="s">
        <v>1574</v>
      </c>
      <c r="I127" s="292" t="s">
        <v>1564</v>
      </c>
      <c r="J127" s="292">
        <v>15</v>
      </c>
      <c r="K127" s="333"/>
    </row>
    <row r="128" spans="2:11" ht="15" customHeight="1">
      <c r="B128" s="331"/>
      <c r="C128" s="313" t="s">
        <v>1575</v>
      </c>
      <c r="D128" s="313"/>
      <c r="E128" s="313"/>
      <c r="F128" s="314" t="s">
        <v>1568</v>
      </c>
      <c r="G128" s="313"/>
      <c r="H128" s="313" t="s">
        <v>1576</v>
      </c>
      <c r="I128" s="313" t="s">
        <v>1564</v>
      </c>
      <c r="J128" s="313">
        <v>15</v>
      </c>
      <c r="K128" s="333"/>
    </row>
    <row r="129" spans="2:11" ht="15" customHeight="1">
      <c r="B129" s="331"/>
      <c r="C129" s="313" t="s">
        <v>1577</v>
      </c>
      <c r="D129" s="313"/>
      <c r="E129" s="313"/>
      <c r="F129" s="314" t="s">
        <v>1568</v>
      </c>
      <c r="G129" s="313"/>
      <c r="H129" s="313" t="s">
        <v>1578</v>
      </c>
      <c r="I129" s="313" t="s">
        <v>1564</v>
      </c>
      <c r="J129" s="313">
        <v>20</v>
      </c>
      <c r="K129" s="333"/>
    </row>
    <row r="130" spans="2:11" ht="15" customHeight="1">
      <c r="B130" s="331"/>
      <c r="C130" s="313" t="s">
        <v>1579</v>
      </c>
      <c r="D130" s="313"/>
      <c r="E130" s="313"/>
      <c r="F130" s="314" t="s">
        <v>1568</v>
      </c>
      <c r="G130" s="313"/>
      <c r="H130" s="313" t="s">
        <v>1580</v>
      </c>
      <c r="I130" s="313" t="s">
        <v>1564</v>
      </c>
      <c r="J130" s="313">
        <v>20</v>
      </c>
      <c r="K130" s="333"/>
    </row>
    <row r="131" spans="2:11" ht="15" customHeight="1">
      <c r="B131" s="331"/>
      <c r="C131" s="292" t="s">
        <v>1567</v>
      </c>
      <c r="D131" s="292"/>
      <c r="E131" s="292"/>
      <c r="F131" s="311" t="s">
        <v>1568</v>
      </c>
      <c r="G131" s="292"/>
      <c r="H131" s="292" t="s">
        <v>1601</v>
      </c>
      <c r="I131" s="292" t="s">
        <v>1564</v>
      </c>
      <c r="J131" s="292">
        <v>50</v>
      </c>
      <c r="K131" s="333"/>
    </row>
    <row r="132" spans="2:11" ht="15" customHeight="1">
      <c r="B132" s="331"/>
      <c r="C132" s="292" t="s">
        <v>1581</v>
      </c>
      <c r="D132" s="292"/>
      <c r="E132" s="292"/>
      <c r="F132" s="311" t="s">
        <v>1568</v>
      </c>
      <c r="G132" s="292"/>
      <c r="H132" s="292" t="s">
        <v>1601</v>
      </c>
      <c r="I132" s="292" t="s">
        <v>1564</v>
      </c>
      <c r="J132" s="292">
        <v>50</v>
      </c>
      <c r="K132" s="333"/>
    </row>
    <row r="133" spans="2:11" ht="15" customHeight="1">
      <c r="B133" s="331"/>
      <c r="C133" s="292" t="s">
        <v>1587</v>
      </c>
      <c r="D133" s="292"/>
      <c r="E133" s="292"/>
      <c r="F133" s="311" t="s">
        <v>1568</v>
      </c>
      <c r="G133" s="292"/>
      <c r="H133" s="292" t="s">
        <v>1601</v>
      </c>
      <c r="I133" s="292" t="s">
        <v>1564</v>
      </c>
      <c r="J133" s="292">
        <v>50</v>
      </c>
      <c r="K133" s="333"/>
    </row>
    <row r="134" spans="2:11" ht="15" customHeight="1">
      <c r="B134" s="331"/>
      <c r="C134" s="292" t="s">
        <v>1589</v>
      </c>
      <c r="D134" s="292"/>
      <c r="E134" s="292"/>
      <c r="F134" s="311" t="s">
        <v>1568</v>
      </c>
      <c r="G134" s="292"/>
      <c r="H134" s="292" t="s">
        <v>1601</v>
      </c>
      <c r="I134" s="292" t="s">
        <v>1564</v>
      </c>
      <c r="J134" s="292">
        <v>50</v>
      </c>
      <c r="K134" s="333"/>
    </row>
    <row r="135" spans="2:11" ht="15" customHeight="1">
      <c r="B135" s="331"/>
      <c r="C135" s="292" t="s">
        <v>144</v>
      </c>
      <c r="D135" s="292"/>
      <c r="E135" s="292"/>
      <c r="F135" s="311" t="s">
        <v>1568</v>
      </c>
      <c r="G135" s="292"/>
      <c r="H135" s="292" t="s">
        <v>1614</v>
      </c>
      <c r="I135" s="292" t="s">
        <v>1564</v>
      </c>
      <c r="J135" s="292">
        <v>255</v>
      </c>
      <c r="K135" s="333"/>
    </row>
    <row r="136" spans="2:11" ht="15" customHeight="1">
      <c r="B136" s="331"/>
      <c r="C136" s="292" t="s">
        <v>1591</v>
      </c>
      <c r="D136" s="292"/>
      <c r="E136" s="292"/>
      <c r="F136" s="311" t="s">
        <v>1562</v>
      </c>
      <c r="G136" s="292"/>
      <c r="H136" s="292" t="s">
        <v>1615</v>
      </c>
      <c r="I136" s="292" t="s">
        <v>1593</v>
      </c>
      <c r="J136" s="292"/>
      <c r="K136" s="333"/>
    </row>
    <row r="137" spans="2:11" ht="15" customHeight="1">
      <c r="B137" s="331"/>
      <c r="C137" s="292" t="s">
        <v>1594</v>
      </c>
      <c r="D137" s="292"/>
      <c r="E137" s="292"/>
      <c r="F137" s="311" t="s">
        <v>1562</v>
      </c>
      <c r="G137" s="292"/>
      <c r="H137" s="292" t="s">
        <v>1616</v>
      </c>
      <c r="I137" s="292" t="s">
        <v>1596</v>
      </c>
      <c r="J137" s="292"/>
      <c r="K137" s="333"/>
    </row>
    <row r="138" spans="2:11" ht="15" customHeight="1">
      <c r="B138" s="331"/>
      <c r="C138" s="292" t="s">
        <v>1597</v>
      </c>
      <c r="D138" s="292"/>
      <c r="E138" s="292"/>
      <c r="F138" s="311" t="s">
        <v>1562</v>
      </c>
      <c r="G138" s="292"/>
      <c r="H138" s="292" t="s">
        <v>1597</v>
      </c>
      <c r="I138" s="292" t="s">
        <v>1596</v>
      </c>
      <c r="J138" s="292"/>
      <c r="K138" s="333"/>
    </row>
    <row r="139" spans="2:11" ht="15" customHeight="1">
      <c r="B139" s="331"/>
      <c r="C139" s="292" t="s">
        <v>39</v>
      </c>
      <c r="D139" s="292"/>
      <c r="E139" s="292"/>
      <c r="F139" s="311" t="s">
        <v>1562</v>
      </c>
      <c r="G139" s="292"/>
      <c r="H139" s="292" t="s">
        <v>1617</v>
      </c>
      <c r="I139" s="292" t="s">
        <v>1596</v>
      </c>
      <c r="J139" s="292"/>
      <c r="K139" s="333"/>
    </row>
    <row r="140" spans="2:11" ht="15" customHeight="1">
      <c r="B140" s="331"/>
      <c r="C140" s="292" t="s">
        <v>1618</v>
      </c>
      <c r="D140" s="292"/>
      <c r="E140" s="292"/>
      <c r="F140" s="311" t="s">
        <v>1562</v>
      </c>
      <c r="G140" s="292"/>
      <c r="H140" s="292" t="s">
        <v>1619</v>
      </c>
      <c r="I140" s="292" t="s">
        <v>1596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07" t="s">
        <v>1620</v>
      </c>
      <c r="D145" s="407"/>
      <c r="E145" s="407"/>
      <c r="F145" s="407"/>
      <c r="G145" s="407"/>
      <c r="H145" s="407"/>
      <c r="I145" s="407"/>
      <c r="J145" s="407"/>
      <c r="K145" s="303"/>
    </row>
    <row r="146" spans="2:11" ht="17.25" customHeight="1">
      <c r="B146" s="302"/>
      <c r="C146" s="304" t="s">
        <v>1556</v>
      </c>
      <c r="D146" s="304"/>
      <c r="E146" s="304"/>
      <c r="F146" s="304" t="s">
        <v>1557</v>
      </c>
      <c r="G146" s="305"/>
      <c r="H146" s="304" t="s">
        <v>139</v>
      </c>
      <c r="I146" s="304" t="s">
        <v>58</v>
      </c>
      <c r="J146" s="304" t="s">
        <v>1558</v>
      </c>
      <c r="K146" s="303"/>
    </row>
    <row r="147" spans="2:11" ht="17.25" customHeight="1">
      <c r="B147" s="302"/>
      <c r="C147" s="306" t="s">
        <v>1559</v>
      </c>
      <c r="D147" s="306"/>
      <c r="E147" s="306"/>
      <c r="F147" s="307" t="s">
        <v>1560</v>
      </c>
      <c r="G147" s="308"/>
      <c r="H147" s="306"/>
      <c r="I147" s="306"/>
      <c r="J147" s="306" t="s">
        <v>1561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1565</v>
      </c>
      <c r="D149" s="292"/>
      <c r="E149" s="292"/>
      <c r="F149" s="338" t="s">
        <v>1562</v>
      </c>
      <c r="G149" s="292"/>
      <c r="H149" s="337" t="s">
        <v>1601</v>
      </c>
      <c r="I149" s="337" t="s">
        <v>1564</v>
      </c>
      <c r="J149" s="337">
        <v>120</v>
      </c>
      <c r="K149" s="333"/>
    </row>
    <row r="150" spans="2:11" ht="15" customHeight="1">
      <c r="B150" s="312"/>
      <c r="C150" s="337" t="s">
        <v>1610</v>
      </c>
      <c r="D150" s="292"/>
      <c r="E150" s="292"/>
      <c r="F150" s="338" t="s">
        <v>1562</v>
      </c>
      <c r="G150" s="292"/>
      <c r="H150" s="337" t="s">
        <v>1621</v>
      </c>
      <c r="I150" s="337" t="s">
        <v>1564</v>
      </c>
      <c r="J150" s="337" t="s">
        <v>1612</v>
      </c>
      <c r="K150" s="333"/>
    </row>
    <row r="151" spans="2:11" ht="15" customHeight="1">
      <c r="B151" s="312"/>
      <c r="C151" s="337" t="s">
        <v>1511</v>
      </c>
      <c r="D151" s="292"/>
      <c r="E151" s="292"/>
      <c r="F151" s="338" t="s">
        <v>1562</v>
      </c>
      <c r="G151" s="292"/>
      <c r="H151" s="337" t="s">
        <v>1622</v>
      </c>
      <c r="I151" s="337" t="s">
        <v>1564</v>
      </c>
      <c r="J151" s="337" t="s">
        <v>1612</v>
      </c>
      <c r="K151" s="333"/>
    </row>
    <row r="152" spans="2:11" ht="15" customHeight="1">
      <c r="B152" s="312"/>
      <c r="C152" s="337" t="s">
        <v>1567</v>
      </c>
      <c r="D152" s="292"/>
      <c r="E152" s="292"/>
      <c r="F152" s="338" t="s">
        <v>1568</v>
      </c>
      <c r="G152" s="292"/>
      <c r="H152" s="337" t="s">
        <v>1601</v>
      </c>
      <c r="I152" s="337" t="s">
        <v>1564</v>
      </c>
      <c r="J152" s="337">
        <v>50</v>
      </c>
      <c r="K152" s="333"/>
    </row>
    <row r="153" spans="2:11" ht="15" customHeight="1">
      <c r="B153" s="312"/>
      <c r="C153" s="337" t="s">
        <v>1570</v>
      </c>
      <c r="D153" s="292"/>
      <c r="E153" s="292"/>
      <c r="F153" s="338" t="s">
        <v>1562</v>
      </c>
      <c r="G153" s="292"/>
      <c r="H153" s="337" t="s">
        <v>1601</v>
      </c>
      <c r="I153" s="337" t="s">
        <v>1572</v>
      </c>
      <c r="J153" s="337"/>
      <c r="K153" s="333"/>
    </row>
    <row r="154" spans="2:11" ht="15" customHeight="1">
      <c r="B154" s="312"/>
      <c r="C154" s="337" t="s">
        <v>1581</v>
      </c>
      <c r="D154" s="292"/>
      <c r="E154" s="292"/>
      <c r="F154" s="338" t="s">
        <v>1568</v>
      </c>
      <c r="G154" s="292"/>
      <c r="H154" s="337" t="s">
        <v>1601</v>
      </c>
      <c r="I154" s="337" t="s">
        <v>1564</v>
      </c>
      <c r="J154" s="337">
        <v>50</v>
      </c>
      <c r="K154" s="333"/>
    </row>
    <row r="155" spans="2:11" ht="15" customHeight="1">
      <c r="B155" s="312"/>
      <c r="C155" s="337" t="s">
        <v>1589</v>
      </c>
      <c r="D155" s="292"/>
      <c r="E155" s="292"/>
      <c r="F155" s="338" t="s">
        <v>1568</v>
      </c>
      <c r="G155" s="292"/>
      <c r="H155" s="337" t="s">
        <v>1601</v>
      </c>
      <c r="I155" s="337" t="s">
        <v>1564</v>
      </c>
      <c r="J155" s="337">
        <v>50</v>
      </c>
      <c r="K155" s="333"/>
    </row>
    <row r="156" spans="2:11" ht="15" customHeight="1">
      <c r="B156" s="312"/>
      <c r="C156" s="337" t="s">
        <v>1587</v>
      </c>
      <c r="D156" s="292"/>
      <c r="E156" s="292"/>
      <c r="F156" s="338" t="s">
        <v>1568</v>
      </c>
      <c r="G156" s="292"/>
      <c r="H156" s="337" t="s">
        <v>1601</v>
      </c>
      <c r="I156" s="337" t="s">
        <v>1564</v>
      </c>
      <c r="J156" s="337">
        <v>50</v>
      </c>
      <c r="K156" s="333"/>
    </row>
    <row r="157" spans="2:11" ht="15" customHeight="1">
      <c r="B157" s="312"/>
      <c r="C157" s="337" t="s">
        <v>108</v>
      </c>
      <c r="D157" s="292"/>
      <c r="E157" s="292"/>
      <c r="F157" s="338" t="s">
        <v>1562</v>
      </c>
      <c r="G157" s="292"/>
      <c r="H157" s="337" t="s">
        <v>1623</v>
      </c>
      <c r="I157" s="337" t="s">
        <v>1564</v>
      </c>
      <c r="J157" s="337" t="s">
        <v>1624</v>
      </c>
      <c r="K157" s="333"/>
    </row>
    <row r="158" spans="2:11" ht="15" customHeight="1">
      <c r="B158" s="312"/>
      <c r="C158" s="337" t="s">
        <v>1625</v>
      </c>
      <c r="D158" s="292"/>
      <c r="E158" s="292"/>
      <c r="F158" s="338" t="s">
        <v>1562</v>
      </c>
      <c r="G158" s="292"/>
      <c r="H158" s="337" t="s">
        <v>1626</v>
      </c>
      <c r="I158" s="337" t="s">
        <v>1596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6" t="s">
        <v>1627</v>
      </c>
      <c r="D163" s="406"/>
      <c r="E163" s="406"/>
      <c r="F163" s="406"/>
      <c r="G163" s="406"/>
      <c r="H163" s="406"/>
      <c r="I163" s="406"/>
      <c r="J163" s="406"/>
      <c r="K163" s="284"/>
    </row>
    <row r="164" spans="2:11" ht="17.25" customHeight="1">
      <c r="B164" s="283"/>
      <c r="C164" s="304" t="s">
        <v>1556</v>
      </c>
      <c r="D164" s="304"/>
      <c r="E164" s="304"/>
      <c r="F164" s="304" t="s">
        <v>1557</v>
      </c>
      <c r="G164" s="341"/>
      <c r="H164" s="342" t="s">
        <v>139</v>
      </c>
      <c r="I164" s="342" t="s">
        <v>58</v>
      </c>
      <c r="J164" s="304" t="s">
        <v>1558</v>
      </c>
      <c r="K164" s="284"/>
    </row>
    <row r="165" spans="2:11" ht="17.25" customHeight="1">
      <c r="B165" s="285"/>
      <c r="C165" s="306" t="s">
        <v>1559</v>
      </c>
      <c r="D165" s="306"/>
      <c r="E165" s="306"/>
      <c r="F165" s="307" t="s">
        <v>1560</v>
      </c>
      <c r="G165" s="343"/>
      <c r="H165" s="344"/>
      <c r="I165" s="344"/>
      <c r="J165" s="306" t="s">
        <v>1561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1565</v>
      </c>
      <c r="D167" s="292"/>
      <c r="E167" s="292"/>
      <c r="F167" s="311" t="s">
        <v>1562</v>
      </c>
      <c r="G167" s="292"/>
      <c r="H167" s="292" t="s">
        <v>1601</v>
      </c>
      <c r="I167" s="292" t="s">
        <v>1564</v>
      </c>
      <c r="J167" s="292">
        <v>120</v>
      </c>
      <c r="K167" s="333"/>
    </row>
    <row r="168" spans="2:11" ht="15" customHeight="1">
      <c r="B168" s="312"/>
      <c r="C168" s="292" t="s">
        <v>1610</v>
      </c>
      <c r="D168" s="292"/>
      <c r="E168" s="292"/>
      <c r="F168" s="311" t="s">
        <v>1562</v>
      </c>
      <c r="G168" s="292"/>
      <c r="H168" s="292" t="s">
        <v>1611</v>
      </c>
      <c r="I168" s="292" t="s">
        <v>1564</v>
      </c>
      <c r="J168" s="292" t="s">
        <v>1612</v>
      </c>
      <c r="K168" s="333"/>
    </row>
    <row r="169" spans="2:11" ht="15" customHeight="1">
      <c r="B169" s="312"/>
      <c r="C169" s="292" t="s">
        <v>1511</v>
      </c>
      <c r="D169" s="292"/>
      <c r="E169" s="292"/>
      <c r="F169" s="311" t="s">
        <v>1562</v>
      </c>
      <c r="G169" s="292"/>
      <c r="H169" s="292" t="s">
        <v>1628</v>
      </c>
      <c r="I169" s="292" t="s">
        <v>1564</v>
      </c>
      <c r="J169" s="292" t="s">
        <v>1612</v>
      </c>
      <c r="K169" s="333"/>
    </row>
    <row r="170" spans="2:11" ht="15" customHeight="1">
      <c r="B170" s="312"/>
      <c r="C170" s="292" t="s">
        <v>1567</v>
      </c>
      <c r="D170" s="292"/>
      <c r="E170" s="292"/>
      <c r="F170" s="311" t="s">
        <v>1568</v>
      </c>
      <c r="G170" s="292"/>
      <c r="H170" s="292" t="s">
        <v>1628</v>
      </c>
      <c r="I170" s="292" t="s">
        <v>1564</v>
      </c>
      <c r="J170" s="292">
        <v>50</v>
      </c>
      <c r="K170" s="333"/>
    </row>
    <row r="171" spans="2:11" ht="15" customHeight="1">
      <c r="B171" s="312"/>
      <c r="C171" s="292" t="s">
        <v>1570</v>
      </c>
      <c r="D171" s="292"/>
      <c r="E171" s="292"/>
      <c r="F171" s="311" t="s">
        <v>1562</v>
      </c>
      <c r="G171" s="292"/>
      <c r="H171" s="292" t="s">
        <v>1628</v>
      </c>
      <c r="I171" s="292" t="s">
        <v>1572</v>
      </c>
      <c r="J171" s="292"/>
      <c r="K171" s="333"/>
    </row>
    <row r="172" spans="2:11" ht="15" customHeight="1">
      <c r="B172" s="312"/>
      <c r="C172" s="292" t="s">
        <v>1581</v>
      </c>
      <c r="D172" s="292"/>
      <c r="E172" s="292"/>
      <c r="F172" s="311" t="s">
        <v>1568</v>
      </c>
      <c r="G172" s="292"/>
      <c r="H172" s="292" t="s">
        <v>1628</v>
      </c>
      <c r="I172" s="292" t="s">
        <v>1564</v>
      </c>
      <c r="J172" s="292">
        <v>50</v>
      </c>
      <c r="K172" s="333"/>
    </row>
    <row r="173" spans="2:11" ht="15" customHeight="1">
      <c r="B173" s="312"/>
      <c r="C173" s="292" t="s">
        <v>1589</v>
      </c>
      <c r="D173" s="292"/>
      <c r="E173" s="292"/>
      <c r="F173" s="311" t="s">
        <v>1568</v>
      </c>
      <c r="G173" s="292"/>
      <c r="H173" s="292" t="s">
        <v>1628</v>
      </c>
      <c r="I173" s="292" t="s">
        <v>1564</v>
      </c>
      <c r="J173" s="292">
        <v>50</v>
      </c>
      <c r="K173" s="333"/>
    </row>
    <row r="174" spans="2:11" ht="15" customHeight="1">
      <c r="B174" s="312"/>
      <c r="C174" s="292" t="s">
        <v>1587</v>
      </c>
      <c r="D174" s="292"/>
      <c r="E174" s="292"/>
      <c r="F174" s="311" t="s">
        <v>1568</v>
      </c>
      <c r="G174" s="292"/>
      <c r="H174" s="292" t="s">
        <v>1628</v>
      </c>
      <c r="I174" s="292" t="s">
        <v>1564</v>
      </c>
      <c r="J174" s="292">
        <v>50</v>
      </c>
      <c r="K174" s="333"/>
    </row>
    <row r="175" spans="2:11" ht="15" customHeight="1">
      <c r="B175" s="312"/>
      <c r="C175" s="292" t="s">
        <v>138</v>
      </c>
      <c r="D175" s="292"/>
      <c r="E175" s="292"/>
      <c r="F175" s="311" t="s">
        <v>1562</v>
      </c>
      <c r="G175" s="292"/>
      <c r="H175" s="292" t="s">
        <v>1629</v>
      </c>
      <c r="I175" s="292" t="s">
        <v>1630</v>
      </c>
      <c r="J175" s="292"/>
      <c r="K175" s="333"/>
    </row>
    <row r="176" spans="2:11" ht="15" customHeight="1">
      <c r="B176" s="312"/>
      <c r="C176" s="292" t="s">
        <v>58</v>
      </c>
      <c r="D176" s="292"/>
      <c r="E176" s="292"/>
      <c r="F176" s="311" t="s">
        <v>1562</v>
      </c>
      <c r="G176" s="292"/>
      <c r="H176" s="292" t="s">
        <v>1631</v>
      </c>
      <c r="I176" s="292" t="s">
        <v>1632</v>
      </c>
      <c r="J176" s="292">
        <v>1</v>
      </c>
      <c r="K176" s="333"/>
    </row>
    <row r="177" spans="2:11" ht="15" customHeight="1">
      <c r="B177" s="312"/>
      <c r="C177" s="292" t="s">
        <v>54</v>
      </c>
      <c r="D177" s="292"/>
      <c r="E177" s="292"/>
      <c r="F177" s="311" t="s">
        <v>1562</v>
      </c>
      <c r="G177" s="292"/>
      <c r="H177" s="292" t="s">
        <v>1633</v>
      </c>
      <c r="I177" s="292" t="s">
        <v>1564</v>
      </c>
      <c r="J177" s="292">
        <v>20</v>
      </c>
      <c r="K177" s="333"/>
    </row>
    <row r="178" spans="2:11" ht="15" customHeight="1">
      <c r="B178" s="312"/>
      <c r="C178" s="292" t="s">
        <v>139</v>
      </c>
      <c r="D178" s="292"/>
      <c r="E178" s="292"/>
      <c r="F178" s="311" t="s">
        <v>1562</v>
      </c>
      <c r="G178" s="292"/>
      <c r="H178" s="292" t="s">
        <v>1634</v>
      </c>
      <c r="I178" s="292" t="s">
        <v>1564</v>
      </c>
      <c r="J178" s="292">
        <v>255</v>
      </c>
      <c r="K178" s="333"/>
    </row>
    <row r="179" spans="2:11" ht="15" customHeight="1">
      <c r="B179" s="312"/>
      <c r="C179" s="292" t="s">
        <v>140</v>
      </c>
      <c r="D179" s="292"/>
      <c r="E179" s="292"/>
      <c r="F179" s="311" t="s">
        <v>1562</v>
      </c>
      <c r="G179" s="292"/>
      <c r="H179" s="292" t="s">
        <v>1527</v>
      </c>
      <c r="I179" s="292" t="s">
        <v>1564</v>
      </c>
      <c r="J179" s="292">
        <v>10</v>
      </c>
      <c r="K179" s="333"/>
    </row>
    <row r="180" spans="2:11" ht="15" customHeight="1">
      <c r="B180" s="312"/>
      <c r="C180" s="292" t="s">
        <v>141</v>
      </c>
      <c r="D180" s="292"/>
      <c r="E180" s="292"/>
      <c r="F180" s="311" t="s">
        <v>1562</v>
      </c>
      <c r="G180" s="292"/>
      <c r="H180" s="292" t="s">
        <v>1635</v>
      </c>
      <c r="I180" s="292" t="s">
        <v>1596</v>
      </c>
      <c r="J180" s="292"/>
      <c r="K180" s="333"/>
    </row>
    <row r="181" spans="2:11" ht="15" customHeight="1">
      <c r="B181" s="312"/>
      <c r="C181" s="292" t="s">
        <v>1636</v>
      </c>
      <c r="D181" s="292"/>
      <c r="E181" s="292"/>
      <c r="F181" s="311" t="s">
        <v>1562</v>
      </c>
      <c r="G181" s="292"/>
      <c r="H181" s="292" t="s">
        <v>1637</v>
      </c>
      <c r="I181" s="292" t="s">
        <v>1596</v>
      </c>
      <c r="J181" s="292"/>
      <c r="K181" s="333"/>
    </row>
    <row r="182" spans="2:11" ht="15" customHeight="1">
      <c r="B182" s="312"/>
      <c r="C182" s="292" t="s">
        <v>1625</v>
      </c>
      <c r="D182" s="292"/>
      <c r="E182" s="292"/>
      <c r="F182" s="311" t="s">
        <v>1562</v>
      </c>
      <c r="G182" s="292"/>
      <c r="H182" s="292" t="s">
        <v>1638</v>
      </c>
      <c r="I182" s="292" t="s">
        <v>1596</v>
      </c>
      <c r="J182" s="292"/>
      <c r="K182" s="333"/>
    </row>
    <row r="183" spans="2:11" ht="15" customHeight="1">
      <c r="B183" s="312"/>
      <c r="C183" s="292" t="s">
        <v>143</v>
      </c>
      <c r="D183" s="292"/>
      <c r="E183" s="292"/>
      <c r="F183" s="311" t="s">
        <v>1568</v>
      </c>
      <c r="G183" s="292"/>
      <c r="H183" s="292" t="s">
        <v>1639</v>
      </c>
      <c r="I183" s="292" t="s">
        <v>1564</v>
      </c>
      <c r="J183" s="292">
        <v>50</v>
      </c>
      <c r="K183" s="333"/>
    </row>
    <row r="184" spans="2:11" ht="15" customHeight="1">
      <c r="B184" s="312"/>
      <c r="C184" s="292" t="s">
        <v>1640</v>
      </c>
      <c r="D184" s="292"/>
      <c r="E184" s="292"/>
      <c r="F184" s="311" t="s">
        <v>1568</v>
      </c>
      <c r="G184" s="292"/>
      <c r="H184" s="292" t="s">
        <v>1641</v>
      </c>
      <c r="I184" s="292" t="s">
        <v>1642</v>
      </c>
      <c r="J184" s="292"/>
      <c r="K184" s="333"/>
    </row>
    <row r="185" spans="2:11" ht="15" customHeight="1">
      <c r="B185" s="312"/>
      <c r="C185" s="292" t="s">
        <v>1643</v>
      </c>
      <c r="D185" s="292"/>
      <c r="E185" s="292"/>
      <c r="F185" s="311" t="s">
        <v>1568</v>
      </c>
      <c r="G185" s="292"/>
      <c r="H185" s="292" t="s">
        <v>1644</v>
      </c>
      <c r="I185" s="292" t="s">
        <v>1642</v>
      </c>
      <c r="J185" s="292"/>
      <c r="K185" s="333"/>
    </row>
    <row r="186" spans="2:11" ht="15" customHeight="1">
      <c r="B186" s="312"/>
      <c r="C186" s="292" t="s">
        <v>1645</v>
      </c>
      <c r="D186" s="292"/>
      <c r="E186" s="292"/>
      <c r="F186" s="311" t="s">
        <v>1568</v>
      </c>
      <c r="G186" s="292"/>
      <c r="H186" s="292" t="s">
        <v>1646</v>
      </c>
      <c r="I186" s="292" t="s">
        <v>1642</v>
      </c>
      <c r="J186" s="292"/>
      <c r="K186" s="333"/>
    </row>
    <row r="187" spans="2:11" ht="15" customHeight="1">
      <c r="B187" s="312"/>
      <c r="C187" s="345" t="s">
        <v>1647</v>
      </c>
      <c r="D187" s="292"/>
      <c r="E187" s="292"/>
      <c r="F187" s="311" t="s">
        <v>1568</v>
      </c>
      <c r="G187" s="292"/>
      <c r="H187" s="292" t="s">
        <v>1648</v>
      </c>
      <c r="I187" s="292" t="s">
        <v>1649</v>
      </c>
      <c r="J187" s="346" t="s">
        <v>1650</v>
      </c>
      <c r="K187" s="333"/>
    </row>
    <row r="188" spans="2:11" ht="15" customHeight="1">
      <c r="B188" s="312"/>
      <c r="C188" s="297" t="s">
        <v>43</v>
      </c>
      <c r="D188" s="292"/>
      <c r="E188" s="292"/>
      <c r="F188" s="311" t="s">
        <v>1562</v>
      </c>
      <c r="G188" s="292"/>
      <c r="H188" s="288" t="s">
        <v>1651</v>
      </c>
      <c r="I188" s="292" t="s">
        <v>1652</v>
      </c>
      <c r="J188" s="292"/>
      <c r="K188" s="333"/>
    </row>
    <row r="189" spans="2:11" ht="15" customHeight="1">
      <c r="B189" s="312"/>
      <c r="C189" s="297" t="s">
        <v>1653</v>
      </c>
      <c r="D189" s="292"/>
      <c r="E189" s="292"/>
      <c r="F189" s="311" t="s">
        <v>1562</v>
      </c>
      <c r="G189" s="292"/>
      <c r="H189" s="292" t="s">
        <v>1654</v>
      </c>
      <c r="I189" s="292" t="s">
        <v>1596</v>
      </c>
      <c r="J189" s="292"/>
      <c r="K189" s="333"/>
    </row>
    <row r="190" spans="2:11" ht="15" customHeight="1">
      <c r="B190" s="312"/>
      <c r="C190" s="297" t="s">
        <v>1655</v>
      </c>
      <c r="D190" s="292"/>
      <c r="E190" s="292"/>
      <c r="F190" s="311" t="s">
        <v>1562</v>
      </c>
      <c r="G190" s="292"/>
      <c r="H190" s="292" t="s">
        <v>1656</v>
      </c>
      <c r="I190" s="292" t="s">
        <v>1596</v>
      </c>
      <c r="J190" s="292"/>
      <c r="K190" s="333"/>
    </row>
    <row r="191" spans="2:11" ht="15" customHeight="1">
      <c r="B191" s="312"/>
      <c r="C191" s="297" t="s">
        <v>1657</v>
      </c>
      <c r="D191" s="292"/>
      <c r="E191" s="292"/>
      <c r="F191" s="311" t="s">
        <v>1568</v>
      </c>
      <c r="G191" s="292"/>
      <c r="H191" s="292" t="s">
        <v>1658</v>
      </c>
      <c r="I191" s="292" t="s">
        <v>1596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06" t="s">
        <v>1659</v>
      </c>
      <c r="D197" s="406"/>
      <c r="E197" s="406"/>
      <c r="F197" s="406"/>
      <c r="G197" s="406"/>
      <c r="H197" s="406"/>
      <c r="I197" s="406"/>
      <c r="J197" s="406"/>
      <c r="K197" s="284"/>
    </row>
    <row r="198" spans="2:11" ht="25.5" customHeight="1">
      <c r="B198" s="283"/>
      <c r="C198" s="348" t="s">
        <v>1660</v>
      </c>
      <c r="D198" s="348"/>
      <c r="E198" s="348"/>
      <c r="F198" s="348" t="s">
        <v>1661</v>
      </c>
      <c r="G198" s="349"/>
      <c r="H198" s="405" t="s">
        <v>1662</v>
      </c>
      <c r="I198" s="405"/>
      <c r="J198" s="405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1652</v>
      </c>
      <c r="D200" s="292"/>
      <c r="E200" s="292"/>
      <c r="F200" s="311" t="s">
        <v>44</v>
      </c>
      <c r="G200" s="292"/>
      <c r="H200" s="403" t="s">
        <v>1663</v>
      </c>
      <c r="I200" s="403"/>
      <c r="J200" s="403"/>
      <c r="K200" s="333"/>
    </row>
    <row r="201" spans="2:11" ht="15" customHeight="1">
      <c r="B201" s="312"/>
      <c r="C201" s="318"/>
      <c r="D201" s="292"/>
      <c r="E201" s="292"/>
      <c r="F201" s="311" t="s">
        <v>45</v>
      </c>
      <c r="G201" s="292"/>
      <c r="H201" s="403" t="s">
        <v>1664</v>
      </c>
      <c r="I201" s="403"/>
      <c r="J201" s="403"/>
      <c r="K201" s="333"/>
    </row>
    <row r="202" spans="2:11" ht="15" customHeight="1">
      <c r="B202" s="312"/>
      <c r="C202" s="318"/>
      <c r="D202" s="292"/>
      <c r="E202" s="292"/>
      <c r="F202" s="311" t="s">
        <v>48</v>
      </c>
      <c r="G202" s="292"/>
      <c r="H202" s="403" t="s">
        <v>1665</v>
      </c>
      <c r="I202" s="403"/>
      <c r="J202" s="403"/>
      <c r="K202" s="333"/>
    </row>
    <row r="203" spans="2:11" ht="15" customHeight="1">
      <c r="B203" s="312"/>
      <c r="C203" s="292"/>
      <c r="D203" s="292"/>
      <c r="E203" s="292"/>
      <c r="F203" s="311" t="s">
        <v>46</v>
      </c>
      <c r="G203" s="292"/>
      <c r="H203" s="403" t="s">
        <v>1666</v>
      </c>
      <c r="I203" s="403"/>
      <c r="J203" s="403"/>
      <c r="K203" s="333"/>
    </row>
    <row r="204" spans="2:11" ht="15" customHeight="1">
      <c r="B204" s="312"/>
      <c r="C204" s="292"/>
      <c r="D204" s="292"/>
      <c r="E204" s="292"/>
      <c r="F204" s="311" t="s">
        <v>47</v>
      </c>
      <c r="G204" s="292"/>
      <c r="H204" s="403" t="s">
        <v>1667</v>
      </c>
      <c r="I204" s="403"/>
      <c r="J204" s="403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1608</v>
      </c>
      <c r="D206" s="292"/>
      <c r="E206" s="292"/>
      <c r="F206" s="311" t="s">
        <v>80</v>
      </c>
      <c r="G206" s="292"/>
      <c r="H206" s="403" t="s">
        <v>1668</v>
      </c>
      <c r="I206" s="403"/>
      <c r="J206" s="403"/>
      <c r="K206" s="333"/>
    </row>
    <row r="207" spans="2:11" ht="15" customHeight="1">
      <c r="B207" s="312"/>
      <c r="C207" s="318"/>
      <c r="D207" s="292"/>
      <c r="E207" s="292"/>
      <c r="F207" s="311" t="s">
        <v>1507</v>
      </c>
      <c r="G207" s="292"/>
      <c r="H207" s="403" t="s">
        <v>1508</v>
      </c>
      <c r="I207" s="403"/>
      <c r="J207" s="403"/>
      <c r="K207" s="333"/>
    </row>
    <row r="208" spans="2:11" ht="15" customHeight="1">
      <c r="B208" s="312"/>
      <c r="C208" s="292"/>
      <c r="D208" s="292"/>
      <c r="E208" s="292"/>
      <c r="F208" s="311" t="s">
        <v>1505</v>
      </c>
      <c r="G208" s="292"/>
      <c r="H208" s="403" t="s">
        <v>1669</v>
      </c>
      <c r="I208" s="403"/>
      <c r="J208" s="403"/>
      <c r="K208" s="333"/>
    </row>
    <row r="209" spans="2:11" ht="15" customHeight="1">
      <c r="B209" s="350"/>
      <c r="C209" s="318"/>
      <c r="D209" s="318"/>
      <c r="E209" s="318"/>
      <c r="F209" s="311" t="s">
        <v>1509</v>
      </c>
      <c r="G209" s="297"/>
      <c r="H209" s="404" t="s">
        <v>1510</v>
      </c>
      <c r="I209" s="404"/>
      <c r="J209" s="404"/>
      <c r="K209" s="351"/>
    </row>
    <row r="210" spans="2:11" ht="15" customHeight="1">
      <c r="B210" s="350"/>
      <c r="C210" s="318"/>
      <c r="D210" s="318"/>
      <c r="E210" s="318"/>
      <c r="F210" s="311" t="s">
        <v>1047</v>
      </c>
      <c r="G210" s="297"/>
      <c r="H210" s="404" t="s">
        <v>1670</v>
      </c>
      <c r="I210" s="404"/>
      <c r="J210" s="404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1632</v>
      </c>
      <c r="D212" s="318"/>
      <c r="E212" s="318"/>
      <c r="F212" s="311">
        <v>1</v>
      </c>
      <c r="G212" s="297"/>
      <c r="H212" s="404" t="s">
        <v>1671</v>
      </c>
      <c r="I212" s="404"/>
      <c r="J212" s="404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04" t="s">
        <v>1672</v>
      </c>
      <c r="I213" s="404"/>
      <c r="J213" s="404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04" t="s">
        <v>1673</v>
      </c>
      <c r="I214" s="404"/>
      <c r="J214" s="404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04" t="s">
        <v>1674</v>
      </c>
      <c r="I215" s="404"/>
      <c r="J215" s="404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algorithmName="SHA-512" hashValue="n3ukS9+v6sJI5ydPCKkV8XS+9ycTc75yCphyB2nrMYzuHSV+eaK9LCguZfpSgFi2qoGnE7GDnC9sCZBl7Z6jpw==" saltValue="5SRCZHXPx6pPd24CNRhXK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Petřkovský</dc:creator>
  <cp:keywords/>
  <dc:description/>
  <cp:lastModifiedBy>Radek</cp:lastModifiedBy>
  <dcterms:created xsi:type="dcterms:W3CDTF">2018-04-18T10:33:45Z</dcterms:created>
  <dcterms:modified xsi:type="dcterms:W3CDTF">2018-04-18T10:34:03Z</dcterms:modified>
  <cp:category/>
  <cp:version/>
  <cp:contentType/>
  <cp:contentStatus/>
</cp:coreProperties>
</file>