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9330"/>
  <workbookPr/>
  <bookViews>
    <workbookView xWindow="0" yWindow="0" windowWidth="28800" windowHeight="12225" tabRatio="782" activeTab="0"/>
  </bookViews>
  <sheets>
    <sheet name="Rekapitulace stavby" sheetId="1" r:id="rId1"/>
    <sheet name="0 - Ostatní a vedlejší ná..." sheetId="2" r:id="rId2"/>
    <sheet name="1.1 - Parkoviště" sheetId="3" r:id="rId3"/>
    <sheet name="1.2 - Sanace se souhlasem..." sheetId="4" r:id="rId4"/>
    <sheet name="2.1 - Trubní trasa" sheetId="5" r:id="rId5"/>
    <sheet name="2.2 - Retenční nádrž" sheetId="6" r:id="rId6"/>
    <sheet name="2.3 - ORL" sheetId="7" r:id="rId7"/>
  </sheets>
  <definedNames>
    <definedName name="_xlnm._FilterDatabase" localSheetId="1" hidden="1">'0 - Ostatní a vedlejší ná...'!$C$77:$K$100</definedName>
    <definedName name="_xlnm._FilterDatabase" localSheetId="2" hidden="1">'1.1 - Parkoviště'!$C$89:$K$242</definedName>
    <definedName name="_xlnm._FilterDatabase" localSheetId="3" hidden="1">'1.2 - Sanace se souhlasem...'!$C$86:$K$107</definedName>
    <definedName name="_xlnm._FilterDatabase" localSheetId="4" hidden="1">'2.1 - Trubní trasa'!$C$87:$K$182</definedName>
    <definedName name="_xlnm._FilterDatabase" localSheetId="5" hidden="1">'2.2 - Retenční nádrž'!$C$87:$K$167</definedName>
    <definedName name="_xlnm._FilterDatabase" localSheetId="6" hidden="1">'2.3 - ORL'!$C$86:$K$144</definedName>
    <definedName name="_xlnm.Print_Area" localSheetId="1">'0 - Ostatní a vedlejší ná...'!$C$4:$J$36,'0 - Ostatní a vedlejší ná...'!$C$42:$J$59,'0 - Ostatní a vedlejší ná...'!$C$65:$K$100</definedName>
    <definedName name="_xlnm.Print_Area" localSheetId="2">'1.1 - Parkoviště'!$C$4:$J$38,'1.1 - Parkoviště'!$C$44:$J$69,'1.1 - Parkoviště'!$C$75:$K$242</definedName>
    <definedName name="_xlnm.Print_Area" localSheetId="3">'1.2 - Sanace se souhlasem...'!$C$4:$J$38,'1.2 - Sanace se souhlasem...'!$C$44:$J$66,'1.2 - Sanace se souhlasem...'!$C$72:$K$107</definedName>
    <definedName name="_xlnm.Print_Area" localSheetId="4">'2.1 - Trubní trasa'!$C$4:$J$38,'2.1 - Trubní trasa'!$C$44:$J$67,'2.1 - Trubní trasa'!$C$73:$K$182</definedName>
    <definedName name="_xlnm.Print_Area" localSheetId="5">'2.2 - Retenční nádrž'!$C$4:$J$38,'2.2 - Retenční nádrž'!$C$44:$J$67,'2.2 - Retenční nádrž'!$C$73:$K$167</definedName>
    <definedName name="_xlnm.Print_Area" localSheetId="6">'2.3 - ORL'!$C$4:$J$38,'2.3 - ORL'!$C$44:$J$66,'2.3 - ORL'!$C$72:$K$144</definedName>
    <definedName name="_xlnm.Print_Area" localSheetId="0">'Rekapitulace stavby'!$D$4:$AO$33,'Rekapitulace stavby'!$C$39:$AQ$60</definedName>
    <definedName name="_xlnm.Print_Titles" localSheetId="0">'Rekapitulace stavby'!$49:$49</definedName>
    <definedName name="_xlnm.Print_Titles" localSheetId="1">'0 - Ostatní a vedlejší ná...'!$77:$77</definedName>
    <definedName name="_xlnm.Print_Titles" localSheetId="2">'1.1 - Parkoviště'!$89:$89</definedName>
    <definedName name="_xlnm.Print_Titles" localSheetId="3">'1.2 - Sanace se souhlasem...'!$86:$86</definedName>
    <definedName name="_xlnm.Print_Titles" localSheetId="4">'2.1 - Trubní trasa'!$87:$87</definedName>
    <definedName name="_xlnm.Print_Titles" localSheetId="5">'2.2 - Retenční nádrž'!$87:$87</definedName>
    <definedName name="_xlnm.Print_Titles" localSheetId="6">'2.3 - ORL'!$86:$86</definedName>
  </definedNames>
  <calcPr calcId="179017"/>
</workbook>
</file>

<file path=xl/sharedStrings.xml><?xml version="1.0" encoding="utf-8"?>
<sst xmlns="http://schemas.openxmlformats.org/spreadsheetml/2006/main" count="5446" uniqueCount="738">
  <si>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</si>
  <si>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</si>
  <si>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</si>
  <si>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</si>
  <si>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</si>
  <si>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</si>
  <si>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</si>
  <si>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{8acb4923-a185-4e3c-b787-954b32140b66}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</si>
  <si>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</si>
  <si>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</si>
  <si>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</si>
  <si>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</si>
  <si>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</si>
  <si>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</si>
  <si>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</si>
  <si>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</si>
  <si>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2086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</si>
  <si>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</si>
  <si>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</si>
  <si>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Rozšíření parkoviště u DPS Revoluční, Nový Jičín</t>
  </si>
  <si>
    <t>KSO:</t>
  </si>
  <si>
    <t/>
  </si>
  <si>
    <t>CC-CZ:</t>
  </si>
  <si>
    <t>Místo:</t>
  </si>
  <si>
    <t>Nový Jičín</t>
  </si>
  <si>
    <t>Datum:</t>
  </si>
  <si>
    <t>18. 6. 2018</t>
  </si>
  <si>
    <t>Zadavatel:</t>
  </si>
  <si>
    <t>IČ:</t>
  </si>
  <si>
    <t>00298212</t>
  </si>
  <si>
    <t>Město Nový Jičín</t>
  </si>
  <si>
    <t>DIČ:</t>
  </si>
  <si>
    <t>CZ00298212</t>
  </si>
  <si>
    <t>Uchazeč:</t>
  </si>
  <si>
    <t>Vyplň údaj</t>
  </si>
  <si>
    <t>Projektant:</t>
  </si>
  <si>
    <t>88359115</t>
  </si>
  <si>
    <t>True</t>
  </si>
  <si>
    <t>Ing. Miroslav Knápek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</si>
  <si>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</si>
  <si>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</si>
  <si>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</si>
  <si>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</si>
  <si>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</si>
  <si>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</si>
  <si>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</si>
  <si>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</si>
  <si>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</si>
  <si>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</si>
  <si>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</si>
  <si>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</si>
  <si>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</si>
  <si>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</si>
  <si>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</si>
  <si>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</si>
  <si>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</si>
  <si>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</si>
  <si>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</si>
  <si>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</si>
  <si>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</si>
  <si>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</si>
  <si>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</si>
  <si>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</si>
  <si>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</si>
  <si>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</si>
  <si>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</si>
  <si>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</si>
  <si>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</si>
  <si>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</si>
  <si>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</si>
  <si>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</si>
  <si>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</si>
  <si>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</si>
  <si>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</si>
  <si>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</si>
  <si>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</si>
  <si>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</si>
  <si>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</si>
  <si>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</si>
  <si>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Ostatní a vedlejší náklady</t>
  </si>
  <si>
    <t>STA</t>
  </si>
  <si>
    <t>1</t>
  </si>
  <si>
    <t>{8babfc26-60da-4f4c-b39e-2f13ae975e1a}</t>
  </si>
  <si>
    <t>2</t>
  </si>
  <si>
    <t>SO 01 - Parkoviště</t>
  </si>
  <si>
    <t>{5cfd4446-3e9e-4feb-ba7b-1d8b664d7c34}</t>
  </si>
  <si>
    <t>1.1</t>
  </si>
  <si>
    <t>Parkoviště</t>
  </si>
  <si>
    <t>Soupis</t>
  </si>
  <si>
    <t>{924b9988-7e5b-4d03-a12b-9a179d5e260c}</t>
  </si>
  <si>
    <t>1.2</t>
  </si>
  <si>
    <t>Sanace se souhlasem investora</t>
  </si>
  <si>
    <t>{4f6cac08-ced9-49b4-b6a8-58796b2f2fea}</t>
  </si>
  <si>
    <t>SO 02 - Odvod dešťových vod, ORL</t>
  </si>
  <si>
    <t>{b8488eab-4809-42aa-a22a-e122535ee183}</t>
  </si>
  <si>
    <t>2.1</t>
  </si>
  <si>
    <t>Trubní trasa</t>
  </si>
  <si>
    <t>{559f5f33-58b7-41e8-9b58-6bd817f37d57}</t>
  </si>
  <si>
    <t>2.2</t>
  </si>
  <si>
    <t>Retenční nádrž</t>
  </si>
  <si>
    <t>{982117b9-f7f1-4ef5-b631-be78b4f57a02}</t>
  </si>
  <si>
    <t>2.3</t>
  </si>
  <si>
    <t>ORL</t>
  </si>
  <si>
    <t>{8d80875e-ccaf-45b6-957b-1ce061e89a88}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</si>
  <si>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</si>
  <si>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</si>
  <si>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</si>
  <si>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</si>
  <si>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</si>
  <si>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</si>
  <si>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</si>
  <si>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0 - Ostatní a vedlejší náklady</t>
  </si>
  <si>
    <t>REKAPITULACE ČLENĚNÍ SOUPISU PRACÍ</t>
  </si>
  <si>
    <t>Kód dílu - Popis</t>
  </si>
  <si>
    <t>Cena celkem [CZK]</t>
  </si>
  <si>
    <t>Náklady soupisu celkem</t>
  </si>
  <si>
    <t>-1</t>
  </si>
  <si>
    <t>OST - Ostatní</t>
  </si>
  <si>
    <t>VRN - Vedlejší rozpočtové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</si>
  <si>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</si>
  <si>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</si>
  <si>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</si>
  <si>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</si>
  <si>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</si>
  <si>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</si>
  <si>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</si>
  <si>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</si>
  <si>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</si>
  <si>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</si>
  <si>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</si>
  <si>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</si>
  <si>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</si>
  <si>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</si>
  <si>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OST</t>
  </si>
  <si>
    <t>Ostatní</t>
  </si>
  <si>
    <t>4</t>
  </si>
  <si>
    <t>ROZPOCET</t>
  </si>
  <si>
    <t>K</t>
  </si>
  <si>
    <t>012103000</t>
  </si>
  <si>
    <t>Geodetické práce před výstavbou</t>
  </si>
  <si>
    <t>soubor</t>
  </si>
  <si>
    <t>CS ÚRS 2018 01</t>
  </si>
  <si>
    <t>1024</t>
  </si>
  <si>
    <t>791385827</t>
  </si>
  <si>
    <t>P</t>
  </si>
  <si>
    <t>Poznámka k položce:
vytyčení stávajících inženýrských sítí</t>
  </si>
  <si>
    <t>012303000</t>
  </si>
  <si>
    <t>Geodetické práce po výstavbě</t>
  </si>
  <si>
    <t>-1760976452</t>
  </si>
  <si>
    <t>Poznámka k položce:
zaměření skutečného provedení stavby na podkladě KN</t>
  </si>
  <si>
    <t>3</t>
  </si>
  <si>
    <t>012303000a</t>
  </si>
  <si>
    <t>818451369</t>
  </si>
  <si>
    <t>Poznámka k položce:
Zaměření a vypracování geometrických (oddělovacích) plánů.</t>
  </si>
  <si>
    <t>013254000</t>
  </si>
  <si>
    <t>Dokumentace skutečného provedení stavby</t>
  </si>
  <si>
    <t>-1229882013</t>
  </si>
  <si>
    <t>Poznámka k položce:
Dokumentace pro kolaudaci a závěrečná zpráva</t>
  </si>
  <si>
    <t>5</t>
  </si>
  <si>
    <t>041103000</t>
  </si>
  <si>
    <t>Autorský dozor projektanta</t>
  </si>
  <si>
    <t>2053157550</t>
  </si>
  <si>
    <t>6</t>
  </si>
  <si>
    <t>043103000</t>
  </si>
  <si>
    <t>Zkoušky bez rozlišení</t>
  </si>
  <si>
    <t>1522817178</t>
  </si>
  <si>
    <t>Poznámka k položce:
zkoušky únosnosti zemní pláně - 8x
zkoušky zásypu kanalizace =" 5x</t>
  </si>
  <si>
    <t>7</t>
  </si>
  <si>
    <t>049102000</t>
  </si>
  <si>
    <t>Náklady vzniklé v souvislosti s přípravou stavby</t>
  </si>
  <si>
    <t>1810094457</t>
  </si>
  <si>
    <t>Poznámka k položce:
Dokumentace přechodného dopravního značení včetně projednání a odsouhlasení uzavírek s příslušnými orgány a zajištění stanovení dočasného dopravního značení.</t>
  </si>
  <si>
    <t>8</t>
  </si>
  <si>
    <t>049103000</t>
  </si>
  <si>
    <t>Náklady vzniklé v souvislosti s realizací stavby</t>
  </si>
  <si>
    <t>1745401680</t>
  </si>
  <si>
    <t xml:space="preserve">Poznámka k položce:
Dodavatel zajistí zpracování fotodokumentace průběhu prací na stavbě, kterou následně předá investorovi. Fotodokumentace bude dokladovat postup prací a nasazení  stavebních mechanismů i provádění zkoušek. Snímky budou předány na CD ve složkách pojmenovaných dle jednotlivých dnů.
</t>
  </si>
  <si>
    <t>9</t>
  </si>
  <si>
    <t>R</t>
  </si>
  <si>
    <t>Provizorní dopravní značení</t>
  </si>
  <si>
    <t>vlastní</t>
  </si>
  <si>
    <t>-1213820518</t>
  </si>
  <si>
    <t>Poznámka k položce:
Zřízení, odstranění a vč. příplatku za každý den použití dočasného dopravního značení. Zajištění projednání, povolení a vydání Stanovení DDZ si zajistí dodavatel stavby.</t>
  </si>
  <si>
    <t>VRN</t>
  </si>
  <si>
    <t>Vedlejší rozpočtové náklady</t>
  </si>
  <si>
    <t>10</t>
  </si>
  <si>
    <t>032103000</t>
  </si>
  <si>
    <t>Náklady na zřízení a provoz zařízení staveniště po dobu stavby</t>
  </si>
  <si>
    <t>-1760845308</t>
  </si>
  <si>
    <t>11</t>
  </si>
  <si>
    <t>039103000</t>
  </si>
  <si>
    <t>Rozebrání, bourání a odvoz zařízení staveniště</t>
  </si>
  <si>
    <t>1226529879</t>
  </si>
  <si>
    <t>Poznámka k položce:
Rozebrání ZS, odvoz a úprava ploch</t>
  </si>
  <si>
    <t>1 - SO 01 - Parkoviště</t>
  </si>
  <si>
    <t>Soupis:</t>
  </si>
  <si>
    <t>1.1 - Parkoviště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</si>
  <si>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</si>
  <si>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</si>
  <si>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</si>
  <si>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</si>
  <si>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</si>
  <si>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</si>
  <si>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</si>
  <si>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</si>
  <si>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HSV</t>
  </si>
  <si>
    <t>Práce a dodávky HSV</t>
  </si>
  <si>
    <t>Zemní práce</t>
  </si>
  <si>
    <t>113202111</t>
  </si>
  <si>
    <t>Vytrhání obrub krajníků obrubníků stojatých</t>
  </si>
  <si>
    <t>m</t>
  </si>
  <si>
    <t>1437549416</t>
  </si>
  <si>
    <t>VV</t>
  </si>
  <si>
    <t>"vybourání obrub =" 20,0</t>
  </si>
  <si>
    <t>Součet</t>
  </si>
  <si>
    <t>122302201</t>
  </si>
  <si>
    <t>Odkopávky a prokopávky nezapažené pro silnice objemu do 100 m3 v hornině tř. 4</t>
  </si>
  <si>
    <t>m3</t>
  </si>
  <si>
    <t>-422494680</t>
  </si>
  <si>
    <t>"odkop pro nové konstrukce =" 110,0</t>
  </si>
  <si>
    <t>130001101</t>
  </si>
  <si>
    <t>Příplatek za ztížení vykopávky v blízkosti podzemního vedení</t>
  </si>
  <si>
    <t>-445285836</t>
  </si>
  <si>
    <t>"odkop stávajícího kabelu " 0,5 * 1,2 * 16,0</t>
  </si>
  <si>
    <t>132301101</t>
  </si>
  <si>
    <t>Hloubení rýh š do 600 mm v hornině tř. 4 objemu do 100 m3</t>
  </si>
  <si>
    <t>336676932</t>
  </si>
  <si>
    <t>"odkop v místě stávajícího kabelu =" 0,5 * 1,2 * 16,0</t>
  </si>
  <si>
    <t>162201102</t>
  </si>
  <si>
    <t>Vodorovné přemístění do 50 m výkopku/sypaniny z horniny tř. 1 až 4</t>
  </si>
  <si>
    <t>-834408062</t>
  </si>
  <si>
    <t xml:space="preserve">"přemístění části kubatury z výkopu pro uložení do násypu =" 50,0 </t>
  </si>
  <si>
    <t>162701105</t>
  </si>
  <si>
    <t>Vodorovné přemístění do 10000 m výkopku/sypaniny z horniny tř. 1 až 4</t>
  </si>
  <si>
    <t>-1472835990</t>
  </si>
  <si>
    <t>"odvoz přebytečné kubatury z výkopů pro nové konstrukce =" 110 - 50</t>
  </si>
  <si>
    <t>"odvoz vytlačené kubatury z výkopu pro chráničky =" 0,8 + 2,0</t>
  </si>
  <si>
    <t>171101141</t>
  </si>
  <si>
    <t>Uložení sypaniny do 0,75 m3 násypu na 1 m silnice nebo železnice</t>
  </si>
  <si>
    <t>1451538406</t>
  </si>
  <si>
    <t>"uložení kubatury z výkopů =" 50,0</t>
  </si>
  <si>
    <t>"zřízení hutněného násypu ze ŠD 0/63 =" 10,0</t>
  </si>
  <si>
    <t>M</t>
  </si>
  <si>
    <t>58344199</t>
  </si>
  <si>
    <t>štěrkodrť frakce 0-63</t>
  </si>
  <si>
    <t>t</t>
  </si>
  <si>
    <t>372849055</t>
  </si>
  <si>
    <t>"pro hutněný násyp =" 2,0 * 10,0</t>
  </si>
  <si>
    <t>171201211</t>
  </si>
  <si>
    <t>Poplatek za uložení stavebního odpadu - zeminy a kameniva</t>
  </si>
  <si>
    <t>1531037547</t>
  </si>
  <si>
    <t>"přebytečná kubatura z výkopů pro nové konstrukce =" 1,65 * 60,0</t>
  </si>
  <si>
    <t>"vytlačená kubatura z výkopu pro chráničky =" 1,65 * 2,80</t>
  </si>
  <si>
    <t>174101101</t>
  </si>
  <si>
    <t>Zásyp jam, šachet rýh nebo kolem objektů sypaninou se zhutněním</t>
  </si>
  <si>
    <t>953122780</t>
  </si>
  <si>
    <t>"zpětný zásyp rýhy pro chráničku =" 9,60 - 2,80</t>
  </si>
  <si>
    <t>181301102</t>
  </si>
  <si>
    <t>Rozprostření ornice tl vrstvy do 150 mm pl do 500 m2 v rovině nebo ve svahu do 1:5</t>
  </si>
  <si>
    <t>m2</t>
  </si>
  <si>
    <t>-1923231954</t>
  </si>
  <si>
    <t>"úprava nezpevněných ploch kolem obrub =" 370,0</t>
  </si>
  <si>
    <t>12</t>
  </si>
  <si>
    <t>181R1</t>
  </si>
  <si>
    <t xml:space="preserve">Nákup a dovoz chybějící ornice </t>
  </si>
  <si>
    <t>-371482899</t>
  </si>
  <si>
    <t>"spotřeba =" 0,15 * 370,0</t>
  </si>
  <si>
    <t>13</t>
  </si>
  <si>
    <t>181411121</t>
  </si>
  <si>
    <t>Založení lučního trávníku výsevem plochy do 1000 m2 v rovině a ve svahu do 1:5</t>
  </si>
  <si>
    <t>-1116992674</t>
  </si>
  <si>
    <t>"osetí upravených ploch =" 370,0</t>
  </si>
  <si>
    <t>14</t>
  </si>
  <si>
    <t>005724720</t>
  </si>
  <si>
    <t>osivo směs travní krajinná-rovinná</t>
  </si>
  <si>
    <t>kg</t>
  </si>
  <si>
    <t>1929543255</t>
  </si>
  <si>
    <t>"spotřeba =" 0,035 * 370,0</t>
  </si>
  <si>
    <t>181951102</t>
  </si>
  <si>
    <t>Úprava pláně v hornině tř. 1 až 4 se zhutněním</t>
  </si>
  <si>
    <t>-409818678</t>
  </si>
  <si>
    <t>16</t>
  </si>
  <si>
    <t>183151112</t>
  </si>
  <si>
    <t>Hloubení jam pro výsadbu dřevin strojně v rovině nebo ve svahu do 1:5 objem jamky do 0,30 m3</t>
  </si>
  <si>
    <t>kus</t>
  </si>
  <si>
    <t>-1204051880</t>
  </si>
  <si>
    <t>17</t>
  </si>
  <si>
    <t>183403111</t>
  </si>
  <si>
    <t>Obdělání půdy nakopáním na hloubku do 0,1 m v rovině a svahu do 1:5</t>
  </si>
  <si>
    <t>745895460</t>
  </si>
  <si>
    <t>18</t>
  </si>
  <si>
    <t>183403153</t>
  </si>
  <si>
    <t>Obdělání půdy hrabáním v rovině a svahu do 1:5</t>
  </si>
  <si>
    <t>-1663423011</t>
  </si>
  <si>
    <t>19</t>
  </si>
  <si>
    <t>184802611</t>
  </si>
  <si>
    <t>Chemické odplevelení po založení kultury postřikem na široko v rovině a svahu do 1:5</t>
  </si>
  <si>
    <t>528027687</t>
  </si>
  <si>
    <t>Vodorovné konstrukce</t>
  </si>
  <si>
    <t>20</t>
  </si>
  <si>
    <t>452311131</t>
  </si>
  <si>
    <t>Podkladní desky z betonu prostého tř. C 12/15 otevřený výkop</t>
  </si>
  <si>
    <t>-1699586580</t>
  </si>
  <si>
    <t xml:space="preserve">"podkladní beton pod chráničkou kabelu  =" 0,5 * 0,1 * 16,0 </t>
  </si>
  <si>
    <t>Komunikace pozemní</t>
  </si>
  <si>
    <t>564871111</t>
  </si>
  <si>
    <t>Podklad ze štěrkodrtě ŠD tl 250 mm</t>
  </si>
  <si>
    <t>1857021354</t>
  </si>
  <si>
    <t>22</t>
  </si>
  <si>
    <t>596212213</t>
  </si>
  <si>
    <t>Kladení zámkové dlažby pozemních komunikací tl 80 mm skupiny A pl přes 300 m2</t>
  </si>
  <si>
    <t>-1875645913</t>
  </si>
  <si>
    <t>"dlažba parkoviště - šedá =" 735,0</t>
  </si>
  <si>
    <t>"dlažba parkoviště - červená - vyznačení parkovacích stání =" 35,0</t>
  </si>
  <si>
    <t>23</t>
  </si>
  <si>
    <t>59245013</t>
  </si>
  <si>
    <t>dlažba zámková profilová 20x16,5x8 cm přírodní</t>
  </si>
  <si>
    <t>91653669</t>
  </si>
  <si>
    <t>"spotřeba =" 1,01 * 735,0</t>
  </si>
  <si>
    <t>24</t>
  </si>
  <si>
    <t>59245010</t>
  </si>
  <si>
    <t>dlažba zámková profilová 20x16,5x8 cm barevná, červená</t>
  </si>
  <si>
    <t>1827657489</t>
  </si>
  <si>
    <t>"spotřeba =" 1,03 * 35,0</t>
  </si>
  <si>
    <t>25</t>
  </si>
  <si>
    <t>596212214</t>
  </si>
  <si>
    <t>Příplatek za kombinaci dvou barev u betonových dlažeb pozemních komunikací tl 80 mm skupiny A</t>
  </si>
  <si>
    <t>434793717</t>
  </si>
  <si>
    <t>Trubní vedení</t>
  </si>
  <si>
    <t>26</t>
  </si>
  <si>
    <t>895941111b</t>
  </si>
  <si>
    <t>Zřízení vpusti kanalizační uliční z betonových dílců typ UV-50 normální</t>
  </si>
  <si>
    <t>2082440672</t>
  </si>
  <si>
    <t>vč.zemních prací a zpětného zásypu</t>
  </si>
  <si>
    <t>"zřízení nových vpustí VP1 - VP3 =" 3</t>
  </si>
  <si>
    <t>27</t>
  </si>
  <si>
    <t>592238210</t>
  </si>
  <si>
    <t>vpusť betonová uliční prstenec 18x66x10 cm</t>
  </si>
  <si>
    <t>1334243846</t>
  </si>
  <si>
    <t>28</t>
  </si>
  <si>
    <t>592238500A</t>
  </si>
  <si>
    <t>skruž betonová pro uliční vpusť s výtokovým otvorem SIFON TBV-Q 450/555/3z PVC 150</t>
  </si>
  <si>
    <t>-110085992</t>
  </si>
  <si>
    <t>29</t>
  </si>
  <si>
    <t>592238520</t>
  </si>
  <si>
    <t>dno betonové pro uliční vpusť s kalovou prohlubní 45x30x5 cm</t>
  </si>
  <si>
    <t>-4514521</t>
  </si>
  <si>
    <t>30</t>
  </si>
  <si>
    <t>592238570</t>
  </si>
  <si>
    <t>skruž betonová pro uliční vpusť horní 45 x 29,5 x 5 cm</t>
  </si>
  <si>
    <t>1933650677</t>
  </si>
  <si>
    <t>31</t>
  </si>
  <si>
    <t>592238600</t>
  </si>
  <si>
    <t>skruž betonová pro uliční vpusť středová 45 x 19,5 x 5 cm</t>
  </si>
  <si>
    <t>-1342119094</t>
  </si>
  <si>
    <t>32</t>
  </si>
  <si>
    <t>592238640</t>
  </si>
  <si>
    <t>prstenec betonový pro uliční vpusť vyrovnávací 39 x 6 x 13 cm</t>
  </si>
  <si>
    <t>-2000581734</t>
  </si>
  <si>
    <t>33</t>
  </si>
  <si>
    <t>899204112</t>
  </si>
  <si>
    <t>Osazení mříží litinových včetně rámů a košů na bahno pro třídu zatížení D400, E600</t>
  </si>
  <si>
    <t>1284395977</t>
  </si>
  <si>
    <t>"vpust VP1 - VP3 =" 3</t>
  </si>
  <si>
    <t>34</t>
  </si>
  <si>
    <t>286mat2</t>
  </si>
  <si>
    <t>KOŠ PLAST PRO ULIČNÍ VPUSŤ vysoký 600x385x270 mm A4</t>
  </si>
  <si>
    <t>-1323914200</t>
  </si>
  <si>
    <t>35</t>
  </si>
  <si>
    <t>552mat1</t>
  </si>
  <si>
    <t>MŘÍŽ PLAST 500x500 D 400 rám BEGU komplet pro uliční vpusť</t>
  </si>
  <si>
    <t>-989839142</t>
  </si>
  <si>
    <t>36</t>
  </si>
  <si>
    <t>899623141</t>
  </si>
  <si>
    <t>Obetonování potrubí nebo zdiva stok betonem prostým tř. C 12/15 otevřený výkop</t>
  </si>
  <si>
    <t>595378103</t>
  </si>
  <si>
    <t>"obetonování zřízené chráničky =" 0,5 * 0,25 * 16,0</t>
  </si>
  <si>
    <t>37</t>
  </si>
  <si>
    <t>899722113</t>
  </si>
  <si>
    <t>Krytí potrubí z plastů výstražnou fólií z PVC 34cm</t>
  </si>
  <si>
    <t>1215141055</t>
  </si>
  <si>
    <t>Ostatní konstrukce a práce, bourání</t>
  </si>
  <si>
    <t>38</t>
  </si>
  <si>
    <t>914111111</t>
  </si>
  <si>
    <t>Montáž svislé dopravní značky do velikosti 1 m2 objímkami na sloupek nebo konzolu</t>
  </si>
  <si>
    <t>1363518285</t>
  </si>
  <si>
    <t>"IP 12 =" 2</t>
  </si>
  <si>
    <t>"IP 13c =" 4</t>
  </si>
  <si>
    <t>"E 3 s textem    ...míst vyhrazeno pro nájemník DPS =" 2</t>
  </si>
  <si>
    <t>"E 3 s textem    ...Placenéparkoviště ...... =" 8</t>
  </si>
  <si>
    <t>"E 8e =" 2</t>
  </si>
  <si>
    <t>39</t>
  </si>
  <si>
    <t>40445500</t>
  </si>
  <si>
    <t>značka dopravní svislá retroreflexní fólie tř 1 FeZn prolis 500x150mm</t>
  </si>
  <si>
    <t>-1432441005</t>
  </si>
  <si>
    <t>40</t>
  </si>
  <si>
    <t>40445492</t>
  </si>
  <si>
    <t>značka dopravní svislá retroreflexní fólie tř 1 FeZn prolis 500x300mm</t>
  </si>
  <si>
    <t>-1364473905</t>
  </si>
  <si>
    <t>"E 3 s textem     ...míst vyhrazeno pro nájemník DPS =" 2</t>
  </si>
  <si>
    <t>41</t>
  </si>
  <si>
    <t>40445477</t>
  </si>
  <si>
    <t>značka dopravní svislá retroreflexní fólie tř 1 FeZn prolis 500x500mm</t>
  </si>
  <si>
    <t>-166676339</t>
  </si>
  <si>
    <t>42</t>
  </si>
  <si>
    <t>40445480</t>
  </si>
  <si>
    <t>značka dopravní svislá retroreflexní fólie tř 1 FeZn prolis 500x700mm</t>
  </si>
  <si>
    <t>-511151370</t>
  </si>
  <si>
    <t>"E 3 s textem     ...Placené parkoviště ...... =" 8</t>
  </si>
  <si>
    <t>43</t>
  </si>
  <si>
    <t>914511112</t>
  </si>
  <si>
    <t>Montáž sloupku dopravních značek délky do 3,5 m s betonovým základem a patkou</t>
  </si>
  <si>
    <t>1529199433</t>
  </si>
  <si>
    <t>v rámci přesunu úprava značky E13 změnou textu - počet stání ZTP ze 3 na 4</t>
  </si>
  <si>
    <t>"zpětné osazení demontovaného sloupku SDZ - bez dodávky sloupku =" 1</t>
  </si>
  <si>
    <t>"osazení sloupku SDZ - včetně dodávky sloupku =" 4</t>
  </si>
  <si>
    <t>44</t>
  </si>
  <si>
    <t>404452250</t>
  </si>
  <si>
    <t>sloupek Zn pro dopravní značku D 60mm v 350mm</t>
  </si>
  <si>
    <t>-1891520551</t>
  </si>
  <si>
    <t>45</t>
  </si>
  <si>
    <t>915111112</t>
  </si>
  <si>
    <t>Vodorovné dopravní značení dělící čáry souvislé š 125 mm retroreflexní bílá barva</t>
  </si>
  <si>
    <t>-2091112608</t>
  </si>
  <si>
    <t>"obnova části VDZ na stávajícím parkovišti =" 30,0</t>
  </si>
  <si>
    <t>46</t>
  </si>
  <si>
    <t>915131112</t>
  </si>
  <si>
    <t>Vodorovné dopravní značení přechody pro chodce, šipky, symboly retroreflexní bílá barva</t>
  </si>
  <si>
    <t>1357822625</t>
  </si>
  <si>
    <t>"1x nástřik symbolu V10f na stávajícím parkovišti =" 1,5</t>
  </si>
  <si>
    <t>47</t>
  </si>
  <si>
    <t>916131213.2</t>
  </si>
  <si>
    <t>Osazení silničního obrubníku betonového stojatého s boční opěrou do lože z betonu prostého C20/25</t>
  </si>
  <si>
    <t>1002983489</t>
  </si>
  <si>
    <t>"obrubník 15/30 =" 140,0</t>
  </si>
  <si>
    <t>48</t>
  </si>
  <si>
    <t>59217034</t>
  </si>
  <si>
    <t>obrubník betonový silniční 100x15x30 cm</t>
  </si>
  <si>
    <t>-1478300970</t>
  </si>
  <si>
    <t>"spotřeba =" 1,01 * 140,0</t>
  </si>
  <si>
    <t>49</t>
  </si>
  <si>
    <t>966006132</t>
  </si>
  <si>
    <t>Odstranění značek dopravních nebo orientačních se sloupky s betonovými patkami</t>
  </si>
  <si>
    <t>-1191279854</t>
  </si>
  <si>
    <t>"posun sloupku se značkami IP12+E13+E8e =" 1</t>
  </si>
  <si>
    <t>50</t>
  </si>
  <si>
    <t>966007113</t>
  </si>
  <si>
    <t>Odstranění vodorovného značení - barvy z plochy</t>
  </si>
  <si>
    <t>-1261796110</t>
  </si>
  <si>
    <t>51</t>
  </si>
  <si>
    <t>990-102R1</t>
  </si>
  <si>
    <t>D+ M půlená chránička AROT DN 110</t>
  </si>
  <si>
    <t>-396559240</t>
  </si>
  <si>
    <t>"chránička CETIN =" 16,0</t>
  </si>
  <si>
    <t>52</t>
  </si>
  <si>
    <t>990-102R2</t>
  </si>
  <si>
    <t>D + M rezervní chránička HGR DN 110</t>
  </si>
  <si>
    <t>-1679965451</t>
  </si>
  <si>
    <t>53</t>
  </si>
  <si>
    <t>990-102R3</t>
  </si>
  <si>
    <t>Označení konců chrániček - elektronické markry</t>
  </si>
  <si>
    <t>-679452827</t>
  </si>
  <si>
    <t>997</t>
  </si>
  <si>
    <t>Přesun sutě</t>
  </si>
  <si>
    <t>54</t>
  </si>
  <si>
    <t>997221571</t>
  </si>
  <si>
    <t>Vodorovná doprava vybouraných hmot do 1 km</t>
  </si>
  <si>
    <t>-2036338045</t>
  </si>
  <si>
    <t>"vybouráné obruby =" 0,205 * 20,0</t>
  </si>
  <si>
    <t>55</t>
  </si>
  <si>
    <t>997221579</t>
  </si>
  <si>
    <t>Příplatek ZKD 1 km u vodorovné dopravy vybouraných hmot</t>
  </si>
  <si>
    <t>23868955</t>
  </si>
  <si>
    <t>předpokládaná vzdálenost 10 km</t>
  </si>
  <si>
    <t>"vybouráné obruby =" (10-1) * 4,10</t>
  </si>
  <si>
    <t>56</t>
  </si>
  <si>
    <t>997221815</t>
  </si>
  <si>
    <t>Poplatek za uložení stavebního odpadu betonového kód odpadu 170 101</t>
  </si>
  <si>
    <t>728809680</t>
  </si>
  <si>
    <t>"vybouráné obruby ="  4,10</t>
  </si>
  <si>
    <t>998</t>
  </si>
  <si>
    <t>Přesun hmot</t>
  </si>
  <si>
    <t>57</t>
  </si>
  <si>
    <t>998223011</t>
  </si>
  <si>
    <t>Přesun hmot pro pozemní komunikace s krytem dlážděným</t>
  </si>
  <si>
    <t>-1931058535</t>
  </si>
  <si>
    <t>1.2 - Sanace se souhlasem investora</t>
  </si>
  <si>
    <t>122302202</t>
  </si>
  <si>
    <t>Odkopávky a prokopávky nezapažené pro silnice objemu do 1000 m3 v hornině tř. 4</t>
  </si>
  <si>
    <t>-783720505</t>
  </si>
  <si>
    <t>"případná sanace pláně se souhlasem investora v tl.0,3 m a ploše 770,0 m2 =" 0,3*770,0</t>
  </si>
  <si>
    <t>1526710030</t>
  </si>
  <si>
    <t>-2065139067</t>
  </si>
  <si>
    <t>"výpočet =" 1,65 * 231,0</t>
  </si>
  <si>
    <t>579135126</t>
  </si>
  <si>
    <t>564851111</t>
  </si>
  <si>
    <t>Podklad ze štěrkodrtě ŠD tl 150 mm</t>
  </si>
  <si>
    <t>300787925</t>
  </si>
  <si>
    <t>"zeminová deska celkové tloušťky 0,3m ze štěrkodrti frakce 0/63, zřízení ve dvou vrstvách tl. 150 mm =" 2 * 770,0</t>
  </si>
  <si>
    <t>919726122</t>
  </si>
  <si>
    <t>Geotextilie pro ochranu, separaci a filtraci netkaná měrná hmotnost do 300 g/m2</t>
  </si>
  <si>
    <t>-1543526033</t>
  </si>
  <si>
    <t>"sanace pláně =" 770,0</t>
  </si>
  <si>
    <t>998225111</t>
  </si>
  <si>
    <t>Přesun hmot pro pozemní komunikace s krytem z kamene, monolitickým betonovým nebo živičným</t>
  </si>
  <si>
    <t>-228741206</t>
  </si>
  <si>
    <t>2 - SO 02 - Odvod dešťových vod, ORL</t>
  </si>
  <si>
    <t>2.1 - Trubní trasa</t>
  </si>
  <si>
    <t>115101201</t>
  </si>
  <si>
    <t>Čerpání vody na dopravní výšku do 10 m průměrný přítok do 500 l/min</t>
  </si>
  <si>
    <t>hod</t>
  </si>
  <si>
    <t>1693648947</t>
  </si>
  <si>
    <t>"odhad nutné doby čerpání =" 15 * 10,0</t>
  </si>
  <si>
    <t>115101301</t>
  </si>
  <si>
    <t>Pohotovost čerpací soupravy pro dopravní výšku do 10 m přítok do 500 l/min</t>
  </si>
  <si>
    <t>den</t>
  </si>
  <si>
    <t>-1826604957</t>
  </si>
  <si>
    <t>121101101</t>
  </si>
  <si>
    <t>Sejmutí ornice s přemístěním na vzdálenost do 50 m</t>
  </si>
  <si>
    <t>-287006661</t>
  </si>
  <si>
    <t>"sejmutí ornice v místě výkopu pro trubní trasu tl. 15 cm, ponecháno na místě pro zpětné ohumusování =" 0,15 * 30,7</t>
  </si>
  <si>
    <t>132101201</t>
  </si>
  <si>
    <t>Hloubení rýh š do 2000 mm v hornině tř. 1 a 2 objemu do 100 m3</t>
  </si>
  <si>
    <t>-303539570</t>
  </si>
  <si>
    <t>"Výkop rýhy od stáv. terénu po sejmutí ornice š. 0,8 m, hl. prům. 1,60 m =" 60,9</t>
  </si>
  <si>
    <t>"Rozšíření výkopu kolem šachty =" 3,20</t>
  </si>
  <si>
    <t>"Rozšíření výkopu v místě napojení na stáv. šachtu =" 1,6</t>
  </si>
  <si>
    <t>151101201</t>
  </si>
  <si>
    <t>Zřízení příložného pažení stěn výkopu hl do 4 m</t>
  </si>
  <si>
    <t>329029383</t>
  </si>
  <si>
    <t>"pažení výkopu pro trubní trasu =" 153,6</t>
  </si>
  <si>
    <t>151101211</t>
  </si>
  <si>
    <t>Odstranění příložného pažení stěn hl do 4 m</t>
  </si>
  <si>
    <t>-137163955</t>
  </si>
  <si>
    <t>151101301</t>
  </si>
  <si>
    <t>Zřízení rozepření stěn při pažení příložném hl do 4 m</t>
  </si>
  <si>
    <t>2034061218</t>
  </si>
  <si>
    <t>60,9+3,2+1,6</t>
  </si>
  <si>
    <t>151101311</t>
  </si>
  <si>
    <t>Odstranění rozepření stěn při pažení příložném hl do 4 m</t>
  </si>
  <si>
    <t>1293986413</t>
  </si>
  <si>
    <t>950949876</t>
  </si>
  <si>
    <t>"celkový výkop =" 60,6 + 3,2 + 1,6</t>
  </si>
  <si>
    <t>"odpočet kubaturry ke zpětnému zásypu =" -33,5</t>
  </si>
  <si>
    <t>-148018822</t>
  </si>
  <si>
    <t>"přebytečná kubatura z výkopu pro trubní trasu =" 1,65 * 31,90</t>
  </si>
  <si>
    <t>559838703</t>
  </si>
  <si>
    <t>"zpětný zásyp (pod bud. zel. plochou) zeminou z výkopku se zhutněním do úrovně -0,15 m pod UT =" 33,50</t>
  </si>
  <si>
    <t>"zpětný zásyp (pod bud. parkovištěm) štěrkodrtí 16/32 se zhutněním do úrovně -0,37 m pod UT =" 6,60</t>
  </si>
  <si>
    <t>58333674</t>
  </si>
  <si>
    <t>kamenivo těžené hrubé frakce 16/32</t>
  </si>
  <si>
    <t>392862664</t>
  </si>
  <si>
    <t>"spotřeba =" 2,0 * 6,6</t>
  </si>
  <si>
    <t>175111101</t>
  </si>
  <si>
    <t>Obsypání potrubí ručně sypaninou bez prohození sítem, uloženou do 3 m</t>
  </si>
  <si>
    <t>-57499245</t>
  </si>
  <si>
    <t>"obsyp potrubí zrno 0-22 mm do úrovně 20 cm nad potrubí =" 15,2</t>
  </si>
  <si>
    <t>58337332</t>
  </si>
  <si>
    <t>štěrkopísek frakce 0-22</t>
  </si>
  <si>
    <t>-2062909884</t>
  </si>
  <si>
    <t>"spotřeba =" 2,0 * 15,2</t>
  </si>
  <si>
    <t>202833227</t>
  </si>
  <si>
    <t>"zpětné ohumusování po zásypu trubní trasy - použití ornice z deponie ponechané po sejmutí =" 30,7</t>
  </si>
  <si>
    <t>1420394627</t>
  </si>
  <si>
    <t>"osetí upravených ploch =" 30,7</t>
  </si>
  <si>
    <t>-1122101636</t>
  </si>
  <si>
    <t>"spotřeba =" 0,035 * 30,7</t>
  </si>
  <si>
    <t>-1822629843</t>
  </si>
  <si>
    <t>"zhutnění základové spáry - dno rýhy =" 0,8 * 47,56</t>
  </si>
  <si>
    <t>1066041176</t>
  </si>
  <si>
    <t>2071041087</t>
  </si>
  <si>
    <t>1940799656</t>
  </si>
  <si>
    <t>451572111</t>
  </si>
  <si>
    <t>Lože pod potrubí otevřený výkop z kameniva drobného těženého</t>
  </si>
  <si>
    <t>-914829069</t>
  </si>
  <si>
    <t>"Pískové lože pod potrubí =" 3,80</t>
  </si>
  <si>
    <t>871355221</t>
  </si>
  <si>
    <t>Kanalizační potrubí z tvrdého PVC jednovrstvé tuhost třídy SN8 DN 200</t>
  </si>
  <si>
    <t>-1106123306</t>
  </si>
  <si>
    <t>"Potrubí PVC hladké KG SN 8 DN 200 - přípojky VP1-3, napojení na stávající kanalizaci =" 47,56</t>
  </si>
  <si>
    <t>877350330</t>
  </si>
  <si>
    <t>Montáž spojek na kanalizačním potrubí z PP trub hladkých plnostěnných DN 200</t>
  </si>
  <si>
    <t>80683844</t>
  </si>
  <si>
    <t>28617245</t>
  </si>
  <si>
    <t>redukce kanalizační PP DN 200/DN150</t>
  </si>
  <si>
    <t>-1893690620</t>
  </si>
  <si>
    <t>892352121</t>
  </si>
  <si>
    <t>Tlaková zkouška vzduchem potrubí DN 200 těsnícím vakem ucpávkovým</t>
  </si>
  <si>
    <t>úsek</t>
  </si>
  <si>
    <t>-1806690706</t>
  </si>
  <si>
    <t>"VP1 - Š1 =" 1</t>
  </si>
  <si>
    <t>"VP2 - Š1 =" 1</t>
  </si>
  <si>
    <t>"VP3 - Š1 =" 1</t>
  </si>
  <si>
    <t>"Š1 - ORL =" 1</t>
  </si>
  <si>
    <t>"Šreg - stávající šachta =" 1</t>
  </si>
  <si>
    <t>89413</t>
  </si>
  <si>
    <t>Šachta kanalizační z beton dílců na potrubí DN 200mm</t>
  </si>
  <si>
    <t>768663178</t>
  </si>
  <si>
    <t>Poznámka k položce:
skladba šachty:
šachtové dno TBZ-Q.1 100/100
skruž TBS-Q.1 100/25
kónus TBR-Q.1 100-63/58
vyrovnávací prstenec TBW-Q.1 63/10
vyrovnávací prstenec TBW-Q.1 63/6
rám BEGU + poklop GU-B-1 B 125 s odvětráním</t>
  </si>
  <si>
    <t>zahrnuje dodávku a montáž dílců a rámu s poklopem dle popisu</t>
  </si>
  <si>
    <t>"soutoková šachta Š1 mimo pojiížděné plochy, výška šachty 2,12 m =" 1</t>
  </si>
  <si>
    <t>894703</t>
  </si>
  <si>
    <t>Obklad nárazové stěny šachty čedičem</t>
  </si>
  <si>
    <t>-1600249929</t>
  </si>
  <si>
    <t>"obklad stěny - výška 3,0 m v úhlu 120° =" 3,0 * 1,10</t>
  </si>
  <si>
    <t>8962</t>
  </si>
  <si>
    <t>Spádiště kanalizační</t>
  </si>
  <si>
    <t>-2110853945</t>
  </si>
  <si>
    <t>"doplnění potrubí DN 150 v délce cca 2,5 m včetně kolena 87 st. a odbočky na potrubí DN 200/150, obetonování svislého potrubí betonem C25/30 =" 1</t>
  </si>
  <si>
    <t>977151124</t>
  </si>
  <si>
    <t>Jádrové vrty diamantovými korunkami do D 180 mm do stavebních materiálů</t>
  </si>
  <si>
    <t>-533355391</t>
  </si>
  <si>
    <t>"Napojení potrubí do stávající šachty – navrtávka pro DN 150 s utěsněním =" 1 * 0,35</t>
  </si>
  <si>
    <t>977151126</t>
  </si>
  <si>
    <t>Jádrové vrty diamantovými korunkami do D 225 mm do stavebních materiálů</t>
  </si>
  <si>
    <t>-536373027</t>
  </si>
  <si>
    <t>"Napojení potrubí do stávající šachty – navrtávka pro DN 200 s utěsněním =" 1 * 0,12</t>
  </si>
  <si>
    <t>998276101</t>
  </si>
  <si>
    <t>Přesun hmot pro trubní vedení z trub z plastických hmot otevřený výkop</t>
  </si>
  <si>
    <t>1326424158</t>
  </si>
  <si>
    <t>2.2 - Retenční nádrž</t>
  </si>
  <si>
    <t>PSV - Práce a dodávky PSV</t>
  </si>
  <si>
    <t>-736800878</t>
  </si>
  <si>
    <t>"odhad nutné doby čerpání =" 5 * 10,0</t>
  </si>
  <si>
    <t>1040496566</t>
  </si>
  <si>
    <t>1480155251</t>
  </si>
  <si>
    <t>"sejmutí ornice v místě výkopu pro RN v tl. 15 cm, ponecháno na místě pro zpětné ohumusování =" 0,15 * 24,64</t>
  </si>
  <si>
    <t>131101201</t>
  </si>
  <si>
    <t>Hloubení jam zapažených v hornině tř. 1 a 2 objemu do 100 m3</t>
  </si>
  <si>
    <t>965353140</t>
  </si>
  <si>
    <t>"výkop pro RN část výkopku ponechat na místě pro zpětný zásyp =" 56,6</t>
  </si>
  <si>
    <t>-737244869</t>
  </si>
  <si>
    <t>"pažení výkopu pro RN =" (2,25 * 5,6) * 2 + (2,45 * 4,40) + (2,2 * 4,40)</t>
  </si>
  <si>
    <t>61722152</t>
  </si>
  <si>
    <t>508553625</t>
  </si>
  <si>
    <t>387680984</t>
  </si>
  <si>
    <t>1805812080</t>
  </si>
  <si>
    <t>"odvoz přebytečné kubatury z výkopu pro RN =" 56,6 -  45,93</t>
  </si>
  <si>
    <t>172861617</t>
  </si>
  <si>
    <t>"přebytečná kubatura z výkopu pro RN =" 1,65 * 10,67</t>
  </si>
  <si>
    <t>-465070277</t>
  </si>
  <si>
    <t>"zpětný hutněný zásyp výkopkem =" 45,93</t>
  </si>
  <si>
    <t>982143085</t>
  </si>
  <si>
    <t>"Obsyp RN štěrkopískem zrno 4/8 mm do úrovně 20 cm nad RN a po stranách =" 3,8</t>
  </si>
  <si>
    <t>58333625</t>
  </si>
  <si>
    <t>kamenivo těžené hrubé prané frakce 4-8</t>
  </si>
  <si>
    <t>-1534995796</t>
  </si>
  <si>
    <t>"spotřeba =" 2,0 * 3,80</t>
  </si>
  <si>
    <t>872186968</t>
  </si>
  <si>
    <t>"zpětné ohumusování po zásypu RN - použití ornice z deponie ponechané po sejmutí =" 5,6*4,4</t>
  </si>
  <si>
    <t>257442726</t>
  </si>
  <si>
    <t>"osetí upravených ploch =" 24,64</t>
  </si>
  <si>
    <t>1022232885</t>
  </si>
  <si>
    <t>"spotřeba =" 0,035 * 24,64</t>
  </si>
  <si>
    <t>-1653338832</t>
  </si>
  <si>
    <t>"zhutnění základové spáry =" 24,64</t>
  </si>
  <si>
    <t>1047139438</t>
  </si>
  <si>
    <t>315788061</t>
  </si>
  <si>
    <t>1760156800</t>
  </si>
  <si>
    <t>-132157222</t>
  </si>
  <si>
    <t>"Podkladní betonová deska C 12/15 tl. 100 mm pod RN =" 1,6</t>
  </si>
  <si>
    <t>89481R</t>
  </si>
  <si>
    <t>Revizní a čistící šachta z PP šachtové dno DN400/200</t>
  </si>
  <si>
    <t>-1023081859</t>
  </si>
  <si>
    <t>Poznámka k položce:
Součástí dodávky je:
šachta DN400 se šoup. regul. odtoku ...l/s,PE
litinový poklop LW400, D400kN, s větr. otvory</t>
  </si>
  <si>
    <t>"Šachta Flow-limit s regulovaným odtokem 3 l/s =" 1</t>
  </si>
  <si>
    <t>895971111.1</t>
  </si>
  <si>
    <t>Zasakovací box z polypropylenu PP s možností revize pro vsakování jednořadová galerie objemu do 5 m3</t>
  </si>
  <si>
    <t>-103999847</t>
  </si>
  <si>
    <t>Poznámka k položce:
Součástí dodávky:
24 ks - blok; 1205x600x305mm; RGF
20 ks - boční stěna; 600x600mm; RGF
23 ks - vrchní krytka; 550x550mm; PP
1 ks - vstupní šachtový portál 600x600x120, PP
2 ks - adaptér pro trubní přípojku DN150, PP
4 ks - střední/vrchní díl 5b/6a, H=35cm
1 ks - střední díl 3, odtok DN150, H=35cm
1 ks - litinový poklop LW400, D400kN, s větr. otvory
100 m2 - geotextílie 200g/m2(rozměr: 2 x 50m=100m2)</t>
  </si>
  <si>
    <t>"zasakovací boxy z PP včetně integrované šachty pro možnost čištění =" 1</t>
  </si>
  <si>
    <t>413799205</t>
  </si>
  <si>
    <t>PSV</t>
  </si>
  <si>
    <t>Práce a dodávky PSV</t>
  </si>
  <si>
    <t>711471053</t>
  </si>
  <si>
    <t>Provedení vodorovné izolace proti tlakové vodě termoplasty volně položenou fólií z nízkolehčeného PE</t>
  </si>
  <si>
    <t>1038843718</t>
  </si>
  <si>
    <t>"izolace RN =" (2,4 * 3,6) * 2 + ((2,4 + 3,6) * 2) * 0,61</t>
  </si>
  <si>
    <t>28322004</t>
  </si>
  <si>
    <t>fólie zemní hydroizolační mPVC, tl. 1,5 mm</t>
  </si>
  <si>
    <t>-1543941492</t>
  </si>
  <si>
    <t>"spotřeba =" 1,15 * 24,60</t>
  </si>
  <si>
    <t>711491171</t>
  </si>
  <si>
    <t>Provedení izolace proti tlakové vodě vodorovné z textilií vrstva podkladní</t>
  </si>
  <si>
    <t>-1434045572</t>
  </si>
  <si>
    <t>geotextilie je součástí dodávky zasakovacích boxů</t>
  </si>
  <si>
    <t>711491172</t>
  </si>
  <si>
    <t>Provedení izolace proti tlakové vodě vodorovné z textilií vrstva ochranná</t>
  </si>
  <si>
    <t>330259289</t>
  </si>
  <si>
    <t>998711101</t>
  </si>
  <si>
    <t>Přesun hmot tonážní pro izolace proti vodě, vlhkosti a plynům v objektech výšky do 6 m</t>
  </si>
  <si>
    <t>-1754315158</t>
  </si>
  <si>
    <t>2.3 - ORL</t>
  </si>
  <si>
    <t>1650221724</t>
  </si>
  <si>
    <t>2000411342</t>
  </si>
  <si>
    <t>-840450866</t>
  </si>
  <si>
    <t>"sejmutí ornice v místě výkopu pro ORL v tl. 15 cm, ponecháno na místě pro zpětné ohumusování =" 0,15 * 8,20</t>
  </si>
  <si>
    <t>84352515</t>
  </si>
  <si>
    <t>"výkop pro ORL, část výkopku ponechat na místě pro zpětný zásyp =" 28,0</t>
  </si>
  <si>
    <t>643814837</t>
  </si>
  <si>
    <t>"pážení výkopu pro ORL =" 4 * (2,87 * 3,55)</t>
  </si>
  <si>
    <t>-1713476362</t>
  </si>
  <si>
    <t>696269904</t>
  </si>
  <si>
    <t>-1124513369</t>
  </si>
  <si>
    <t>-475979848</t>
  </si>
  <si>
    <t>"odvoz přebytečné kubatury z výkopu pro ORL =" 28,0 - 20,35</t>
  </si>
  <si>
    <t>-1038961247</t>
  </si>
  <si>
    <t>"přebytečná kubatura z výkopu pro ORL =" 1,65 * 7,65</t>
  </si>
  <si>
    <t>975541424</t>
  </si>
  <si>
    <t>"zpětný hutněný zásyp výkopkem kolem ORL =" 20,35</t>
  </si>
  <si>
    <t>595481468</t>
  </si>
  <si>
    <t>"zpětné ohumusování po zásypu ORL - použití ornice z deponie ponechané po sejmutí =" 8,20</t>
  </si>
  <si>
    <t>876632913</t>
  </si>
  <si>
    <t>"osetí upravených ploch =" 8,20</t>
  </si>
  <si>
    <t>-2033912724</t>
  </si>
  <si>
    <t>"spotřeba =" 0,035 * 8,20</t>
  </si>
  <si>
    <t>-1195040131</t>
  </si>
  <si>
    <t>"zhutnění základové spáry =" 2,87 * 2,87</t>
  </si>
  <si>
    <t>-1520218592</t>
  </si>
  <si>
    <t>-600544817</t>
  </si>
  <si>
    <t>679003835</t>
  </si>
  <si>
    <t>1908612449</t>
  </si>
  <si>
    <t>"Pískový vyrovnávací podsyp tl. 50 mm pod ORL =" 0,05 * 8,25</t>
  </si>
  <si>
    <t>451576121</t>
  </si>
  <si>
    <t>Podkladní a výplňová vrstva ze štěrkopísku tl do 200 mm</t>
  </si>
  <si>
    <t>-1135320071</t>
  </si>
  <si>
    <t>"Hutněný štěrkopísek tl. 200 mm pod ORL =" 8,25</t>
  </si>
  <si>
    <t>386120103</t>
  </si>
  <si>
    <t>Montáž odlučovače ropných látek železobetonového průtoku 6-10  l/s</t>
  </si>
  <si>
    <t>-1485134209</t>
  </si>
  <si>
    <t>59431140</t>
  </si>
  <si>
    <t>odlučovač ropných látek ŽB, průtok 6-10 l/s,obj.kalové jímky 1000 l,tř.zatížení D400</t>
  </si>
  <si>
    <t>-71597114</t>
  </si>
  <si>
    <t>Poznámka k položce:
Součásti dodávky:
NS10 FST1000, D400, nastavitelné, DN160
šachetní skruž 1000 x 500 mm, beton
šachetní skruž 1000 x 250 mm, beton
Vyrovnávací kroužek dle DIN4034 díl 1, 625x40x120</t>
  </si>
  <si>
    <t xml:space="preserve">"odlučovač ropných látek - ORL (OLEOPATOR - ACO NS 6 – 10 l/s, SF 1000 l =" 1 </t>
  </si>
  <si>
    <t>998274101</t>
  </si>
  <si>
    <t>Přesun hmot pro trubní vedení z trub betonových otevřený výkop</t>
  </si>
  <si>
    <t>-636483100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</si>
</sst>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8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1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40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21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21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6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32" fillId="0" borderId="21" xfId="0" applyNumberFormat="1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166" fontId="32" fillId="0" borderId="0" xfId="0" applyNumberFormat="1" applyFont="1" applyBorder="1" applyAlignment="1" applyProtection="1">
      <alignment vertical="center"/>
      <protection/>
    </xf>
    <xf numFmtId="4" fontId="32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2" fillId="0" borderId="22" xfId="0" applyNumberFormat="1" applyFont="1" applyBorder="1" applyAlignment="1" applyProtection="1">
      <alignment vertical="center"/>
      <protection/>
    </xf>
    <xf numFmtId="4" fontId="32" fillId="0" borderId="23" xfId="0" applyNumberFormat="1" applyFont="1" applyBorder="1" applyAlignment="1" applyProtection="1">
      <alignment vertical="center"/>
      <protection/>
    </xf>
    <xf numFmtId="166" fontId="32" fillId="0" borderId="23" xfId="0" applyNumberFormat="1" applyFont="1" applyBorder="1" applyAlignment="1" applyProtection="1">
      <alignment vertical="center"/>
      <protection/>
    </xf>
    <xf numFmtId="4" fontId="32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6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3" fillId="2" borderId="0" xfId="2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4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166" fontId="35" fillId="0" borderId="14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horizontal="left" vertical="center"/>
      <protection/>
    </xf>
    <xf numFmtId="0" fontId="9" fillId="0" borderId="23" xfId="0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vertical="center"/>
      <protection locked="0"/>
    </xf>
    <xf numFmtId="4" fontId="9" fillId="0" borderId="23" xfId="0" applyNumberFormat="1" applyFont="1" applyBorder="1" applyAlignment="1" applyProtection="1">
      <alignment vertical="center"/>
      <protection/>
    </xf>
    <xf numFmtId="0" fontId="9" fillId="0" borderId="5" xfId="0" applyFont="1" applyBorder="1" applyAlignment="1" applyProtection="1">
      <alignment vertical="center"/>
      <protection/>
    </xf>
    <xf numFmtId="0" fontId="0" fillId="0" borderId="0" xfId="0" applyProtection="1">
      <protection/>
    </xf>
    <xf numFmtId="0" fontId="0" fillId="0" borderId="4" xfId="0" applyBorder="1"/>
    <xf numFmtId="0" fontId="9" fillId="0" borderId="0" xfId="0" applyFont="1" applyAlignment="1" applyProtection="1">
      <alignment horizontal="left"/>
      <protection/>
    </xf>
    <xf numFmtId="4" fontId="9" fillId="0" borderId="0" xfId="0" applyNumberFormat="1" applyFont="1" applyAlignment="1" applyProtection="1">
      <alignment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9" fillId="0" borderId="27" xfId="0" applyFont="1" applyBorder="1" applyAlignment="1" applyProtection="1">
      <alignment horizontal="center" vertical="center"/>
      <protection/>
    </xf>
    <xf numFmtId="49" fontId="39" fillId="0" borderId="27" xfId="0" applyNumberFormat="1" applyFont="1" applyBorder="1" applyAlignment="1" applyProtection="1">
      <alignment horizontal="left" vertical="center" wrapText="1"/>
      <protection/>
    </xf>
    <xf numFmtId="0" fontId="39" fillId="0" borderId="27" xfId="0" applyFont="1" applyBorder="1" applyAlignment="1" applyProtection="1">
      <alignment horizontal="left" vertical="center" wrapText="1"/>
      <protection/>
    </xf>
    <xf numFmtId="0" fontId="39" fillId="0" borderId="27" xfId="0" applyFont="1" applyBorder="1" applyAlignment="1" applyProtection="1">
      <alignment horizontal="center" vertical="center" wrapText="1"/>
      <protection/>
    </xf>
    <xf numFmtId="167" fontId="39" fillId="0" borderId="27" xfId="0" applyNumberFormat="1" applyFont="1" applyBorder="1" applyAlignment="1" applyProtection="1">
      <alignment vertical="center"/>
      <protection/>
    </xf>
    <xf numFmtId="4" fontId="39" fillId="3" borderId="27" xfId="0" applyNumberFormat="1" applyFont="1" applyFill="1" applyBorder="1" applyAlignment="1" applyProtection="1">
      <alignment vertical="center"/>
      <protection locked="0"/>
    </xf>
    <xf numFmtId="4" fontId="39" fillId="0" borderId="27" xfId="0" applyNumberFormat="1" applyFont="1" applyBorder="1" applyAlignment="1" applyProtection="1">
      <alignment vertical="center"/>
      <protection/>
    </xf>
    <xf numFmtId="0" fontId="39" fillId="0" borderId="4" xfId="0" applyFont="1" applyBorder="1" applyAlignment="1">
      <alignment vertical="center"/>
    </xf>
    <xf numFmtId="0" fontId="39" fillId="3" borderId="27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" fillId="0" borderId="23" xfId="0" applyFont="1" applyBorder="1" applyAlignment="1" applyProtection="1">
      <alignment horizontal="center"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4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0" fontId="19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3" fillId="2" borderId="0" xfId="20" applyFont="1" applyFill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1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06"/>
      <c r="AS2" s="306"/>
      <c r="AT2" s="306"/>
      <c r="AU2" s="306"/>
      <c r="AV2" s="306"/>
      <c r="AW2" s="306"/>
      <c r="AX2" s="306"/>
      <c r="AY2" s="306"/>
      <c r="AZ2" s="306"/>
      <c r="BA2" s="306"/>
      <c r="BB2" s="306"/>
      <c r="BC2" s="306"/>
      <c r="BD2" s="306"/>
      <c r="BE2" s="306"/>
      <c r="BS2" s="23" t="s">
        <v>8</v>
      </c>
      <c r="BT2" s="23" t="s">
        <v>9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2:71" ht="36.95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spans="2:71" ht="14.45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267" t="s">
        <v>16</v>
      </c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8"/>
      <c r="AK5" s="268"/>
      <c r="AL5" s="268"/>
      <c r="AM5" s="268"/>
      <c r="AN5" s="268"/>
      <c r="AO5" s="268"/>
      <c r="AP5" s="28"/>
      <c r="AQ5" s="30"/>
      <c r="BE5" s="265" t="s">
        <v>17</v>
      </c>
      <c r="BS5" s="23" t="s">
        <v>8</v>
      </c>
    </row>
    <row r="6" spans="2:71" ht="36.95" customHeight="1">
      <c r="B6" s="27"/>
      <c r="C6" s="28"/>
      <c r="D6" s="35" t="s">
        <v>18</v>
      </c>
      <c r="E6" s="28"/>
      <c r="F6" s="28"/>
      <c r="G6" s="28"/>
      <c r="H6" s="28"/>
      <c r="I6" s="28"/>
      <c r="J6" s="28"/>
      <c r="K6" s="269" t="s">
        <v>19</v>
      </c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8"/>
      <c r="AQ6" s="30"/>
      <c r="BE6" s="266"/>
      <c r="BS6" s="23" t="s">
        <v>8</v>
      </c>
    </row>
    <row r="7" spans="2:71" ht="14.45" customHeight="1">
      <c r="B7" s="27"/>
      <c r="C7" s="28"/>
      <c r="D7" s="36" t="s">
        <v>20</v>
      </c>
      <c r="E7" s="28"/>
      <c r="F7" s="28"/>
      <c r="G7" s="28"/>
      <c r="H7" s="28"/>
      <c r="I7" s="28"/>
      <c r="J7" s="28"/>
      <c r="K7" s="34" t="s">
        <v>21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22</v>
      </c>
      <c r="AL7" s="28"/>
      <c r="AM7" s="28"/>
      <c r="AN7" s="34" t="s">
        <v>21</v>
      </c>
      <c r="AO7" s="28"/>
      <c r="AP7" s="28"/>
      <c r="AQ7" s="30"/>
      <c r="BE7" s="266"/>
      <c r="BS7" s="23" t="s">
        <v>8</v>
      </c>
    </row>
    <row r="8" spans="2:71" ht="14.45" customHeight="1">
      <c r="B8" s="27"/>
      <c r="C8" s="28"/>
      <c r="D8" s="36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25</v>
      </c>
      <c r="AL8" s="28"/>
      <c r="AM8" s="28"/>
      <c r="AN8" s="37" t="s">
        <v>26</v>
      </c>
      <c r="AO8" s="28"/>
      <c r="AP8" s="28"/>
      <c r="AQ8" s="30"/>
      <c r="BE8" s="266"/>
      <c r="BS8" s="23" t="s">
        <v>8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266"/>
      <c r="BS9" s="23" t="s">
        <v>8</v>
      </c>
    </row>
    <row r="10" spans="2:71" ht="14.45" customHeight="1">
      <c r="B10" s="27"/>
      <c r="C10" s="28"/>
      <c r="D10" s="36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28</v>
      </c>
      <c r="AL10" s="28"/>
      <c r="AM10" s="28"/>
      <c r="AN10" s="34" t="s">
        <v>29</v>
      </c>
      <c r="AO10" s="28"/>
      <c r="AP10" s="28"/>
      <c r="AQ10" s="30"/>
      <c r="BE10" s="266"/>
      <c r="BS10" s="23" t="s">
        <v>8</v>
      </c>
    </row>
    <row r="11" spans="2:71" ht="18.4" customHeight="1">
      <c r="B11" s="27"/>
      <c r="C11" s="28"/>
      <c r="D11" s="28"/>
      <c r="E11" s="34" t="s">
        <v>30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31</v>
      </c>
      <c r="AL11" s="28"/>
      <c r="AM11" s="28"/>
      <c r="AN11" s="34" t="s">
        <v>32</v>
      </c>
      <c r="AO11" s="28"/>
      <c r="AP11" s="28"/>
      <c r="AQ11" s="30"/>
      <c r="BE11" s="266"/>
      <c r="BS11" s="23" t="s">
        <v>8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266"/>
      <c r="BS12" s="23" t="s">
        <v>8</v>
      </c>
    </row>
    <row r="13" spans="2:71" ht="14.45" customHeight="1">
      <c r="B13" s="27"/>
      <c r="C13" s="28"/>
      <c r="D13" s="36" t="s">
        <v>33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28</v>
      </c>
      <c r="AL13" s="28"/>
      <c r="AM13" s="28"/>
      <c r="AN13" s="38" t="s">
        <v>34</v>
      </c>
      <c r="AO13" s="28"/>
      <c r="AP13" s="28"/>
      <c r="AQ13" s="30"/>
      <c r="BE13" s="266"/>
      <c r="BS13" s="23" t="s">
        <v>8</v>
      </c>
    </row>
    <row r="14" spans="2:71" ht="13.5">
      <c r="B14" s="27"/>
      <c r="C14" s="28"/>
      <c r="D14" s="28"/>
      <c r="E14" s="270" t="s">
        <v>34</v>
      </c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271"/>
      <c r="AI14" s="271"/>
      <c r="AJ14" s="271"/>
      <c r="AK14" s="36" t="s">
        <v>31</v>
      </c>
      <c r="AL14" s="28"/>
      <c r="AM14" s="28"/>
      <c r="AN14" s="38" t="s">
        <v>34</v>
      </c>
      <c r="AO14" s="28"/>
      <c r="AP14" s="28"/>
      <c r="AQ14" s="30"/>
      <c r="BE14" s="266"/>
      <c r="BS14" s="23" t="s">
        <v>8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266"/>
      <c r="BS15" s="23" t="s">
        <v>6</v>
      </c>
    </row>
    <row r="16" spans="2:71" ht="14.45" customHeight="1">
      <c r="B16" s="27"/>
      <c r="C16" s="28"/>
      <c r="D16" s="36" t="s">
        <v>35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28</v>
      </c>
      <c r="AL16" s="28"/>
      <c r="AM16" s="28"/>
      <c r="AN16" s="34" t="s">
        <v>36</v>
      </c>
      <c r="AO16" s="28"/>
      <c r="AP16" s="28"/>
      <c r="AQ16" s="30"/>
      <c r="BE16" s="266"/>
      <c r="BS16" s="23" t="s">
        <v>37</v>
      </c>
    </row>
    <row r="17" spans="2:71" ht="18.4" customHeight="1">
      <c r="B17" s="27"/>
      <c r="C17" s="28"/>
      <c r="D17" s="28"/>
      <c r="E17" s="34" t="s">
        <v>38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31</v>
      </c>
      <c r="AL17" s="28"/>
      <c r="AM17" s="28"/>
      <c r="AN17" s="34" t="s">
        <v>21</v>
      </c>
      <c r="AO17" s="28"/>
      <c r="AP17" s="28"/>
      <c r="AQ17" s="30"/>
      <c r="BE17" s="266"/>
      <c r="BS17" s="23" t="s">
        <v>37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266"/>
      <c r="BS18" s="23" t="s">
        <v>8</v>
      </c>
    </row>
    <row r="19" spans="2:71" ht="14.45" customHeight="1">
      <c r="B19" s="27"/>
      <c r="C19" s="28"/>
      <c r="D19" s="36" t="s">
        <v>39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266"/>
      <c r="BS19" s="23" t="s">
        <v>8</v>
      </c>
    </row>
    <row r="20" spans="2:71" ht="16.5" customHeight="1">
      <c r="B20" s="27"/>
      <c r="C20" s="28"/>
      <c r="D20" s="28"/>
      <c r="E20" s="272" t="s">
        <v>21</v>
      </c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8"/>
      <c r="AP20" s="28"/>
      <c r="AQ20" s="30"/>
      <c r="BE20" s="266"/>
      <c r="BS20" s="23" t="s">
        <v>37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266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266"/>
    </row>
    <row r="23" spans="2:57" s="1" customFormat="1" ht="25.9" customHeight="1">
      <c r="B23" s="40"/>
      <c r="C23" s="41"/>
      <c r="D23" s="42" t="s">
        <v>40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273">
        <f>ROUND(AG51,2)</f>
        <v>0</v>
      </c>
      <c r="AL23" s="274"/>
      <c r="AM23" s="274"/>
      <c r="AN23" s="274"/>
      <c r="AO23" s="274"/>
      <c r="AP23" s="41"/>
      <c r="AQ23" s="44"/>
      <c r="BE23" s="266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266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275" t="s">
        <v>41</v>
      </c>
      <c r="M25" s="275"/>
      <c r="N25" s="275"/>
      <c r="O25" s="275"/>
      <c r="P25" s="41"/>
      <c r="Q25" s="41"/>
      <c r="R25" s="41"/>
      <c r="S25" s="41"/>
      <c r="T25" s="41"/>
      <c r="U25" s="41"/>
      <c r="V25" s="41"/>
      <c r="W25" s="275" t="s">
        <v>42</v>
      </c>
      <c r="X25" s="275"/>
      <c r="Y25" s="275"/>
      <c r="Z25" s="275"/>
      <c r="AA25" s="275"/>
      <c r="AB25" s="275"/>
      <c r="AC25" s="275"/>
      <c r="AD25" s="275"/>
      <c r="AE25" s="275"/>
      <c r="AF25" s="41"/>
      <c r="AG25" s="41"/>
      <c r="AH25" s="41"/>
      <c r="AI25" s="41"/>
      <c r="AJ25" s="41"/>
      <c r="AK25" s="275" t="s">
        <v>43</v>
      </c>
      <c r="AL25" s="275"/>
      <c r="AM25" s="275"/>
      <c r="AN25" s="275"/>
      <c r="AO25" s="275"/>
      <c r="AP25" s="41"/>
      <c r="AQ25" s="44"/>
      <c r="BE25" s="266"/>
    </row>
    <row r="26" spans="2:57" s="2" customFormat="1" ht="14.45" customHeight="1">
      <c r="B26" s="46"/>
      <c r="C26" s="47"/>
      <c r="D26" s="48" t="s">
        <v>44</v>
      </c>
      <c r="E26" s="47"/>
      <c r="F26" s="48" t="s">
        <v>45</v>
      </c>
      <c r="G26" s="47"/>
      <c r="H26" s="47"/>
      <c r="I26" s="47"/>
      <c r="J26" s="47"/>
      <c r="K26" s="47"/>
      <c r="L26" s="276">
        <v>0.21</v>
      </c>
      <c r="M26" s="277"/>
      <c r="N26" s="277"/>
      <c r="O26" s="277"/>
      <c r="P26" s="47"/>
      <c r="Q26" s="47"/>
      <c r="R26" s="47"/>
      <c r="S26" s="47"/>
      <c r="T26" s="47"/>
      <c r="U26" s="47"/>
      <c r="V26" s="47"/>
      <c r="W26" s="278">
        <f>ROUND(AZ51,2)</f>
        <v>0</v>
      </c>
      <c r="X26" s="277"/>
      <c r="Y26" s="277"/>
      <c r="Z26" s="277"/>
      <c r="AA26" s="277"/>
      <c r="AB26" s="277"/>
      <c r="AC26" s="277"/>
      <c r="AD26" s="277"/>
      <c r="AE26" s="277"/>
      <c r="AF26" s="47"/>
      <c r="AG26" s="47"/>
      <c r="AH26" s="47"/>
      <c r="AI26" s="47"/>
      <c r="AJ26" s="47"/>
      <c r="AK26" s="278">
        <f>ROUND(AV51,2)</f>
        <v>0</v>
      </c>
      <c r="AL26" s="277"/>
      <c r="AM26" s="277"/>
      <c r="AN26" s="277"/>
      <c r="AO26" s="277"/>
      <c r="AP26" s="47"/>
      <c r="AQ26" s="49"/>
      <c r="BE26" s="266"/>
    </row>
    <row r="27" spans="2:57" s="2" customFormat="1" ht="14.45" customHeight="1">
      <c r="B27" s="46"/>
      <c r="C27" s="47"/>
      <c r="D27" s="47"/>
      <c r="E27" s="47"/>
      <c r="F27" s="48" t="s">
        <v>46</v>
      </c>
      <c r="G27" s="47"/>
      <c r="H27" s="47"/>
      <c r="I27" s="47"/>
      <c r="J27" s="47"/>
      <c r="K27" s="47"/>
      <c r="L27" s="276">
        <v>0.15</v>
      </c>
      <c r="M27" s="277"/>
      <c r="N27" s="277"/>
      <c r="O27" s="277"/>
      <c r="P27" s="47"/>
      <c r="Q27" s="47"/>
      <c r="R27" s="47"/>
      <c r="S27" s="47"/>
      <c r="T27" s="47"/>
      <c r="U27" s="47"/>
      <c r="V27" s="47"/>
      <c r="W27" s="278">
        <f>ROUND(BA51,2)</f>
        <v>0</v>
      </c>
      <c r="X27" s="277"/>
      <c r="Y27" s="277"/>
      <c r="Z27" s="277"/>
      <c r="AA27" s="277"/>
      <c r="AB27" s="277"/>
      <c r="AC27" s="277"/>
      <c r="AD27" s="277"/>
      <c r="AE27" s="277"/>
      <c r="AF27" s="47"/>
      <c r="AG27" s="47"/>
      <c r="AH27" s="47"/>
      <c r="AI27" s="47"/>
      <c r="AJ27" s="47"/>
      <c r="AK27" s="278">
        <f>ROUND(AW51,2)</f>
        <v>0</v>
      </c>
      <c r="AL27" s="277"/>
      <c r="AM27" s="277"/>
      <c r="AN27" s="277"/>
      <c r="AO27" s="277"/>
      <c r="AP27" s="47"/>
      <c r="AQ27" s="49"/>
      <c r="BE27" s="266"/>
    </row>
    <row r="28" spans="2:57" s="2" customFormat="1" ht="14.45" customHeight="1" hidden="1">
      <c r="B28" s="46"/>
      <c r="C28" s="47"/>
      <c r="D28" s="47"/>
      <c r="E28" s="47"/>
      <c r="F28" s="48" t="s">
        <v>47</v>
      </c>
      <c r="G28" s="47"/>
      <c r="H28" s="47"/>
      <c r="I28" s="47"/>
      <c r="J28" s="47"/>
      <c r="K28" s="47"/>
      <c r="L28" s="276">
        <v>0.21</v>
      </c>
      <c r="M28" s="277"/>
      <c r="N28" s="277"/>
      <c r="O28" s="277"/>
      <c r="P28" s="47"/>
      <c r="Q28" s="47"/>
      <c r="R28" s="47"/>
      <c r="S28" s="47"/>
      <c r="T28" s="47"/>
      <c r="U28" s="47"/>
      <c r="V28" s="47"/>
      <c r="W28" s="278">
        <f>ROUND(BB51,2)</f>
        <v>0</v>
      </c>
      <c r="X28" s="277"/>
      <c r="Y28" s="277"/>
      <c r="Z28" s="277"/>
      <c r="AA28" s="277"/>
      <c r="AB28" s="277"/>
      <c r="AC28" s="277"/>
      <c r="AD28" s="277"/>
      <c r="AE28" s="277"/>
      <c r="AF28" s="47"/>
      <c r="AG28" s="47"/>
      <c r="AH28" s="47"/>
      <c r="AI28" s="47"/>
      <c r="AJ28" s="47"/>
      <c r="AK28" s="278">
        <v>0</v>
      </c>
      <c r="AL28" s="277"/>
      <c r="AM28" s="277"/>
      <c r="AN28" s="277"/>
      <c r="AO28" s="277"/>
      <c r="AP28" s="47"/>
      <c r="AQ28" s="49"/>
      <c r="BE28" s="266"/>
    </row>
    <row r="29" spans="2:57" s="2" customFormat="1" ht="14.45" customHeight="1" hidden="1">
      <c r="B29" s="46"/>
      <c r="C29" s="47"/>
      <c r="D29" s="47"/>
      <c r="E29" s="47"/>
      <c r="F29" s="48" t="s">
        <v>48</v>
      </c>
      <c r="G29" s="47"/>
      <c r="H29" s="47"/>
      <c r="I29" s="47"/>
      <c r="J29" s="47"/>
      <c r="K29" s="47"/>
      <c r="L29" s="276">
        <v>0.15</v>
      </c>
      <c r="M29" s="277"/>
      <c r="N29" s="277"/>
      <c r="O29" s="277"/>
      <c r="P29" s="47"/>
      <c r="Q29" s="47"/>
      <c r="R29" s="47"/>
      <c r="S29" s="47"/>
      <c r="T29" s="47"/>
      <c r="U29" s="47"/>
      <c r="V29" s="47"/>
      <c r="W29" s="278">
        <f>ROUND(BC51,2)</f>
        <v>0</v>
      </c>
      <c r="X29" s="277"/>
      <c r="Y29" s="277"/>
      <c r="Z29" s="277"/>
      <c r="AA29" s="277"/>
      <c r="AB29" s="277"/>
      <c r="AC29" s="277"/>
      <c r="AD29" s="277"/>
      <c r="AE29" s="277"/>
      <c r="AF29" s="47"/>
      <c r="AG29" s="47"/>
      <c r="AH29" s="47"/>
      <c r="AI29" s="47"/>
      <c r="AJ29" s="47"/>
      <c r="AK29" s="278">
        <v>0</v>
      </c>
      <c r="AL29" s="277"/>
      <c r="AM29" s="277"/>
      <c r="AN29" s="277"/>
      <c r="AO29" s="277"/>
      <c r="AP29" s="47"/>
      <c r="AQ29" s="49"/>
      <c r="BE29" s="266"/>
    </row>
    <row r="30" spans="2:57" s="2" customFormat="1" ht="14.45" customHeight="1" hidden="1">
      <c r="B30" s="46"/>
      <c r="C30" s="47"/>
      <c r="D30" s="47"/>
      <c r="E30" s="47"/>
      <c r="F30" s="48" t="s">
        <v>49</v>
      </c>
      <c r="G30" s="47"/>
      <c r="H30" s="47"/>
      <c r="I30" s="47"/>
      <c r="J30" s="47"/>
      <c r="K30" s="47"/>
      <c r="L30" s="276">
        <v>0</v>
      </c>
      <c r="M30" s="277"/>
      <c r="N30" s="277"/>
      <c r="O30" s="277"/>
      <c r="P30" s="47"/>
      <c r="Q30" s="47"/>
      <c r="R30" s="47"/>
      <c r="S30" s="47"/>
      <c r="T30" s="47"/>
      <c r="U30" s="47"/>
      <c r="V30" s="47"/>
      <c r="W30" s="278">
        <f>ROUND(BD51,2)</f>
        <v>0</v>
      </c>
      <c r="X30" s="277"/>
      <c r="Y30" s="277"/>
      <c r="Z30" s="277"/>
      <c r="AA30" s="277"/>
      <c r="AB30" s="277"/>
      <c r="AC30" s="277"/>
      <c r="AD30" s="277"/>
      <c r="AE30" s="277"/>
      <c r="AF30" s="47"/>
      <c r="AG30" s="47"/>
      <c r="AH30" s="47"/>
      <c r="AI30" s="47"/>
      <c r="AJ30" s="47"/>
      <c r="AK30" s="278">
        <v>0</v>
      </c>
      <c r="AL30" s="277"/>
      <c r="AM30" s="277"/>
      <c r="AN30" s="277"/>
      <c r="AO30" s="277"/>
      <c r="AP30" s="47"/>
      <c r="AQ30" s="49"/>
      <c r="BE30" s="266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266"/>
    </row>
    <row r="32" spans="2:57" s="1" customFormat="1" ht="25.9" customHeight="1">
      <c r="B32" s="40"/>
      <c r="C32" s="50"/>
      <c r="D32" s="51" t="s">
        <v>50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51</v>
      </c>
      <c r="U32" s="52"/>
      <c r="V32" s="52"/>
      <c r="W32" s="52"/>
      <c r="X32" s="279" t="s">
        <v>52</v>
      </c>
      <c r="Y32" s="280"/>
      <c r="Z32" s="280"/>
      <c r="AA32" s="280"/>
      <c r="AB32" s="280"/>
      <c r="AC32" s="52"/>
      <c r="AD32" s="52"/>
      <c r="AE32" s="52"/>
      <c r="AF32" s="52"/>
      <c r="AG32" s="52"/>
      <c r="AH32" s="52"/>
      <c r="AI32" s="52"/>
      <c r="AJ32" s="52"/>
      <c r="AK32" s="281">
        <f>SUM(AK23:AK30)</f>
        <v>0</v>
      </c>
      <c r="AL32" s="280"/>
      <c r="AM32" s="280"/>
      <c r="AN32" s="280"/>
      <c r="AO32" s="282"/>
      <c r="AP32" s="50"/>
      <c r="AQ32" s="54"/>
      <c r="BE32" s="266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60"/>
    </row>
    <row r="39" spans="2:44" s="1" customFormat="1" ht="36.95" customHeight="1">
      <c r="B39" s="40"/>
      <c r="C39" s="61" t="s">
        <v>53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0"/>
    </row>
    <row r="40" spans="2:44" s="1" customFormat="1" ht="6.95" customHeight="1">
      <c r="B40" s="40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0"/>
    </row>
    <row r="41" spans="2:44" s="3" customFormat="1" ht="14.45" customHeight="1">
      <c r="B41" s="63"/>
      <c r="C41" s="64" t="s">
        <v>15</v>
      </c>
      <c r="D41" s="65"/>
      <c r="E41" s="65"/>
      <c r="F41" s="65"/>
      <c r="G41" s="65"/>
      <c r="H41" s="65"/>
      <c r="I41" s="65"/>
      <c r="J41" s="65"/>
      <c r="K41" s="65"/>
      <c r="L41" s="65" t="str">
        <f>K5</f>
        <v>2086</v>
      </c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6"/>
    </row>
    <row r="42" spans="2:44" s="4" customFormat="1" ht="36.95" customHeight="1">
      <c r="B42" s="67"/>
      <c r="C42" s="68" t="s">
        <v>18</v>
      </c>
      <c r="D42" s="69"/>
      <c r="E42" s="69"/>
      <c r="F42" s="69"/>
      <c r="G42" s="69"/>
      <c r="H42" s="69"/>
      <c r="I42" s="69"/>
      <c r="J42" s="69"/>
      <c r="K42" s="69"/>
      <c r="L42" s="283" t="str">
        <f>K6</f>
        <v>Rozšíření parkoviště u DPS Revoluční, Nový Jičín</v>
      </c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  <c r="AM42" s="284"/>
      <c r="AN42" s="284"/>
      <c r="AO42" s="284"/>
      <c r="AP42" s="69"/>
      <c r="AQ42" s="69"/>
      <c r="AR42" s="70"/>
    </row>
    <row r="43" spans="2:44" s="1" customFormat="1" ht="6.95" customHeight="1">
      <c r="B43" s="40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0"/>
    </row>
    <row r="44" spans="2:44" s="1" customFormat="1" ht="13.5">
      <c r="B44" s="40"/>
      <c r="C44" s="64" t="s">
        <v>23</v>
      </c>
      <c r="D44" s="62"/>
      <c r="E44" s="62"/>
      <c r="F44" s="62"/>
      <c r="G44" s="62"/>
      <c r="H44" s="62"/>
      <c r="I44" s="62"/>
      <c r="J44" s="62"/>
      <c r="K44" s="62"/>
      <c r="L44" s="71" t="str">
        <f>IF(K8="","",K8)</f>
        <v>Nový Jičín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4" t="s">
        <v>25</v>
      </c>
      <c r="AJ44" s="62"/>
      <c r="AK44" s="62"/>
      <c r="AL44" s="62"/>
      <c r="AM44" s="285" t="str">
        <f>IF(AN8="","",AN8)</f>
        <v>18. 6. 2018</v>
      </c>
      <c r="AN44" s="285"/>
      <c r="AO44" s="62"/>
      <c r="AP44" s="62"/>
      <c r="AQ44" s="62"/>
      <c r="AR44" s="60"/>
    </row>
    <row r="45" spans="2:44" s="1" customFormat="1" ht="6.95" customHeight="1">
      <c r="B45" s="40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0"/>
    </row>
    <row r="46" spans="2:56" s="1" customFormat="1" ht="13.5">
      <c r="B46" s="40"/>
      <c r="C46" s="64" t="s">
        <v>27</v>
      </c>
      <c r="D46" s="62"/>
      <c r="E46" s="62"/>
      <c r="F46" s="62"/>
      <c r="G46" s="62"/>
      <c r="H46" s="62"/>
      <c r="I46" s="62"/>
      <c r="J46" s="62"/>
      <c r="K46" s="62"/>
      <c r="L46" s="65" t="str">
        <f>IF(E11="","",E11)</f>
        <v>Město Nový Jičín</v>
      </c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4" t="s">
        <v>35</v>
      </c>
      <c r="AJ46" s="62"/>
      <c r="AK46" s="62"/>
      <c r="AL46" s="62"/>
      <c r="AM46" s="286" t="str">
        <f>IF(E17="","",E17)</f>
        <v>Ing. Miroslav Knápek</v>
      </c>
      <c r="AN46" s="286"/>
      <c r="AO46" s="286"/>
      <c r="AP46" s="286"/>
      <c r="AQ46" s="62"/>
      <c r="AR46" s="60"/>
      <c r="AS46" s="287" t="s">
        <v>54</v>
      </c>
      <c r="AT46" s="288"/>
      <c r="AU46" s="73"/>
      <c r="AV46" s="73"/>
      <c r="AW46" s="73"/>
      <c r="AX46" s="73"/>
      <c r="AY46" s="73"/>
      <c r="AZ46" s="73"/>
      <c r="BA46" s="73"/>
      <c r="BB46" s="73"/>
      <c r="BC46" s="73"/>
      <c r="BD46" s="74"/>
    </row>
    <row r="47" spans="2:56" s="1" customFormat="1" ht="13.5">
      <c r="B47" s="40"/>
      <c r="C47" s="64" t="s">
        <v>33</v>
      </c>
      <c r="D47" s="62"/>
      <c r="E47" s="62"/>
      <c r="F47" s="62"/>
      <c r="G47" s="62"/>
      <c r="H47" s="62"/>
      <c r="I47" s="62"/>
      <c r="J47" s="62"/>
      <c r="K47" s="62"/>
      <c r="L47" s="65" t="str">
        <f>IF(E14="Vyplň údaj","",E14)</f>
        <v/>
      </c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0"/>
      <c r="AS47" s="289"/>
      <c r="AT47" s="290"/>
      <c r="AU47" s="75"/>
      <c r="AV47" s="75"/>
      <c r="AW47" s="75"/>
      <c r="AX47" s="75"/>
      <c r="AY47" s="75"/>
      <c r="AZ47" s="75"/>
      <c r="BA47" s="75"/>
      <c r="BB47" s="75"/>
      <c r="BC47" s="75"/>
      <c r="BD47" s="76"/>
    </row>
    <row r="48" spans="2:56" s="1" customFormat="1" ht="10.9" customHeight="1">
      <c r="B48" s="40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0"/>
      <c r="AS48" s="291"/>
      <c r="AT48" s="292"/>
      <c r="AU48" s="41"/>
      <c r="AV48" s="41"/>
      <c r="AW48" s="41"/>
      <c r="AX48" s="41"/>
      <c r="AY48" s="41"/>
      <c r="AZ48" s="41"/>
      <c r="BA48" s="41"/>
      <c r="BB48" s="41"/>
      <c r="BC48" s="41"/>
      <c r="BD48" s="77"/>
    </row>
    <row r="49" spans="2:56" s="1" customFormat="1" ht="29.25" customHeight="1">
      <c r="B49" s="40"/>
      <c r="C49" s="293" t="s">
        <v>55</v>
      </c>
      <c r="D49" s="294"/>
      <c r="E49" s="294"/>
      <c r="F49" s="294"/>
      <c r="G49" s="294"/>
      <c r="H49" s="78"/>
      <c r="I49" s="295" t="s">
        <v>56</v>
      </c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294"/>
      <c r="U49" s="294"/>
      <c r="V49" s="294"/>
      <c r="W49" s="294"/>
      <c r="X49" s="294"/>
      <c r="Y49" s="294"/>
      <c r="Z49" s="294"/>
      <c r="AA49" s="294"/>
      <c r="AB49" s="294"/>
      <c r="AC49" s="294"/>
      <c r="AD49" s="294"/>
      <c r="AE49" s="294"/>
      <c r="AF49" s="294"/>
      <c r="AG49" s="296" t="s">
        <v>57</v>
      </c>
      <c r="AH49" s="294"/>
      <c r="AI49" s="294"/>
      <c r="AJ49" s="294"/>
      <c r="AK49" s="294"/>
      <c r="AL49" s="294"/>
      <c r="AM49" s="294"/>
      <c r="AN49" s="295" t="s">
        <v>58</v>
      </c>
      <c r="AO49" s="294"/>
      <c r="AP49" s="294"/>
      <c r="AQ49" s="79" t="s">
        <v>59</v>
      </c>
      <c r="AR49" s="60"/>
      <c r="AS49" s="80" t="s">
        <v>60</v>
      </c>
      <c r="AT49" s="81" t="s">
        <v>61</v>
      </c>
      <c r="AU49" s="81" t="s">
        <v>62</v>
      </c>
      <c r="AV49" s="81" t="s">
        <v>63</v>
      </c>
      <c r="AW49" s="81" t="s">
        <v>64</v>
      </c>
      <c r="AX49" s="81" t="s">
        <v>65</v>
      </c>
      <c r="AY49" s="81" t="s">
        <v>66</v>
      </c>
      <c r="AZ49" s="81" t="s">
        <v>67</v>
      </c>
      <c r="BA49" s="81" t="s">
        <v>68</v>
      </c>
      <c r="BB49" s="81" t="s">
        <v>69</v>
      </c>
      <c r="BC49" s="81" t="s">
        <v>70</v>
      </c>
      <c r="BD49" s="82" t="s">
        <v>71</v>
      </c>
    </row>
    <row r="50" spans="2:56" s="1" customFormat="1" ht="10.9" customHeight="1">
      <c r="B50" s="40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0"/>
      <c r="AS50" s="83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5"/>
    </row>
    <row r="51" spans="2:90" s="4" customFormat="1" ht="32.45" customHeight="1">
      <c r="B51" s="67"/>
      <c r="C51" s="86" t="s">
        <v>72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304">
        <f>ROUND(AG52+AG53+AG56,2)</f>
        <v>0</v>
      </c>
      <c r="AH51" s="304"/>
      <c r="AI51" s="304"/>
      <c r="AJ51" s="304"/>
      <c r="AK51" s="304"/>
      <c r="AL51" s="304"/>
      <c r="AM51" s="304"/>
      <c r="AN51" s="305">
        <f aca="true" t="shared" si="0" ref="AN51:AN59">SUM(AG51,AT51)</f>
        <v>0</v>
      </c>
      <c r="AO51" s="305"/>
      <c r="AP51" s="305"/>
      <c r="AQ51" s="88" t="s">
        <v>21</v>
      </c>
      <c r="AR51" s="70"/>
      <c r="AS51" s="89">
        <f>ROUND(AS52+AS53+AS56,2)</f>
        <v>0</v>
      </c>
      <c r="AT51" s="90">
        <f aca="true" t="shared" si="1" ref="AT51:AT59">ROUND(SUM(AV51:AW51),2)</f>
        <v>0</v>
      </c>
      <c r="AU51" s="91">
        <f>ROUND(AU52+AU53+AU56,5)</f>
        <v>0</v>
      </c>
      <c r="AV51" s="90">
        <f>ROUND(AZ51*L26,2)</f>
        <v>0</v>
      </c>
      <c r="AW51" s="90">
        <f>ROUND(BA51*L27,2)</f>
        <v>0</v>
      </c>
      <c r="AX51" s="90">
        <f>ROUND(BB51*L26,2)</f>
        <v>0</v>
      </c>
      <c r="AY51" s="90">
        <f>ROUND(BC51*L27,2)</f>
        <v>0</v>
      </c>
      <c r="AZ51" s="90">
        <f>ROUND(AZ52+AZ53+AZ56,2)</f>
        <v>0</v>
      </c>
      <c r="BA51" s="90">
        <f>ROUND(BA52+BA53+BA56,2)</f>
        <v>0</v>
      </c>
      <c r="BB51" s="90">
        <f>ROUND(BB52+BB53+BB56,2)</f>
        <v>0</v>
      </c>
      <c r="BC51" s="90">
        <f>ROUND(BC52+BC53+BC56,2)</f>
        <v>0</v>
      </c>
      <c r="BD51" s="92">
        <f>ROUND(BD52+BD53+BD56,2)</f>
        <v>0</v>
      </c>
      <c r="BS51" s="93" t="s">
        <v>73</v>
      </c>
      <c r="BT51" s="93" t="s">
        <v>74</v>
      </c>
      <c r="BU51" s="94" t="s">
        <v>75</v>
      </c>
      <c r="BV51" s="93" t="s">
        <v>76</v>
      </c>
      <c r="BW51" s="93" t="s">
        <v>7</v>
      </c>
      <c r="BX51" s="93" t="s">
        <v>77</v>
      </c>
      <c r="CL51" s="93" t="s">
        <v>21</v>
      </c>
    </row>
    <row r="52" spans="1:91" s="5" customFormat="1" ht="16.5" customHeight="1">
      <c r="A52" s="95" t="s">
        <v>78</v>
      </c>
      <c r="B52" s="96"/>
      <c r="C52" s="97"/>
      <c r="D52" s="299" t="s">
        <v>74</v>
      </c>
      <c r="E52" s="299"/>
      <c r="F52" s="299"/>
      <c r="G52" s="299"/>
      <c r="H52" s="299"/>
      <c r="I52" s="98"/>
      <c r="J52" s="299" t="s">
        <v>79</v>
      </c>
      <c r="K52" s="299"/>
      <c r="L52" s="299"/>
      <c r="M52" s="299"/>
      <c r="N52" s="299"/>
      <c r="O52" s="299"/>
      <c r="P52" s="299"/>
      <c r="Q52" s="299"/>
      <c r="R52" s="299"/>
      <c r="S52" s="299"/>
      <c r="T52" s="299"/>
      <c r="U52" s="299"/>
      <c r="V52" s="299"/>
      <c r="W52" s="299"/>
      <c r="X52" s="299"/>
      <c r="Y52" s="299"/>
      <c r="Z52" s="299"/>
      <c r="AA52" s="299"/>
      <c r="AB52" s="299"/>
      <c r="AC52" s="299"/>
      <c r="AD52" s="299"/>
      <c r="AE52" s="299"/>
      <c r="AF52" s="299"/>
      <c r="AG52" s="297">
        <f>'0 - Ostatní a vedlejší ná...'!J27</f>
        <v>0</v>
      </c>
      <c r="AH52" s="298"/>
      <c r="AI52" s="298"/>
      <c r="AJ52" s="298"/>
      <c r="AK52" s="298"/>
      <c r="AL52" s="298"/>
      <c r="AM52" s="298"/>
      <c r="AN52" s="297">
        <f t="shared" si="0"/>
        <v>0</v>
      </c>
      <c r="AO52" s="298"/>
      <c r="AP52" s="298"/>
      <c r="AQ52" s="99" t="s">
        <v>80</v>
      </c>
      <c r="AR52" s="100"/>
      <c r="AS52" s="101">
        <v>0</v>
      </c>
      <c r="AT52" s="102">
        <f t="shared" si="1"/>
        <v>0</v>
      </c>
      <c r="AU52" s="103">
        <f>'0 - Ostatní a vedlejší ná...'!P78</f>
        <v>0</v>
      </c>
      <c r="AV52" s="102">
        <f>'0 - Ostatní a vedlejší ná...'!J30</f>
        <v>0</v>
      </c>
      <c r="AW52" s="102">
        <f>'0 - Ostatní a vedlejší ná...'!J31</f>
        <v>0</v>
      </c>
      <c r="AX52" s="102">
        <f>'0 - Ostatní a vedlejší ná...'!J32</f>
        <v>0</v>
      </c>
      <c r="AY52" s="102">
        <f>'0 - Ostatní a vedlejší ná...'!J33</f>
        <v>0</v>
      </c>
      <c r="AZ52" s="102">
        <f>'0 - Ostatní a vedlejší ná...'!F30</f>
        <v>0</v>
      </c>
      <c r="BA52" s="102">
        <f>'0 - Ostatní a vedlejší ná...'!F31</f>
        <v>0</v>
      </c>
      <c r="BB52" s="102">
        <f>'0 - Ostatní a vedlejší ná...'!F32</f>
        <v>0</v>
      </c>
      <c r="BC52" s="102">
        <f>'0 - Ostatní a vedlejší ná...'!F33</f>
        <v>0</v>
      </c>
      <c r="BD52" s="104">
        <f>'0 - Ostatní a vedlejší ná...'!F34</f>
        <v>0</v>
      </c>
      <c r="BT52" s="105" t="s">
        <v>81</v>
      </c>
      <c r="BV52" s="105" t="s">
        <v>76</v>
      </c>
      <c r="BW52" s="105" t="s">
        <v>82</v>
      </c>
      <c r="BX52" s="105" t="s">
        <v>7</v>
      </c>
      <c r="CL52" s="105" t="s">
        <v>21</v>
      </c>
      <c r="CM52" s="105" t="s">
        <v>83</v>
      </c>
    </row>
    <row r="53" spans="2:91" s="5" customFormat="1" ht="16.5" customHeight="1">
      <c r="B53" s="96"/>
      <c r="C53" s="97"/>
      <c r="D53" s="299" t="s">
        <v>81</v>
      </c>
      <c r="E53" s="299"/>
      <c r="F53" s="299"/>
      <c r="G53" s="299"/>
      <c r="H53" s="299"/>
      <c r="I53" s="98"/>
      <c r="J53" s="299" t="s">
        <v>84</v>
      </c>
      <c r="K53" s="299"/>
      <c r="L53" s="299"/>
      <c r="M53" s="299"/>
      <c r="N53" s="299"/>
      <c r="O53" s="299"/>
      <c r="P53" s="299"/>
      <c r="Q53" s="299"/>
      <c r="R53" s="299"/>
      <c r="S53" s="299"/>
      <c r="T53" s="299"/>
      <c r="U53" s="299"/>
      <c r="V53" s="299"/>
      <c r="W53" s="299"/>
      <c r="X53" s="299"/>
      <c r="Y53" s="299"/>
      <c r="Z53" s="299"/>
      <c r="AA53" s="299"/>
      <c r="AB53" s="299"/>
      <c r="AC53" s="299"/>
      <c r="AD53" s="299"/>
      <c r="AE53" s="299"/>
      <c r="AF53" s="299"/>
      <c r="AG53" s="300">
        <f>ROUND(SUM(AG54:AG55),2)</f>
        <v>0</v>
      </c>
      <c r="AH53" s="298"/>
      <c r="AI53" s="298"/>
      <c r="AJ53" s="298"/>
      <c r="AK53" s="298"/>
      <c r="AL53" s="298"/>
      <c r="AM53" s="298"/>
      <c r="AN53" s="297">
        <f t="shared" si="0"/>
        <v>0</v>
      </c>
      <c r="AO53" s="298"/>
      <c r="AP53" s="298"/>
      <c r="AQ53" s="99" t="s">
        <v>80</v>
      </c>
      <c r="AR53" s="100"/>
      <c r="AS53" s="101">
        <f>ROUND(SUM(AS54:AS55),2)</f>
        <v>0</v>
      </c>
      <c r="AT53" s="102">
        <f t="shared" si="1"/>
        <v>0</v>
      </c>
      <c r="AU53" s="103">
        <f>ROUND(SUM(AU54:AU55),5)</f>
        <v>0</v>
      </c>
      <c r="AV53" s="102">
        <f>ROUND(AZ53*L26,2)</f>
        <v>0</v>
      </c>
      <c r="AW53" s="102">
        <f>ROUND(BA53*L27,2)</f>
        <v>0</v>
      </c>
      <c r="AX53" s="102">
        <f>ROUND(BB53*L26,2)</f>
        <v>0</v>
      </c>
      <c r="AY53" s="102">
        <f>ROUND(BC53*L27,2)</f>
        <v>0</v>
      </c>
      <c r="AZ53" s="102">
        <f>ROUND(SUM(AZ54:AZ55),2)</f>
        <v>0</v>
      </c>
      <c r="BA53" s="102">
        <f>ROUND(SUM(BA54:BA55),2)</f>
        <v>0</v>
      </c>
      <c r="BB53" s="102">
        <f>ROUND(SUM(BB54:BB55),2)</f>
        <v>0</v>
      </c>
      <c r="BC53" s="102">
        <f>ROUND(SUM(BC54:BC55),2)</f>
        <v>0</v>
      </c>
      <c r="BD53" s="104">
        <f>ROUND(SUM(BD54:BD55),2)</f>
        <v>0</v>
      </c>
      <c r="BS53" s="105" t="s">
        <v>73</v>
      </c>
      <c r="BT53" s="105" t="s">
        <v>81</v>
      </c>
      <c r="BU53" s="105" t="s">
        <v>75</v>
      </c>
      <c r="BV53" s="105" t="s">
        <v>76</v>
      </c>
      <c r="BW53" s="105" t="s">
        <v>85</v>
      </c>
      <c r="BX53" s="105" t="s">
        <v>7</v>
      </c>
      <c r="CL53" s="105" t="s">
        <v>21</v>
      </c>
      <c r="CM53" s="105" t="s">
        <v>83</v>
      </c>
    </row>
    <row r="54" spans="1:90" s="6" customFormat="1" ht="16.5" customHeight="1">
      <c r="A54" s="95" t="s">
        <v>78</v>
      </c>
      <c r="B54" s="106"/>
      <c r="C54" s="107"/>
      <c r="D54" s="107"/>
      <c r="E54" s="303" t="s">
        <v>86</v>
      </c>
      <c r="F54" s="303"/>
      <c r="G54" s="303"/>
      <c r="H54" s="303"/>
      <c r="I54" s="303"/>
      <c r="J54" s="107"/>
      <c r="K54" s="303" t="s">
        <v>87</v>
      </c>
      <c r="L54" s="303"/>
      <c r="M54" s="303"/>
      <c r="N54" s="303"/>
      <c r="O54" s="303"/>
      <c r="P54" s="303"/>
      <c r="Q54" s="303"/>
      <c r="R54" s="303"/>
      <c r="S54" s="303"/>
      <c r="T54" s="303"/>
      <c r="U54" s="303"/>
      <c r="V54" s="303"/>
      <c r="W54" s="303"/>
      <c r="X54" s="303"/>
      <c r="Y54" s="303"/>
      <c r="Z54" s="303"/>
      <c r="AA54" s="303"/>
      <c r="AB54" s="303"/>
      <c r="AC54" s="303"/>
      <c r="AD54" s="303"/>
      <c r="AE54" s="303"/>
      <c r="AF54" s="303"/>
      <c r="AG54" s="301">
        <f>'1.1 - Parkoviště'!J29</f>
        <v>0</v>
      </c>
      <c r="AH54" s="302"/>
      <c r="AI54" s="302"/>
      <c r="AJ54" s="302"/>
      <c r="AK54" s="302"/>
      <c r="AL54" s="302"/>
      <c r="AM54" s="302"/>
      <c r="AN54" s="301">
        <f t="shared" si="0"/>
        <v>0</v>
      </c>
      <c r="AO54" s="302"/>
      <c r="AP54" s="302"/>
      <c r="AQ54" s="108" t="s">
        <v>88</v>
      </c>
      <c r="AR54" s="109"/>
      <c r="AS54" s="110">
        <v>0</v>
      </c>
      <c r="AT54" s="111">
        <f t="shared" si="1"/>
        <v>0</v>
      </c>
      <c r="AU54" s="112">
        <f>'1.1 - Parkoviště'!P90</f>
        <v>0</v>
      </c>
      <c r="AV54" s="111">
        <f>'1.1 - Parkoviště'!J32</f>
        <v>0</v>
      </c>
      <c r="AW54" s="111">
        <f>'1.1 - Parkoviště'!J33</f>
        <v>0</v>
      </c>
      <c r="AX54" s="111">
        <f>'1.1 - Parkoviště'!J34</f>
        <v>0</v>
      </c>
      <c r="AY54" s="111">
        <f>'1.1 - Parkoviště'!J35</f>
        <v>0</v>
      </c>
      <c r="AZ54" s="111">
        <f>'1.1 - Parkoviště'!F32</f>
        <v>0</v>
      </c>
      <c r="BA54" s="111">
        <f>'1.1 - Parkoviště'!F33</f>
        <v>0</v>
      </c>
      <c r="BB54" s="111">
        <f>'1.1 - Parkoviště'!F34</f>
        <v>0</v>
      </c>
      <c r="BC54" s="111">
        <f>'1.1 - Parkoviště'!F35</f>
        <v>0</v>
      </c>
      <c r="BD54" s="113">
        <f>'1.1 - Parkoviště'!F36</f>
        <v>0</v>
      </c>
      <c r="BT54" s="114" t="s">
        <v>83</v>
      </c>
      <c r="BV54" s="114" t="s">
        <v>76</v>
      </c>
      <c r="BW54" s="114" t="s">
        <v>89</v>
      </c>
      <c r="BX54" s="114" t="s">
        <v>85</v>
      </c>
      <c r="CL54" s="114" t="s">
        <v>21</v>
      </c>
    </row>
    <row r="55" spans="1:90" s="6" customFormat="1" ht="16.5" customHeight="1">
      <c r="A55" s="95" t="s">
        <v>78</v>
      </c>
      <c r="B55" s="106"/>
      <c r="C55" s="107"/>
      <c r="D55" s="107"/>
      <c r="E55" s="303" t="s">
        <v>90</v>
      </c>
      <c r="F55" s="303"/>
      <c r="G55" s="303"/>
      <c r="H55" s="303"/>
      <c r="I55" s="303"/>
      <c r="J55" s="107"/>
      <c r="K55" s="303" t="s">
        <v>91</v>
      </c>
      <c r="L55" s="303"/>
      <c r="M55" s="303"/>
      <c r="N55" s="303"/>
      <c r="O55" s="303"/>
      <c r="P55" s="303"/>
      <c r="Q55" s="303"/>
      <c r="R55" s="303"/>
      <c r="S55" s="303"/>
      <c r="T55" s="303"/>
      <c r="U55" s="303"/>
      <c r="V55" s="303"/>
      <c r="W55" s="303"/>
      <c r="X55" s="303"/>
      <c r="Y55" s="303"/>
      <c r="Z55" s="303"/>
      <c r="AA55" s="303"/>
      <c r="AB55" s="303"/>
      <c r="AC55" s="303"/>
      <c r="AD55" s="303"/>
      <c r="AE55" s="303"/>
      <c r="AF55" s="303"/>
      <c r="AG55" s="301">
        <f>'1.2 - Sanace se souhlasem...'!J29</f>
        <v>0</v>
      </c>
      <c r="AH55" s="302"/>
      <c r="AI55" s="302"/>
      <c r="AJ55" s="302"/>
      <c r="AK55" s="302"/>
      <c r="AL55" s="302"/>
      <c r="AM55" s="302"/>
      <c r="AN55" s="301">
        <f t="shared" si="0"/>
        <v>0</v>
      </c>
      <c r="AO55" s="302"/>
      <c r="AP55" s="302"/>
      <c r="AQ55" s="108" t="s">
        <v>88</v>
      </c>
      <c r="AR55" s="109"/>
      <c r="AS55" s="110">
        <v>0</v>
      </c>
      <c r="AT55" s="111">
        <f t="shared" si="1"/>
        <v>0</v>
      </c>
      <c r="AU55" s="112">
        <f>'1.2 - Sanace se souhlasem...'!P87</f>
        <v>0</v>
      </c>
      <c r="AV55" s="111">
        <f>'1.2 - Sanace se souhlasem...'!J32</f>
        <v>0</v>
      </c>
      <c r="AW55" s="111">
        <f>'1.2 - Sanace se souhlasem...'!J33</f>
        <v>0</v>
      </c>
      <c r="AX55" s="111">
        <f>'1.2 - Sanace se souhlasem...'!J34</f>
        <v>0</v>
      </c>
      <c r="AY55" s="111">
        <f>'1.2 - Sanace se souhlasem...'!J35</f>
        <v>0</v>
      </c>
      <c r="AZ55" s="111">
        <f>'1.2 - Sanace se souhlasem...'!F32</f>
        <v>0</v>
      </c>
      <c r="BA55" s="111">
        <f>'1.2 - Sanace se souhlasem...'!F33</f>
        <v>0</v>
      </c>
      <c r="BB55" s="111">
        <f>'1.2 - Sanace se souhlasem...'!F34</f>
        <v>0</v>
      </c>
      <c r="BC55" s="111">
        <f>'1.2 - Sanace se souhlasem...'!F35</f>
        <v>0</v>
      </c>
      <c r="BD55" s="113">
        <f>'1.2 - Sanace se souhlasem...'!F36</f>
        <v>0</v>
      </c>
      <c r="BT55" s="114" t="s">
        <v>83</v>
      </c>
      <c r="BV55" s="114" t="s">
        <v>76</v>
      </c>
      <c r="BW55" s="114" t="s">
        <v>92</v>
      </c>
      <c r="BX55" s="114" t="s">
        <v>85</v>
      </c>
      <c r="CL55" s="114" t="s">
        <v>21</v>
      </c>
    </row>
    <row r="56" spans="2:91" s="5" customFormat="1" ht="16.5" customHeight="1">
      <c r="B56" s="96"/>
      <c r="C56" s="97"/>
      <c r="D56" s="299" t="s">
        <v>83</v>
      </c>
      <c r="E56" s="299"/>
      <c r="F56" s="299"/>
      <c r="G56" s="299"/>
      <c r="H56" s="299"/>
      <c r="I56" s="98"/>
      <c r="J56" s="299" t="s">
        <v>93</v>
      </c>
      <c r="K56" s="299"/>
      <c r="L56" s="299"/>
      <c r="M56" s="299"/>
      <c r="N56" s="299"/>
      <c r="O56" s="299"/>
      <c r="P56" s="299"/>
      <c r="Q56" s="299"/>
      <c r="R56" s="299"/>
      <c r="S56" s="299"/>
      <c r="T56" s="299"/>
      <c r="U56" s="299"/>
      <c r="V56" s="299"/>
      <c r="W56" s="299"/>
      <c r="X56" s="299"/>
      <c r="Y56" s="299"/>
      <c r="Z56" s="299"/>
      <c r="AA56" s="299"/>
      <c r="AB56" s="299"/>
      <c r="AC56" s="299"/>
      <c r="AD56" s="299"/>
      <c r="AE56" s="299"/>
      <c r="AF56" s="299"/>
      <c r="AG56" s="300">
        <f>ROUND(SUM(AG57:AG59),2)</f>
        <v>0</v>
      </c>
      <c r="AH56" s="298"/>
      <c r="AI56" s="298"/>
      <c r="AJ56" s="298"/>
      <c r="AK56" s="298"/>
      <c r="AL56" s="298"/>
      <c r="AM56" s="298"/>
      <c r="AN56" s="297">
        <f t="shared" si="0"/>
        <v>0</v>
      </c>
      <c r="AO56" s="298"/>
      <c r="AP56" s="298"/>
      <c r="AQ56" s="99" t="s">
        <v>80</v>
      </c>
      <c r="AR56" s="100"/>
      <c r="AS56" s="101">
        <f>ROUND(SUM(AS57:AS59),2)</f>
        <v>0</v>
      </c>
      <c r="AT56" s="102">
        <f t="shared" si="1"/>
        <v>0</v>
      </c>
      <c r="AU56" s="103">
        <f>ROUND(SUM(AU57:AU59),5)</f>
        <v>0</v>
      </c>
      <c r="AV56" s="102">
        <f>ROUND(AZ56*L26,2)</f>
        <v>0</v>
      </c>
      <c r="AW56" s="102">
        <f>ROUND(BA56*L27,2)</f>
        <v>0</v>
      </c>
      <c r="AX56" s="102">
        <f>ROUND(BB56*L26,2)</f>
        <v>0</v>
      </c>
      <c r="AY56" s="102">
        <f>ROUND(BC56*L27,2)</f>
        <v>0</v>
      </c>
      <c r="AZ56" s="102">
        <f>ROUND(SUM(AZ57:AZ59),2)</f>
        <v>0</v>
      </c>
      <c r="BA56" s="102">
        <f>ROUND(SUM(BA57:BA59),2)</f>
        <v>0</v>
      </c>
      <c r="BB56" s="102">
        <f>ROUND(SUM(BB57:BB59),2)</f>
        <v>0</v>
      </c>
      <c r="BC56" s="102">
        <f>ROUND(SUM(BC57:BC59),2)</f>
        <v>0</v>
      </c>
      <c r="BD56" s="104">
        <f>ROUND(SUM(BD57:BD59),2)</f>
        <v>0</v>
      </c>
      <c r="BS56" s="105" t="s">
        <v>73</v>
      </c>
      <c r="BT56" s="105" t="s">
        <v>81</v>
      </c>
      <c r="BU56" s="105" t="s">
        <v>75</v>
      </c>
      <c r="BV56" s="105" t="s">
        <v>76</v>
      </c>
      <c r="BW56" s="105" t="s">
        <v>94</v>
      </c>
      <c r="BX56" s="105" t="s">
        <v>7</v>
      </c>
      <c r="CL56" s="105" t="s">
        <v>21</v>
      </c>
      <c r="CM56" s="105" t="s">
        <v>83</v>
      </c>
    </row>
    <row r="57" spans="1:90" s="6" customFormat="1" ht="16.5" customHeight="1">
      <c r="A57" s="95" t="s">
        <v>78</v>
      </c>
      <c r="B57" s="106"/>
      <c r="C57" s="107"/>
      <c r="D57" s="107"/>
      <c r="E57" s="303" t="s">
        <v>95</v>
      </c>
      <c r="F57" s="303"/>
      <c r="G57" s="303"/>
      <c r="H57" s="303"/>
      <c r="I57" s="303"/>
      <c r="J57" s="107"/>
      <c r="K57" s="303" t="s">
        <v>96</v>
      </c>
      <c r="L57" s="303"/>
      <c r="M57" s="303"/>
      <c r="N57" s="303"/>
      <c r="O57" s="303"/>
      <c r="P57" s="303"/>
      <c r="Q57" s="303"/>
      <c r="R57" s="303"/>
      <c r="S57" s="303"/>
      <c r="T57" s="303"/>
      <c r="U57" s="303"/>
      <c r="V57" s="303"/>
      <c r="W57" s="303"/>
      <c r="X57" s="303"/>
      <c r="Y57" s="303"/>
      <c r="Z57" s="303"/>
      <c r="AA57" s="303"/>
      <c r="AB57" s="303"/>
      <c r="AC57" s="303"/>
      <c r="AD57" s="303"/>
      <c r="AE57" s="303"/>
      <c r="AF57" s="303"/>
      <c r="AG57" s="301">
        <f>'2.1 - Trubní trasa'!J29</f>
        <v>0</v>
      </c>
      <c r="AH57" s="302"/>
      <c r="AI57" s="302"/>
      <c r="AJ57" s="302"/>
      <c r="AK57" s="302"/>
      <c r="AL57" s="302"/>
      <c r="AM57" s="302"/>
      <c r="AN57" s="301">
        <f t="shared" si="0"/>
        <v>0</v>
      </c>
      <c r="AO57" s="302"/>
      <c r="AP57" s="302"/>
      <c r="AQ57" s="108" t="s">
        <v>88</v>
      </c>
      <c r="AR57" s="109"/>
      <c r="AS57" s="110">
        <v>0</v>
      </c>
      <c r="AT57" s="111">
        <f t="shared" si="1"/>
        <v>0</v>
      </c>
      <c r="AU57" s="112">
        <f>'2.1 - Trubní trasa'!P88</f>
        <v>0</v>
      </c>
      <c r="AV57" s="111">
        <f>'2.1 - Trubní trasa'!J32</f>
        <v>0</v>
      </c>
      <c r="AW57" s="111">
        <f>'2.1 - Trubní trasa'!J33</f>
        <v>0</v>
      </c>
      <c r="AX57" s="111">
        <f>'2.1 - Trubní trasa'!J34</f>
        <v>0</v>
      </c>
      <c r="AY57" s="111">
        <f>'2.1 - Trubní trasa'!J35</f>
        <v>0</v>
      </c>
      <c r="AZ57" s="111">
        <f>'2.1 - Trubní trasa'!F32</f>
        <v>0</v>
      </c>
      <c r="BA57" s="111">
        <f>'2.1 - Trubní trasa'!F33</f>
        <v>0</v>
      </c>
      <c r="BB57" s="111">
        <f>'2.1 - Trubní trasa'!F34</f>
        <v>0</v>
      </c>
      <c r="BC57" s="111">
        <f>'2.1 - Trubní trasa'!F35</f>
        <v>0</v>
      </c>
      <c r="BD57" s="113">
        <f>'2.1 - Trubní trasa'!F36</f>
        <v>0</v>
      </c>
      <c r="BT57" s="114" t="s">
        <v>83</v>
      </c>
      <c r="BV57" s="114" t="s">
        <v>76</v>
      </c>
      <c r="BW57" s="114" t="s">
        <v>97</v>
      </c>
      <c r="BX57" s="114" t="s">
        <v>94</v>
      </c>
      <c r="CL57" s="114" t="s">
        <v>21</v>
      </c>
    </row>
    <row r="58" spans="1:90" s="6" customFormat="1" ht="16.5" customHeight="1">
      <c r="A58" s="95" t="s">
        <v>78</v>
      </c>
      <c r="B58" s="106"/>
      <c r="C58" s="107"/>
      <c r="D58" s="107"/>
      <c r="E58" s="303" t="s">
        <v>98</v>
      </c>
      <c r="F58" s="303"/>
      <c r="G58" s="303"/>
      <c r="H58" s="303"/>
      <c r="I58" s="303"/>
      <c r="J58" s="107"/>
      <c r="K58" s="303" t="s">
        <v>99</v>
      </c>
      <c r="L58" s="303"/>
      <c r="M58" s="303"/>
      <c r="N58" s="303"/>
      <c r="O58" s="303"/>
      <c r="P58" s="303"/>
      <c r="Q58" s="303"/>
      <c r="R58" s="303"/>
      <c r="S58" s="303"/>
      <c r="T58" s="303"/>
      <c r="U58" s="303"/>
      <c r="V58" s="303"/>
      <c r="W58" s="303"/>
      <c r="X58" s="303"/>
      <c r="Y58" s="303"/>
      <c r="Z58" s="303"/>
      <c r="AA58" s="303"/>
      <c r="AB58" s="303"/>
      <c r="AC58" s="303"/>
      <c r="AD58" s="303"/>
      <c r="AE58" s="303"/>
      <c r="AF58" s="303"/>
      <c r="AG58" s="301">
        <f>'2.2 - Retenční nádrž'!J29</f>
        <v>0</v>
      </c>
      <c r="AH58" s="302"/>
      <c r="AI58" s="302"/>
      <c r="AJ58" s="302"/>
      <c r="AK58" s="302"/>
      <c r="AL58" s="302"/>
      <c r="AM58" s="302"/>
      <c r="AN58" s="301">
        <f t="shared" si="0"/>
        <v>0</v>
      </c>
      <c r="AO58" s="302"/>
      <c r="AP58" s="302"/>
      <c r="AQ58" s="108" t="s">
        <v>88</v>
      </c>
      <c r="AR58" s="109"/>
      <c r="AS58" s="110">
        <v>0</v>
      </c>
      <c r="AT58" s="111">
        <f t="shared" si="1"/>
        <v>0</v>
      </c>
      <c r="AU58" s="112">
        <f>'2.2 - Retenční nádrž'!P88</f>
        <v>0</v>
      </c>
      <c r="AV58" s="111">
        <f>'2.2 - Retenční nádrž'!J32</f>
        <v>0</v>
      </c>
      <c r="AW58" s="111">
        <f>'2.2 - Retenční nádrž'!J33</f>
        <v>0</v>
      </c>
      <c r="AX58" s="111">
        <f>'2.2 - Retenční nádrž'!J34</f>
        <v>0</v>
      </c>
      <c r="AY58" s="111">
        <f>'2.2 - Retenční nádrž'!J35</f>
        <v>0</v>
      </c>
      <c r="AZ58" s="111">
        <f>'2.2 - Retenční nádrž'!F32</f>
        <v>0</v>
      </c>
      <c r="BA58" s="111">
        <f>'2.2 - Retenční nádrž'!F33</f>
        <v>0</v>
      </c>
      <c r="BB58" s="111">
        <f>'2.2 - Retenční nádrž'!F34</f>
        <v>0</v>
      </c>
      <c r="BC58" s="111">
        <f>'2.2 - Retenční nádrž'!F35</f>
        <v>0</v>
      </c>
      <c r="BD58" s="113">
        <f>'2.2 - Retenční nádrž'!F36</f>
        <v>0</v>
      </c>
      <c r="BT58" s="114" t="s">
        <v>83</v>
      </c>
      <c r="BV58" s="114" t="s">
        <v>76</v>
      </c>
      <c r="BW58" s="114" t="s">
        <v>100</v>
      </c>
      <c r="BX58" s="114" t="s">
        <v>94</v>
      </c>
      <c r="CL58" s="114" t="s">
        <v>21</v>
      </c>
    </row>
    <row r="59" spans="1:90" s="6" customFormat="1" ht="16.5" customHeight="1">
      <c r="A59" s="95" t="s">
        <v>78</v>
      </c>
      <c r="B59" s="106"/>
      <c r="C59" s="107"/>
      <c r="D59" s="107"/>
      <c r="E59" s="303" t="s">
        <v>101</v>
      </c>
      <c r="F59" s="303"/>
      <c r="G59" s="303"/>
      <c r="H59" s="303"/>
      <c r="I59" s="303"/>
      <c r="J59" s="107"/>
      <c r="K59" s="303" t="s">
        <v>102</v>
      </c>
      <c r="L59" s="303"/>
      <c r="M59" s="303"/>
      <c r="N59" s="303"/>
      <c r="O59" s="303"/>
      <c r="P59" s="303"/>
      <c r="Q59" s="303"/>
      <c r="R59" s="303"/>
      <c r="S59" s="303"/>
      <c r="T59" s="303"/>
      <c r="U59" s="303"/>
      <c r="V59" s="303"/>
      <c r="W59" s="303"/>
      <c r="X59" s="303"/>
      <c r="Y59" s="303"/>
      <c r="Z59" s="303"/>
      <c r="AA59" s="303"/>
      <c r="AB59" s="303"/>
      <c r="AC59" s="303"/>
      <c r="AD59" s="303"/>
      <c r="AE59" s="303"/>
      <c r="AF59" s="303"/>
      <c r="AG59" s="301">
        <f>'2.3 - ORL'!J29</f>
        <v>0</v>
      </c>
      <c r="AH59" s="302"/>
      <c r="AI59" s="302"/>
      <c r="AJ59" s="302"/>
      <c r="AK59" s="302"/>
      <c r="AL59" s="302"/>
      <c r="AM59" s="302"/>
      <c r="AN59" s="301">
        <f t="shared" si="0"/>
        <v>0</v>
      </c>
      <c r="AO59" s="302"/>
      <c r="AP59" s="302"/>
      <c r="AQ59" s="108" t="s">
        <v>88</v>
      </c>
      <c r="AR59" s="109"/>
      <c r="AS59" s="115">
        <v>0</v>
      </c>
      <c r="AT59" s="116">
        <f t="shared" si="1"/>
        <v>0</v>
      </c>
      <c r="AU59" s="117">
        <f>'2.3 - ORL'!P87</f>
        <v>0</v>
      </c>
      <c r="AV59" s="116">
        <f>'2.3 - ORL'!J32</f>
        <v>0</v>
      </c>
      <c r="AW59" s="116">
        <f>'2.3 - ORL'!J33</f>
        <v>0</v>
      </c>
      <c r="AX59" s="116">
        <f>'2.3 - ORL'!J34</f>
        <v>0</v>
      </c>
      <c r="AY59" s="116">
        <f>'2.3 - ORL'!J35</f>
        <v>0</v>
      </c>
      <c r="AZ59" s="116">
        <f>'2.3 - ORL'!F32</f>
        <v>0</v>
      </c>
      <c r="BA59" s="116">
        <f>'2.3 - ORL'!F33</f>
        <v>0</v>
      </c>
      <c r="BB59" s="116">
        <f>'2.3 - ORL'!F34</f>
        <v>0</v>
      </c>
      <c r="BC59" s="116">
        <f>'2.3 - ORL'!F35</f>
        <v>0</v>
      </c>
      <c r="BD59" s="118">
        <f>'2.3 - ORL'!F36</f>
        <v>0</v>
      </c>
      <c r="BT59" s="114" t="s">
        <v>83</v>
      </c>
      <c r="BV59" s="114" t="s">
        <v>76</v>
      </c>
      <c r="BW59" s="114" t="s">
        <v>103</v>
      </c>
      <c r="BX59" s="114" t="s">
        <v>94</v>
      </c>
      <c r="CL59" s="114" t="s">
        <v>21</v>
      </c>
    </row>
    <row r="60" spans="2:44" s="1" customFormat="1" ht="30" customHeight="1">
      <c r="B60" s="40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0"/>
    </row>
    <row r="61" spans="2:44" s="1" customFormat="1" ht="6.95" customHeight="1"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60"/>
    </row>
  </sheetData>
  <sheetProtection algorithmName="SHA-512" hashValue="khBDj/NtasiVuaAaj30/jPfgSI79gGCAoLoP9FoIj/TlOQLQavlda7PNa/lQu8jE5ec0tKtM24+qf77G6A8htg==" saltValue="9nUpr4X2CigMkOH/R736+S34hvpzWZDzFEcYBeQZjXjsWrKJIhUDjEqeFpqW7Y06T/9+9FMmXxD9SWNBmlDYbQ==" spinCount="100000" sheet="1" objects="1" scenarios="1" formatColumns="0" formatRows="0"/>
  <mergeCells count="69">
    <mergeCell ref="AG51:AM51"/>
    <mergeCell ref="AN51:AP51"/>
    <mergeCell ref="AR2:BE2"/>
    <mergeCell ref="AN58:AP58"/>
    <mergeCell ref="AG58:AM58"/>
    <mergeCell ref="E58:I58"/>
    <mergeCell ref="K58:AF58"/>
    <mergeCell ref="AN59:AP59"/>
    <mergeCell ref="AG59:AM59"/>
    <mergeCell ref="E59:I59"/>
    <mergeCell ref="K59:AF59"/>
    <mergeCell ref="AN56:AP56"/>
    <mergeCell ref="AG56:AM56"/>
    <mergeCell ref="D56:H56"/>
    <mergeCell ref="J56:AF56"/>
    <mergeCell ref="AN57:AP57"/>
    <mergeCell ref="AG57:AM57"/>
    <mergeCell ref="E57:I57"/>
    <mergeCell ref="K57:AF57"/>
    <mergeCell ref="AN54:AP54"/>
    <mergeCell ref="AG54:AM54"/>
    <mergeCell ref="E54:I54"/>
    <mergeCell ref="K54:AF54"/>
    <mergeCell ref="AN55:AP55"/>
    <mergeCell ref="AG55:AM55"/>
    <mergeCell ref="E55:I55"/>
    <mergeCell ref="K55:AF55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0 - Ostatní a vedlejší ná...'!C2" display="/"/>
    <hyperlink ref="A54" location="'1.1 - Parkoviště'!C2" display="/"/>
    <hyperlink ref="A55" location="'1.2 - Sanace se souhlasem...'!C2" display="/"/>
    <hyperlink ref="A57" location="'2.1 - Trubní trasa'!C2" display="/"/>
    <hyperlink ref="A58" location="'2.2 - Retenční nádrž'!C2" display="/"/>
    <hyperlink ref="A59" location="'2.3 - ORL'!C2" display="/"/>
  </hyperlinks>
  <printOptions/>
  <pageMargins left="0.5833333" right="0.5833333" top="0.5833333" bottom="0.5833333" header="0" footer="0"/>
  <pageSetup blackAndWhite="1" fitToHeight="100" fitToWidth="1" horizontalDpi="600" verticalDpi="600" orientation="portrait" paperSize="9" scale="6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R10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20"/>
      <c r="C1" s="120"/>
      <c r="D1" s="121" t="s">
        <v>1</v>
      </c>
      <c r="E1" s="120"/>
      <c r="F1" s="122" t="s">
        <v>104</v>
      </c>
      <c r="G1" s="315" t="s">
        <v>105</v>
      </c>
      <c r="H1" s="315"/>
      <c r="I1" s="123"/>
      <c r="J1" s="122" t="s">
        <v>106</v>
      </c>
      <c r="K1" s="121" t="s">
        <v>107</v>
      </c>
      <c r="L1" s="122" t="s">
        <v>108</v>
      </c>
      <c r="M1" s="122"/>
      <c r="N1" s="122"/>
      <c r="O1" s="122"/>
      <c r="P1" s="122"/>
      <c r="Q1" s="122"/>
      <c r="R1" s="122"/>
      <c r="S1" s="122"/>
      <c r="T1" s="122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AT2" s="23" t="s">
        <v>82</v>
      </c>
    </row>
    <row r="3" spans="2:46" ht="6.95" customHeight="1">
      <c r="B3" s="24"/>
      <c r="C3" s="25"/>
      <c r="D3" s="25"/>
      <c r="E3" s="25"/>
      <c r="F3" s="25"/>
      <c r="G3" s="25"/>
      <c r="H3" s="25"/>
      <c r="I3" s="124"/>
      <c r="J3" s="25"/>
      <c r="K3" s="26"/>
      <c r="AT3" s="23" t="s">
        <v>83</v>
      </c>
    </row>
    <row r="4" spans="2:46" ht="36.95" customHeight="1">
      <c r="B4" s="27"/>
      <c r="C4" s="28"/>
      <c r="D4" s="29" t="s">
        <v>109</v>
      </c>
      <c r="E4" s="28"/>
      <c r="F4" s="28"/>
      <c r="G4" s="28"/>
      <c r="H4" s="28"/>
      <c r="I4" s="125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25"/>
      <c r="J5" s="28"/>
      <c r="K5" s="30"/>
    </row>
    <row r="6" spans="2:11" ht="13.5">
      <c r="B6" s="27"/>
      <c r="C6" s="28"/>
      <c r="D6" s="36" t="s">
        <v>18</v>
      </c>
      <c r="E6" s="28"/>
      <c r="F6" s="28"/>
      <c r="G6" s="28"/>
      <c r="H6" s="28"/>
      <c r="I6" s="125"/>
      <c r="J6" s="28"/>
      <c r="K6" s="30"/>
    </row>
    <row r="7" spans="2:11" ht="16.5" customHeight="1">
      <c r="B7" s="27"/>
      <c r="C7" s="28"/>
      <c r="D7" s="28"/>
      <c r="E7" s="307" t="str">
        <f>'Rekapitulace stavby'!K6</f>
        <v>Rozšíření parkoviště u DPS Revoluční, Nový Jičín</v>
      </c>
      <c r="F7" s="308"/>
      <c r="G7" s="308"/>
      <c r="H7" s="308"/>
      <c r="I7" s="125"/>
      <c r="J7" s="28"/>
      <c r="K7" s="30"/>
    </row>
    <row r="8" spans="2:11" s="1" customFormat="1" ht="13.5">
      <c r="B8" s="40"/>
      <c r="C8" s="41"/>
      <c r="D8" s="36" t="s">
        <v>110</v>
      </c>
      <c r="E8" s="41"/>
      <c r="F8" s="41"/>
      <c r="G8" s="41"/>
      <c r="H8" s="41"/>
      <c r="I8" s="126"/>
      <c r="J8" s="41"/>
      <c r="K8" s="44"/>
    </row>
    <row r="9" spans="2:11" s="1" customFormat="1" ht="36.95" customHeight="1">
      <c r="B9" s="40"/>
      <c r="C9" s="41"/>
      <c r="D9" s="41"/>
      <c r="E9" s="309" t="s">
        <v>111</v>
      </c>
      <c r="F9" s="310"/>
      <c r="G9" s="310"/>
      <c r="H9" s="310"/>
      <c r="I9" s="126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26"/>
      <c r="J10" s="41"/>
      <c r="K10" s="44"/>
    </row>
    <row r="11" spans="2:11" s="1" customFormat="1" ht="14.45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27" t="s">
        <v>22</v>
      </c>
      <c r="J11" s="34" t="s">
        <v>21</v>
      </c>
      <c r="K11" s="44"/>
    </row>
    <row r="12" spans="2:11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27" t="s">
        <v>25</v>
      </c>
      <c r="J12" s="128" t="str">
        <f>'Rekapitulace stavby'!AN8</f>
        <v>18. 6. 2018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26"/>
      <c r="J13" s="41"/>
      <c r="K13" s="44"/>
    </row>
    <row r="14" spans="2:11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27" t="s">
        <v>28</v>
      </c>
      <c r="J14" s="34" t="s">
        <v>29</v>
      </c>
      <c r="K14" s="44"/>
    </row>
    <row r="15" spans="2:11" s="1" customFormat="1" ht="18" customHeight="1">
      <c r="B15" s="40"/>
      <c r="C15" s="41"/>
      <c r="D15" s="41"/>
      <c r="E15" s="34" t="s">
        <v>30</v>
      </c>
      <c r="F15" s="41"/>
      <c r="G15" s="41"/>
      <c r="H15" s="41"/>
      <c r="I15" s="127" t="s">
        <v>31</v>
      </c>
      <c r="J15" s="34" t="s">
        <v>32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26"/>
      <c r="J16" s="41"/>
      <c r="K16" s="44"/>
    </row>
    <row r="17" spans="2:11" s="1" customFormat="1" ht="14.45" customHeight="1">
      <c r="B17" s="40"/>
      <c r="C17" s="41"/>
      <c r="D17" s="36" t="s">
        <v>33</v>
      </c>
      <c r="E17" s="41"/>
      <c r="F17" s="41"/>
      <c r="G17" s="41"/>
      <c r="H17" s="41"/>
      <c r="I17" s="127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27" t="s">
        <v>31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26"/>
      <c r="J19" s="41"/>
      <c r="K19" s="44"/>
    </row>
    <row r="20" spans="2:11" s="1" customFormat="1" ht="14.45" customHeight="1">
      <c r="B20" s="40"/>
      <c r="C20" s="41"/>
      <c r="D20" s="36" t="s">
        <v>35</v>
      </c>
      <c r="E20" s="41"/>
      <c r="F20" s="41"/>
      <c r="G20" s="41"/>
      <c r="H20" s="41"/>
      <c r="I20" s="127" t="s">
        <v>28</v>
      </c>
      <c r="J20" s="34" t="s">
        <v>36</v>
      </c>
      <c r="K20" s="44"/>
    </row>
    <row r="21" spans="2:11" s="1" customFormat="1" ht="18" customHeight="1">
      <c r="B21" s="40"/>
      <c r="C21" s="41"/>
      <c r="D21" s="41"/>
      <c r="E21" s="34" t="s">
        <v>38</v>
      </c>
      <c r="F21" s="41"/>
      <c r="G21" s="41"/>
      <c r="H21" s="41"/>
      <c r="I21" s="127" t="s">
        <v>31</v>
      </c>
      <c r="J21" s="34" t="s">
        <v>21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26"/>
      <c r="J22" s="41"/>
      <c r="K22" s="44"/>
    </row>
    <row r="23" spans="2:11" s="1" customFormat="1" ht="14.45" customHeight="1">
      <c r="B23" s="40"/>
      <c r="C23" s="41"/>
      <c r="D23" s="36" t="s">
        <v>39</v>
      </c>
      <c r="E23" s="41"/>
      <c r="F23" s="41"/>
      <c r="G23" s="41"/>
      <c r="H23" s="41"/>
      <c r="I23" s="126"/>
      <c r="J23" s="41"/>
      <c r="K23" s="44"/>
    </row>
    <row r="24" spans="2:11" s="7" customFormat="1" ht="16.5" customHeight="1">
      <c r="B24" s="129"/>
      <c r="C24" s="130"/>
      <c r="D24" s="130"/>
      <c r="E24" s="272" t="s">
        <v>21</v>
      </c>
      <c r="F24" s="272"/>
      <c r="G24" s="272"/>
      <c r="H24" s="272"/>
      <c r="I24" s="131"/>
      <c r="J24" s="130"/>
      <c r="K24" s="132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26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33"/>
      <c r="J26" s="84"/>
      <c r="K26" s="134"/>
    </row>
    <row r="27" spans="2:11" s="1" customFormat="1" ht="25.35" customHeight="1">
      <c r="B27" s="40"/>
      <c r="C27" s="41"/>
      <c r="D27" s="135" t="s">
        <v>40</v>
      </c>
      <c r="E27" s="41"/>
      <c r="F27" s="41"/>
      <c r="G27" s="41"/>
      <c r="H27" s="41"/>
      <c r="I27" s="126"/>
      <c r="J27" s="136">
        <f>ROUND(J78,2)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33"/>
      <c r="J28" s="84"/>
      <c r="K28" s="134"/>
    </row>
    <row r="29" spans="2:11" s="1" customFormat="1" ht="14.45" customHeight="1">
      <c r="B29" s="40"/>
      <c r="C29" s="41"/>
      <c r="D29" s="41"/>
      <c r="E29" s="41"/>
      <c r="F29" s="45" t="s">
        <v>42</v>
      </c>
      <c r="G29" s="41"/>
      <c r="H29" s="41"/>
      <c r="I29" s="137" t="s">
        <v>41</v>
      </c>
      <c r="J29" s="45" t="s">
        <v>43</v>
      </c>
      <c r="K29" s="44"/>
    </row>
    <row r="30" spans="2:11" s="1" customFormat="1" ht="14.45" customHeight="1">
      <c r="B30" s="40"/>
      <c r="C30" s="41"/>
      <c r="D30" s="48" t="s">
        <v>44</v>
      </c>
      <c r="E30" s="48" t="s">
        <v>45</v>
      </c>
      <c r="F30" s="138">
        <f>ROUND(SUM(BE78:BE100),2)</f>
        <v>0</v>
      </c>
      <c r="G30" s="41"/>
      <c r="H30" s="41"/>
      <c r="I30" s="139">
        <v>0.21</v>
      </c>
      <c r="J30" s="138">
        <f>ROUND(ROUND((SUM(BE78:BE100)),2)*I30,2)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46</v>
      </c>
      <c r="F31" s="138">
        <f>ROUND(SUM(BF78:BF100),2)</f>
        <v>0</v>
      </c>
      <c r="G31" s="41"/>
      <c r="H31" s="41"/>
      <c r="I31" s="139">
        <v>0.15</v>
      </c>
      <c r="J31" s="138">
        <f>ROUND(ROUND((SUM(BF78:BF100)),2)*I31,2)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47</v>
      </c>
      <c r="F32" s="138">
        <f>ROUND(SUM(BG78:BG100),2)</f>
        <v>0</v>
      </c>
      <c r="G32" s="41"/>
      <c r="H32" s="41"/>
      <c r="I32" s="139">
        <v>0.21</v>
      </c>
      <c r="J32" s="138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48</v>
      </c>
      <c r="F33" s="138">
        <f>ROUND(SUM(BH78:BH100),2)</f>
        <v>0</v>
      </c>
      <c r="G33" s="41"/>
      <c r="H33" s="41"/>
      <c r="I33" s="139">
        <v>0.15</v>
      </c>
      <c r="J33" s="138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49</v>
      </c>
      <c r="F34" s="138">
        <f>ROUND(SUM(BI78:BI100),2)</f>
        <v>0</v>
      </c>
      <c r="G34" s="41"/>
      <c r="H34" s="41"/>
      <c r="I34" s="139">
        <v>0</v>
      </c>
      <c r="J34" s="138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26"/>
      <c r="J35" s="41"/>
      <c r="K35" s="44"/>
    </row>
    <row r="36" spans="2:11" s="1" customFormat="1" ht="25.35" customHeight="1">
      <c r="B36" s="40"/>
      <c r="C36" s="140"/>
      <c r="D36" s="141" t="s">
        <v>50</v>
      </c>
      <c r="E36" s="78"/>
      <c r="F36" s="78"/>
      <c r="G36" s="142" t="s">
        <v>51</v>
      </c>
      <c r="H36" s="143" t="s">
        <v>52</v>
      </c>
      <c r="I36" s="144"/>
      <c r="J36" s="145">
        <f>SUM(J27:J34)</f>
        <v>0</v>
      </c>
      <c r="K36" s="146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47"/>
      <c r="J37" s="56"/>
      <c r="K37" s="57"/>
    </row>
    <row r="41" spans="2:11" s="1" customFormat="1" ht="6.95" customHeight="1">
      <c r="B41" s="148"/>
      <c r="C41" s="149"/>
      <c r="D41" s="149"/>
      <c r="E41" s="149"/>
      <c r="F41" s="149"/>
      <c r="G41" s="149"/>
      <c r="H41" s="149"/>
      <c r="I41" s="150"/>
      <c r="J41" s="149"/>
      <c r="K41" s="151"/>
    </row>
    <row r="42" spans="2:11" s="1" customFormat="1" ht="36.95" customHeight="1">
      <c r="B42" s="40"/>
      <c r="C42" s="29" t="s">
        <v>112</v>
      </c>
      <c r="D42" s="41"/>
      <c r="E42" s="41"/>
      <c r="F42" s="41"/>
      <c r="G42" s="41"/>
      <c r="H42" s="41"/>
      <c r="I42" s="126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26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26"/>
      <c r="J44" s="41"/>
      <c r="K44" s="44"/>
    </row>
    <row r="45" spans="2:11" s="1" customFormat="1" ht="16.5" customHeight="1">
      <c r="B45" s="40"/>
      <c r="C45" s="41"/>
      <c r="D45" s="41"/>
      <c r="E45" s="307" t="str">
        <f>E7</f>
        <v>Rozšíření parkoviště u DPS Revoluční, Nový Jičín</v>
      </c>
      <c r="F45" s="308"/>
      <c r="G45" s="308"/>
      <c r="H45" s="308"/>
      <c r="I45" s="126"/>
      <c r="J45" s="41"/>
      <c r="K45" s="44"/>
    </row>
    <row r="46" spans="2:11" s="1" customFormat="1" ht="14.45" customHeight="1">
      <c r="B46" s="40"/>
      <c r="C46" s="36" t="s">
        <v>110</v>
      </c>
      <c r="D46" s="41"/>
      <c r="E46" s="41"/>
      <c r="F46" s="41"/>
      <c r="G46" s="41"/>
      <c r="H46" s="41"/>
      <c r="I46" s="126"/>
      <c r="J46" s="41"/>
      <c r="K46" s="44"/>
    </row>
    <row r="47" spans="2:11" s="1" customFormat="1" ht="17.25" customHeight="1">
      <c r="B47" s="40"/>
      <c r="C47" s="41"/>
      <c r="D47" s="41"/>
      <c r="E47" s="309" t="str">
        <f>E9</f>
        <v>0 - Ostatní a vedlejší náklady</v>
      </c>
      <c r="F47" s="310"/>
      <c r="G47" s="310"/>
      <c r="H47" s="310"/>
      <c r="I47" s="126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26"/>
      <c r="J48" s="41"/>
      <c r="K48" s="44"/>
    </row>
    <row r="49" spans="2:11" s="1" customFormat="1" ht="18" customHeight="1">
      <c r="B49" s="40"/>
      <c r="C49" s="36" t="s">
        <v>23</v>
      </c>
      <c r="D49" s="41"/>
      <c r="E49" s="41"/>
      <c r="F49" s="34" t="str">
        <f>F12</f>
        <v>Nový Jičín</v>
      </c>
      <c r="G49" s="41"/>
      <c r="H49" s="41"/>
      <c r="I49" s="127" t="s">
        <v>25</v>
      </c>
      <c r="J49" s="128" t="str">
        <f>IF(J12="","",J12)</f>
        <v>18. 6. 2018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26"/>
      <c r="J50" s="41"/>
      <c r="K50" s="44"/>
    </row>
    <row r="51" spans="2:11" s="1" customFormat="1" ht="13.5">
      <c r="B51" s="40"/>
      <c r="C51" s="36" t="s">
        <v>27</v>
      </c>
      <c r="D51" s="41"/>
      <c r="E51" s="41"/>
      <c r="F51" s="34" t="str">
        <f>E15</f>
        <v>Město Nový Jičín</v>
      </c>
      <c r="G51" s="41"/>
      <c r="H51" s="41"/>
      <c r="I51" s="127" t="s">
        <v>35</v>
      </c>
      <c r="J51" s="272" t="str">
        <f>E21</f>
        <v>Ing. Miroslav Knápek</v>
      </c>
      <c r="K51" s="44"/>
    </row>
    <row r="52" spans="2:11" s="1" customFormat="1" ht="14.45" customHeight="1">
      <c r="B52" s="40"/>
      <c r="C52" s="36" t="s">
        <v>33</v>
      </c>
      <c r="D52" s="41"/>
      <c r="E52" s="41"/>
      <c r="F52" s="34" t="str">
        <f>IF(E18="","",E18)</f>
        <v/>
      </c>
      <c r="G52" s="41"/>
      <c r="H52" s="41"/>
      <c r="I52" s="126"/>
      <c r="J52" s="31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26"/>
      <c r="J53" s="41"/>
      <c r="K53" s="44"/>
    </row>
    <row r="54" spans="2:11" s="1" customFormat="1" ht="29.25" customHeight="1">
      <c r="B54" s="40"/>
      <c r="C54" s="152" t="s">
        <v>113</v>
      </c>
      <c r="D54" s="140"/>
      <c r="E54" s="140"/>
      <c r="F54" s="140"/>
      <c r="G54" s="140"/>
      <c r="H54" s="140"/>
      <c r="I54" s="153"/>
      <c r="J54" s="154" t="s">
        <v>114</v>
      </c>
      <c r="K54" s="155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26"/>
      <c r="J55" s="41"/>
      <c r="K55" s="44"/>
    </row>
    <row r="56" spans="2:47" s="1" customFormat="1" ht="29.25" customHeight="1">
      <c r="B56" s="40"/>
      <c r="C56" s="156" t="s">
        <v>115</v>
      </c>
      <c r="D56" s="41"/>
      <c r="E56" s="41"/>
      <c r="F56" s="41"/>
      <c r="G56" s="41"/>
      <c r="H56" s="41"/>
      <c r="I56" s="126"/>
      <c r="J56" s="136">
        <f>J78</f>
        <v>0</v>
      </c>
      <c r="K56" s="44"/>
      <c r="AU56" s="23" t="s">
        <v>116</v>
      </c>
    </row>
    <row r="57" spans="2:11" s="8" customFormat="1" ht="24.95" customHeight="1">
      <c r="B57" s="157"/>
      <c r="C57" s="158"/>
      <c r="D57" s="159" t="s">
        <v>117</v>
      </c>
      <c r="E57" s="160"/>
      <c r="F57" s="160"/>
      <c r="G57" s="160"/>
      <c r="H57" s="160"/>
      <c r="I57" s="161"/>
      <c r="J57" s="162">
        <f>J79</f>
        <v>0</v>
      </c>
      <c r="K57" s="163"/>
    </row>
    <row r="58" spans="2:11" s="8" customFormat="1" ht="24.95" customHeight="1">
      <c r="B58" s="157"/>
      <c r="C58" s="158"/>
      <c r="D58" s="159" t="s">
        <v>118</v>
      </c>
      <c r="E58" s="160"/>
      <c r="F58" s="160"/>
      <c r="G58" s="160"/>
      <c r="H58" s="160"/>
      <c r="I58" s="161"/>
      <c r="J58" s="162">
        <f>J97</f>
        <v>0</v>
      </c>
      <c r="K58" s="163"/>
    </row>
    <row r="59" spans="2:11" s="1" customFormat="1" ht="21.75" customHeight="1">
      <c r="B59" s="40"/>
      <c r="C59" s="41"/>
      <c r="D59" s="41"/>
      <c r="E59" s="41"/>
      <c r="F59" s="41"/>
      <c r="G59" s="41"/>
      <c r="H59" s="41"/>
      <c r="I59" s="126"/>
      <c r="J59" s="41"/>
      <c r="K59" s="44"/>
    </row>
    <row r="60" spans="2:11" s="1" customFormat="1" ht="6.95" customHeight="1">
      <c r="B60" s="55"/>
      <c r="C60" s="56"/>
      <c r="D60" s="56"/>
      <c r="E60" s="56"/>
      <c r="F60" s="56"/>
      <c r="G60" s="56"/>
      <c r="H60" s="56"/>
      <c r="I60" s="147"/>
      <c r="J60" s="56"/>
      <c r="K60" s="57"/>
    </row>
    <row r="64" spans="2:12" s="1" customFormat="1" ht="6.95" customHeight="1">
      <c r="B64" s="58"/>
      <c r="C64" s="59"/>
      <c r="D64" s="59"/>
      <c r="E64" s="59"/>
      <c r="F64" s="59"/>
      <c r="G64" s="59"/>
      <c r="H64" s="59"/>
      <c r="I64" s="150"/>
      <c r="J64" s="59"/>
      <c r="K64" s="59"/>
      <c r="L64" s="60"/>
    </row>
    <row r="65" spans="2:12" s="1" customFormat="1" ht="36.95" customHeight="1">
      <c r="B65" s="40"/>
      <c r="C65" s="61" t="s">
        <v>119</v>
      </c>
      <c r="D65" s="62"/>
      <c r="E65" s="62"/>
      <c r="F65" s="62"/>
      <c r="G65" s="62"/>
      <c r="H65" s="62"/>
      <c r="I65" s="164"/>
      <c r="J65" s="62"/>
      <c r="K65" s="62"/>
      <c r="L65" s="60"/>
    </row>
    <row r="66" spans="2:12" s="1" customFormat="1" ht="6.95" customHeight="1">
      <c r="B66" s="40"/>
      <c r="C66" s="62"/>
      <c r="D66" s="62"/>
      <c r="E66" s="62"/>
      <c r="F66" s="62"/>
      <c r="G66" s="62"/>
      <c r="H66" s="62"/>
      <c r="I66" s="164"/>
      <c r="J66" s="62"/>
      <c r="K66" s="62"/>
      <c r="L66" s="60"/>
    </row>
    <row r="67" spans="2:12" s="1" customFormat="1" ht="14.45" customHeight="1">
      <c r="B67" s="40"/>
      <c r="C67" s="64" t="s">
        <v>18</v>
      </c>
      <c r="D67" s="62"/>
      <c r="E67" s="62"/>
      <c r="F67" s="62"/>
      <c r="G67" s="62"/>
      <c r="H67" s="62"/>
      <c r="I67" s="164"/>
      <c r="J67" s="62"/>
      <c r="K67" s="62"/>
      <c r="L67" s="60"/>
    </row>
    <row r="68" spans="2:12" s="1" customFormat="1" ht="16.5" customHeight="1">
      <c r="B68" s="40"/>
      <c r="C68" s="62"/>
      <c r="D68" s="62"/>
      <c r="E68" s="312" t="str">
        <f>E7</f>
        <v>Rozšíření parkoviště u DPS Revoluční, Nový Jičín</v>
      </c>
      <c r="F68" s="313"/>
      <c r="G68" s="313"/>
      <c r="H68" s="313"/>
      <c r="I68" s="164"/>
      <c r="J68" s="62"/>
      <c r="K68" s="62"/>
      <c r="L68" s="60"/>
    </row>
    <row r="69" spans="2:12" s="1" customFormat="1" ht="14.45" customHeight="1">
      <c r="B69" s="40"/>
      <c r="C69" s="64" t="s">
        <v>110</v>
      </c>
      <c r="D69" s="62"/>
      <c r="E69" s="62"/>
      <c r="F69" s="62"/>
      <c r="G69" s="62"/>
      <c r="H69" s="62"/>
      <c r="I69" s="164"/>
      <c r="J69" s="62"/>
      <c r="K69" s="62"/>
      <c r="L69" s="60"/>
    </row>
    <row r="70" spans="2:12" s="1" customFormat="1" ht="17.25" customHeight="1">
      <c r="B70" s="40"/>
      <c r="C70" s="62"/>
      <c r="D70" s="62"/>
      <c r="E70" s="283" t="str">
        <f>E9</f>
        <v>0 - Ostatní a vedlejší náklady</v>
      </c>
      <c r="F70" s="314"/>
      <c r="G70" s="314"/>
      <c r="H70" s="314"/>
      <c r="I70" s="164"/>
      <c r="J70" s="62"/>
      <c r="K70" s="62"/>
      <c r="L70" s="60"/>
    </row>
    <row r="71" spans="2:12" s="1" customFormat="1" ht="6.95" customHeight="1">
      <c r="B71" s="40"/>
      <c r="C71" s="62"/>
      <c r="D71" s="62"/>
      <c r="E71" s="62"/>
      <c r="F71" s="62"/>
      <c r="G71" s="62"/>
      <c r="H71" s="62"/>
      <c r="I71" s="164"/>
      <c r="J71" s="62"/>
      <c r="K71" s="62"/>
      <c r="L71" s="60"/>
    </row>
    <row r="72" spans="2:12" s="1" customFormat="1" ht="18" customHeight="1">
      <c r="B72" s="40"/>
      <c r="C72" s="64" t="s">
        <v>23</v>
      </c>
      <c r="D72" s="62"/>
      <c r="E72" s="62"/>
      <c r="F72" s="165" t="str">
        <f>F12</f>
        <v>Nový Jičín</v>
      </c>
      <c r="G72" s="62"/>
      <c r="H72" s="62"/>
      <c r="I72" s="166" t="s">
        <v>25</v>
      </c>
      <c r="J72" s="72" t="str">
        <f>IF(J12="","",J12)</f>
        <v>18. 6. 2018</v>
      </c>
      <c r="K72" s="62"/>
      <c r="L72" s="60"/>
    </row>
    <row r="73" spans="2:12" s="1" customFormat="1" ht="6.95" customHeight="1">
      <c r="B73" s="40"/>
      <c r="C73" s="62"/>
      <c r="D73" s="62"/>
      <c r="E73" s="62"/>
      <c r="F73" s="62"/>
      <c r="G73" s="62"/>
      <c r="H73" s="62"/>
      <c r="I73" s="164"/>
      <c r="J73" s="62"/>
      <c r="K73" s="62"/>
      <c r="L73" s="60"/>
    </row>
    <row r="74" spans="2:12" s="1" customFormat="1" ht="13.5">
      <c r="B74" s="40"/>
      <c r="C74" s="64" t="s">
        <v>27</v>
      </c>
      <c r="D74" s="62"/>
      <c r="E74" s="62"/>
      <c r="F74" s="165" t="str">
        <f>E15</f>
        <v>Město Nový Jičín</v>
      </c>
      <c r="G74" s="62"/>
      <c r="H74" s="62"/>
      <c r="I74" s="166" t="s">
        <v>35</v>
      </c>
      <c r="J74" s="165" t="str">
        <f>E21</f>
        <v>Ing. Miroslav Knápek</v>
      </c>
      <c r="K74" s="62"/>
      <c r="L74" s="60"/>
    </row>
    <row r="75" spans="2:12" s="1" customFormat="1" ht="14.45" customHeight="1">
      <c r="B75" s="40"/>
      <c r="C75" s="64" t="s">
        <v>33</v>
      </c>
      <c r="D75" s="62"/>
      <c r="E75" s="62"/>
      <c r="F75" s="165" t="str">
        <f>IF(E18="","",E18)</f>
        <v/>
      </c>
      <c r="G75" s="62"/>
      <c r="H75" s="62"/>
      <c r="I75" s="164"/>
      <c r="J75" s="62"/>
      <c r="K75" s="62"/>
      <c r="L75" s="60"/>
    </row>
    <row r="76" spans="2:12" s="1" customFormat="1" ht="10.35" customHeight="1">
      <c r="B76" s="40"/>
      <c r="C76" s="62"/>
      <c r="D76" s="62"/>
      <c r="E76" s="62"/>
      <c r="F76" s="62"/>
      <c r="G76" s="62"/>
      <c r="H76" s="62"/>
      <c r="I76" s="164"/>
      <c r="J76" s="62"/>
      <c r="K76" s="62"/>
      <c r="L76" s="60"/>
    </row>
    <row r="77" spans="2:20" s="9" customFormat="1" ht="29.25" customHeight="1">
      <c r="B77" s="167"/>
      <c r="C77" s="168" t="s">
        <v>120</v>
      </c>
      <c r="D77" s="169" t="s">
        <v>59</v>
      </c>
      <c r="E77" s="169" t="s">
        <v>55</v>
      </c>
      <c r="F77" s="169" t="s">
        <v>121</v>
      </c>
      <c r="G77" s="169" t="s">
        <v>122</v>
      </c>
      <c r="H77" s="169" t="s">
        <v>123</v>
      </c>
      <c r="I77" s="170" t="s">
        <v>124</v>
      </c>
      <c r="J77" s="169" t="s">
        <v>114</v>
      </c>
      <c r="K77" s="171" t="s">
        <v>125</v>
      </c>
      <c r="L77" s="172"/>
      <c r="M77" s="80" t="s">
        <v>126</v>
      </c>
      <c r="N77" s="81" t="s">
        <v>44</v>
      </c>
      <c r="O77" s="81" t="s">
        <v>127</v>
      </c>
      <c r="P77" s="81" t="s">
        <v>128</v>
      </c>
      <c r="Q77" s="81" t="s">
        <v>129</v>
      </c>
      <c r="R77" s="81" t="s">
        <v>130</v>
      </c>
      <c r="S77" s="81" t="s">
        <v>131</v>
      </c>
      <c r="T77" s="82" t="s">
        <v>132</v>
      </c>
    </row>
    <row r="78" spans="2:63" s="1" customFormat="1" ht="29.25" customHeight="1">
      <c r="B78" s="40"/>
      <c r="C78" s="86" t="s">
        <v>115</v>
      </c>
      <c r="D78" s="62"/>
      <c r="E78" s="62"/>
      <c r="F78" s="62"/>
      <c r="G78" s="62"/>
      <c r="H78" s="62"/>
      <c r="I78" s="164"/>
      <c r="J78" s="173">
        <f>BK78</f>
        <v>0</v>
      </c>
      <c r="K78" s="62"/>
      <c r="L78" s="60"/>
      <c r="M78" s="83"/>
      <c r="N78" s="84"/>
      <c r="O78" s="84"/>
      <c r="P78" s="174">
        <f>P79+P97</f>
        <v>0</v>
      </c>
      <c r="Q78" s="84"/>
      <c r="R78" s="174">
        <f>R79+R97</f>
        <v>0</v>
      </c>
      <c r="S78" s="84"/>
      <c r="T78" s="175">
        <f>T79+T97</f>
        <v>0</v>
      </c>
      <c r="AT78" s="23" t="s">
        <v>73</v>
      </c>
      <c r="AU78" s="23" t="s">
        <v>116</v>
      </c>
      <c r="BK78" s="176">
        <f>BK79+BK97</f>
        <v>0</v>
      </c>
    </row>
    <row r="79" spans="2:63" s="10" customFormat="1" ht="37.35" customHeight="1">
      <c r="B79" s="177"/>
      <c r="C79" s="178"/>
      <c r="D79" s="179" t="s">
        <v>73</v>
      </c>
      <c r="E79" s="180" t="s">
        <v>133</v>
      </c>
      <c r="F79" s="180" t="s">
        <v>134</v>
      </c>
      <c r="G79" s="178"/>
      <c r="H79" s="178"/>
      <c r="I79" s="181"/>
      <c r="J79" s="182">
        <f>BK79</f>
        <v>0</v>
      </c>
      <c r="K79" s="178"/>
      <c r="L79" s="183"/>
      <c r="M79" s="184"/>
      <c r="N79" s="185"/>
      <c r="O79" s="185"/>
      <c r="P79" s="186">
        <f>SUM(P80:P96)</f>
        <v>0</v>
      </c>
      <c r="Q79" s="185"/>
      <c r="R79" s="186">
        <f>SUM(R80:R96)</f>
        <v>0</v>
      </c>
      <c r="S79" s="185"/>
      <c r="T79" s="187">
        <f>SUM(T80:T96)</f>
        <v>0</v>
      </c>
      <c r="AR79" s="188" t="s">
        <v>135</v>
      </c>
      <c r="AT79" s="189" t="s">
        <v>73</v>
      </c>
      <c r="AU79" s="189" t="s">
        <v>74</v>
      </c>
      <c r="AY79" s="188" t="s">
        <v>136</v>
      </c>
      <c r="BK79" s="190">
        <f>SUM(BK80:BK96)</f>
        <v>0</v>
      </c>
    </row>
    <row r="80" spans="2:65" s="1" customFormat="1" ht="16.5" customHeight="1">
      <c r="B80" s="40"/>
      <c r="C80" s="191" t="s">
        <v>81</v>
      </c>
      <c r="D80" s="191" t="s">
        <v>137</v>
      </c>
      <c r="E80" s="192" t="s">
        <v>138</v>
      </c>
      <c r="F80" s="193" t="s">
        <v>139</v>
      </c>
      <c r="G80" s="194" t="s">
        <v>140</v>
      </c>
      <c r="H80" s="195">
        <v>1</v>
      </c>
      <c r="I80" s="196"/>
      <c r="J80" s="197">
        <f>ROUND(I80*H80,2)</f>
        <v>0</v>
      </c>
      <c r="K80" s="193" t="s">
        <v>141</v>
      </c>
      <c r="L80" s="60"/>
      <c r="M80" s="198" t="s">
        <v>21</v>
      </c>
      <c r="N80" s="199" t="s">
        <v>45</v>
      </c>
      <c r="O80" s="41"/>
      <c r="P80" s="200">
        <f>O80*H80</f>
        <v>0</v>
      </c>
      <c r="Q80" s="200">
        <v>0</v>
      </c>
      <c r="R80" s="200">
        <f>Q80*H80</f>
        <v>0</v>
      </c>
      <c r="S80" s="200">
        <v>0</v>
      </c>
      <c r="T80" s="201">
        <f>S80*H80</f>
        <v>0</v>
      </c>
      <c r="AR80" s="23" t="s">
        <v>142</v>
      </c>
      <c r="AT80" s="23" t="s">
        <v>137</v>
      </c>
      <c r="AU80" s="23" t="s">
        <v>81</v>
      </c>
      <c r="AY80" s="23" t="s">
        <v>136</v>
      </c>
      <c r="BE80" s="202">
        <f>IF(N80="základní",J80,0)</f>
        <v>0</v>
      </c>
      <c r="BF80" s="202">
        <f>IF(N80="snížená",J80,0)</f>
        <v>0</v>
      </c>
      <c r="BG80" s="202">
        <f>IF(N80="zákl. přenesená",J80,0)</f>
        <v>0</v>
      </c>
      <c r="BH80" s="202">
        <f>IF(N80="sníž. přenesená",J80,0)</f>
        <v>0</v>
      </c>
      <c r="BI80" s="202">
        <f>IF(N80="nulová",J80,0)</f>
        <v>0</v>
      </c>
      <c r="BJ80" s="23" t="s">
        <v>81</v>
      </c>
      <c r="BK80" s="202">
        <f>ROUND(I80*H80,2)</f>
        <v>0</v>
      </c>
      <c r="BL80" s="23" t="s">
        <v>142</v>
      </c>
      <c r="BM80" s="23" t="s">
        <v>143</v>
      </c>
    </row>
    <row r="81" spans="2:47" s="1" customFormat="1" ht="27">
      <c r="B81" s="40"/>
      <c r="C81" s="62"/>
      <c r="D81" s="203" t="s">
        <v>144</v>
      </c>
      <c r="E81" s="62"/>
      <c r="F81" s="204" t="s">
        <v>145</v>
      </c>
      <c r="G81" s="62"/>
      <c r="H81" s="62"/>
      <c r="I81" s="164"/>
      <c r="J81" s="62"/>
      <c r="K81" s="62"/>
      <c r="L81" s="60"/>
      <c r="M81" s="205"/>
      <c r="N81" s="41"/>
      <c r="O81" s="41"/>
      <c r="P81" s="41"/>
      <c r="Q81" s="41"/>
      <c r="R81" s="41"/>
      <c r="S81" s="41"/>
      <c r="T81" s="77"/>
      <c r="AT81" s="23" t="s">
        <v>144</v>
      </c>
      <c r="AU81" s="23" t="s">
        <v>81</v>
      </c>
    </row>
    <row r="82" spans="2:65" s="1" customFormat="1" ht="16.5" customHeight="1">
      <c r="B82" s="40"/>
      <c r="C82" s="191" t="s">
        <v>83</v>
      </c>
      <c r="D82" s="191" t="s">
        <v>137</v>
      </c>
      <c r="E82" s="192" t="s">
        <v>146</v>
      </c>
      <c r="F82" s="193" t="s">
        <v>147</v>
      </c>
      <c r="G82" s="194" t="s">
        <v>140</v>
      </c>
      <c r="H82" s="195">
        <v>1</v>
      </c>
      <c r="I82" s="196"/>
      <c r="J82" s="197">
        <f>ROUND(I82*H82,2)</f>
        <v>0</v>
      </c>
      <c r="K82" s="193" t="s">
        <v>141</v>
      </c>
      <c r="L82" s="60"/>
      <c r="M82" s="198" t="s">
        <v>21</v>
      </c>
      <c r="N82" s="199" t="s">
        <v>45</v>
      </c>
      <c r="O82" s="41"/>
      <c r="P82" s="200">
        <f>O82*H82</f>
        <v>0</v>
      </c>
      <c r="Q82" s="200">
        <v>0</v>
      </c>
      <c r="R82" s="200">
        <f>Q82*H82</f>
        <v>0</v>
      </c>
      <c r="S82" s="200">
        <v>0</v>
      </c>
      <c r="T82" s="201">
        <f>S82*H82</f>
        <v>0</v>
      </c>
      <c r="AR82" s="23" t="s">
        <v>142</v>
      </c>
      <c r="AT82" s="23" t="s">
        <v>137</v>
      </c>
      <c r="AU82" s="23" t="s">
        <v>81</v>
      </c>
      <c r="AY82" s="23" t="s">
        <v>136</v>
      </c>
      <c r="BE82" s="202">
        <f>IF(N82="základní",J82,0)</f>
        <v>0</v>
      </c>
      <c r="BF82" s="202">
        <f>IF(N82="snížená",J82,0)</f>
        <v>0</v>
      </c>
      <c r="BG82" s="202">
        <f>IF(N82="zákl. přenesená",J82,0)</f>
        <v>0</v>
      </c>
      <c r="BH82" s="202">
        <f>IF(N82="sníž. přenesená",J82,0)</f>
        <v>0</v>
      </c>
      <c r="BI82" s="202">
        <f>IF(N82="nulová",J82,0)</f>
        <v>0</v>
      </c>
      <c r="BJ82" s="23" t="s">
        <v>81</v>
      </c>
      <c r="BK82" s="202">
        <f>ROUND(I82*H82,2)</f>
        <v>0</v>
      </c>
      <c r="BL82" s="23" t="s">
        <v>142</v>
      </c>
      <c r="BM82" s="23" t="s">
        <v>148</v>
      </c>
    </row>
    <row r="83" spans="2:47" s="1" customFormat="1" ht="27">
      <c r="B83" s="40"/>
      <c r="C83" s="62"/>
      <c r="D83" s="203" t="s">
        <v>144</v>
      </c>
      <c r="E83" s="62"/>
      <c r="F83" s="204" t="s">
        <v>149</v>
      </c>
      <c r="G83" s="62"/>
      <c r="H83" s="62"/>
      <c r="I83" s="164"/>
      <c r="J83" s="62"/>
      <c r="K83" s="62"/>
      <c r="L83" s="60"/>
      <c r="M83" s="205"/>
      <c r="N83" s="41"/>
      <c r="O83" s="41"/>
      <c r="P83" s="41"/>
      <c r="Q83" s="41"/>
      <c r="R83" s="41"/>
      <c r="S83" s="41"/>
      <c r="T83" s="77"/>
      <c r="AT83" s="23" t="s">
        <v>144</v>
      </c>
      <c r="AU83" s="23" t="s">
        <v>81</v>
      </c>
    </row>
    <row r="84" spans="2:65" s="1" customFormat="1" ht="16.5" customHeight="1">
      <c r="B84" s="40"/>
      <c r="C84" s="191" t="s">
        <v>150</v>
      </c>
      <c r="D84" s="191" t="s">
        <v>137</v>
      </c>
      <c r="E84" s="192" t="s">
        <v>151</v>
      </c>
      <c r="F84" s="193" t="s">
        <v>147</v>
      </c>
      <c r="G84" s="194" t="s">
        <v>140</v>
      </c>
      <c r="H84" s="195">
        <v>1</v>
      </c>
      <c r="I84" s="196"/>
      <c r="J84" s="197">
        <f>ROUND(I84*H84,2)</f>
        <v>0</v>
      </c>
      <c r="K84" s="193" t="s">
        <v>141</v>
      </c>
      <c r="L84" s="60"/>
      <c r="M84" s="198" t="s">
        <v>21</v>
      </c>
      <c r="N84" s="199" t="s">
        <v>45</v>
      </c>
      <c r="O84" s="41"/>
      <c r="P84" s="200">
        <f>O84*H84</f>
        <v>0</v>
      </c>
      <c r="Q84" s="200">
        <v>0</v>
      </c>
      <c r="R84" s="200">
        <f>Q84*H84</f>
        <v>0</v>
      </c>
      <c r="S84" s="200">
        <v>0</v>
      </c>
      <c r="T84" s="201">
        <f>S84*H84</f>
        <v>0</v>
      </c>
      <c r="AR84" s="23" t="s">
        <v>142</v>
      </c>
      <c r="AT84" s="23" t="s">
        <v>137</v>
      </c>
      <c r="AU84" s="23" t="s">
        <v>81</v>
      </c>
      <c r="AY84" s="23" t="s">
        <v>136</v>
      </c>
      <c r="BE84" s="202">
        <f>IF(N84="základní",J84,0)</f>
        <v>0</v>
      </c>
      <c r="BF84" s="202">
        <f>IF(N84="snížená",J84,0)</f>
        <v>0</v>
      </c>
      <c r="BG84" s="202">
        <f>IF(N84="zákl. přenesená",J84,0)</f>
        <v>0</v>
      </c>
      <c r="BH84" s="202">
        <f>IF(N84="sníž. přenesená",J84,0)</f>
        <v>0</v>
      </c>
      <c r="BI84" s="202">
        <f>IF(N84="nulová",J84,0)</f>
        <v>0</v>
      </c>
      <c r="BJ84" s="23" t="s">
        <v>81</v>
      </c>
      <c r="BK84" s="202">
        <f>ROUND(I84*H84,2)</f>
        <v>0</v>
      </c>
      <c r="BL84" s="23" t="s">
        <v>142</v>
      </c>
      <c r="BM84" s="23" t="s">
        <v>152</v>
      </c>
    </row>
    <row r="85" spans="2:47" s="1" customFormat="1" ht="27">
      <c r="B85" s="40"/>
      <c r="C85" s="62"/>
      <c r="D85" s="203" t="s">
        <v>144</v>
      </c>
      <c r="E85" s="62"/>
      <c r="F85" s="204" t="s">
        <v>153</v>
      </c>
      <c r="G85" s="62"/>
      <c r="H85" s="62"/>
      <c r="I85" s="164"/>
      <c r="J85" s="62"/>
      <c r="K85" s="62"/>
      <c r="L85" s="60"/>
      <c r="M85" s="205"/>
      <c r="N85" s="41"/>
      <c r="O85" s="41"/>
      <c r="P85" s="41"/>
      <c r="Q85" s="41"/>
      <c r="R85" s="41"/>
      <c r="S85" s="41"/>
      <c r="T85" s="77"/>
      <c r="AT85" s="23" t="s">
        <v>144</v>
      </c>
      <c r="AU85" s="23" t="s">
        <v>81</v>
      </c>
    </row>
    <row r="86" spans="2:65" s="1" customFormat="1" ht="16.5" customHeight="1">
      <c r="B86" s="40"/>
      <c r="C86" s="191" t="s">
        <v>135</v>
      </c>
      <c r="D86" s="191" t="s">
        <v>137</v>
      </c>
      <c r="E86" s="192" t="s">
        <v>154</v>
      </c>
      <c r="F86" s="193" t="s">
        <v>155</v>
      </c>
      <c r="G86" s="194" t="s">
        <v>140</v>
      </c>
      <c r="H86" s="195">
        <v>1</v>
      </c>
      <c r="I86" s="196"/>
      <c r="J86" s="197">
        <f>ROUND(I86*H86,2)</f>
        <v>0</v>
      </c>
      <c r="K86" s="193" t="s">
        <v>141</v>
      </c>
      <c r="L86" s="60"/>
      <c r="M86" s="198" t="s">
        <v>21</v>
      </c>
      <c r="N86" s="199" t="s">
        <v>45</v>
      </c>
      <c r="O86" s="41"/>
      <c r="P86" s="200">
        <f>O86*H86</f>
        <v>0</v>
      </c>
      <c r="Q86" s="200">
        <v>0</v>
      </c>
      <c r="R86" s="200">
        <f>Q86*H86</f>
        <v>0</v>
      </c>
      <c r="S86" s="200">
        <v>0</v>
      </c>
      <c r="T86" s="201">
        <f>S86*H86</f>
        <v>0</v>
      </c>
      <c r="AR86" s="23" t="s">
        <v>142</v>
      </c>
      <c r="AT86" s="23" t="s">
        <v>137</v>
      </c>
      <c r="AU86" s="23" t="s">
        <v>81</v>
      </c>
      <c r="AY86" s="23" t="s">
        <v>136</v>
      </c>
      <c r="BE86" s="202">
        <f>IF(N86="základní",J86,0)</f>
        <v>0</v>
      </c>
      <c r="BF86" s="202">
        <f>IF(N86="snížená",J86,0)</f>
        <v>0</v>
      </c>
      <c r="BG86" s="202">
        <f>IF(N86="zákl. přenesená",J86,0)</f>
        <v>0</v>
      </c>
      <c r="BH86" s="202">
        <f>IF(N86="sníž. přenesená",J86,0)</f>
        <v>0</v>
      </c>
      <c r="BI86" s="202">
        <f>IF(N86="nulová",J86,0)</f>
        <v>0</v>
      </c>
      <c r="BJ86" s="23" t="s">
        <v>81</v>
      </c>
      <c r="BK86" s="202">
        <f>ROUND(I86*H86,2)</f>
        <v>0</v>
      </c>
      <c r="BL86" s="23" t="s">
        <v>142</v>
      </c>
      <c r="BM86" s="23" t="s">
        <v>156</v>
      </c>
    </row>
    <row r="87" spans="2:47" s="1" customFormat="1" ht="27">
      <c r="B87" s="40"/>
      <c r="C87" s="62"/>
      <c r="D87" s="203" t="s">
        <v>144</v>
      </c>
      <c r="E87" s="62"/>
      <c r="F87" s="204" t="s">
        <v>157</v>
      </c>
      <c r="G87" s="62"/>
      <c r="H87" s="62"/>
      <c r="I87" s="164"/>
      <c r="J87" s="62"/>
      <c r="K87" s="62"/>
      <c r="L87" s="60"/>
      <c r="M87" s="205"/>
      <c r="N87" s="41"/>
      <c r="O87" s="41"/>
      <c r="P87" s="41"/>
      <c r="Q87" s="41"/>
      <c r="R87" s="41"/>
      <c r="S87" s="41"/>
      <c r="T87" s="77"/>
      <c r="AT87" s="23" t="s">
        <v>144</v>
      </c>
      <c r="AU87" s="23" t="s">
        <v>81</v>
      </c>
    </row>
    <row r="88" spans="2:65" s="1" customFormat="1" ht="16.5" customHeight="1">
      <c r="B88" s="40"/>
      <c r="C88" s="191" t="s">
        <v>158</v>
      </c>
      <c r="D88" s="191" t="s">
        <v>137</v>
      </c>
      <c r="E88" s="192" t="s">
        <v>159</v>
      </c>
      <c r="F88" s="193" t="s">
        <v>160</v>
      </c>
      <c r="G88" s="194" t="s">
        <v>140</v>
      </c>
      <c r="H88" s="195">
        <v>1</v>
      </c>
      <c r="I88" s="196"/>
      <c r="J88" s="197">
        <f>ROUND(I88*H88,2)</f>
        <v>0</v>
      </c>
      <c r="K88" s="193" t="s">
        <v>141</v>
      </c>
      <c r="L88" s="60"/>
      <c r="M88" s="198" t="s">
        <v>21</v>
      </c>
      <c r="N88" s="199" t="s">
        <v>45</v>
      </c>
      <c r="O88" s="41"/>
      <c r="P88" s="200">
        <f>O88*H88</f>
        <v>0</v>
      </c>
      <c r="Q88" s="200">
        <v>0</v>
      </c>
      <c r="R88" s="200">
        <f>Q88*H88</f>
        <v>0</v>
      </c>
      <c r="S88" s="200">
        <v>0</v>
      </c>
      <c r="T88" s="201">
        <f>S88*H88</f>
        <v>0</v>
      </c>
      <c r="AR88" s="23" t="s">
        <v>142</v>
      </c>
      <c r="AT88" s="23" t="s">
        <v>137</v>
      </c>
      <c r="AU88" s="23" t="s">
        <v>81</v>
      </c>
      <c r="AY88" s="23" t="s">
        <v>136</v>
      </c>
      <c r="BE88" s="202">
        <f>IF(N88="základní",J88,0)</f>
        <v>0</v>
      </c>
      <c r="BF88" s="202">
        <f>IF(N88="snížená",J88,0)</f>
        <v>0</v>
      </c>
      <c r="BG88" s="202">
        <f>IF(N88="zákl. přenesená",J88,0)</f>
        <v>0</v>
      </c>
      <c r="BH88" s="202">
        <f>IF(N88="sníž. přenesená",J88,0)</f>
        <v>0</v>
      </c>
      <c r="BI88" s="202">
        <f>IF(N88="nulová",J88,0)</f>
        <v>0</v>
      </c>
      <c r="BJ88" s="23" t="s">
        <v>81</v>
      </c>
      <c r="BK88" s="202">
        <f>ROUND(I88*H88,2)</f>
        <v>0</v>
      </c>
      <c r="BL88" s="23" t="s">
        <v>142</v>
      </c>
      <c r="BM88" s="23" t="s">
        <v>161</v>
      </c>
    </row>
    <row r="89" spans="2:65" s="1" customFormat="1" ht="16.5" customHeight="1">
      <c r="B89" s="40"/>
      <c r="C89" s="191" t="s">
        <v>162</v>
      </c>
      <c r="D89" s="191" t="s">
        <v>137</v>
      </c>
      <c r="E89" s="192" t="s">
        <v>163</v>
      </c>
      <c r="F89" s="193" t="s">
        <v>164</v>
      </c>
      <c r="G89" s="194" t="s">
        <v>140</v>
      </c>
      <c r="H89" s="195">
        <v>1</v>
      </c>
      <c r="I89" s="196"/>
      <c r="J89" s="197">
        <f>ROUND(I89*H89,2)</f>
        <v>0</v>
      </c>
      <c r="K89" s="193" t="s">
        <v>141</v>
      </c>
      <c r="L89" s="60"/>
      <c r="M89" s="198" t="s">
        <v>21</v>
      </c>
      <c r="N89" s="199" t="s">
        <v>45</v>
      </c>
      <c r="O89" s="41"/>
      <c r="P89" s="200">
        <f>O89*H89</f>
        <v>0</v>
      </c>
      <c r="Q89" s="200">
        <v>0</v>
      </c>
      <c r="R89" s="200">
        <f>Q89*H89</f>
        <v>0</v>
      </c>
      <c r="S89" s="200">
        <v>0</v>
      </c>
      <c r="T89" s="201">
        <f>S89*H89</f>
        <v>0</v>
      </c>
      <c r="AR89" s="23" t="s">
        <v>142</v>
      </c>
      <c r="AT89" s="23" t="s">
        <v>137</v>
      </c>
      <c r="AU89" s="23" t="s">
        <v>81</v>
      </c>
      <c r="AY89" s="23" t="s">
        <v>136</v>
      </c>
      <c r="BE89" s="202">
        <f>IF(N89="základní",J89,0)</f>
        <v>0</v>
      </c>
      <c r="BF89" s="202">
        <f>IF(N89="snížená",J89,0)</f>
        <v>0</v>
      </c>
      <c r="BG89" s="202">
        <f>IF(N89="zákl. přenesená",J89,0)</f>
        <v>0</v>
      </c>
      <c r="BH89" s="202">
        <f>IF(N89="sníž. přenesená",J89,0)</f>
        <v>0</v>
      </c>
      <c r="BI89" s="202">
        <f>IF(N89="nulová",J89,0)</f>
        <v>0</v>
      </c>
      <c r="BJ89" s="23" t="s">
        <v>81</v>
      </c>
      <c r="BK89" s="202">
        <f>ROUND(I89*H89,2)</f>
        <v>0</v>
      </c>
      <c r="BL89" s="23" t="s">
        <v>142</v>
      </c>
      <c r="BM89" s="23" t="s">
        <v>165</v>
      </c>
    </row>
    <row r="90" spans="2:47" s="1" customFormat="1" ht="40.5">
      <c r="B90" s="40"/>
      <c r="C90" s="62"/>
      <c r="D90" s="203" t="s">
        <v>144</v>
      </c>
      <c r="E90" s="62"/>
      <c r="F90" s="204" t="s">
        <v>166</v>
      </c>
      <c r="G90" s="62"/>
      <c r="H90" s="62"/>
      <c r="I90" s="164"/>
      <c r="J90" s="62"/>
      <c r="K90" s="62"/>
      <c r="L90" s="60"/>
      <c r="M90" s="205"/>
      <c r="N90" s="41"/>
      <c r="O90" s="41"/>
      <c r="P90" s="41"/>
      <c r="Q90" s="41"/>
      <c r="R90" s="41"/>
      <c r="S90" s="41"/>
      <c r="T90" s="77"/>
      <c r="AT90" s="23" t="s">
        <v>144</v>
      </c>
      <c r="AU90" s="23" t="s">
        <v>81</v>
      </c>
    </row>
    <row r="91" spans="2:65" s="1" customFormat="1" ht="16.5" customHeight="1">
      <c r="B91" s="40"/>
      <c r="C91" s="191" t="s">
        <v>167</v>
      </c>
      <c r="D91" s="191" t="s">
        <v>137</v>
      </c>
      <c r="E91" s="192" t="s">
        <v>168</v>
      </c>
      <c r="F91" s="193" t="s">
        <v>169</v>
      </c>
      <c r="G91" s="194" t="s">
        <v>140</v>
      </c>
      <c r="H91" s="195">
        <v>1</v>
      </c>
      <c r="I91" s="196"/>
      <c r="J91" s="197">
        <f>ROUND(I91*H91,2)</f>
        <v>0</v>
      </c>
      <c r="K91" s="193" t="s">
        <v>141</v>
      </c>
      <c r="L91" s="60"/>
      <c r="M91" s="198" t="s">
        <v>21</v>
      </c>
      <c r="N91" s="199" t="s">
        <v>45</v>
      </c>
      <c r="O91" s="41"/>
      <c r="P91" s="200">
        <f>O91*H91</f>
        <v>0</v>
      </c>
      <c r="Q91" s="200">
        <v>0</v>
      </c>
      <c r="R91" s="200">
        <f>Q91*H91</f>
        <v>0</v>
      </c>
      <c r="S91" s="200">
        <v>0</v>
      </c>
      <c r="T91" s="201">
        <f>S91*H91</f>
        <v>0</v>
      </c>
      <c r="AR91" s="23" t="s">
        <v>142</v>
      </c>
      <c r="AT91" s="23" t="s">
        <v>137</v>
      </c>
      <c r="AU91" s="23" t="s">
        <v>81</v>
      </c>
      <c r="AY91" s="23" t="s">
        <v>136</v>
      </c>
      <c r="BE91" s="202">
        <f>IF(N91="základní",J91,0)</f>
        <v>0</v>
      </c>
      <c r="BF91" s="202">
        <f>IF(N91="snížená",J91,0)</f>
        <v>0</v>
      </c>
      <c r="BG91" s="202">
        <f>IF(N91="zákl. přenesená",J91,0)</f>
        <v>0</v>
      </c>
      <c r="BH91" s="202">
        <f>IF(N91="sníž. přenesená",J91,0)</f>
        <v>0</v>
      </c>
      <c r="BI91" s="202">
        <f>IF(N91="nulová",J91,0)</f>
        <v>0</v>
      </c>
      <c r="BJ91" s="23" t="s">
        <v>81</v>
      </c>
      <c r="BK91" s="202">
        <f>ROUND(I91*H91,2)</f>
        <v>0</v>
      </c>
      <c r="BL91" s="23" t="s">
        <v>142</v>
      </c>
      <c r="BM91" s="23" t="s">
        <v>170</v>
      </c>
    </row>
    <row r="92" spans="2:47" s="1" customFormat="1" ht="40.5">
      <c r="B92" s="40"/>
      <c r="C92" s="62"/>
      <c r="D92" s="203" t="s">
        <v>144</v>
      </c>
      <c r="E92" s="62"/>
      <c r="F92" s="204" t="s">
        <v>171</v>
      </c>
      <c r="G92" s="62"/>
      <c r="H92" s="62"/>
      <c r="I92" s="164"/>
      <c r="J92" s="62"/>
      <c r="K92" s="62"/>
      <c r="L92" s="60"/>
      <c r="M92" s="205"/>
      <c r="N92" s="41"/>
      <c r="O92" s="41"/>
      <c r="P92" s="41"/>
      <c r="Q92" s="41"/>
      <c r="R92" s="41"/>
      <c r="S92" s="41"/>
      <c r="T92" s="77"/>
      <c r="AT92" s="23" t="s">
        <v>144</v>
      </c>
      <c r="AU92" s="23" t="s">
        <v>81</v>
      </c>
    </row>
    <row r="93" spans="2:65" s="1" customFormat="1" ht="16.5" customHeight="1">
      <c r="B93" s="40"/>
      <c r="C93" s="191" t="s">
        <v>172</v>
      </c>
      <c r="D93" s="191" t="s">
        <v>137</v>
      </c>
      <c r="E93" s="192" t="s">
        <v>173</v>
      </c>
      <c r="F93" s="193" t="s">
        <v>174</v>
      </c>
      <c r="G93" s="194" t="s">
        <v>140</v>
      </c>
      <c r="H93" s="195">
        <v>1</v>
      </c>
      <c r="I93" s="196"/>
      <c r="J93" s="197">
        <f>ROUND(I93*H93,2)</f>
        <v>0</v>
      </c>
      <c r="K93" s="193" t="s">
        <v>141</v>
      </c>
      <c r="L93" s="60"/>
      <c r="M93" s="198" t="s">
        <v>21</v>
      </c>
      <c r="N93" s="199" t="s">
        <v>45</v>
      </c>
      <c r="O93" s="41"/>
      <c r="P93" s="200">
        <f>O93*H93</f>
        <v>0</v>
      </c>
      <c r="Q93" s="200">
        <v>0</v>
      </c>
      <c r="R93" s="200">
        <f>Q93*H93</f>
        <v>0</v>
      </c>
      <c r="S93" s="200">
        <v>0</v>
      </c>
      <c r="T93" s="201">
        <f>S93*H93</f>
        <v>0</v>
      </c>
      <c r="AR93" s="23" t="s">
        <v>142</v>
      </c>
      <c r="AT93" s="23" t="s">
        <v>137</v>
      </c>
      <c r="AU93" s="23" t="s">
        <v>81</v>
      </c>
      <c r="AY93" s="23" t="s">
        <v>136</v>
      </c>
      <c r="BE93" s="202">
        <f>IF(N93="základní",J93,0)</f>
        <v>0</v>
      </c>
      <c r="BF93" s="202">
        <f>IF(N93="snížená",J93,0)</f>
        <v>0</v>
      </c>
      <c r="BG93" s="202">
        <f>IF(N93="zákl. přenesená",J93,0)</f>
        <v>0</v>
      </c>
      <c r="BH93" s="202">
        <f>IF(N93="sníž. přenesená",J93,0)</f>
        <v>0</v>
      </c>
      <c r="BI93" s="202">
        <f>IF(N93="nulová",J93,0)</f>
        <v>0</v>
      </c>
      <c r="BJ93" s="23" t="s">
        <v>81</v>
      </c>
      <c r="BK93" s="202">
        <f>ROUND(I93*H93,2)</f>
        <v>0</v>
      </c>
      <c r="BL93" s="23" t="s">
        <v>142</v>
      </c>
      <c r="BM93" s="23" t="s">
        <v>175</v>
      </c>
    </row>
    <row r="94" spans="2:47" s="1" customFormat="1" ht="67.5">
      <c r="B94" s="40"/>
      <c r="C94" s="62"/>
      <c r="D94" s="203" t="s">
        <v>144</v>
      </c>
      <c r="E94" s="62"/>
      <c r="F94" s="204" t="s">
        <v>176</v>
      </c>
      <c r="G94" s="62"/>
      <c r="H94" s="62"/>
      <c r="I94" s="164"/>
      <c r="J94" s="62"/>
      <c r="K94" s="62"/>
      <c r="L94" s="60"/>
      <c r="M94" s="205"/>
      <c r="N94" s="41"/>
      <c r="O94" s="41"/>
      <c r="P94" s="41"/>
      <c r="Q94" s="41"/>
      <c r="R94" s="41"/>
      <c r="S94" s="41"/>
      <c r="T94" s="77"/>
      <c r="AT94" s="23" t="s">
        <v>144</v>
      </c>
      <c r="AU94" s="23" t="s">
        <v>81</v>
      </c>
    </row>
    <row r="95" spans="2:65" s="1" customFormat="1" ht="16.5" customHeight="1">
      <c r="B95" s="40"/>
      <c r="C95" s="191" t="s">
        <v>177</v>
      </c>
      <c r="D95" s="191" t="s">
        <v>137</v>
      </c>
      <c r="E95" s="192" t="s">
        <v>178</v>
      </c>
      <c r="F95" s="193" t="s">
        <v>179</v>
      </c>
      <c r="G95" s="194" t="s">
        <v>140</v>
      </c>
      <c r="H95" s="195">
        <v>1</v>
      </c>
      <c r="I95" s="196"/>
      <c r="J95" s="197">
        <f>ROUND(I95*H95,2)</f>
        <v>0</v>
      </c>
      <c r="K95" s="193" t="s">
        <v>180</v>
      </c>
      <c r="L95" s="60"/>
      <c r="M95" s="198" t="s">
        <v>21</v>
      </c>
      <c r="N95" s="199" t="s">
        <v>45</v>
      </c>
      <c r="O95" s="41"/>
      <c r="P95" s="200">
        <f>O95*H95</f>
        <v>0</v>
      </c>
      <c r="Q95" s="200">
        <v>0</v>
      </c>
      <c r="R95" s="200">
        <f>Q95*H95</f>
        <v>0</v>
      </c>
      <c r="S95" s="200">
        <v>0</v>
      </c>
      <c r="T95" s="201">
        <f>S95*H95</f>
        <v>0</v>
      </c>
      <c r="AR95" s="23" t="s">
        <v>142</v>
      </c>
      <c r="AT95" s="23" t="s">
        <v>137</v>
      </c>
      <c r="AU95" s="23" t="s">
        <v>81</v>
      </c>
      <c r="AY95" s="23" t="s">
        <v>136</v>
      </c>
      <c r="BE95" s="202">
        <f>IF(N95="základní",J95,0)</f>
        <v>0</v>
      </c>
      <c r="BF95" s="202">
        <f>IF(N95="snížená",J95,0)</f>
        <v>0</v>
      </c>
      <c r="BG95" s="202">
        <f>IF(N95="zákl. přenesená",J95,0)</f>
        <v>0</v>
      </c>
      <c r="BH95" s="202">
        <f>IF(N95="sníž. přenesená",J95,0)</f>
        <v>0</v>
      </c>
      <c r="BI95" s="202">
        <f>IF(N95="nulová",J95,0)</f>
        <v>0</v>
      </c>
      <c r="BJ95" s="23" t="s">
        <v>81</v>
      </c>
      <c r="BK95" s="202">
        <f>ROUND(I95*H95,2)</f>
        <v>0</v>
      </c>
      <c r="BL95" s="23" t="s">
        <v>142</v>
      </c>
      <c r="BM95" s="23" t="s">
        <v>181</v>
      </c>
    </row>
    <row r="96" spans="2:47" s="1" customFormat="1" ht="40.5">
      <c r="B96" s="40"/>
      <c r="C96" s="62"/>
      <c r="D96" s="203" t="s">
        <v>144</v>
      </c>
      <c r="E96" s="62"/>
      <c r="F96" s="204" t="s">
        <v>182</v>
      </c>
      <c r="G96" s="62"/>
      <c r="H96" s="62"/>
      <c r="I96" s="164"/>
      <c r="J96" s="62"/>
      <c r="K96" s="62"/>
      <c r="L96" s="60"/>
      <c r="M96" s="205"/>
      <c r="N96" s="41"/>
      <c r="O96" s="41"/>
      <c r="P96" s="41"/>
      <c r="Q96" s="41"/>
      <c r="R96" s="41"/>
      <c r="S96" s="41"/>
      <c r="T96" s="77"/>
      <c r="AT96" s="23" t="s">
        <v>144</v>
      </c>
      <c r="AU96" s="23" t="s">
        <v>81</v>
      </c>
    </row>
    <row r="97" spans="2:63" s="10" customFormat="1" ht="37.35" customHeight="1">
      <c r="B97" s="177"/>
      <c r="C97" s="178"/>
      <c r="D97" s="179" t="s">
        <v>73</v>
      </c>
      <c r="E97" s="180" t="s">
        <v>183</v>
      </c>
      <c r="F97" s="180" t="s">
        <v>184</v>
      </c>
      <c r="G97" s="178"/>
      <c r="H97" s="178"/>
      <c r="I97" s="181"/>
      <c r="J97" s="182">
        <f>BK97</f>
        <v>0</v>
      </c>
      <c r="K97" s="178"/>
      <c r="L97" s="183"/>
      <c r="M97" s="184"/>
      <c r="N97" s="185"/>
      <c r="O97" s="185"/>
      <c r="P97" s="186">
        <f>SUM(P98:P100)</f>
        <v>0</v>
      </c>
      <c r="Q97" s="185"/>
      <c r="R97" s="186">
        <f>SUM(R98:R100)</f>
        <v>0</v>
      </c>
      <c r="S97" s="185"/>
      <c r="T97" s="187">
        <f>SUM(T98:T100)</f>
        <v>0</v>
      </c>
      <c r="AR97" s="188" t="s">
        <v>158</v>
      </c>
      <c r="AT97" s="189" t="s">
        <v>73</v>
      </c>
      <c r="AU97" s="189" t="s">
        <v>74</v>
      </c>
      <c r="AY97" s="188" t="s">
        <v>136</v>
      </c>
      <c r="BK97" s="190">
        <f>SUM(BK98:BK100)</f>
        <v>0</v>
      </c>
    </row>
    <row r="98" spans="2:65" s="1" customFormat="1" ht="16.5" customHeight="1">
      <c r="B98" s="40"/>
      <c r="C98" s="191" t="s">
        <v>185</v>
      </c>
      <c r="D98" s="191" t="s">
        <v>137</v>
      </c>
      <c r="E98" s="192" t="s">
        <v>186</v>
      </c>
      <c r="F98" s="193" t="s">
        <v>187</v>
      </c>
      <c r="G98" s="194" t="s">
        <v>140</v>
      </c>
      <c r="H98" s="195">
        <v>1</v>
      </c>
      <c r="I98" s="196"/>
      <c r="J98" s="197">
        <f>ROUND(I98*H98,2)</f>
        <v>0</v>
      </c>
      <c r="K98" s="193" t="s">
        <v>141</v>
      </c>
      <c r="L98" s="60"/>
      <c r="M98" s="198" t="s">
        <v>21</v>
      </c>
      <c r="N98" s="199" t="s">
        <v>45</v>
      </c>
      <c r="O98" s="41"/>
      <c r="P98" s="200">
        <f>O98*H98</f>
        <v>0</v>
      </c>
      <c r="Q98" s="200">
        <v>0</v>
      </c>
      <c r="R98" s="200">
        <f>Q98*H98</f>
        <v>0</v>
      </c>
      <c r="S98" s="200">
        <v>0</v>
      </c>
      <c r="T98" s="201">
        <f>S98*H98</f>
        <v>0</v>
      </c>
      <c r="AR98" s="23" t="s">
        <v>142</v>
      </c>
      <c r="AT98" s="23" t="s">
        <v>137</v>
      </c>
      <c r="AU98" s="23" t="s">
        <v>81</v>
      </c>
      <c r="AY98" s="23" t="s">
        <v>136</v>
      </c>
      <c r="BE98" s="202">
        <f>IF(N98="základní",J98,0)</f>
        <v>0</v>
      </c>
      <c r="BF98" s="202">
        <f>IF(N98="snížená",J98,0)</f>
        <v>0</v>
      </c>
      <c r="BG98" s="202">
        <f>IF(N98="zákl. přenesená",J98,0)</f>
        <v>0</v>
      </c>
      <c r="BH98" s="202">
        <f>IF(N98="sníž. přenesená",J98,0)</f>
        <v>0</v>
      </c>
      <c r="BI98" s="202">
        <f>IF(N98="nulová",J98,0)</f>
        <v>0</v>
      </c>
      <c r="BJ98" s="23" t="s">
        <v>81</v>
      </c>
      <c r="BK98" s="202">
        <f>ROUND(I98*H98,2)</f>
        <v>0</v>
      </c>
      <c r="BL98" s="23" t="s">
        <v>142</v>
      </c>
      <c r="BM98" s="23" t="s">
        <v>188</v>
      </c>
    </row>
    <row r="99" spans="2:65" s="1" customFormat="1" ht="16.5" customHeight="1">
      <c r="B99" s="40"/>
      <c r="C99" s="191" t="s">
        <v>189</v>
      </c>
      <c r="D99" s="191" t="s">
        <v>137</v>
      </c>
      <c r="E99" s="192" t="s">
        <v>190</v>
      </c>
      <c r="F99" s="193" t="s">
        <v>191</v>
      </c>
      <c r="G99" s="194" t="s">
        <v>140</v>
      </c>
      <c r="H99" s="195">
        <v>1</v>
      </c>
      <c r="I99" s="196"/>
      <c r="J99" s="197">
        <f>ROUND(I99*H99,2)</f>
        <v>0</v>
      </c>
      <c r="K99" s="193" t="s">
        <v>141</v>
      </c>
      <c r="L99" s="60"/>
      <c r="M99" s="198" t="s">
        <v>21</v>
      </c>
      <c r="N99" s="199" t="s">
        <v>45</v>
      </c>
      <c r="O99" s="41"/>
      <c r="P99" s="200">
        <f>O99*H99</f>
        <v>0</v>
      </c>
      <c r="Q99" s="200">
        <v>0</v>
      </c>
      <c r="R99" s="200">
        <f>Q99*H99</f>
        <v>0</v>
      </c>
      <c r="S99" s="200">
        <v>0</v>
      </c>
      <c r="T99" s="201">
        <f>S99*H99</f>
        <v>0</v>
      </c>
      <c r="AR99" s="23" t="s">
        <v>142</v>
      </c>
      <c r="AT99" s="23" t="s">
        <v>137</v>
      </c>
      <c r="AU99" s="23" t="s">
        <v>81</v>
      </c>
      <c r="AY99" s="23" t="s">
        <v>136</v>
      </c>
      <c r="BE99" s="202">
        <f>IF(N99="základní",J99,0)</f>
        <v>0</v>
      </c>
      <c r="BF99" s="202">
        <f>IF(N99="snížená",J99,0)</f>
        <v>0</v>
      </c>
      <c r="BG99" s="202">
        <f>IF(N99="zákl. přenesená",J99,0)</f>
        <v>0</v>
      </c>
      <c r="BH99" s="202">
        <f>IF(N99="sníž. přenesená",J99,0)</f>
        <v>0</v>
      </c>
      <c r="BI99" s="202">
        <f>IF(N99="nulová",J99,0)</f>
        <v>0</v>
      </c>
      <c r="BJ99" s="23" t="s">
        <v>81</v>
      </c>
      <c r="BK99" s="202">
        <f>ROUND(I99*H99,2)</f>
        <v>0</v>
      </c>
      <c r="BL99" s="23" t="s">
        <v>142</v>
      </c>
      <c r="BM99" s="23" t="s">
        <v>192</v>
      </c>
    </row>
    <row r="100" spans="2:47" s="1" customFormat="1" ht="27">
      <c r="B100" s="40"/>
      <c r="C100" s="62"/>
      <c r="D100" s="203" t="s">
        <v>144</v>
      </c>
      <c r="E100" s="62"/>
      <c r="F100" s="204" t="s">
        <v>193</v>
      </c>
      <c r="G100" s="62"/>
      <c r="H100" s="62"/>
      <c r="I100" s="164"/>
      <c r="J100" s="62"/>
      <c r="K100" s="62"/>
      <c r="L100" s="60"/>
      <c r="M100" s="206"/>
      <c r="N100" s="207"/>
      <c r="O100" s="207"/>
      <c r="P100" s="207"/>
      <c r="Q100" s="207"/>
      <c r="R100" s="207"/>
      <c r="S100" s="207"/>
      <c r="T100" s="208"/>
      <c r="AT100" s="23" t="s">
        <v>144</v>
      </c>
      <c r="AU100" s="23" t="s">
        <v>81</v>
      </c>
    </row>
    <row r="101" spans="2:12" s="1" customFormat="1" ht="6.95" customHeight="1">
      <c r="B101" s="55"/>
      <c r="C101" s="56"/>
      <c r="D101" s="56"/>
      <c r="E101" s="56"/>
      <c r="F101" s="56"/>
      <c r="G101" s="56"/>
      <c r="H101" s="56"/>
      <c r="I101" s="147"/>
      <c r="J101" s="56"/>
      <c r="K101" s="56"/>
      <c r="L101" s="60"/>
    </row>
  </sheetData>
  <sheetProtection algorithmName="SHA-512" hashValue="8MvMVL6dKuSndY2fneWnXSe0JxJ88lVXg4+gzwnkDIS5tparqG2TI5RRZ3fN3xP78ia0KHuyDSHtECn7DU0O4A==" saltValue="Vzm4sUQuuToBafqkM7qVArqILRwKtTEq0hWRWMmRc/cKgP3Cp+MsilowypC5Pzu0rNPD7XvwKBK5gGPRXQPOAQ==" spinCount="100000" sheet="1" objects="1" scenarios="1" formatColumns="0" formatRows="0" autoFilter="0"/>
  <autoFilter ref="C77:K100"/>
  <mergeCells count="10">
    <mergeCell ref="J51:J52"/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portrait" paperSize="9" scale="70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R24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20"/>
      <c r="C1" s="120"/>
      <c r="D1" s="121" t="s">
        <v>1</v>
      </c>
      <c r="E1" s="120"/>
      <c r="F1" s="122" t="s">
        <v>104</v>
      </c>
      <c r="G1" s="315" t="s">
        <v>105</v>
      </c>
      <c r="H1" s="315"/>
      <c r="I1" s="123"/>
      <c r="J1" s="122" t="s">
        <v>106</v>
      </c>
      <c r="K1" s="121" t="s">
        <v>107</v>
      </c>
      <c r="L1" s="122" t="s">
        <v>108</v>
      </c>
      <c r="M1" s="122"/>
      <c r="N1" s="122"/>
      <c r="O1" s="122"/>
      <c r="P1" s="122"/>
      <c r="Q1" s="122"/>
      <c r="R1" s="122"/>
      <c r="S1" s="122"/>
      <c r="T1" s="122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AT2" s="23" t="s">
        <v>89</v>
      </c>
    </row>
    <row r="3" spans="2:46" ht="6.95" customHeight="1">
      <c r="B3" s="24"/>
      <c r="C3" s="25"/>
      <c r="D3" s="25"/>
      <c r="E3" s="25"/>
      <c r="F3" s="25"/>
      <c r="G3" s="25"/>
      <c r="H3" s="25"/>
      <c r="I3" s="124"/>
      <c r="J3" s="25"/>
      <c r="K3" s="26"/>
      <c r="AT3" s="23" t="s">
        <v>83</v>
      </c>
    </row>
    <row r="4" spans="2:46" ht="36.95" customHeight="1">
      <c r="B4" s="27"/>
      <c r="C4" s="28"/>
      <c r="D4" s="29" t="s">
        <v>109</v>
      </c>
      <c r="E4" s="28"/>
      <c r="F4" s="28"/>
      <c r="G4" s="28"/>
      <c r="H4" s="28"/>
      <c r="I4" s="125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25"/>
      <c r="J5" s="28"/>
      <c r="K5" s="30"/>
    </row>
    <row r="6" spans="2:11" ht="13.5">
      <c r="B6" s="27"/>
      <c r="C6" s="28"/>
      <c r="D6" s="36" t="s">
        <v>18</v>
      </c>
      <c r="E6" s="28"/>
      <c r="F6" s="28"/>
      <c r="G6" s="28"/>
      <c r="H6" s="28"/>
      <c r="I6" s="125"/>
      <c r="J6" s="28"/>
      <c r="K6" s="30"/>
    </row>
    <row r="7" spans="2:11" ht="16.5" customHeight="1">
      <c r="B7" s="27"/>
      <c r="C7" s="28"/>
      <c r="D7" s="28"/>
      <c r="E7" s="307" t="str">
        <f>'Rekapitulace stavby'!K6</f>
        <v>Rozšíření parkoviště u DPS Revoluční, Nový Jičín</v>
      </c>
      <c r="F7" s="308"/>
      <c r="G7" s="308"/>
      <c r="H7" s="308"/>
      <c r="I7" s="125"/>
      <c r="J7" s="28"/>
      <c r="K7" s="30"/>
    </row>
    <row r="8" spans="2:11" ht="13.5">
      <c r="B8" s="27"/>
      <c r="C8" s="28"/>
      <c r="D8" s="36" t="s">
        <v>110</v>
      </c>
      <c r="E8" s="28"/>
      <c r="F8" s="28"/>
      <c r="G8" s="28"/>
      <c r="H8" s="28"/>
      <c r="I8" s="125"/>
      <c r="J8" s="28"/>
      <c r="K8" s="30"/>
    </row>
    <row r="9" spans="2:11" s="1" customFormat="1" ht="16.5" customHeight="1">
      <c r="B9" s="40"/>
      <c r="C9" s="41"/>
      <c r="D9" s="41"/>
      <c r="E9" s="307" t="s">
        <v>194</v>
      </c>
      <c r="F9" s="310"/>
      <c r="G9" s="310"/>
      <c r="H9" s="310"/>
      <c r="I9" s="126"/>
      <c r="J9" s="41"/>
      <c r="K9" s="44"/>
    </row>
    <row r="10" spans="2:11" s="1" customFormat="1" ht="13.5">
      <c r="B10" s="40"/>
      <c r="C10" s="41"/>
      <c r="D10" s="36" t="s">
        <v>195</v>
      </c>
      <c r="E10" s="41"/>
      <c r="F10" s="41"/>
      <c r="G10" s="41"/>
      <c r="H10" s="41"/>
      <c r="I10" s="126"/>
      <c r="J10" s="41"/>
      <c r="K10" s="44"/>
    </row>
    <row r="11" spans="2:11" s="1" customFormat="1" ht="36.95" customHeight="1">
      <c r="B11" s="40"/>
      <c r="C11" s="41"/>
      <c r="D11" s="41"/>
      <c r="E11" s="309" t="s">
        <v>196</v>
      </c>
      <c r="F11" s="310"/>
      <c r="G11" s="310"/>
      <c r="H11" s="310"/>
      <c r="I11" s="126"/>
      <c r="J11" s="41"/>
      <c r="K11" s="44"/>
    </row>
    <row r="12" spans="2:11" s="1" customFormat="1" ht="13.5">
      <c r="B12" s="40"/>
      <c r="C12" s="41"/>
      <c r="D12" s="41"/>
      <c r="E12" s="41"/>
      <c r="F12" s="41"/>
      <c r="G12" s="41"/>
      <c r="H12" s="41"/>
      <c r="I12" s="126"/>
      <c r="J12" s="41"/>
      <c r="K12" s="44"/>
    </row>
    <row r="13" spans="2:11" s="1" customFormat="1" ht="14.45" customHeight="1">
      <c r="B13" s="40"/>
      <c r="C13" s="41"/>
      <c r="D13" s="36" t="s">
        <v>20</v>
      </c>
      <c r="E13" s="41"/>
      <c r="F13" s="34" t="s">
        <v>21</v>
      </c>
      <c r="G13" s="41"/>
      <c r="H13" s="41"/>
      <c r="I13" s="127" t="s">
        <v>22</v>
      </c>
      <c r="J13" s="34" t="s">
        <v>21</v>
      </c>
      <c r="K13" s="44"/>
    </row>
    <row r="14" spans="2:11" s="1" customFormat="1" ht="14.45" customHeight="1">
      <c r="B14" s="40"/>
      <c r="C14" s="41"/>
      <c r="D14" s="36" t="s">
        <v>23</v>
      </c>
      <c r="E14" s="41"/>
      <c r="F14" s="34" t="s">
        <v>24</v>
      </c>
      <c r="G14" s="41"/>
      <c r="H14" s="41"/>
      <c r="I14" s="127" t="s">
        <v>25</v>
      </c>
      <c r="J14" s="128" t="str">
        <f>'Rekapitulace stavby'!AN8</f>
        <v>18. 6. 2018</v>
      </c>
      <c r="K14" s="44"/>
    </row>
    <row r="15" spans="2:11" s="1" customFormat="1" ht="10.9" customHeight="1">
      <c r="B15" s="40"/>
      <c r="C15" s="41"/>
      <c r="D15" s="41"/>
      <c r="E15" s="41"/>
      <c r="F15" s="41"/>
      <c r="G15" s="41"/>
      <c r="H15" s="41"/>
      <c r="I15" s="126"/>
      <c r="J15" s="41"/>
      <c r="K15" s="44"/>
    </row>
    <row r="16" spans="2:11" s="1" customFormat="1" ht="14.45" customHeight="1">
      <c r="B16" s="40"/>
      <c r="C16" s="41"/>
      <c r="D16" s="36" t="s">
        <v>27</v>
      </c>
      <c r="E16" s="41"/>
      <c r="F16" s="41"/>
      <c r="G16" s="41"/>
      <c r="H16" s="41"/>
      <c r="I16" s="127" t="s">
        <v>28</v>
      </c>
      <c r="J16" s="34" t="s">
        <v>29</v>
      </c>
      <c r="K16" s="44"/>
    </row>
    <row r="17" spans="2:11" s="1" customFormat="1" ht="18" customHeight="1">
      <c r="B17" s="40"/>
      <c r="C17" s="41"/>
      <c r="D17" s="41"/>
      <c r="E17" s="34" t="s">
        <v>30</v>
      </c>
      <c r="F17" s="41"/>
      <c r="G17" s="41"/>
      <c r="H17" s="41"/>
      <c r="I17" s="127" t="s">
        <v>31</v>
      </c>
      <c r="J17" s="34" t="s">
        <v>32</v>
      </c>
      <c r="K17" s="44"/>
    </row>
    <row r="18" spans="2:11" s="1" customFormat="1" ht="6.95" customHeight="1">
      <c r="B18" s="40"/>
      <c r="C18" s="41"/>
      <c r="D18" s="41"/>
      <c r="E18" s="41"/>
      <c r="F18" s="41"/>
      <c r="G18" s="41"/>
      <c r="H18" s="41"/>
      <c r="I18" s="126"/>
      <c r="J18" s="41"/>
      <c r="K18" s="44"/>
    </row>
    <row r="19" spans="2:11" s="1" customFormat="1" ht="14.45" customHeight="1">
      <c r="B19" s="40"/>
      <c r="C19" s="41"/>
      <c r="D19" s="36" t="s">
        <v>33</v>
      </c>
      <c r="E19" s="41"/>
      <c r="F19" s="41"/>
      <c r="G19" s="41"/>
      <c r="H19" s="41"/>
      <c r="I19" s="127" t="s">
        <v>28</v>
      </c>
      <c r="J19" s="34" t="str">
        <f>IF('Rekapitulace stavby'!AN13="Vyplň údaj","",IF('Rekapitulace stavby'!AN13="","",'Rekapitulace stavby'!AN13))</f>
        <v/>
      </c>
      <c r="K19" s="44"/>
    </row>
    <row r="20" spans="2:11" s="1" customFormat="1" ht="18" customHeight="1">
      <c r="B20" s="40"/>
      <c r="C20" s="41"/>
      <c r="D20" s="41"/>
      <c r="E20" s="34" t="str">
        <f>IF('Rekapitulace stavby'!E14="Vyplň údaj","",IF('Rekapitulace stavby'!E14="","",'Rekapitulace stavby'!E14))</f>
        <v/>
      </c>
      <c r="F20" s="41"/>
      <c r="G20" s="41"/>
      <c r="H20" s="41"/>
      <c r="I20" s="127" t="s">
        <v>31</v>
      </c>
      <c r="J20" s="34" t="str">
        <f>IF('Rekapitulace stavby'!AN14="Vyplň údaj","",IF('Rekapitulace stavby'!AN14="","",'Rekapitulace stavby'!AN14))</f>
        <v/>
      </c>
      <c r="K20" s="44"/>
    </row>
    <row r="21" spans="2:11" s="1" customFormat="1" ht="6.95" customHeight="1">
      <c r="B21" s="40"/>
      <c r="C21" s="41"/>
      <c r="D21" s="41"/>
      <c r="E21" s="41"/>
      <c r="F21" s="41"/>
      <c r="G21" s="41"/>
      <c r="H21" s="41"/>
      <c r="I21" s="126"/>
      <c r="J21" s="41"/>
      <c r="K21" s="44"/>
    </row>
    <row r="22" spans="2:11" s="1" customFormat="1" ht="14.45" customHeight="1">
      <c r="B22" s="40"/>
      <c r="C22" s="41"/>
      <c r="D22" s="36" t="s">
        <v>35</v>
      </c>
      <c r="E22" s="41"/>
      <c r="F22" s="41"/>
      <c r="G22" s="41"/>
      <c r="H22" s="41"/>
      <c r="I22" s="127" t="s">
        <v>28</v>
      </c>
      <c r="J22" s="34" t="s">
        <v>36</v>
      </c>
      <c r="K22" s="44"/>
    </row>
    <row r="23" spans="2:11" s="1" customFormat="1" ht="18" customHeight="1">
      <c r="B23" s="40"/>
      <c r="C23" s="41"/>
      <c r="D23" s="41"/>
      <c r="E23" s="34" t="s">
        <v>38</v>
      </c>
      <c r="F23" s="41"/>
      <c r="G23" s="41"/>
      <c r="H23" s="41"/>
      <c r="I23" s="127" t="s">
        <v>31</v>
      </c>
      <c r="J23" s="34" t="s">
        <v>21</v>
      </c>
      <c r="K23" s="44"/>
    </row>
    <row r="24" spans="2:11" s="1" customFormat="1" ht="6.95" customHeight="1">
      <c r="B24" s="40"/>
      <c r="C24" s="41"/>
      <c r="D24" s="41"/>
      <c r="E24" s="41"/>
      <c r="F24" s="41"/>
      <c r="G24" s="41"/>
      <c r="H24" s="41"/>
      <c r="I24" s="126"/>
      <c r="J24" s="41"/>
      <c r="K24" s="44"/>
    </row>
    <row r="25" spans="2:11" s="1" customFormat="1" ht="14.45" customHeight="1">
      <c r="B25" s="40"/>
      <c r="C25" s="41"/>
      <c r="D25" s="36" t="s">
        <v>39</v>
      </c>
      <c r="E25" s="41"/>
      <c r="F25" s="41"/>
      <c r="G25" s="41"/>
      <c r="H25" s="41"/>
      <c r="I25" s="126"/>
      <c r="J25" s="41"/>
      <c r="K25" s="44"/>
    </row>
    <row r="26" spans="2:11" s="7" customFormat="1" ht="16.5" customHeight="1">
      <c r="B26" s="129"/>
      <c r="C26" s="130"/>
      <c r="D26" s="130"/>
      <c r="E26" s="272" t="s">
        <v>21</v>
      </c>
      <c r="F26" s="272"/>
      <c r="G26" s="272"/>
      <c r="H26" s="272"/>
      <c r="I26" s="131"/>
      <c r="J26" s="130"/>
      <c r="K26" s="132"/>
    </row>
    <row r="27" spans="2:11" s="1" customFormat="1" ht="6.95" customHeight="1">
      <c r="B27" s="40"/>
      <c r="C27" s="41"/>
      <c r="D27" s="41"/>
      <c r="E27" s="41"/>
      <c r="F27" s="41"/>
      <c r="G27" s="41"/>
      <c r="H27" s="41"/>
      <c r="I27" s="126"/>
      <c r="J27" s="41"/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33"/>
      <c r="J28" s="84"/>
      <c r="K28" s="134"/>
    </row>
    <row r="29" spans="2:11" s="1" customFormat="1" ht="25.35" customHeight="1">
      <c r="B29" s="40"/>
      <c r="C29" s="41"/>
      <c r="D29" s="135" t="s">
        <v>40</v>
      </c>
      <c r="E29" s="41"/>
      <c r="F29" s="41"/>
      <c r="G29" s="41"/>
      <c r="H29" s="41"/>
      <c r="I29" s="126"/>
      <c r="J29" s="136">
        <f>ROUND(J90,2)</f>
        <v>0</v>
      </c>
      <c r="K29" s="44"/>
    </row>
    <row r="30" spans="2:11" s="1" customFormat="1" ht="6.95" customHeight="1">
      <c r="B30" s="40"/>
      <c r="C30" s="41"/>
      <c r="D30" s="84"/>
      <c r="E30" s="84"/>
      <c r="F30" s="84"/>
      <c r="G30" s="84"/>
      <c r="H30" s="84"/>
      <c r="I30" s="133"/>
      <c r="J30" s="84"/>
      <c r="K30" s="134"/>
    </row>
    <row r="31" spans="2:11" s="1" customFormat="1" ht="14.45" customHeight="1">
      <c r="B31" s="40"/>
      <c r="C31" s="41"/>
      <c r="D31" s="41"/>
      <c r="E31" s="41"/>
      <c r="F31" s="45" t="s">
        <v>42</v>
      </c>
      <c r="G31" s="41"/>
      <c r="H31" s="41"/>
      <c r="I31" s="137" t="s">
        <v>41</v>
      </c>
      <c r="J31" s="45" t="s">
        <v>43</v>
      </c>
      <c r="K31" s="44"/>
    </row>
    <row r="32" spans="2:11" s="1" customFormat="1" ht="14.45" customHeight="1">
      <c r="B32" s="40"/>
      <c r="C32" s="41"/>
      <c r="D32" s="48" t="s">
        <v>44</v>
      </c>
      <c r="E32" s="48" t="s">
        <v>45</v>
      </c>
      <c r="F32" s="138">
        <f>ROUND(SUM(BE90:BE242),2)</f>
        <v>0</v>
      </c>
      <c r="G32" s="41"/>
      <c r="H32" s="41"/>
      <c r="I32" s="139">
        <v>0.21</v>
      </c>
      <c r="J32" s="138">
        <f>ROUND(ROUND((SUM(BE90:BE242)),2)*I32,2)</f>
        <v>0</v>
      </c>
      <c r="K32" s="44"/>
    </row>
    <row r="33" spans="2:11" s="1" customFormat="1" ht="14.45" customHeight="1">
      <c r="B33" s="40"/>
      <c r="C33" s="41"/>
      <c r="D33" s="41"/>
      <c r="E33" s="48" t="s">
        <v>46</v>
      </c>
      <c r="F33" s="138">
        <f>ROUND(SUM(BF90:BF242),2)</f>
        <v>0</v>
      </c>
      <c r="G33" s="41"/>
      <c r="H33" s="41"/>
      <c r="I33" s="139">
        <v>0.15</v>
      </c>
      <c r="J33" s="138">
        <f>ROUND(ROUND((SUM(BF90:BF242)),2)*I33,2)</f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47</v>
      </c>
      <c r="F34" s="138">
        <f>ROUND(SUM(BG90:BG242),2)</f>
        <v>0</v>
      </c>
      <c r="G34" s="41"/>
      <c r="H34" s="41"/>
      <c r="I34" s="139">
        <v>0.21</v>
      </c>
      <c r="J34" s="138">
        <v>0</v>
      </c>
      <c r="K34" s="44"/>
    </row>
    <row r="35" spans="2:11" s="1" customFormat="1" ht="14.45" customHeight="1" hidden="1">
      <c r="B35" s="40"/>
      <c r="C35" s="41"/>
      <c r="D35" s="41"/>
      <c r="E35" s="48" t="s">
        <v>48</v>
      </c>
      <c r="F35" s="138">
        <f>ROUND(SUM(BH90:BH242),2)</f>
        <v>0</v>
      </c>
      <c r="G35" s="41"/>
      <c r="H35" s="41"/>
      <c r="I35" s="139">
        <v>0.15</v>
      </c>
      <c r="J35" s="138">
        <v>0</v>
      </c>
      <c r="K35" s="44"/>
    </row>
    <row r="36" spans="2:11" s="1" customFormat="1" ht="14.45" customHeight="1" hidden="1">
      <c r="B36" s="40"/>
      <c r="C36" s="41"/>
      <c r="D36" s="41"/>
      <c r="E36" s="48" t="s">
        <v>49</v>
      </c>
      <c r="F36" s="138">
        <f>ROUND(SUM(BI90:BI242),2)</f>
        <v>0</v>
      </c>
      <c r="G36" s="41"/>
      <c r="H36" s="41"/>
      <c r="I36" s="139">
        <v>0</v>
      </c>
      <c r="J36" s="138">
        <v>0</v>
      </c>
      <c r="K36" s="44"/>
    </row>
    <row r="37" spans="2:11" s="1" customFormat="1" ht="6.95" customHeight="1">
      <c r="B37" s="40"/>
      <c r="C37" s="41"/>
      <c r="D37" s="41"/>
      <c r="E37" s="41"/>
      <c r="F37" s="41"/>
      <c r="G37" s="41"/>
      <c r="H37" s="41"/>
      <c r="I37" s="126"/>
      <c r="J37" s="41"/>
      <c r="K37" s="44"/>
    </row>
    <row r="38" spans="2:11" s="1" customFormat="1" ht="25.35" customHeight="1">
      <c r="B38" s="40"/>
      <c r="C38" s="140"/>
      <c r="D38" s="141" t="s">
        <v>50</v>
      </c>
      <c r="E38" s="78"/>
      <c r="F38" s="78"/>
      <c r="G38" s="142" t="s">
        <v>51</v>
      </c>
      <c r="H38" s="143" t="s">
        <v>52</v>
      </c>
      <c r="I38" s="144"/>
      <c r="J38" s="145">
        <f>SUM(J29:J36)</f>
        <v>0</v>
      </c>
      <c r="K38" s="146"/>
    </row>
    <row r="39" spans="2:11" s="1" customFormat="1" ht="14.45" customHeight="1">
      <c r="B39" s="55"/>
      <c r="C39" s="56"/>
      <c r="D39" s="56"/>
      <c r="E39" s="56"/>
      <c r="F39" s="56"/>
      <c r="G39" s="56"/>
      <c r="H39" s="56"/>
      <c r="I39" s="147"/>
      <c r="J39" s="56"/>
      <c r="K39" s="57"/>
    </row>
    <row r="43" spans="2:11" s="1" customFormat="1" ht="6.95" customHeight="1">
      <c r="B43" s="148"/>
      <c r="C43" s="149"/>
      <c r="D43" s="149"/>
      <c r="E43" s="149"/>
      <c r="F43" s="149"/>
      <c r="G43" s="149"/>
      <c r="H43" s="149"/>
      <c r="I43" s="150"/>
      <c r="J43" s="149"/>
      <c r="K43" s="151"/>
    </row>
    <row r="44" spans="2:11" s="1" customFormat="1" ht="36.95" customHeight="1">
      <c r="B44" s="40"/>
      <c r="C44" s="29" t="s">
        <v>112</v>
      </c>
      <c r="D44" s="41"/>
      <c r="E44" s="41"/>
      <c r="F44" s="41"/>
      <c r="G44" s="41"/>
      <c r="H44" s="41"/>
      <c r="I44" s="126"/>
      <c r="J44" s="41"/>
      <c r="K44" s="44"/>
    </row>
    <row r="45" spans="2:11" s="1" customFormat="1" ht="6.95" customHeight="1">
      <c r="B45" s="40"/>
      <c r="C45" s="41"/>
      <c r="D45" s="41"/>
      <c r="E45" s="41"/>
      <c r="F45" s="41"/>
      <c r="G45" s="41"/>
      <c r="H45" s="41"/>
      <c r="I45" s="126"/>
      <c r="J45" s="41"/>
      <c r="K45" s="44"/>
    </row>
    <row r="46" spans="2:11" s="1" customFormat="1" ht="14.45" customHeight="1">
      <c r="B46" s="40"/>
      <c r="C46" s="36" t="s">
        <v>18</v>
      </c>
      <c r="D46" s="41"/>
      <c r="E46" s="41"/>
      <c r="F46" s="41"/>
      <c r="G46" s="41"/>
      <c r="H46" s="41"/>
      <c r="I46" s="126"/>
      <c r="J46" s="41"/>
      <c r="K46" s="44"/>
    </row>
    <row r="47" spans="2:11" s="1" customFormat="1" ht="16.5" customHeight="1">
      <c r="B47" s="40"/>
      <c r="C47" s="41"/>
      <c r="D47" s="41"/>
      <c r="E47" s="307" t="str">
        <f>E7</f>
        <v>Rozšíření parkoviště u DPS Revoluční, Nový Jičín</v>
      </c>
      <c r="F47" s="308"/>
      <c r="G47" s="308"/>
      <c r="H47" s="308"/>
      <c r="I47" s="126"/>
      <c r="J47" s="41"/>
      <c r="K47" s="44"/>
    </row>
    <row r="48" spans="2:11" ht="13.5">
      <c r="B48" s="27"/>
      <c r="C48" s="36" t="s">
        <v>110</v>
      </c>
      <c r="D48" s="28"/>
      <c r="E48" s="28"/>
      <c r="F48" s="28"/>
      <c r="G48" s="28"/>
      <c r="H48" s="28"/>
      <c r="I48" s="125"/>
      <c r="J48" s="28"/>
      <c r="K48" s="30"/>
    </row>
    <row r="49" spans="2:11" s="1" customFormat="1" ht="16.5" customHeight="1">
      <c r="B49" s="40"/>
      <c r="C49" s="41"/>
      <c r="D49" s="41"/>
      <c r="E49" s="307" t="s">
        <v>194</v>
      </c>
      <c r="F49" s="310"/>
      <c r="G49" s="310"/>
      <c r="H49" s="310"/>
      <c r="I49" s="126"/>
      <c r="J49" s="41"/>
      <c r="K49" s="44"/>
    </row>
    <row r="50" spans="2:11" s="1" customFormat="1" ht="14.45" customHeight="1">
      <c r="B50" s="40"/>
      <c r="C50" s="36" t="s">
        <v>195</v>
      </c>
      <c r="D50" s="41"/>
      <c r="E50" s="41"/>
      <c r="F50" s="41"/>
      <c r="G50" s="41"/>
      <c r="H50" s="41"/>
      <c r="I50" s="126"/>
      <c r="J50" s="41"/>
      <c r="K50" s="44"/>
    </row>
    <row r="51" spans="2:11" s="1" customFormat="1" ht="17.25" customHeight="1">
      <c r="B51" s="40"/>
      <c r="C51" s="41"/>
      <c r="D51" s="41"/>
      <c r="E51" s="309" t="str">
        <f>E11</f>
        <v>1.1 - Parkoviště</v>
      </c>
      <c r="F51" s="310"/>
      <c r="G51" s="310"/>
      <c r="H51" s="310"/>
      <c r="I51" s="126"/>
      <c r="J51" s="41"/>
      <c r="K51" s="44"/>
    </row>
    <row r="52" spans="2:11" s="1" customFormat="1" ht="6.95" customHeight="1">
      <c r="B52" s="40"/>
      <c r="C52" s="41"/>
      <c r="D52" s="41"/>
      <c r="E52" s="41"/>
      <c r="F52" s="41"/>
      <c r="G52" s="41"/>
      <c r="H52" s="41"/>
      <c r="I52" s="126"/>
      <c r="J52" s="41"/>
      <c r="K52" s="44"/>
    </row>
    <row r="53" spans="2:11" s="1" customFormat="1" ht="18" customHeight="1">
      <c r="B53" s="40"/>
      <c r="C53" s="36" t="s">
        <v>23</v>
      </c>
      <c r="D53" s="41"/>
      <c r="E53" s="41"/>
      <c r="F53" s="34" t="str">
        <f>F14</f>
        <v>Nový Jičín</v>
      </c>
      <c r="G53" s="41"/>
      <c r="H53" s="41"/>
      <c r="I53" s="127" t="s">
        <v>25</v>
      </c>
      <c r="J53" s="128" t="str">
        <f>IF(J14="","",J14)</f>
        <v>18. 6. 2018</v>
      </c>
      <c r="K53" s="44"/>
    </row>
    <row r="54" spans="2:11" s="1" customFormat="1" ht="6.95" customHeight="1">
      <c r="B54" s="40"/>
      <c r="C54" s="41"/>
      <c r="D54" s="41"/>
      <c r="E54" s="41"/>
      <c r="F54" s="41"/>
      <c r="G54" s="41"/>
      <c r="H54" s="41"/>
      <c r="I54" s="126"/>
      <c r="J54" s="41"/>
      <c r="K54" s="44"/>
    </row>
    <row r="55" spans="2:11" s="1" customFormat="1" ht="13.5">
      <c r="B55" s="40"/>
      <c r="C55" s="36" t="s">
        <v>27</v>
      </c>
      <c r="D55" s="41"/>
      <c r="E55" s="41"/>
      <c r="F55" s="34" t="str">
        <f>E17</f>
        <v>Město Nový Jičín</v>
      </c>
      <c r="G55" s="41"/>
      <c r="H55" s="41"/>
      <c r="I55" s="127" t="s">
        <v>35</v>
      </c>
      <c r="J55" s="272" t="str">
        <f>E23</f>
        <v>Ing. Miroslav Knápek</v>
      </c>
      <c r="K55" s="44"/>
    </row>
    <row r="56" spans="2:11" s="1" customFormat="1" ht="14.45" customHeight="1">
      <c r="B56" s="40"/>
      <c r="C56" s="36" t="s">
        <v>33</v>
      </c>
      <c r="D56" s="41"/>
      <c r="E56" s="41"/>
      <c r="F56" s="34" t="str">
        <f>IF(E20="","",E20)</f>
        <v/>
      </c>
      <c r="G56" s="41"/>
      <c r="H56" s="41"/>
      <c r="I56" s="126"/>
      <c r="J56" s="311"/>
      <c r="K56" s="44"/>
    </row>
    <row r="57" spans="2:11" s="1" customFormat="1" ht="10.35" customHeight="1">
      <c r="B57" s="40"/>
      <c r="C57" s="41"/>
      <c r="D57" s="41"/>
      <c r="E57" s="41"/>
      <c r="F57" s="41"/>
      <c r="G57" s="41"/>
      <c r="H57" s="41"/>
      <c r="I57" s="126"/>
      <c r="J57" s="41"/>
      <c r="K57" s="44"/>
    </row>
    <row r="58" spans="2:11" s="1" customFormat="1" ht="29.25" customHeight="1">
      <c r="B58" s="40"/>
      <c r="C58" s="152" t="s">
        <v>113</v>
      </c>
      <c r="D58" s="140"/>
      <c r="E58" s="140"/>
      <c r="F58" s="140"/>
      <c r="G58" s="140"/>
      <c r="H58" s="140"/>
      <c r="I58" s="153"/>
      <c r="J58" s="154" t="s">
        <v>114</v>
      </c>
      <c r="K58" s="155"/>
    </row>
    <row r="59" spans="2:11" s="1" customFormat="1" ht="10.35" customHeight="1">
      <c r="B59" s="40"/>
      <c r="C59" s="41"/>
      <c r="D59" s="41"/>
      <c r="E59" s="41"/>
      <c r="F59" s="41"/>
      <c r="G59" s="41"/>
      <c r="H59" s="41"/>
      <c r="I59" s="126"/>
      <c r="J59" s="41"/>
      <c r="K59" s="44"/>
    </row>
    <row r="60" spans="2:47" s="1" customFormat="1" ht="29.25" customHeight="1">
      <c r="B60" s="40"/>
      <c r="C60" s="156" t="s">
        <v>115</v>
      </c>
      <c r="D60" s="41"/>
      <c r="E60" s="41"/>
      <c r="F60" s="41"/>
      <c r="G60" s="41"/>
      <c r="H60" s="41"/>
      <c r="I60" s="126"/>
      <c r="J60" s="136">
        <f>J90</f>
        <v>0</v>
      </c>
      <c r="K60" s="44"/>
      <c r="AU60" s="23" t="s">
        <v>116</v>
      </c>
    </row>
    <row r="61" spans="2:11" s="8" customFormat="1" ht="24.95" customHeight="1">
      <c r="B61" s="157"/>
      <c r="C61" s="158"/>
      <c r="D61" s="159" t="s">
        <v>197</v>
      </c>
      <c r="E61" s="160"/>
      <c r="F61" s="160"/>
      <c r="G61" s="160"/>
      <c r="H61" s="160"/>
      <c r="I61" s="161"/>
      <c r="J61" s="162">
        <f>J91</f>
        <v>0</v>
      </c>
      <c r="K61" s="163"/>
    </row>
    <row r="62" spans="2:11" s="11" customFormat="1" ht="19.9" customHeight="1">
      <c r="B62" s="209"/>
      <c r="C62" s="210"/>
      <c r="D62" s="211" t="s">
        <v>198</v>
      </c>
      <c r="E62" s="212"/>
      <c r="F62" s="212"/>
      <c r="G62" s="212"/>
      <c r="H62" s="212"/>
      <c r="I62" s="213"/>
      <c r="J62" s="214">
        <f>J92</f>
        <v>0</v>
      </c>
      <c r="K62" s="215"/>
    </row>
    <row r="63" spans="2:11" s="11" customFormat="1" ht="19.9" customHeight="1">
      <c r="B63" s="209"/>
      <c r="C63" s="210"/>
      <c r="D63" s="211" t="s">
        <v>199</v>
      </c>
      <c r="E63" s="212"/>
      <c r="F63" s="212"/>
      <c r="G63" s="212"/>
      <c r="H63" s="212"/>
      <c r="I63" s="213"/>
      <c r="J63" s="214">
        <f>J143</f>
        <v>0</v>
      </c>
      <c r="K63" s="215"/>
    </row>
    <row r="64" spans="2:11" s="11" customFormat="1" ht="19.9" customHeight="1">
      <c r="B64" s="209"/>
      <c r="C64" s="210"/>
      <c r="D64" s="211" t="s">
        <v>200</v>
      </c>
      <c r="E64" s="212"/>
      <c r="F64" s="212"/>
      <c r="G64" s="212"/>
      <c r="H64" s="212"/>
      <c r="I64" s="213"/>
      <c r="J64" s="214">
        <f>J147</f>
        <v>0</v>
      </c>
      <c r="K64" s="215"/>
    </row>
    <row r="65" spans="2:11" s="11" customFormat="1" ht="19.9" customHeight="1">
      <c r="B65" s="209"/>
      <c r="C65" s="210"/>
      <c r="D65" s="211" t="s">
        <v>201</v>
      </c>
      <c r="E65" s="212"/>
      <c r="F65" s="212"/>
      <c r="G65" s="212"/>
      <c r="H65" s="212"/>
      <c r="I65" s="213"/>
      <c r="J65" s="214">
        <f>J160</f>
        <v>0</v>
      </c>
      <c r="K65" s="215"/>
    </row>
    <row r="66" spans="2:11" s="11" customFormat="1" ht="19.9" customHeight="1">
      <c r="B66" s="209"/>
      <c r="C66" s="210"/>
      <c r="D66" s="211" t="s">
        <v>202</v>
      </c>
      <c r="E66" s="212"/>
      <c r="F66" s="212"/>
      <c r="G66" s="212"/>
      <c r="H66" s="212"/>
      <c r="I66" s="213"/>
      <c r="J66" s="214">
        <f>J180</f>
        <v>0</v>
      </c>
      <c r="K66" s="215"/>
    </row>
    <row r="67" spans="2:11" s="11" customFormat="1" ht="19.9" customHeight="1">
      <c r="B67" s="209"/>
      <c r="C67" s="210"/>
      <c r="D67" s="211" t="s">
        <v>203</v>
      </c>
      <c r="E67" s="212"/>
      <c r="F67" s="212"/>
      <c r="G67" s="212"/>
      <c r="H67" s="212"/>
      <c r="I67" s="213"/>
      <c r="J67" s="214">
        <f>J230</f>
        <v>0</v>
      </c>
      <c r="K67" s="215"/>
    </row>
    <row r="68" spans="2:11" s="11" customFormat="1" ht="19.9" customHeight="1">
      <c r="B68" s="209"/>
      <c r="C68" s="210"/>
      <c r="D68" s="211" t="s">
        <v>204</v>
      </c>
      <c r="E68" s="212"/>
      <c r="F68" s="212"/>
      <c r="G68" s="212"/>
      <c r="H68" s="212"/>
      <c r="I68" s="213"/>
      <c r="J68" s="214">
        <f>J241</f>
        <v>0</v>
      </c>
      <c r="K68" s="215"/>
    </row>
    <row r="69" spans="2:11" s="1" customFormat="1" ht="21.75" customHeight="1">
      <c r="B69" s="40"/>
      <c r="C69" s="41"/>
      <c r="D69" s="41"/>
      <c r="E69" s="41"/>
      <c r="F69" s="41"/>
      <c r="G69" s="41"/>
      <c r="H69" s="41"/>
      <c r="I69" s="126"/>
      <c r="J69" s="41"/>
      <c r="K69" s="44"/>
    </row>
    <row r="70" spans="2:11" s="1" customFormat="1" ht="6.95" customHeight="1">
      <c r="B70" s="55"/>
      <c r="C70" s="56"/>
      <c r="D70" s="56"/>
      <c r="E70" s="56"/>
      <c r="F70" s="56"/>
      <c r="G70" s="56"/>
      <c r="H70" s="56"/>
      <c r="I70" s="147"/>
      <c r="J70" s="56"/>
      <c r="K70" s="57"/>
    </row>
    <row r="74" spans="2:12" s="1" customFormat="1" ht="6.95" customHeight="1">
      <c r="B74" s="58"/>
      <c r="C74" s="59"/>
      <c r="D74" s="59"/>
      <c r="E74" s="59"/>
      <c r="F74" s="59"/>
      <c r="G74" s="59"/>
      <c r="H74" s="59"/>
      <c r="I74" s="150"/>
      <c r="J74" s="59"/>
      <c r="K74" s="59"/>
      <c r="L74" s="60"/>
    </row>
    <row r="75" spans="2:12" s="1" customFormat="1" ht="36.95" customHeight="1">
      <c r="B75" s="40"/>
      <c r="C75" s="61" t="s">
        <v>119</v>
      </c>
      <c r="D75" s="62"/>
      <c r="E75" s="62"/>
      <c r="F75" s="62"/>
      <c r="G75" s="62"/>
      <c r="H75" s="62"/>
      <c r="I75" s="164"/>
      <c r="J75" s="62"/>
      <c r="K75" s="62"/>
      <c r="L75" s="60"/>
    </row>
    <row r="76" spans="2:12" s="1" customFormat="1" ht="6.95" customHeight="1">
      <c r="B76" s="40"/>
      <c r="C76" s="62"/>
      <c r="D76" s="62"/>
      <c r="E76" s="62"/>
      <c r="F76" s="62"/>
      <c r="G76" s="62"/>
      <c r="H76" s="62"/>
      <c r="I76" s="164"/>
      <c r="J76" s="62"/>
      <c r="K76" s="62"/>
      <c r="L76" s="60"/>
    </row>
    <row r="77" spans="2:12" s="1" customFormat="1" ht="14.45" customHeight="1">
      <c r="B77" s="40"/>
      <c r="C77" s="64" t="s">
        <v>18</v>
      </c>
      <c r="D77" s="62"/>
      <c r="E77" s="62"/>
      <c r="F77" s="62"/>
      <c r="G77" s="62"/>
      <c r="H77" s="62"/>
      <c r="I77" s="164"/>
      <c r="J77" s="62"/>
      <c r="K77" s="62"/>
      <c r="L77" s="60"/>
    </row>
    <row r="78" spans="2:12" s="1" customFormat="1" ht="16.5" customHeight="1">
      <c r="B78" s="40"/>
      <c r="C78" s="62"/>
      <c r="D78" s="62"/>
      <c r="E78" s="312" t="str">
        <f>E7</f>
        <v>Rozšíření parkoviště u DPS Revoluční, Nový Jičín</v>
      </c>
      <c r="F78" s="313"/>
      <c r="G78" s="313"/>
      <c r="H78" s="313"/>
      <c r="I78" s="164"/>
      <c r="J78" s="62"/>
      <c r="K78" s="62"/>
      <c r="L78" s="60"/>
    </row>
    <row r="79" spans="2:12" ht="13.5">
      <c r="B79" s="27"/>
      <c r="C79" s="64" t="s">
        <v>110</v>
      </c>
      <c r="D79" s="216"/>
      <c r="E79" s="216"/>
      <c r="F79" s="216"/>
      <c r="G79" s="216"/>
      <c r="H79" s="216"/>
      <c r="J79" s="216"/>
      <c r="K79" s="216"/>
      <c r="L79" s="217"/>
    </row>
    <row r="80" spans="2:12" s="1" customFormat="1" ht="16.5" customHeight="1">
      <c r="B80" s="40"/>
      <c r="C80" s="62"/>
      <c r="D80" s="62"/>
      <c r="E80" s="312" t="s">
        <v>194</v>
      </c>
      <c r="F80" s="314"/>
      <c r="G80" s="314"/>
      <c r="H80" s="314"/>
      <c r="I80" s="164"/>
      <c r="J80" s="62"/>
      <c r="K80" s="62"/>
      <c r="L80" s="60"/>
    </row>
    <row r="81" spans="2:12" s="1" customFormat="1" ht="14.45" customHeight="1">
      <c r="B81" s="40"/>
      <c r="C81" s="64" t="s">
        <v>195</v>
      </c>
      <c r="D81" s="62"/>
      <c r="E81" s="62"/>
      <c r="F81" s="62"/>
      <c r="G81" s="62"/>
      <c r="H81" s="62"/>
      <c r="I81" s="164"/>
      <c r="J81" s="62"/>
      <c r="K81" s="62"/>
      <c r="L81" s="60"/>
    </row>
    <row r="82" spans="2:12" s="1" customFormat="1" ht="17.25" customHeight="1">
      <c r="B82" s="40"/>
      <c r="C82" s="62"/>
      <c r="D82" s="62"/>
      <c r="E82" s="283" t="str">
        <f>E11</f>
        <v>1.1 - Parkoviště</v>
      </c>
      <c r="F82" s="314"/>
      <c r="G82" s="314"/>
      <c r="H82" s="314"/>
      <c r="I82" s="164"/>
      <c r="J82" s="62"/>
      <c r="K82" s="62"/>
      <c r="L82" s="60"/>
    </row>
    <row r="83" spans="2:12" s="1" customFormat="1" ht="6.95" customHeight="1">
      <c r="B83" s="40"/>
      <c r="C83" s="62"/>
      <c r="D83" s="62"/>
      <c r="E83" s="62"/>
      <c r="F83" s="62"/>
      <c r="G83" s="62"/>
      <c r="H83" s="62"/>
      <c r="I83" s="164"/>
      <c r="J83" s="62"/>
      <c r="K83" s="62"/>
      <c r="L83" s="60"/>
    </row>
    <row r="84" spans="2:12" s="1" customFormat="1" ht="18" customHeight="1">
      <c r="B84" s="40"/>
      <c r="C84" s="64" t="s">
        <v>23</v>
      </c>
      <c r="D84" s="62"/>
      <c r="E84" s="62"/>
      <c r="F84" s="165" t="str">
        <f>F14</f>
        <v>Nový Jičín</v>
      </c>
      <c r="G84" s="62"/>
      <c r="H84" s="62"/>
      <c r="I84" s="166" t="s">
        <v>25</v>
      </c>
      <c r="J84" s="72" t="str">
        <f>IF(J14="","",J14)</f>
        <v>18. 6. 2018</v>
      </c>
      <c r="K84" s="62"/>
      <c r="L84" s="60"/>
    </row>
    <row r="85" spans="2:12" s="1" customFormat="1" ht="6.95" customHeight="1">
      <c r="B85" s="40"/>
      <c r="C85" s="62"/>
      <c r="D85" s="62"/>
      <c r="E85" s="62"/>
      <c r="F85" s="62"/>
      <c r="G85" s="62"/>
      <c r="H85" s="62"/>
      <c r="I85" s="164"/>
      <c r="J85" s="62"/>
      <c r="K85" s="62"/>
      <c r="L85" s="60"/>
    </row>
    <row r="86" spans="2:12" s="1" customFormat="1" ht="13.5">
      <c r="B86" s="40"/>
      <c r="C86" s="64" t="s">
        <v>27</v>
      </c>
      <c r="D86" s="62"/>
      <c r="E86" s="62"/>
      <c r="F86" s="165" t="str">
        <f>E17</f>
        <v>Město Nový Jičín</v>
      </c>
      <c r="G86" s="62"/>
      <c r="H86" s="62"/>
      <c r="I86" s="166" t="s">
        <v>35</v>
      </c>
      <c r="J86" s="165" t="str">
        <f>E23</f>
        <v>Ing. Miroslav Knápek</v>
      </c>
      <c r="K86" s="62"/>
      <c r="L86" s="60"/>
    </row>
    <row r="87" spans="2:12" s="1" customFormat="1" ht="14.45" customHeight="1">
      <c r="B87" s="40"/>
      <c r="C87" s="64" t="s">
        <v>33</v>
      </c>
      <c r="D87" s="62"/>
      <c r="E87" s="62"/>
      <c r="F87" s="165" t="str">
        <f>IF(E20="","",E20)</f>
        <v/>
      </c>
      <c r="G87" s="62"/>
      <c r="H87" s="62"/>
      <c r="I87" s="164"/>
      <c r="J87" s="62"/>
      <c r="K87" s="62"/>
      <c r="L87" s="60"/>
    </row>
    <row r="88" spans="2:12" s="1" customFormat="1" ht="10.35" customHeight="1">
      <c r="B88" s="40"/>
      <c r="C88" s="62"/>
      <c r="D88" s="62"/>
      <c r="E88" s="62"/>
      <c r="F88" s="62"/>
      <c r="G88" s="62"/>
      <c r="H88" s="62"/>
      <c r="I88" s="164"/>
      <c r="J88" s="62"/>
      <c r="K88" s="62"/>
      <c r="L88" s="60"/>
    </row>
    <row r="89" spans="2:20" s="9" customFormat="1" ht="29.25" customHeight="1">
      <c r="B89" s="167"/>
      <c r="C89" s="168" t="s">
        <v>120</v>
      </c>
      <c r="D89" s="169" t="s">
        <v>59</v>
      </c>
      <c r="E89" s="169" t="s">
        <v>55</v>
      </c>
      <c r="F89" s="169" t="s">
        <v>121</v>
      </c>
      <c r="G89" s="169" t="s">
        <v>122</v>
      </c>
      <c r="H89" s="169" t="s">
        <v>123</v>
      </c>
      <c r="I89" s="170" t="s">
        <v>124</v>
      </c>
      <c r="J89" s="169" t="s">
        <v>114</v>
      </c>
      <c r="K89" s="171" t="s">
        <v>125</v>
      </c>
      <c r="L89" s="172"/>
      <c r="M89" s="80" t="s">
        <v>126</v>
      </c>
      <c r="N89" s="81" t="s">
        <v>44</v>
      </c>
      <c r="O89" s="81" t="s">
        <v>127</v>
      </c>
      <c r="P89" s="81" t="s">
        <v>128</v>
      </c>
      <c r="Q89" s="81" t="s">
        <v>129</v>
      </c>
      <c r="R89" s="81" t="s">
        <v>130</v>
      </c>
      <c r="S89" s="81" t="s">
        <v>131</v>
      </c>
      <c r="T89" s="82" t="s">
        <v>132</v>
      </c>
    </row>
    <row r="90" spans="2:63" s="1" customFormat="1" ht="29.25" customHeight="1">
      <c r="B90" s="40"/>
      <c r="C90" s="86" t="s">
        <v>115</v>
      </c>
      <c r="D90" s="62"/>
      <c r="E90" s="62"/>
      <c r="F90" s="62"/>
      <c r="G90" s="62"/>
      <c r="H90" s="62"/>
      <c r="I90" s="164"/>
      <c r="J90" s="173">
        <f>BK90</f>
        <v>0</v>
      </c>
      <c r="K90" s="62"/>
      <c r="L90" s="60"/>
      <c r="M90" s="83"/>
      <c r="N90" s="84"/>
      <c r="O90" s="84"/>
      <c r="P90" s="174">
        <f>P91</f>
        <v>0</v>
      </c>
      <c r="Q90" s="84"/>
      <c r="R90" s="174">
        <f>R91</f>
        <v>258.161435</v>
      </c>
      <c r="S90" s="84"/>
      <c r="T90" s="175">
        <f>T91</f>
        <v>4.1819999999999995</v>
      </c>
      <c r="AT90" s="23" t="s">
        <v>73</v>
      </c>
      <c r="AU90" s="23" t="s">
        <v>116</v>
      </c>
      <c r="BK90" s="176">
        <f>BK91</f>
        <v>0</v>
      </c>
    </row>
    <row r="91" spans="2:63" s="10" customFormat="1" ht="37.35" customHeight="1">
      <c r="B91" s="177"/>
      <c r="C91" s="178"/>
      <c r="D91" s="179" t="s">
        <v>73</v>
      </c>
      <c r="E91" s="180" t="s">
        <v>205</v>
      </c>
      <c r="F91" s="180" t="s">
        <v>206</v>
      </c>
      <c r="G91" s="178"/>
      <c r="H91" s="178"/>
      <c r="I91" s="181"/>
      <c r="J91" s="182">
        <f>BK91</f>
        <v>0</v>
      </c>
      <c r="K91" s="178"/>
      <c r="L91" s="183"/>
      <c r="M91" s="184"/>
      <c r="N91" s="185"/>
      <c r="O91" s="185"/>
      <c r="P91" s="186">
        <f>P92+P143+P147+P160+P180+P230+P241</f>
        <v>0</v>
      </c>
      <c r="Q91" s="185"/>
      <c r="R91" s="186">
        <f>R92+R143+R147+R160+R180+R230+R241</f>
        <v>258.161435</v>
      </c>
      <c r="S91" s="185"/>
      <c r="T91" s="187">
        <f>T92+T143+T147+T160+T180+T230+T241</f>
        <v>4.1819999999999995</v>
      </c>
      <c r="AR91" s="188" t="s">
        <v>81</v>
      </c>
      <c r="AT91" s="189" t="s">
        <v>73</v>
      </c>
      <c r="AU91" s="189" t="s">
        <v>74</v>
      </c>
      <c r="AY91" s="188" t="s">
        <v>136</v>
      </c>
      <c r="BK91" s="190">
        <f>BK92+BK143+BK147+BK160+BK180+BK230+BK241</f>
        <v>0</v>
      </c>
    </row>
    <row r="92" spans="2:63" s="10" customFormat="1" ht="19.9" customHeight="1">
      <c r="B92" s="177"/>
      <c r="C92" s="178"/>
      <c r="D92" s="179" t="s">
        <v>73</v>
      </c>
      <c r="E92" s="218" t="s">
        <v>81</v>
      </c>
      <c r="F92" s="218" t="s">
        <v>207</v>
      </c>
      <c r="G92" s="178"/>
      <c r="H92" s="178"/>
      <c r="I92" s="181"/>
      <c r="J92" s="219">
        <f>BK92</f>
        <v>0</v>
      </c>
      <c r="K92" s="178"/>
      <c r="L92" s="183"/>
      <c r="M92" s="184"/>
      <c r="N92" s="185"/>
      <c r="O92" s="185"/>
      <c r="P92" s="186">
        <f>SUM(P93:P142)</f>
        <v>0</v>
      </c>
      <c r="Q92" s="185"/>
      <c r="R92" s="186">
        <f>SUM(R93:R142)</f>
        <v>20.01295</v>
      </c>
      <c r="S92" s="185"/>
      <c r="T92" s="187">
        <f>SUM(T93:T142)</f>
        <v>4.1</v>
      </c>
      <c r="AR92" s="188" t="s">
        <v>81</v>
      </c>
      <c r="AT92" s="189" t="s">
        <v>73</v>
      </c>
      <c r="AU92" s="189" t="s">
        <v>81</v>
      </c>
      <c r="AY92" s="188" t="s">
        <v>136</v>
      </c>
      <c r="BK92" s="190">
        <f>SUM(BK93:BK142)</f>
        <v>0</v>
      </c>
    </row>
    <row r="93" spans="2:65" s="1" customFormat="1" ht="16.5" customHeight="1">
      <c r="B93" s="40"/>
      <c r="C93" s="191" t="s">
        <v>81</v>
      </c>
      <c r="D93" s="191" t="s">
        <v>137</v>
      </c>
      <c r="E93" s="192" t="s">
        <v>208</v>
      </c>
      <c r="F93" s="193" t="s">
        <v>209</v>
      </c>
      <c r="G93" s="194" t="s">
        <v>210</v>
      </c>
      <c r="H93" s="195">
        <v>20</v>
      </c>
      <c r="I93" s="196"/>
      <c r="J93" s="197">
        <f>ROUND(I93*H93,2)</f>
        <v>0</v>
      </c>
      <c r="K93" s="193" t="s">
        <v>141</v>
      </c>
      <c r="L93" s="60"/>
      <c r="M93" s="198" t="s">
        <v>21</v>
      </c>
      <c r="N93" s="199" t="s">
        <v>45</v>
      </c>
      <c r="O93" s="41"/>
      <c r="P93" s="200">
        <f>O93*H93</f>
        <v>0</v>
      </c>
      <c r="Q93" s="200">
        <v>0</v>
      </c>
      <c r="R93" s="200">
        <f>Q93*H93</f>
        <v>0</v>
      </c>
      <c r="S93" s="200">
        <v>0.205</v>
      </c>
      <c r="T93" s="201">
        <f>S93*H93</f>
        <v>4.1</v>
      </c>
      <c r="AR93" s="23" t="s">
        <v>135</v>
      </c>
      <c r="AT93" s="23" t="s">
        <v>137</v>
      </c>
      <c r="AU93" s="23" t="s">
        <v>83</v>
      </c>
      <c r="AY93" s="23" t="s">
        <v>136</v>
      </c>
      <c r="BE93" s="202">
        <f>IF(N93="základní",J93,0)</f>
        <v>0</v>
      </c>
      <c r="BF93" s="202">
        <f>IF(N93="snížená",J93,0)</f>
        <v>0</v>
      </c>
      <c r="BG93" s="202">
        <f>IF(N93="zákl. přenesená",J93,0)</f>
        <v>0</v>
      </c>
      <c r="BH93" s="202">
        <f>IF(N93="sníž. přenesená",J93,0)</f>
        <v>0</v>
      </c>
      <c r="BI93" s="202">
        <f>IF(N93="nulová",J93,0)</f>
        <v>0</v>
      </c>
      <c r="BJ93" s="23" t="s">
        <v>81</v>
      </c>
      <c r="BK93" s="202">
        <f>ROUND(I93*H93,2)</f>
        <v>0</v>
      </c>
      <c r="BL93" s="23" t="s">
        <v>135</v>
      </c>
      <c r="BM93" s="23" t="s">
        <v>211</v>
      </c>
    </row>
    <row r="94" spans="2:51" s="12" customFormat="1" ht="13.5">
      <c r="B94" s="220"/>
      <c r="C94" s="221"/>
      <c r="D94" s="203" t="s">
        <v>212</v>
      </c>
      <c r="E94" s="222" t="s">
        <v>21</v>
      </c>
      <c r="F94" s="223" t="s">
        <v>213</v>
      </c>
      <c r="G94" s="221"/>
      <c r="H94" s="224">
        <v>20</v>
      </c>
      <c r="I94" s="225"/>
      <c r="J94" s="221"/>
      <c r="K94" s="221"/>
      <c r="L94" s="226"/>
      <c r="M94" s="227"/>
      <c r="N94" s="228"/>
      <c r="O94" s="228"/>
      <c r="P94" s="228"/>
      <c r="Q94" s="228"/>
      <c r="R94" s="228"/>
      <c r="S94" s="228"/>
      <c r="T94" s="229"/>
      <c r="AT94" s="230" t="s">
        <v>212</v>
      </c>
      <c r="AU94" s="230" t="s">
        <v>83</v>
      </c>
      <c r="AV94" s="12" t="s">
        <v>83</v>
      </c>
      <c r="AW94" s="12" t="s">
        <v>37</v>
      </c>
      <c r="AX94" s="12" t="s">
        <v>74</v>
      </c>
      <c r="AY94" s="230" t="s">
        <v>136</v>
      </c>
    </row>
    <row r="95" spans="2:51" s="13" customFormat="1" ht="13.5">
      <c r="B95" s="231"/>
      <c r="C95" s="232"/>
      <c r="D95" s="203" t="s">
        <v>212</v>
      </c>
      <c r="E95" s="233" t="s">
        <v>21</v>
      </c>
      <c r="F95" s="234" t="s">
        <v>214</v>
      </c>
      <c r="G95" s="232"/>
      <c r="H95" s="235">
        <v>20</v>
      </c>
      <c r="I95" s="236"/>
      <c r="J95" s="232"/>
      <c r="K95" s="232"/>
      <c r="L95" s="237"/>
      <c r="M95" s="238"/>
      <c r="N95" s="239"/>
      <c r="O95" s="239"/>
      <c r="P95" s="239"/>
      <c r="Q95" s="239"/>
      <c r="R95" s="239"/>
      <c r="S95" s="239"/>
      <c r="T95" s="240"/>
      <c r="AT95" s="241" t="s">
        <v>212</v>
      </c>
      <c r="AU95" s="241" t="s">
        <v>83</v>
      </c>
      <c r="AV95" s="13" t="s">
        <v>135</v>
      </c>
      <c r="AW95" s="13" t="s">
        <v>37</v>
      </c>
      <c r="AX95" s="13" t="s">
        <v>81</v>
      </c>
      <c r="AY95" s="241" t="s">
        <v>136</v>
      </c>
    </row>
    <row r="96" spans="2:65" s="1" customFormat="1" ht="25.5" customHeight="1">
      <c r="B96" s="40"/>
      <c r="C96" s="191" t="s">
        <v>83</v>
      </c>
      <c r="D96" s="191" t="s">
        <v>137</v>
      </c>
      <c r="E96" s="192" t="s">
        <v>215</v>
      </c>
      <c r="F96" s="193" t="s">
        <v>216</v>
      </c>
      <c r="G96" s="194" t="s">
        <v>217</v>
      </c>
      <c r="H96" s="195">
        <v>110</v>
      </c>
      <c r="I96" s="196"/>
      <c r="J96" s="197">
        <f>ROUND(I96*H96,2)</f>
        <v>0</v>
      </c>
      <c r="K96" s="193" t="s">
        <v>141</v>
      </c>
      <c r="L96" s="60"/>
      <c r="M96" s="198" t="s">
        <v>21</v>
      </c>
      <c r="N96" s="199" t="s">
        <v>45</v>
      </c>
      <c r="O96" s="41"/>
      <c r="P96" s="200">
        <f>O96*H96</f>
        <v>0</v>
      </c>
      <c r="Q96" s="200">
        <v>0</v>
      </c>
      <c r="R96" s="200">
        <f>Q96*H96</f>
        <v>0</v>
      </c>
      <c r="S96" s="200">
        <v>0</v>
      </c>
      <c r="T96" s="201">
        <f>S96*H96</f>
        <v>0</v>
      </c>
      <c r="AR96" s="23" t="s">
        <v>135</v>
      </c>
      <c r="AT96" s="23" t="s">
        <v>137</v>
      </c>
      <c r="AU96" s="23" t="s">
        <v>83</v>
      </c>
      <c r="AY96" s="23" t="s">
        <v>136</v>
      </c>
      <c r="BE96" s="202">
        <f>IF(N96="základní",J96,0)</f>
        <v>0</v>
      </c>
      <c r="BF96" s="202">
        <f>IF(N96="snížená",J96,0)</f>
        <v>0</v>
      </c>
      <c r="BG96" s="202">
        <f>IF(N96="zákl. přenesená",J96,0)</f>
        <v>0</v>
      </c>
      <c r="BH96" s="202">
        <f>IF(N96="sníž. přenesená",J96,0)</f>
        <v>0</v>
      </c>
      <c r="BI96" s="202">
        <f>IF(N96="nulová",J96,0)</f>
        <v>0</v>
      </c>
      <c r="BJ96" s="23" t="s">
        <v>81</v>
      </c>
      <c r="BK96" s="202">
        <f>ROUND(I96*H96,2)</f>
        <v>0</v>
      </c>
      <c r="BL96" s="23" t="s">
        <v>135</v>
      </c>
      <c r="BM96" s="23" t="s">
        <v>218</v>
      </c>
    </row>
    <row r="97" spans="2:51" s="12" customFormat="1" ht="13.5">
      <c r="B97" s="220"/>
      <c r="C97" s="221"/>
      <c r="D97" s="203" t="s">
        <v>212</v>
      </c>
      <c r="E97" s="222" t="s">
        <v>21</v>
      </c>
      <c r="F97" s="223" t="s">
        <v>219</v>
      </c>
      <c r="G97" s="221"/>
      <c r="H97" s="224">
        <v>110</v>
      </c>
      <c r="I97" s="225"/>
      <c r="J97" s="221"/>
      <c r="K97" s="221"/>
      <c r="L97" s="226"/>
      <c r="M97" s="227"/>
      <c r="N97" s="228"/>
      <c r="O97" s="228"/>
      <c r="P97" s="228"/>
      <c r="Q97" s="228"/>
      <c r="R97" s="228"/>
      <c r="S97" s="228"/>
      <c r="T97" s="229"/>
      <c r="AT97" s="230" t="s">
        <v>212</v>
      </c>
      <c r="AU97" s="230" t="s">
        <v>83</v>
      </c>
      <c r="AV97" s="12" t="s">
        <v>83</v>
      </c>
      <c r="AW97" s="12" t="s">
        <v>37</v>
      </c>
      <c r="AX97" s="12" t="s">
        <v>74</v>
      </c>
      <c r="AY97" s="230" t="s">
        <v>136</v>
      </c>
    </row>
    <row r="98" spans="2:51" s="13" customFormat="1" ht="13.5">
      <c r="B98" s="231"/>
      <c r="C98" s="232"/>
      <c r="D98" s="203" t="s">
        <v>212</v>
      </c>
      <c r="E98" s="233" t="s">
        <v>21</v>
      </c>
      <c r="F98" s="234" t="s">
        <v>214</v>
      </c>
      <c r="G98" s="232"/>
      <c r="H98" s="235">
        <v>110</v>
      </c>
      <c r="I98" s="236"/>
      <c r="J98" s="232"/>
      <c r="K98" s="232"/>
      <c r="L98" s="237"/>
      <c r="M98" s="238"/>
      <c r="N98" s="239"/>
      <c r="O98" s="239"/>
      <c r="P98" s="239"/>
      <c r="Q98" s="239"/>
      <c r="R98" s="239"/>
      <c r="S98" s="239"/>
      <c r="T98" s="240"/>
      <c r="AT98" s="241" t="s">
        <v>212</v>
      </c>
      <c r="AU98" s="241" t="s">
        <v>83</v>
      </c>
      <c r="AV98" s="13" t="s">
        <v>135</v>
      </c>
      <c r="AW98" s="13" t="s">
        <v>37</v>
      </c>
      <c r="AX98" s="13" t="s">
        <v>81</v>
      </c>
      <c r="AY98" s="241" t="s">
        <v>136</v>
      </c>
    </row>
    <row r="99" spans="2:65" s="1" customFormat="1" ht="16.5" customHeight="1">
      <c r="B99" s="40"/>
      <c r="C99" s="191" t="s">
        <v>150</v>
      </c>
      <c r="D99" s="191" t="s">
        <v>137</v>
      </c>
      <c r="E99" s="192" t="s">
        <v>220</v>
      </c>
      <c r="F99" s="193" t="s">
        <v>221</v>
      </c>
      <c r="G99" s="194" t="s">
        <v>217</v>
      </c>
      <c r="H99" s="195">
        <v>9.6</v>
      </c>
      <c r="I99" s="196"/>
      <c r="J99" s="197">
        <f>ROUND(I99*H99,2)</f>
        <v>0</v>
      </c>
      <c r="K99" s="193" t="s">
        <v>141</v>
      </c>
      <c r="L99" s="60"/>
      <c r="M99" s="198" t="s">
        <v>21</v>
      </c>
      <c r="N99" s="199" t="s">
        <v>45</v>
      </c>
      <c r="O99" s="41"/>
      <c r="P99" s="200">
        <f>O99*H99</f>
        <v>0</v>
      </c>
      <c r="Q99" s="200">
        <v>0</v>
      </c>
      <c r="R99" s="200">
        <f>Q99*H99</f>
        <v>0</v>
      </c>
      <c r="S99" s="200">
        <v>0</v>
      </c>
      <c r="T99" s="201">
        <f>S99*H99</f>
        <v>0</v>
      </c>
      <c r="AR99" s="23" t="s">
        <v>135</v>
      </c>
      <c r="AT99" s="23" t="s">
        <v>137</v>
      </c>
      <c r="AU99" s="23" t="s">
        <v>83</v>
      </c>
      <c r="AY99" s="23" t="s">
        <v>136</v>
      </c>
      <c r="BE99" s="202">
        <f>IF(N99="základní",J99,0)</f>
        <v>0</v>
      </c>
      <c r="BF99" s="202">
        <f>IF(N99="snížená",J99,0)</f>
        <v>0</v>
      </c>
      <c r="BG99" s="202">
        <f>IF(N99="zákl. přenesená",J99,0)</f>
        <v>0</v>
      </c>
      <c r="BH99" s="202">
        <f>IF(N99="sníž. přenesená",J99,0)</f>
        <v>0</v>
      </c>
      <c r="BI99" s="202">
        <f>IF(N99="nulová",J99,0)</f>
        <v>0</v>
      </c>
      <c r="BJ99" s="23" t="s">
        <v>81</v>
      </c>
      <c r="BK99" s="202">
        <f>ROUND(I99*H99,2)</f>
        <v>0</v>
      </c>
      <c r="BL99" s="23" t="s">
        <v>135</v>
      </c>
      <c r="BM99" s="23" t="s">
        <v>222</v>
      </c>
    </row>
    <row r="100" spans="2:51" s="12" customFormat="1" ht="13.5">
      <c r="B100" s="220"/>
      <c r="C100" s="221"/>
      <c r="D100" s="203" t="s">
        <v>212</v>
      </c>
      <c r="E100" s="222" t="s">
        <v>21</v>
      </c>
      <c r="F100" s="223" t="s">
        <v>223</v>
      </c>
      <c r="G100" s="221"/>
      <c r="H100" s="224">
        <v>9.6</v>
      </c>
      <c r="I100" s="225"/>
      <c r="J100" s="221"/>
      <c r="K100" s="221"/>
      <c r="L100" s="226"/>
      <c r="M100" s="227"/>
      <c r="N100" s="228"/>
      <c r="O100" s="228"/>
      <c r="P100" s="228"/>
      <c r="Q100" s="228"/>
      <c r="R100" s="228"/>
      <c r="S100" s="228"/>
      <c r="T100" s="229"/>
      <c r="AT100" s="230" t="s">
        <v>212</v>
      </c>
      <c r="AU100" s="230" t="s">
        <v>83</v>
      </c>
      <c r="AV100" s="12" t="s">
        <v>83</v>
      </c>
      <c r="AW100" s="12" t="s">
        <v>37</v>
      </c>
      <c r="AX100" s="12" t="s">
        <v>74</v>
      </c>
      <c r="AY100" s="230" t="s">
        <v>136</v>
      </c>
    </row>
    <row r="101" spans="2:51" s="13" customFormat="1" ht="13.5">
      <c r="B101" s="231"/>
      <c r="C101" s="232"/>
      <c r="D101" s="203" t="s">
        <v>212</v>
      </c>
      <c r="E101" s="233" t="s">
        <v>21</v>
      </c>
      <c r="F101" s="234" t="s">
        <v>214</v>
      </c>
      <c r="G101" s="232"/>
      <c r="H101" s="235">
        <v>9.6</v>
      </c>
      <c r="I101" s="236"/>
      <c r="J101" s="232"/>
      <c r="K101" s="232"/>
      <c r="L101" s="237"/>
      <c r="M101" s="238"/>
      <c r="N101" s="239"/>
      <c r="O101" s="239"/>
      <c r="P101" s="239"/>
      <c r="Q101" s="239"/>
      <c r="R101" s="239"/>
      <c r="S101" s="239"/>
      <c r="T101" s="240"/>
      <c r="AT101" s="241" t="s">
        <v>212</v>
      </c>
      <c r="AU101" s="241" t="s">
        <v>83</v>
      </c>
      <c r="AV101" s="13" t="s">
        <v>135</v>
      </c>
      <c r="AW101" s="13" t="s">
        <v>37</v>
      </c>
      <c r="AX101" s="13" t="s">
        <v>81</v>
      </c>
      <c r="AY101" s="241" t="s">
        <v>136</v>
      </c>
    </row>
    <row r="102" spans="2:65" s="1" customFormat="1" ht="16.5" customHeight="1">
      <c r="B102" s="40"/>
      <c r="C102" s="191" t="s">
        <v>135</v>
      </c>
      <c r="D102" s="191" t="s">
        <v>137</v>
      </c>
      <c r="E102" s="192" t="s">
        <v>224</v>
      </c>
      <c r="F102" s="193" t="s">
        <v>225</v>
      </c>
      <c r="G102" s="194" t="s">
        <v>217</v>
      </c>
      <c r="H102" s="195">
        <v>9.6</v>
      </c>
      <c r="I102" s="196"/>
      <c r="J102" s="197">
        <f>ROUND(I102*H102,2)</f>
        <v>0</v>
      </c>
      <c r="K102" s="193" t="s">
        <v>141</v>
      </c>
      <c r="L102" s="60"/>
      <c r="M102" s="198" t="s">
        <v>21</v>
      </c>
      <c r="N102" s="199" t="s">
        <v>45</v>
      </c>
      <c r="O102" s="41"/>
      <c r="P102" s="200">
        <f>O102*H102</f>
        <v>0</v>
      </c>
      <c r="Q102" s="200">
        <v>0</v>
      </c>
      <c r="R102" s="200">
        <f>Q102*H102</f>
        <v>0</v>
      </c>
      <c r="S102" s="200">
        <v>0</v>
      </c>
      <c r="T102" s="201">
        <f>S102*H102</f>
        <v>0</v>
      </c>
      <c r="AR102" s="23" t="s">
        <v>135</v>
      </c>
      <c r="AT102" s="23" t="s">
        <v>137</v>
      </c>
      <c r="AU102" s="23" t="s">
        <v>83</v>
      </c>
      <c r="AY102" s="23" t="s">
        <v>136</v>
      </c>
      <c r="BE102" s="202">
        <f>IF(N102="základní",J102,0)</f>
        <v>0</v>
      </c>
      <c r="BF102" s="202">
        <f>IF(N102="snížená",J102,0)</f>
        <v>0</v>
      </c>
      <c r="BG102" s="202">
        <f>IF(N102="zákl. přenesená",J102,0)</f>
        <v>0</v>
      </c>
      <c r="BH102" s="202">
        <f>IF(N102="sníž. přenesená",J102,0)</f>
        <v>0</v>
      </c>
      <c r="BI102" s="202">
        <f>IF(N102="nulová",J102,0)</f>
        <v>0</v>
      </c>
      <c r="BJ102" s="23" t="s">
        <v>81</v>
      </c>
      <c r="BK102" s="202">
        <f>ROUND(I102*H102,2)</f>
        <v>0</v>
      </c>
      <c r="BL102" s="23" t="s">
        <v>135</v>
      </c>
      <c r="BM102" s="23" t="s">
        <v>226</v>
      </c>
    </row>
    <row r="103" spans="2:51" s="12" customFormat="1" ht="13.5">
      <c r="B103" s="220"/>
      <c r="C103" s="221"/>
      <c r="D103" s="203" t="s">
        <v>212</v>
      </c>
      <c r="E103" s="222" t="s">
        <v>21</v>
      </c>
      <c r="F103" s="223" t="s">
        <v>227</v>
      </c>
      <c r="G103" s="221"/>
      <c r="H103" s="224">
        <v>9.6</v>
      </c>
      <c r="I103" s="225"/>
      <c r="J103" s="221"/>
      <c r="K103" s="221"/>
      <c r="L103" s="226"/>
      <c r="M103" s="227"/>
      <c r="N103" s="228"/>
      <c r="O103" s="228"/>
      <c r="P103" s="228"/>
      <c r="Q103" s="228"/>
      <c r="R103" s="228"/>
      <c r="S103" s="228"/>
      <c r="T103" s="229"/>
      <c r="AT103" s="230" t="s">
        <v>212</v>
      </c>
      <c r="AU103" s="230" t="s">
        <v>83</v>
      </c>
      <c r="AV103" s="12" t="s">
        <v>83</v>
      </c>
      <c r="AW103" s="12" t="s">
        <v>37</v>
      </c>
      <c r="AX103" s="12" t="s">
        <v>74</v>
      </c>
      <c r="AY103" s="230" t="s">
        <v>136</v>
      </c>
    </row>
    <row r="104" spans="2:51" s="13" customFormat="1" ht="13.5">
      <c r="B104" s="231"/>
      <c r="C104" s="232"/>
      <c r="D104" s="203" t="s">
        <v>212</v>
      </c>
      <c r="E104" s="233" t="s">
        <v>21</v>
      </c>
      <c r="F104" s="234" t="s">
        <v>214</v>
      </c>
      <c r="G104" s="232"/>
      <c r="H104" s="235">
        <v>9.6</v>
      </c>
      <c r="I104" s="236"/>
      <c r="J104" s="232"/>
      <c r="K104" s="232"/>
      <c r="L104" s="237"/>
      <c r="M104" s="238"/>
      <c r="N104" s="239"/>
      <c r="O104" s="239"/>
      <c r="P104" s="239"/>
      <c r="Q104" s="239"/>
      <c r="R104" s="239"/>
      <c r="S104" s="239"/>
      <c r="T104" s="240"/>
      <c r="AT104" s="241" t="s">
        <v>212</v>
      </c>
      <c r="AU104" s="241" t="s">
        <v>83</v>
      </c>
      <c r="AV104" s="13" t="s">
        <v>135</v>
      </c>
      <c r="AW104" s="13" t="s">
        <v>37</v>
      </c>
      <c r="AX104" s="13" t="s">
        <v>81</v>
      </c>
      <c r="AY104" s="241" t="s">
        <v>136</v>
      </c>
    </row>
    <row r="105" spans="2:65" s="1" customFormat="1" ht="16.5" customHeight="1">
      <c r="B105" s="40"/>
      <c r="C105" s="191" t="s">
        <v>158</v>
      </c>
      <c r="D105" s="191" t="s">
        <v>137</v>
      </c>
      <c r="E105" s="192" t="s">
        <v>228</v>
      </c>
      <c r="F105" s="193" t="s">
        <v>229</v>
      </c>
      <c r="G105" s="194" t="s">
        <v>217</v>
      </c>
      <c r="H105" s="195">
        <v>50</v>
      </c>
      <c r="I105" s="196"/>
      <c r="J105" s="197">
        <f>ROUND(I105*H105,2)</f>
        <v>0</v>
      </c>
      <c r="K105" s="193" t="s">
        <v>141</v>
      </c>
      <c r="L105" s="60"/>
      <c r="M105" s="198" t="s">
        <v>21</v>
      </c>
      <c r="N105" s="199" t="s">
        <v>45</v>
      </c>
      <c r="O105" s="41"/>
      <c r="P105" s="200">
        <f>O105*H105</f>
        <v>0</v>
      </c>
      <c r="Q105" s="200">
        <v>0</v>
      </c>
      <c r="R105" s="200">
        <f>Q105*H105</f>
        <v>0</v>
      </c>
      <c r="S105" s="200">
        <v>0</v>
      </c>
      <c r="T105" s="201">
        <f>S105*H105</f>
        <v>0</v>
      </c>
      <c r="AR105" s="23" t="s">
        <v>135</v>
      </c>
      <c r="AT105" s="23" t="s">
        <v>137</v>
      </c>
      <c r="AU105" s="23" t="s">
        <v>83</v>
      </c>
      <c r="AY105" s="23" t="s">
        <v>136</v>
      </c>
      <c r="BE105" s="202">
        <f>IF(N105="základní",J105,0)</f>
        <v>0</v>
      </c>
      <c r="BF105" s="202">
        <f>IF(N105="snížená",J105,0)</f>
        <v>0</v>
      </c>
      <c r="BG105" s="202">
        <f>IF(N105="zákl. přenesená",J105,0)</f>
        <v>0</v>
      </c>
      <c r="BH105" s="202">
        <f>IF(N105="sníž. přenesená",J105,0)</f>
        <v>0</v>
      </c>
      <c r="BI105" s="202">
        <f>IF(N105="nulová",J105,0)</f>
        <v>0</v>
      </c>
      <c r="BJ105" s="23" t="s">
        <v>81</v>
      </c>
      <c r="BK105" s="202">
        <f>ROUND(I105*H105,2)</f>
        <v>0</v>
      </c>
      <c r="BL105" s="23" t="s">
        <v>135</v>
      </c>
      <c r="BM105" s="23" t="s">
        <v>230</v>
      </c>
    </row>
    <row r="106" spans="2:51" s="12" customFormat="1" ht="13.5">
      <c r="B106" s="220"/>
      <c r="C106" s="221"/>
      <c r="D106" s="203" t="s">
        <v>212</v>
      </c>
      <c r="E106" s="222" t="s">
        <v>21</v>
      </c>
      <c r="F106" s="223" t="s">
        <v>231</v>
      </c>
      <c r="G106" s="221"/>
      <c r="H106" s="224">
        <v>50</v>
      </c>
      <c r="I106" s="225"/>
      <c r="J106" s="221"/>
      <c r="K106" s="221"/>
      <c r="L106" s="226"/>
      <c r="M106" s="227"/>
      <c r="N106" s="228"/>
      <c r="O106" s="228"/>
      <c r="P106" s="228"/>
      <c r="Q106" s="228"/>
      <c r="R106" s="228"/>
      <c r="S106" s="228"/>
      <c r="T106" s="229"/>
      <c r="AT106" s="230" t="s">
        <v>212</v>
      </c>
      <c r="AU106" s="230" t="s">
        <v>83</v>
      </c>
      <c r="AV106" s="12" t="s">
        <v>83</v>
      </c>
      <c r="AW106" s="12" t="s">
        <v>37</v>
      </c>
      <c r="AX106" s="12" t="s">
        <v>74</v>
      </c>
      <c r="AY106" s="230" t="s">
        <v>136</v>
      </c>
    </row>
    <row r="107" spans="2:51" s="13" customFormat="1" ht="13.5">
      <c r="B107" s="231"/>
      <c r="C107" s="232"/>
      <c r="D107" s="203" t="s">
        <v>212</v>
      </c>
      <c r="E107" s="233" t="s">
        <v>21</v>
      </c>
      <c r="F107" s="234" t="s">
        <v>214</v>
      </c>
      <c r="G107" s="232"/>
      <c r="H107" s="235">
        <v>50</v>
      </c>
      <c r="I107" s="236"/>
      <c r="J107" s="232"/>
      <c r="K107" s="232"/>
      <c r="L107" s="237"/>
      <c r="M107" s="238"/>
      <c r="N107" s="239"/>
      <c r="O107" s="239"/>
      <c r="P107" s="239"/>
      <c r="Q107" s="239"/>
      <c r="R107" s="239"/>
      <c r="S107" s="239"/>
      <c r="T107" s="240"/>
      <c r="AT107" s="241" t="s">
        <v>212</v>
      </c>
      <c r="AU107" s="241" t="s">
        <v>83</v>
      </c>
      <c r="AV107" s="13" t="s">
        <v>135</v>
      </c>
      <c r="AW107" s="13" t="s">
        <v>37</v>
      </c>
      <c r="AX107" s="13" t="s">
        <v>81</v>
      </c>
      <c r="AY107" s="241" t="s">
        <v>136</v>
      </c>
    </row>
    <row r="108" spans="2:65" s="1" customFormat="1" ht="16.5" customHeight="1">
      <c r="B108" s="40"/>
      <c r="C108" s="191" t="s">
        <v>162</v>
      </c>
      <c r="D108" s="191" t="s">
        <v>137</v>
      </c>
      <c r="E108" s="192" t="s">
        <v>232</v>
      </c>
      <c r="F108" s="193" t="s">
        <v>233</v>
      </c>
      <c r="G108" s="194" t="s">
        <v>217</v>
      </c>
      <c r="H108" s="195">
        <v>62.8</v>
      </c>
      <c r="I108" s="196"/>
      <c r="J108" s="197">
        <f>ROUND(I108*H108,2)</f>
        <v>0</v>
      </c>
      <c r="K108" s="193" t="s">
        <v>141</v>
      </c>
      <c r="L108" s="60"/>
      <c r="M108" s="198" t="s">
        <v>21</v>
      </c>
      <c r="N108" s="199" t="s">
        <v>45</v>
      </c>
      <c r="O108" s="41"/>
      <c r="P108" s="200">
        <f>O108*H108</f>
        <v>0</v>
      </c>
      <c r="Q108" s="200">
        <v>0</v>
      </c>
      <c r="R108" s="200">
        <f>Q108*H108</f>
        <v>0</v>
      </c>
      <c r="S108" s="200">
        <v>0</v>
      </c>
      <c r="T108" s="201">
        <f>S108*H108</f>
        <v>0</v>
      </c>
      <c r="AR108" s="23" t="s">
        <v>135</v>
      </c>
      <c r="AT108" s="23" t="s">
        <v>137</v>
      </c>
      <c r="AU108" s="23" t="s">
        <v>83</v>
      </c>
      <c r="AY108" s="23" t="s">
        <v>136</v>
      </c>
      <c r="BE108" s="202">
        <f>IF(N108="základní",J108,0)</f>
        <v>0</v>
      </c>
      <c r="BF108" s="202">
        <f>IF(N108="snížená",J108,0)</f>
        <v>0</v>
      </c>
      <c r="BG108" s="202">
        <f>IF(N108="zákl. přenesená",J108,0)</f>
        <v>0</v>
      </c>
      <c r="BH108" s="202">
        <f>IF(N108="sníž. přenesená",J108,0)</f>
        <v>0</v>
      </c>
      <c r="BI108" s="202">
        <f>IF(N108="nulová",J108,0)</f>
        <v>0</v>
      </c>
      <c r="BJ108" s="23" t="s">
        <v>81</v>
      </c>
      <c r="BK108" s="202">
        <f>ROUND(I108*H108,2)</f>
        <v>0</v>
      </c>
      <c r="BL108" s="23" t="s">
        <v>135</v>
      </c>
      <c r="BM108" s="23" t="s">
        <v>234</v>
      </c>
    </row>
    <row r="109" spans="2:51" s="12" customFormat="1" ht="13.5">
      <c r="B109" s="220"/>
      <c r="C109" s="221"/>
      <c r="D109" s="203" t="s">
        <v>212</v>
      </c>
      <c r="E109" s="222" t="s">
        <v>21</v>
      </c>
      <c r="F109" s="223" t="s">
        <v>235</v>
      </c>
      <c r="G109" s="221"/>
      <c r="H109" s="224">
        <v>60</v>
      </c>
      <c r="I109" s="225"/>
      <c r="J109" s="221"/>
      <c r="K109" s="221"/>
      <c r="L109" s="226"/>
      <c r="M109" s="227"/>
      <c r="N109" s="228"/>
      <c r="O109" s="228"/>
      <c r="P109" s="228"/>
      <c r="Q109" s="228"/>
      <c r="R109" s="228"/>
      <c r="S109" s="228"/>
      <c r="T109" s="229"/>
      <c r="AT109" s="230" t="s">
        <v>212</v>
      </c>
      <c r="AU109" s="230" t="s">
        <v>83</v>
      </c>
      <c r="AV109" s="12" t="s">
        <v>83</v>
      </c>
      <c r="AW109" s="12" t="s">
        <v>37</v>
      </c>
      <c r="AX109" s="12" t="s">
        <v>74</v>
      </c>
      <c r="AY109" s="230" t="s">
        <v>136</v>
      </c>
    </row>
    <row r="110" spans="2:51" s="12" customFormat="1" ht="13.5">
      <c r="B110" s="220"/>
      <c r="C110" s="221"/>
      <c r="D110" s="203" t="s">
        <v>212</v>
      </c>
      <c r="E110" s="222" t="s">
        <v>21</v>
      </c>
      <c r="F110" s="223" t="s">
        <v>236</v>
      </c>
      <c r="G110" s="221"/>
      <c r="H110" s="224">
        <v>2.8</v>
      </c>
      <c r="I110" s="225"/>
      <c r="J110" s="221"/>
      <c r="K110" s="221"/>
      <c r="L110" s="226"/>
      <c r="M110" s="227"/>
      <c r="N110" s="228"/>
      <c r="O110" s="228"/>
      <c r="P110" s="228"/>
      <c r="Q110" s="228"/>
      <c r="R110" s="228"/>
      <c r="S110" s="228"/>
      <c r="T110" s="229"/>
      <c r="AT110" s="230" t="s">
        <v>212</v>
      </c>
      <c r="AU110" s="230" t="s">
        <v>83</v>
      </c>
      <c r="AV110" s="12" t="s">
        <v>83</v>
      </c>
      <c r="AW110" s="12" t="s">
        <v>37</v>
      </c>
      <c r="AX110" s="12" t="s">
        <v>74</v>
      </c>
      <c r="AY110" s="230" t="s">
        <v>136</v>
      </c>
    </row>
    <row r="111" spans="2:51" s="13" customFormat="1" ht="13.5">
      <c r="B111" s="231"/>
      <c r="C111" s="232"/>
      <c r="D111" s="203" t="s">
        <v>212</v>
      </c>
      <c r="E111" s="233" t="s">
        <v>21</v>
      </c>
      <c r="F111" s="234" t="s">
        <v>214</v>
      </c>
      <c r="G111" s="232"/>
      <c r="H111" s="235">
        <v>62.8</v>
      </c>
      <c r="I111" s="236"/>
      <c r="J111" s="232"/>
      <c r="K111" s="232"/>
      <c r="L111" s="237"/>
      <c r="M111" s="238"/>
      <c r="N111" s="239"/>
      <c r="O111" s="239"/>
      <c r="P111" s="239"/>
      <c r="Q111" s="239"/>
      <c r="R111" s="239"/>
      <c r="S111" s="239"/>
      <c r="T111" s="240"/>
      <c r="AT111" s="241" t="s">
        <v>212</v>
      </c>
      <c r="AU111" s="241" t="s">
        <v>83</v>
      </c>
      <c r="AV111" s="13" t="s">
        <v>135</v>
      </c>
      <c r="AW111" s="13" t="s">
        <v>37</v>
      </c>
      <c r="AX111" s="13" t="s">
        <v>81</v>
      </c>
      <c r="AY111" s="241" t="s">
        <v>136</v>
      </c>
    </row>
    <row r="112" spans="2:65" s="1" customFormat="1" ht="16.5" customHeight="1">
      <c r="B112" s="40"/>
      <c r="C112" s="191" t="s">
        <v>167</v>
      </c>
      <c r="D112" s="191" t="s">
        <v>137</v>
      </c>
      <c r="E112" s="192" t="s">
        <v>237</v>
      </c>
      <c r="F112" s="193" t="s">
        <v>238</v>
      </c>
      <c r="G112" s="194" t="s">
        <v>217</v>
      </c>
      <c r="H112" s="195">
        <v>60</v>
      </c>
      <c r="I112" s="196"/>
      <c r="J112" s="197">
        <f>ROUND(I112*H112,2)</f>
        <v>0</v>
      </c>
      <c r="K112" s="193" t="s">
        <v>141</v>
      </c>
      <c r="L112" s="60"/>
      <c r="M112" s="198" t="s">
        <v>21</v>
      </c>
      <c r="N112" s="199" t="s">
        <v>45</v>
      </c>
      <c r="O112" s="41"/>
      <c r="P112" s="200">
        <f>O112*H112</f>
        <v>0</v>
      </c>
      <c r="Q112" s="200">
        <v>0</v>
      </c>
      <c r="R112" s="200">
        <f>Q112*H112</f>
        <v>0</v>
      </c>
      <c r="S112" s="200">
        <v>0</v>
      </c>
      <c r="T112" s="201">
        <f>S112*H112</f>
        <v>0</v>
      </c>
      <c r="AR112" s="23" t="s">
        <v>135</v>
      </c>
      <c r="AT112" s="23" t="s">
        <v>137</v>
      </c>
      <c r="AU112" s="23" t="s">
        <v>83</v>
      </c>
      <c r="AY112" s="23" t="s">
        <v>136</v>
      </c>
      <c r="BE112" s="202">
        <f>IF(N112="základní",J112,0)</f>
        <v>0</v>
      </c>
      <c r="BF112" s="202">
        <f>IF(N112="snížená",J112,0)</f>
        <v>0</v>
      </c>
      <c r="BG112" s="202">
        <f>IF(N112="zákl. přenesená",J112,0)</f>
        <v>0</v>
      </c>
      <c r="BH112" s="202">
        <f>IF(N112="sníž. přenesená",J112,0)</f>
        <v>0</v>
      </c>
      <c r="BI112" s="202">
        <f>IF(N112="nulová",J112,0)</f>
        <v>0</v>
      </c>
      <c r="BJ112" s="23" t="s">
        <v>81</v>
      </c>
      <c r="BK112" s="202">
        <f>ROUND(I112*H112,2)</f>
        <v>0</v>
      </c>
      <c r="BL112" s="23" t="s">
        <v>135</v>
      </c>
      <c r="BM112" s="23" t="s">
        <v>239</v>
      </c>
    </row>
    <row r="113" spans="2:51" s="12" customFormat="1" ht="13.5">
      <c r="B113" s="220"/>
      <c r="C113" s="221"/>
      <c r="D113" s="203" t="s">
        <v>212</v>
      </c>
      <c r="E113" s="222" t="s">
        <v>21</v>
      </c>
      <c r="F113" s="223" t="s">
        <v>240</v>
      </c>
      <c r="G113" s="221"/>
      <c r="H113" s="224">
        <v>50</v>
      </c>
      <c r="I113" s="225"/>
      <c r="J113" s="221"/>
      <c r="K113" s="221"/>
      <c r="L113" s="226"/>
      <c r="M113" s="227"/>
      <c r="N113" s="228"/>
      <c r="O113" s="228"/>
      <c r="P113" s="228"/>
      <c r="Q113" s="228"/>
      <c r="R113" s="228"/>
      <c r="S113" s="228"/>
      <c r="T113" s="229"/>
      <c r="AT113" s="230" t="s">
        <v>212</v>
      </c>
      <c r="AU113" s="230" t="s">
        <v>83</v>
      </c>
      <c r="AV113" s="12" t="s">
        <v>83</v>
      </c>
      <c r="AW113" s="12" t="s">
        <v>37</v>
      </c>
      <c r="AX113" s="12" t="s">
        <v>74</v>
      </c>
      <c r="AY113" s="230" t="s">
        <v>136</v>
      </c>
    </row>
    <row r="114" spans="2:51" s="12" customFormat="1" ht="13.5">
      <c r="B114" s="220"/>
      <c r="C114" s="221"/>
      <c r="D114" s="203" t="s">
        <v>212</v>
      </c>
      <c r="E114" s="222" t="s">
        <v>21</v>
      </c>
      <c r="F114" s="223" t="s">
        <v>241</v>
      </c>
      <c r="G114" s="221"/>
      <c r="H114" s="224">
        <v>10</v>
      </c>
      <c r="I114" s="225"/>
      <c r="J114" s="221"/>
      <c r="K114" s="221"/>
      <c r="L114" s="226"/>
      <c r="M114" s="227"/>
      <c r="N114" s="228"/>
      <c r="O114" s="228"/>
      <c r="P114" s="228"/>
      <c r="Q114" s="228"/>
      <c r="R114" s="228"/>
      <c r="S114" s="228"/>
      <c r="T114" s="229"/>
      <c r="AT114" s="230" t="s">
        <v>212</v>
      </c>
      <c r="AU114" s="230" t="s">
        <v>83</v>
      </c>
      <c r="AV114" s="12" t="s">
        <v>83</v>
      </c>
      <c r="AW114" s="12" t="s">
        <v>37</v>
      </c>
      <c r="AX114" s="12" t="s">
        <v>74</v>
      </c>
      <c r="AY114" s="230" t="s">
        <v>136</v>
      </c>
    </row>
    <row r="115" spans="2:51" s="13" customFormat="1" ht="13.5">
      <c r="B115" s="231"/>
      <c r="C115" s="232"/>
      <c r="D115" s="203" t="s">
        <v>212</v>
      </c>
      <c r="E115" s="233" t="s">
        <v>21</v>
      </c>
      <c r="F115" s="234" t="s">
        <v>214</v>
      </c>
      <c r="G115" s="232"/>
      <c r="H115" s="235">
        <v>60</v>
      </c>
      <c r="I115" s="236"/>
      <c r="J115" s="232"/>
      <c r="K115" s="232"/>
      <c r="L115" s="237"/>
      <c r="M115" s="238"/>
      <c r="N115" s="239"/>
      <c r="O115" s="239"/>
      <c r="P115" s="239"/>
      <c r="Q115" s="239"/>
      <c r="R115" s="239"/>
      <c r="S115" s="239"/>
      <c r="T115" s="240"/>
      <c r="AT115" s="241" t="s">
        <v>212</v>
      </c>
      <c r="AU115" s="241" t="s">
        <v>83</v>
      </c>
      <c r="AV115" s="13" t="s">
        <v>135</v>
      </c>
      <c r="AW115" s="13" t="s">
        <v>37</v>
      </c>
      <c r="AX115" s="13" t="s">
        <v>81</v>
      </c>
      <c r="AY115" s="241" t="s">
        <v>136</v>
      </c>
    </row>
    <row r="116" spans="2:65" s="1" customFormat="1" ht="16.5" customHeight="1">
      <c r="B116" s="40"/>
      <c r="C116" s="242" t="s">
        <v>172</v>
      </c>
      <c r="D116" s="242" t="s">
        <v>242</v>
      </c>
      <c r="E116" s="243" t="s">
        <v>243</v>
      </c>
      <c r="F116" s="244" t="s">
        <v>244</v>
      </c>
      <c r="G116" s="245" t="s">
        <v>245</v>
      </c>
      <c r="H116" s="246">
        <v>20</v>
      </c>
      <c r="I116" s="247"/>
      <c r="J116" s="248">
        <f>ROUND(I116*H116,2)</f>
        <v>0</v>
      </c>
      <c r="K116" s="244" t="s">
        <v>141</v>
      </c>
      <c r="L116" s="249"/>
      <c r="M116" s="250" t="s">
        <v>21</v>
      </c>
      <c r="N116" s="251" t="s">
        <v>45</v>
      </c>
      <c r="O116" s="41"/>
      <c r="P116" s="200">
        <f>O116*H116</f>
        <v>0</v>
      </c>
      <c r="Q116" s="200">
        <v>1</v>
      </c>
      <c r="R116" s="200">
        <f>Q116*H116</f>
        <v>20</v>
      </c>
      <c r="S116" s="200">
        <v>0</v>
      </c>
      <c r="T116" s="201">
        <f>S116*H116</f>
        <v>0</v>
      </c>
      <c r="AR116" s="23" t="s">
        <v>172</v>
      </c>
      <c r="AT116" s="23" t="s">
        <v>242</v>
      </c>
      <c r="AU116" s="23" t="s">
        <v>83</v>
      </c>
      <c r="AY116" s="23" t="s">
        <v>136</v>
      </c>
      <c r="BE116" s="202">
        <f>IF(N116="základní",J116,0)</f>
        <v>0</v>
      </c>
      <c r="BF116" s="202">
        <f>IF(N116="snížená",J116,0)</f>
        <v>0</v>
      </c>
      <c r="BG116" s="202">
        <f>IF(N116="zákl. přenesená",J116,0)</f>
        <v>0</v>
      </c>
      <c r="BH116" s="202">
        <f>IF(N116="sníž. přenesená",J116,0)</f>
        <v>0</v>
      </c>
      <c r="BI116" s="202">
        <f>IF(N116="nulová",J116,0)</f>
        <v>0</v>
      </c>
      <c r="BJ116" s="23" t="s">
        <v>81</v>
      </c>
      <c r="BK116" s="202">
        <f>ROUND(I116*H116,2)</f>
        <v>0</v>
      </c>
      <c r="BL116" s="23" t="s">
        <v>135</v>
      </c>
      <c r="BM116" s="23" t="s">
        <v>246</v>
      </c>
    </row>
    <row r="117" spans="2:51" s="12" customFormat="1" ht="13.5">
      <c r="B117" s="220"/>
      <c r="C117" s="221"/>
      <c r="D117" s="203" t="s">
        <v>212</v>
      </c>
      <c r="E117" s="222" t="s">
        <v>21</v>
      </c>
      <c r="F117" s="223" t="s">
        <v>247</v>
      </c>
      <c r="G117" s="221"/>
      <c r="H117" s="224">
        <v>20</v>
      </c>
      <c r="I117" s="225"/>
      <c r="J117" s="221"/>
      <c r="K117" s="221"/>
      <c r="L117" s="226"/>
      <c r="M117" s="227"/>
      <c r="N117" s="228"/>
      <c r="O117" s="228"/>
      <c r="P117" s="228"/>
      <c r="Q117" s="228"/>
      <c r="R117" s="228"/>
      <c r="S117" s="228"/>
      <c r="T117" s="229"/>
      <c r="AT117" s="230" t="s">
        <v>212</v>
      </c>
      <c r="AU117" s="230" t="s">
        <v>83</v>
      </c>
      <c r="AV117" s="12" t="s">
        <v>83</v>
      </c>
      <c r="AW117" s="12" t="s">
        <v>37</v>
      </c>
      <c r="AX117" s="12" t="s">
        <v>74</v>
      </c>
      <c r="AY117" s="230" t="s">
        <v>136</v>
      </c>
    </row>
    <row r="118" spans="2:51" s="13" customFormat="1" ht="13.5">
      <c r="B118" s="231"/>
      <c r="C118" s="232"/>
      <c r="D118" s="203" t="s">
        <v>212</v>
      </c>
      <c r="E118" s="233" t="s">
        <v>21</v>
      </c>
      <c r="F118" s="234" t="s">
        <v>214</v>
      </c>
      <c r="G118" s="232"/>
      <c r="H118" s="235">
        <v>20</v>
      </c>
      <c r="I118" s="236"/>
      <c r="J118" s="232"/>
      <c r="K118" s="232"/>
      <c r="L118" s="237"/>
      <c r="M118" s="238"/>
      <c r="N118" s="239"/>
      <c r="O118" s="239"/>
      <c r="P118" s="239"/>
      <c r="Q118" s="239"/>
      <c r="R118" s="239"/>
      <c r="S118" s="239"/>
      <c r="T118" s="240"/>
      <c r="AT118" s="241" t="s">
        <v>212</v>
      </c>
      <c r="AU118" s="241" t="s">
        <v>83</v>
      </c>
      <c r="AV118" s="13" t="s">
        <v>135</v>
      </c>
      <c r="AW118" s="13" t="s">
        <v>37</v>
      </c>
      <c r="AX118" s="13" t="s">
        <v>81</v>
      </c>
      <c r="AY118" s="241" t="s">
        <v>136</v>
      </c>
    </row>
    <row r="119" spans="2:65" s="1" customFormat="1" ht="16.5" customHeight="1">
      <c r="B119" s="40"/>
      <c r="C119" s="191" t="s">
        <v>177</v>
      </c>
      <c r="D119" s="191" t="s">
        <v>137</v>
      </c>
      <c r="E119" s="192" t="s">
        <v>248</v>
      </c>
      <c r="F119" s="193" t="s">
        <v>249</v>
      </c>
      <c r="G119" s="194" t="s">
        <v>245</v>
      </c>
      <c r="H119" s="195">
        <v>103.62</v>
      </c>
      <c r="I119" s="196"/>
      <c r="J119" s="197">
        <f>ROUND(I119*H119,2)</f>
        <v>0</v>
      </c>
      <c r="K119" s="193" t="s">
        <v>141</v>
      </c>
      <c r="L119" s="60"/>
      <c r="M119" s="198" t="s">
        <v>21</v>
      </c>
      <c r="N119" s="199" t="s">
        <v>45</v>
      </c>
      <c r="O119" s="41"/>
      <c r="P119" s="200">
        <f>O119*H119</f>
        <v>0</v>
      </c>
      <c r="Q119" s="200">
        <v>0</v>
      </c>
      <c r="R119" s="200">
        <f>Q119*H119</f>
        <v>0</v>
      </c>
      <c r="S119" s="200">
        <v>0</v>
      </c>
      <c r="T119" s="201">
        <f>S119*H119</f>
        <v>0</v>
      </c>
      <c r="AR119" s="23" t="s">
        <v>135</v>
      </c>
      <c r="AT119" s="23" t="s">
        <v>137</v>
      </c>
      <c r="AU119" s="23" t="s">
        <v>83</v>
      </c>
      <c r="AY119" s="23" t="s">
        <v>136</v>
      </c>
      <c r="BE119" s="202">
        <f>IF(N119="základní",J119,0)</f>
        <v>0</v>
      </c>
      <c r="BF119" s="202">
        <f>IF(N119="snížená",J119,0)</f>
        <v>0</v>
      </c>
      <c r="BG119" s="202">
        <f>IF(N119="zákl. přenesená",J119,0)</f>
        <v>0</v>
      </c>
      <c r="BH119" s="202">
        <f>IF(N119="sníž. přenesená",J119,0)</f>
        <v>0</v>
      </c>
      <c r="BI119" s="202">
        <f>IF(N119="nulová",J119,0)</f>
        <v>0</v>
      </c>
      <c r="BJ119" s="23" t="s">
        <v>81</v>
      </c>
      <c r="BK119" s="202">
        <f>ROUND(I119*H119,2)</f>
        <v>0</v>
      </c>
      <c r="BL119" s="23" t="s">
        <v>135</v>
      </c>
      <c r="BM119" s="23" t="s">
        <v>250</v>
      </c>
    </row>
    <row r="120" spans="2:51" s="12" customFormat="1" ht="13.5">
      <c r="B120" s="220"/>
      <c r="C120" s="221"/>
      <c r="D120" s="203" t="s">
        <v>212</v>
      </c>
      <c r="E120" s="222" t="s">
        <v>21</v>
      </c>
      <c r="F120" s="223" t="s">
        <v>251</v>
      </c>
      <c r="G120" s="221"/>
      <c r="H120" s="224">
        <v>99</v>
      </c>
      <c r="I120" s="225"/>
      <c r="J120" s="221"/>
      <c r="K120" s="221"/>
      <c r="L120" s="226"/>
      <c r="M120" s="227"/>
      <c r="N120" s="228"/>
      <c r="O120" s="228"/>
      <c r="P120" s="228"/>
      <c r="Q120" s="228"/>
      <c r="R120" s="228"/>
      <c r="S120" s="228"/>
      <c r="T120" s="229"/>
      <c r="AT120" s="230" t="s">
        <v>212</v>
      </c>
      <c r="AU120" s="230" t="s">
        <v>83</v>
      </c>
      <c r="AV120" s="12" t="s">
        <v>83</v>
      </c>
      <c r="AW120" s="12" t="s">
        <v>37</v>
      </c>
      <c r="AX120" s="12" t="s">
        <v>74</v>
      </c>
      <c r="AY120" s="230" t="s">
        <v>136</v>
      </c>
    </row>
    <row r="121" spans="2:51" s="12" customFormat="1" ht="13.5">
      <c r="B121" s="220"/>
      <c r="C121" s="221"/>
      <c r="D121" s="203" t="s">
        <v>212</v>
      </c>
      <c r="E121" s="222" t="s">
        <v>21</v>
      </c>
      <c r="F121" s="223" t="s">
        <v>252</v>
      </c>
      <c r="G121" s="221"/>
      <c r="H121" s="224">
        <v>4.62</v>
      </c>
      <c r="I121" s="225"/>
      <c r="J121" s="221"/>
      <c r="K121" s="221"/>
      <c r="L121" s="226"/>
      <c r="M121" s="227"/>
      <c r="N121" s="228"/>
      <c r="O121" s="228"/>
      <c r="P121" s="228"/>
      <c r="Q121" s="228"/>
      <c r="R121" s="228"/>
      <c r="S121" s="228"/>
      <c r="T121" s="229"/>
      <c r="AT121" s="230" t="s">
        <v>212</v>
      </c>
      <c r="AU121" s="230" t="s">
        <v>83</v>
      </c>
      <c r="AV121" s="12" t="s">
        <v>83</v>
      </c>
      <c r="AW121" s="12" t="s">
        <v>37</v>
      </c>
      <c r="AX121" s="12" t="s">
        <v>74</v>
      </c>
      <c r="AY121" s="230" t="s">
        <v>136</v>
      </c>
    </row>
    <row r="122" spans="2:51" s="13" customFormat="1" ht="13.5">
      <c r="B122" s="231"/>
      <c r="C122" s="232"/>
      <c r="D122" s="203" t="s">
        <v>212</v>
      </c>
      <c r="E122" s="233" t="s">
        <v>21</v>
      </c>
      <c r="F122" s="234" t="s">
        <v>214</v>
      </c>
      <c r="G122" s="232"/>
      <c r="H122" s="235">
        <v>103.62</v>
      </c>
      <c r="I122" s="236"/>
      <c r="J122" s="232"/>
      <c r="K122" s="232"/>
      <c r="L122" s="237"/>
      <c r="M122" s="238"/>
      <c r="N122" s="239"/>
      <c r="O122" s="239"/>
      <c r="P122" s="239"/>
      <c r="Q122" s="239"/>
      <c r="R122" s="239"/>
      <c r="S122" s="239"/>
      <c r="T122" s="240"/>
      <c r="AT122" s="241" t="s">
        <v>212</v>
      </c>
      <c r="AU122" s="241" t="s">
        <v>83</v>
      </c>
      <c r="AV122" s="13" t="s">
        <v>135</v>
      </c>
      <c r="AW122" s="13" t="s">
        <v>37</v>
      </c>
      <c r="AX122" s="13" t="s">
        <v>81</v>
      </c>
      <c r="AY122" s="241" t="s">
        <v>136</v>
      </c>
    </row>
    <row r="123" spans="2:65" s="1" customFormat="1" ht="16.5" customHeight="1">
      <c r="B123" s="40"/>
      <c r="C123" s="191" t="s">
        <v>185</v>
      </c>
      <c r="D123" s="191" t="s">
        <v>137</v>
      </c>
      <c r="E123" s="192" t="s">
        <v>253</v>
      </c>
      <c r="F123" s="193" t="s">
        <v>254</v>
      </c>
      <c r="G123" s="194" t="s">
        <v>217</v>
      </c>
      <c r="H123" s="195">
        <v>6.8</v>
      </c>
      <c r="I123" s="196"/>
      <c r="J123" s="197">
        <f>ROUND(I123*H123,2)</f>
        <v>0</v>
      </c>
      <c r="K123" s="193" t="s">
        <v>141</v>
      </c>
      <c r="L123" s="60"/>
      <c r="M123" s="198" t="s">
        <v>21</v>
      </c>
      <c r="N123" s="199" t="s">
        <v>45</v>
      </c>
      <c r="O123" s="41"/>
      <c r="P123" s="200">
        <f>O123*H123</f>
        <v>0</v>
      </c>
      <c r="Q123" s="200">
        <v>0</v>
      </c>
      <c r="R123" s="200">
        <f>Q123*H123</f>
        <v>0</v>
      </c>
      <c r="S123" s="200">
        <v>0</v>
      </c>
      <c r="T123" s="201">
        <f>S123*H123</f>
        <v>0</v>
      </c>
      <c r="AR123" s="23" t="s">
        <v>135</v>
      </c>
      <c r="AT123" s="23" t="s">
        <v>137</v>
      </c>
      <c r="AU123" s="23" t="s">
        <v>83</v>
      </c>
      <c r="AY123" s="23" t="s">
        <v>136</v>
      </c>
      <c r="BE123" s="202">
        <f>IF(N123="základní",J123,0)</f>
        <v>0</v>
      </c>
      <c r="BF123" s="202">
        <f>IF(N123="snížená",J123,0)</f>
        <v>0</v>
      </c>
      <c r="BG123" s="202">
        <f>IF(N123="zákl. přenesená",J123,0)</f>
        <v>0</v>
      </c>
      <c r="BH123" s="202">
        <f>IF(N123="sníž. přenesená",J123,0)</f>
        <v>0</v>
      </c>
      <c r="BI123" s="202">
        <f>IF(N123="nulová",J123,0)</f>
        <v>0</v>
      </c>
      <c r="BJ123" s="23" t="s">
        <v>81</v>
      </c>
      <c r="BK123" s="202">
        <f>ROUND(I123*H123,2)</f>
        <v>0</v>
      </c>
      <c r="BL123" s="23" t="s">
        <v>135</v>
      </c>
      <c r="BM123" s="23" t="s">
        <v>255</v>
      </c>
    </row>
    <row r="124" spans="2:51" s="12" customFormat="1" ht="13.5">
      <c r="B124" s="220"/>
      <c r="C124" s="221"/>
      <c r="D124" s="203" t="s">
        <v>212</v>
      </c>
      <c r="E124" s="222" t="s">
        <v>21</v>
      </c>
      <c r="F124" s="223" t="s">
        <v>256</v>
      </c>
      <c r="G124" s="221"/>
      <c r="H124" s="224">
        <v>6.8</v>
      </c>
      <c r="I124" s="225"/>
      <c r="J124" s="221"/>
      <c r="K124" s="221"/>
      <c r="L124" s="226"/>
      <c r="M124" s="227"/>
      <c r="N124" s="228"/>
      <c r="O124" s="228"/>
      <c r="P124" s="228"/>
      <c r="Q124" s="228"/>
      <c r="R124" s="228"/>
      <c r="S124" s="228"/>
      <c r="T124" s="229"/>
      <c r="AT124" s="230" t="s">
        <v>212</v>
      </c>
      <c r="AU124" s="230" t="s">
        <v>83</v>
      </c>
      <c r="AV124" s="12" t="s">
        <v>83</v>
      </c>
      <c r="AW124" s="12" t="s">
        <v>37</v>
      </c>
      <c r="AX124" s="12" t="s">
        <v>74</v>
      </c>
      <c r="AY124" s="230" t="s">
        <v>136</v>
      </c>
    </row>
    <row r="125" spans="2:51" s="13" customFormat="1" ht="13.5">
      <c r="B125" s="231"/>
      <c r="C125" s="232"/>
      <c r="D125" s="203" t="s">
        <v>212</v>
      </c>
      <c r="E125" s="233" t="s">
        <v>21</v>
      </c>
      <c r="F125" s="234" t="s">
        <v>214</v>
      </c>
      <c r="G125" s="232"/>
      <c r="H125" s="235">
        <v>6.8</v>
      </c>
      <c r="I125" s="236"/>
      <c r="J125" s="232"/>
      <c r="K125" s="232"/>
      <c r="L125" s="237"/>
      <c r="M125" s="238"/>
      <c r="N125" s="239"/>
      <c r="O125" s="239"/>
      <c r="P125" s="239"/>
      <c r="Q125" s="239"/>
      <c r="R125" s="239"/>
      <c r="S125" s="239"/>
      <c r="T125" s="240"/>
      <c r="AT125" s="241" t="s">
        <v>212</v>
      </c>
      <c r="AU125" s="241" t="s">
        <v>83</v>
      </c>
      <c r="AV125" s="13" t="s">
        <v>135</v>
      </c>
      <c r="AW125" s="13" t="s">
        <v>37</v>
      </c>
      <c r="AX125" s="13" t="s">
        <v>81</v>
      </c>
      <c r="AY125" s="241" t="s">
        <v>136</v>
      </c>
    </row>
    <row r="126" spans="2:65" s="1" customFormat="1" ht="25.5" customHeight="1">
      <c r="B126" s="40"/>
      <c r="C126" s="191" t="s">
        <v>189</v>
      </c>
      <c r="D126" s="191" t="s">
        <v>137</v>
      </c>
      <c r="E126" s="192" t="s">
        <v>257</v>
      </c>
      <c r="F126" s="193" t="s">
        <v>258</v>
      </c>
      <c r="G126" s="194" t="s">
        <v>259</v>
      </c>
      <c r="H126" s="195">
        <v>370</v>
      </c>
      <c r="I126" s="196"/>
      <c r="J126" s="197">
        <f>ROUND(I126*H126,2)</f>
        <v>0</v>
      </c>
      <c r="K126" s="193" t="s">
        <v>141</v>
      </c>
      <c r="L126" s="60"/>
      <c r="M126" s="198" t="s">
        <v>21</v>
      </c>
      <c r="N126" s="199" t="s">
        <v>45</v>
      </c>
      <c r="O126" s="41"/>
      <c r="P126" s="200">
        <f>O126*H126</f>
        <v>0</v>
      </c>
      <c r="Q126" s="200">
        <v>0</v>
      </c>
      <c r="R126" s="200">
        <f>Q126*H126</f>
        <v>0</v>
      </c>
      <c r="S126" s="200">
        <v>0</v>
      </c>
      <c r="T126" s="201">
        <f>S126*H126</f>
        <v>0</v>
      </c>
      <c r="AR126" s="23" t="s">
        <v>135</v>
      </c>
      <c r="AT126" s="23" t="s">
        <v>137</v>
      </c>
      <c r="AU126" s="23" t="s">
        <v>83</v>
      </c>
      <c r="AY126" s="23" t="s">
        <v>136</v>
      </c>
      <c r="BE126" s="202">
        <f>IF(N126="základní",J126,0)</f>
        <v>0</v>
      </c>
      <c r="BF126" s="202">
        <f>IF(N126="snížená",J126,0)</f>
        <v>0</v>
      </c>
      <c r="BG126" s="202">
        <f>IF(N126="zákl. přenesená",J126,0)</f>
        <v>0</v>
      </c>
      <c r="BH126" s="202">
        <f>IF(N126="sníž. přenesená",J126,0)</f>
        <v>0</v>
      </c>
      <c r="BI126" s="202">
        <f>IF(N126="nulová",J126,0)</f>
        <v>0</v>
      </c>
      <c r="BJ126" s="23" t="s">
        <v>81</v>
      </c>
      <c r="BK126" s="202">
        <f>ROUND(I126*H126,2)</f>
        <v>0</v>
      </c>
      <c r="BL126" s="23" t="s">
        <v>135</v>
      </c>
      <c r="BM126" s="23" t="s">
        <v>260</v>
      </c>
    </row>
    <row r="127" spans="2:51" s="12" customFormat="1" ht="13.5">
      <c r="B127" s="220"/>
      <c r="C127" s="221"/>
      <c r="D127" s="203" t="s">
        <v>212</v>
      </c>
      <c r="E127" s="222" t="s">
        <v>21</v>
      </c>
      <c r="F127" s="223" t="s">
        <v>261</v>
      </c>
      <c r="G127" s="221"/>
      <c r="H127" s="224">
        <v>370</v>
      </c>
      <c r="I127" s="225"/>
      <c r="J127" s="221"/>
      <c r="K127" s="221"/>
      <c r="L127" s="226"/>
      <c r="M127" s="227"/>
      <c r="N127" s="228"/>
      <c r="O127" s="228"/>
      <c r="P127" s="228"/>
      <c r="Q127" s="228"/>
      <c r="R127" s="228"/>
      <c r="S127" s="228"/>
      <c r="T127" s="229"/>
      <c r="AT127" s="230" t="s">
        <v>212</v>
      </c>
      <c r="AU127" s="230" t="s">
        <v>83</v>
      </c>
      <c r="AV127" s="12" t="s">
        <v>83</v>
      </c>
      <c r="AW127" s="12" t="s">
        <v>37</v>
      </c>
      <c r="AX127" s="12" t="s">
        <v>74</v>
      </c>
      <c r="AY127" s="230" t="s">
        <v>136</v>
      </c>
    </row>
    <row r="128" spans="2:51" s="13" customFormat="1" ht="13.5">
      <c r="B128" s="231"/>
      <c r="C128" s="232"/>
      <c r="D128" s="203" t="s">
        <v>212</v>
      </c>
      <c r="E128" s="233" t="s">
        <v>21</v>
      </c>
      <c r="F128" s="234" t="s">
        <v>214</v>
      </c>
      <c r="G128" s="232"/>
      <c r="H128" s="235">
        <v>370</v>
      </c>
      <c r="I128" s="236"/>
      <c r="J128" s="232"/>
      <c r="K128" s="232"/>
      <c r="L128" s="237"/>
      <c r="M128" s="238"/>
      <c r="N128" s="239"/>
      <c r="O128" s="239"/>
      <c r="P128" s="239"/>
      <c r="Q128" s="239"/>
      <c r="R128" s="239"/>
      <c r="S128" s="239"/>
      <c r="T128" s="240"/>
      <c r="AT128" s="241" t="s">
        <v>212</v>
      </c>
      <c r="AU128" s="241" t="s">
        <v>83</v>
      </c>
      <c r="AV128" s="13" t="s">
        <v>135</v>
      </c>
      <c r="AW128" s="13" t="s">
        <v>37</v>
      </c>
      <c r="AX128" s="13" t="s">
        <v>81</v>
      </c>
      <c r="AY128" s="241" t="s">
        <v>136</v>
      </c>
    </row>
    <row r="129" spans="2:65" s="1" customFormat="1" ht="16.5" customHeight="1">
      <c r="B129" s="40"/>
      <c r="C129" s="242" t="s">
        <v>262</v>
      </c>
      <c r="D129" s="242" t="s">
        <v>242</v>
      </c>
      <c r="E129" s="243" t="s">
        <v>263</v>
      </c>
      <c r="F129" s="244" t="s">
        <v>264</v>
      </c>
      <c r="G129" s="245" t="s">
        <v>217</v>
      </c>
      <c r="H129" s="246">
        <v>55.5</v>
      </c>
      <c r="I129" s="247"/>
      <c r="J129" s="248">
        <f>ROUND(I129*H129,2)</f>
        <v>0</v>
      </c>
      <c r="K129" s="244" t="s">
        <v>180</v>
      </c>
      <c r="L129" s="249"/>
      <c r="M129" s="250" t="s">
        <v>21</v>
      </c>
      <c r="N129" s="251" t="s">
        <v>45</v>
      </c>
      <c r="O129" s="41"/>
      <c r="P129" s="200">
        <f>O129*H129</f>
        <v>0</v>
      </c>
      <c r="Q129" s="200">
        <v>0</v>
      </c>
      <c r="R129" s="200">
        <f>Q129*H129</f>
        <v>0</v>
      </c>
      <c r="S129" s="200">
        <v>0</v>
      </c>
      <c r="T129" s="201">
        <f>S129*H129</f>
        <v>0</v>
      </c>
      <c r="AR129" s="23" t="s">
        <v>172</v>
      </c>
      <c r="AT129" s="23" t="s">
        <v>242</v>
      </c>
      <c r="AU129" s="23" t="s">
        <v>83</v>
      </c>
      <c r="AY129" s="23" t="s">
        <v>136</v>
      </c>
      <c r="BE129" s="202">
        <f>IF(N129="základní",J129,0)</f>
        <v>0</v>
      </c>
      <c r="BF129" s="202">
        <f>IF(N129="snížená",J129,0)</f>
        <v>0</v>
      </c>
      <c r="BG129" s="202">
        <f>IF(N129="zákl. přenesená",J129,0)</f>
        <v>0</v>
      </c>
      <c r="BH129" s="202">
        <f>IF(N129="sníž. přenesená",J129,0)</f>
        <v>0</v>
      </c>
      <c r="BI129" s="202">
        <f>IF(N129="nulová",J129,0)</f>
        <v>0</v>
      </c>
      <c r="BJ129" s="23" t="s">
        <v>81</v>
      </c>
      <c r="BK129" s="202">
        <f>ROUND(I129*H129,2)</f>
        <v>0</v>
      </c>
      <c r="BL129" s="23" t="s">
        <v>135</v>
      </c>
      <c r="BM129" s="23" t="s">
        <v>265</v>
      </c>
    </row>
    <row r="130" spans="2:51" s="12" customFormat="1" ht="13.5">
      <c r="B130" s="220"/>
      <c r="C130" s="221"/>
      <c r="D130" s="203" t="s">
        <v>212</v>
      </c>
      <c r="E130" s="222" t="s">
        <v>21</v>
      </c>
      <c r="F130" s="223" t="s">
        <v>266</v>
      </c>
      <c r="G130" s="221"/>
      <c r="H130" s="224">
        <v>55.5</v>
      </c>
      <c r="I130" s="225"/>
      <c r="J130" s="221"/>
      <c r="K130" s="221"/>
      <c r="L130" s="226"/>
      <c r="M130" s="227"/>
      <c r="N130" s="228"/>
      <c r="O130" s="228"/>
      <c r="P130" s="228"/>
      <c r="Q130" s="228"/>
      <c r="R130" s="228"/>
      <c r="S130" s="228"/>
      <c r="T130" s="229"/>
      <c r="AT130" s="230" t="s">
        <v>212</v>
      </c>
      <c r="AU130" s="230" t="s">
        <v>83</v>
      </c>
      <c r="AV130" s="12" t="s">
        <v>83</v>
      </c>
      <c r="AW130" s="12" t="s">
        <v>37</v>
      </c>
      <c r="AX130" s="12" t="s">
        <v>74</v>
      </c>
      <c r="AY130" s="230" t="s">
        <v>136</v>
      </c>
    </row>
    <row r="131" spans="2:51" s="13" customFormat="1" ht="13.5">
      <c r="B131" s="231"/>
      <c r="C131" s="232"/>
      <c r="D131" s="203" t="s">
        <v>212</v>
      </c>
      <c r="E131" s="233" t="s">
        <v>21</v>
      </c>
      <c r="F131" s="234" t="s">
        <v>214</v>
      </c>
      <c r="G131" s="232"/>
      <c r="H131" s="235">
        <v>55.5</v>
      </c>
      <c r="I131" s="236"/>
      <c r="J131" s="232"/>
      <c r="K131" s="232"/>
      <c r="L131" s="237"/>
      <c r="M131" s="238"/>
      <c r="N131" s="239"/>
      <c r="O131" s="239"/>
      <c r="P131" s="239"/>
      <c r="Q131" s="239"/>
      <c r="R131" s="239"/>
      <c r="S131" s="239"/>
      <c r="T131" s="240"/>
      <c r="AT131" s="241" t="s">
        <v>212</v>
      </c>
      <c r="AU131" s="241" t="s">
        <v>83</v>
      </c>
      <c r="AV131" s="13" t="s">
        <v>135</v>
      </c>
      <c r="AW131" s="13" t="s">
        <v>37</v>
      </c>
      <c r="AX131" s="13" t="s">
        <v>81</v>
      </c>
      <c r="AY131" s="241" t="s">
        <v>136</v>
      </c>
    </row>
    <row r="132" spans="2:65" s="1" customFormat="1" ht="25.5" customHeight="1">
      <c r="B132" s="40"/>
      <c r="C132" s="191" t="s">
        <v>267</v>
      </c>
      <c r="D132" s="191" t="s">
        <v>137</v>
      </c>
      <c r="E132" s="192" t="s">
        <v>268</v>
      </c>
      <c r="F132" s="193" t="s">
        <v>269</v>
      </c>
      <c r="G132" s="194" t="s">
        <v>259</v>
      </c>
      <c r="H132" s="195">
        <v>370</v>
      </c>
      <c r="I132" s="196"/>
      <c r="J132" s="197">
        <f>ROUND(I132*H132,2)</f>
        <v>0</v>
      </c>
      <c r="K132" s="193" t="s">
        <v>141</v>
      </c>
      <c r="L132" s="60"/>
      <c r="M132" s="198" t="s">
        <v>21</v>
      </c>
      <c r="N132" s="199" t="s">
        <v>45</v>
      </c>
      <c r="O132" s="41"/>
      <c r="P132" s="200">
        <f>O132*H132</f>
        <v>0</v>
      </c>
      <c r="Q132" s="200">
        <v>0</v>
      </c>
      <c r="R132" s="200">
        <f>Q132*H132</f>
        <v>0</v>
      </c>
      <c r="S132" s="200">
        <v>0</v>
      </c>
      <c r="T132" s="201">
        <f>S132*H132</f>
        <v>0</v>
      </c>
      <c r="AR132" s="23" t="s">
        <v>135</v>
      </c>
      <c r="AT132" s="23" t="s">
        <v>137</v>
      </c>
      <c r="AU132" s="23" t="s">
        <v>83</v>
      </c>
      <c r="AY132" s="23" t="s">
        <v>136</v>
      </c>
      <c r="BE132" s="202">
        <f>IF(N132="základní",J132,0)</f>
        <v>0</v>
      </c>
      <c r="BF132" s="202">
        <f>IF(N132="snížená",J132,0)</f>
        <v>0</v>
      </c>
      <c r="BG132" s="202">
        <f>IF(N132="zákl. přenesená",J132,0)</f>
        <v>0</v>
      </c>
      <c r="BH132" s="202">
        <f>IF(N132="sníž. přenesená",J132,0)</f>
        <v>0</v>
      </c>
      <c r="BI132" s="202">
        <f>IF(N132="nulová",J132,0)</f>
        <v>0</v>
      </c>
      <c r="BJ132" s="23" t="s">
        <v>81</v>
      </c>
      <c r="BK132" s="202">
        <f>ROUND(I132*H132,2)</f>
        <v>0</v>
      </c>
      <c r="BL132" s="23" t="s">
        <v>135</v>
      </c>
      <c r="BM132" s="23" t="s">
        <v>270</v>
      </c>
    </row>
    <row r="133" spans="2:51" s="12" customFormat="1" ht="13.5">
      <c r="B133" s="220"/>
      <c r="C133" s="221"/>
      <c r="D133" s="203" t="s">
        <v>212</v>
      </c>
      <c r="E133" s="222" t="s">
        <v>21</v>
      </c>
      <c r="F133" s="223" t="s">
        <v>271</v>
      </c>
      <c r="G133" s="221"/>
      <c r="H133" s="224">
        <v>370</v>
      </c>
      <c r="I133" s="225"/>
      <c r="J133" s="221"/>
      <c r="K133" s="221"/>
      <c r="L133" s="226"/>
      <c r="M133" s="227"/>
      <c r="N133" s="228"/>
      <c r="O133" s="228"/>
      <c r="P133" s="228"/>
      <c r="Q133" s="228"/>
      <c r="R133" s="228"/>
      <c r="S133" s="228"/>
      <c r="T133" s="229"/>
      <c r="AT133" s="230" t="s">
        <v>212</v>
      </c>
      <c r="AU133" s="230" t="s">
        <v>83</v>
      </c>
      <c r="AV133" s="12" t="s">
        <v>83</v>
      </c>
      <c r="AW133" s="12" t="s">
        <v>37</v>
      </c>
      <c r="AX133" s="12" t="s">
        <v>74</v>
      </c>
      <c r="AY133" s="230" t="s">
        <v>136</v>
      </c>
    </row>
    <row r="134" spans="2:51" s="13" customFormat="1" ht="13.5">
      <c r="B134" s="231"/>
      <c r="C134" s="232"/>
      <c r="D134" s="203" t="s">
        <v>212</v>
      </c>
      <c r="E134" s="233" t="s">
        <v>21</v>
      </c>
      <c r="F134" s="234" t="s">
        <v>214</v>
      </c>
      <c r="G134" s="232"/>
      <c r="H134" s="235">
        <v>370</v>
      </c>
      <c r="I134" s="236"/>
      <c r="J134" s="232"/>
      <c r="K134" s="232"/>
      <c r="L134" s="237"/>
      <c r="M134" s="238"/>
      <c r="N134" s="239"/>
      <c r="O134" s="239"/>
      <c r="P134" s="239"/>
      <c r="Q134" s="239"/>
      <c r="R134" s="239"/>
      <c r="S134" s="239"/>
      <c r="T134" s="240"/>
      <c r="AT134" s="241" t="s">
        <v>212</v>
      </c>
      <c r="AU134" s="241" t="s">
        <v>83</v>
      </c>
      <c r="AV134" s="13" t="s">
        <v>135</v>
      </c>
      <c r="AW134" s="13" t="s">
        <v>37</v>
      </c>
      <c r="AX134" s="13" t="s">
        <v>81</v>
      </c>
      <c r="AY134" s="241" t="s">
        <v>136</v>
      </c>
    </row>
    <row r="135" spans="2:65" s="1" customFormat="1" ht="16.5" customHeight="1">
      <c r="B135" s="40"/>
      <c r="C135" s="242" t="s">
        <v>272</v>
      </c>
      <c r="D135" s="242" t="s">
        <v>242</v>
      </c>
      <c r="E135" s="243" t="s">
        <v>273</v>
      </c>
      <c r="F135" s="244" t="s">
        <v>274</v>
      </c>
      <c r="G135" s="245" t="s">
        <v>275</v>
      </c>
      <c r="H135" s="246">
        <v>12.95</v>
      </c>
      <c r="I135" s="247"/>
      <c r="J135" s="248">
        <f>ROUND(I135*H135,2)</f>
        <v>0</v>
      </c>
      <c r="K135" s="244" t="s">
        <v>141</v>
      </c>
      <c r="L135" s="249"/>
      <c r="M135" s="250" t="s">
        <v>21</v>
      </c>
      <c r="N135" s="251" t="s">
        <v>45</v>
      </c>
      <c r="O135" s="41"/>
      <c r="P135" s="200">
        <f>O135*H135</f>
        <v>0</v>
      </c>
      <c r="Q135" s="200">
        <v>0.001</v>
      </c>
      <c r="R135" s="200">
        <f>Q135*H135</f>
        <v>0.01295</v>
      </c>
      <c r="S135" s="200">
        <v>0</v>
      </c>
      <c r="T135" s="201">
        <f>S135*H135</f>
        <v>0</v>
      </c>
      <c r="AR135" s="23" t="s">
        <v>172</v>
      </c>
      <c r="AT135" s="23" t="s">
        <v>242</v>
      </c>
      <c r="AU135" s="23" t="s">
        <v>83</v>
      </c>
      <c r="AY135" s="23" t="s">
        <v>136</v>
      </c>
      <c r="BE135" s="202">
        <f>IF(N135="základní",J135,0)</f>
        <v>0</v>
      </c>
      <c r="BF135" s="202">
        <f>IF(N135="snížená",J135,0)</f>
        <v>0</v>
      </c>
      <c r="BG135" s="202">
        <f>IF(N135="zákl. přenesená",J135,0)</f>
        <v>0</v>
      </c>
      <c r="BH135" s="202">
        <f>IF(N135="sníž. přenesená",J135,0)</f>
        <v>0</v>
      </c>
      <c r="BI135" s="202">
        <f>IF(N135="nulová",J135,0)</f>
        <v>0</v>
      </c>
      <c r="BJ135" s="23" t="s">
        <v>81</v>
      </c>
      <c r="BK135" s="202">
        <f>ROUND(I135*H135,2)</f>
        <v>0</v>
      </c>
      <c r="BL135" s="23" t="s">
        <v>135</v>
      </c>
      <c r="BM135" s="23" t="s">
        <v>276</v>
      </c>
    </row>
    <row r="136" spans="2:51" s="12" customFormat="1" ht="13.5">
      <c r="B136" s="220"/>
      <c r="C136" s="221"/>
      <c r="D136" s="203" t="s">
        <v>212</v>
      </c>
      <c r="E136" s="222" t="s">
        <v>21</v>
      </c>
      <c r="F136" s="223" t="s">
        <v>277</v>
      </c>
      <c r="G136" s="221"/>
      <c r="H136" s="224">
        <v>12.95</v>
      </c>
      <c r="I136" s="225"/>
      <c r="J136" s="221"/>
      <c r="K136" s="221"/>
      <c r="L136" s="226"/>
      <c r="M136" s="227"/>
      <c r="N136" s="228"/>
      <c r="O136" s="228"/>
      <c r="P136" s="228"/>
      <c r="Q136" s="228"/>
      <c r="R136" s="228"/>
      <c r="S136" s="228"/>
      <c r="T136" s="229"/>
      <c r="AT136" s="230" t="s">
        <v>212</v>
      </c>
      <c r="AU136" s="230" t="s">
        <v>83</v>
      </c>
      <c r="AV136" s="12" t="s">
        <v>83</v>
      </c>
      <c r="AW136" s="12" t="s">
        <v>37</v>
      </c>
      <c r="AX136" s="12" t="s">
        <v>74</v>
      </c>
      <c r="AY136" s="230" t="s">
        <v>136</v>
      </c>
    </row>
    <row r="137" spans="2:51" s="13" customFormat="1" ht="13.5">
      <c r="B137" s="231"/>
      <c r="C137" s="232"/>
      <c r="D137" s="203" t="s">
        <v>212</v>
      </c>
      <c r="E137" s="233" t="s">
        <v>21</v>
      </c>
      <c r="F137" s="234" t="s">
        <v>214</v>
      </c>
      <c r="G137" s="232"/>
      <c r="H137" s="235">
        <v>12.95</v>
      </c>
      <c r="I137" s="236"/>
      <c r="J137" s="232"/>
      <c r="K137" s="232"/>
      <c r="L137" s="237"/>
      <c r="M137" s="238"/>
      <c r="N137" s="239"/>
      <c r="O137" s="239"/>
      <c r="P137" s="239"/>
      <c r="Q137" s="239"/>
      <c r="R137" s="239"/>
      <c r="S137" s="239"/>
      <c r="T137" s="240"/>
      <c r="AT137" s="241" t="s">
        <v>212</v>
      </c>
      <c r="AU137" s="241" t="s">
        <v>83</v>
      </c>
      <c r="AV137" s="13" t="s">
        <v>135</v>
      </c>
      <c r="AW137" s="13" t="s">
        <v>37</v>
      </c>
      <c r="AX137" s="13" t="s">
        <v>81</v>
      </c>
      <c r="AY137" s="241" t="s">
        <v>136</v>
      </c>
    </row>
    <row r="138" spans="2:65" s="1" customFormat="1" ht="16.5" customHeight="1">
      <c r="B138" s="40"/>
      <c r="C138" s="191" t="s">
        <v>10</v>
      </c>
      <c r="D138" s="191" t="s">
        <v>137</v>
      </c>
      <c r="E138" s="192" t="s">
        <v>278</v>
      </c>
      <c r="F138" s="193" t="s">
        <v>279</v>
      </c>
      <c r="G138" s="194" t="s">
        <v>259</v>
      </c>
      <c r="H138" s="195">
        <v>770</v>
      </c>
      <c r="I138" s="196"/>
      <c r="J138" s="197">
        <f>ROUND(I138*H138,2)</f>
        <v>0</v>
      </c>
      <c r="K138" s="193" t="s">
        <v>141</v>
      </c>
      <c r="L138" s="60"/>
      <c r="M138" s="198" t="s">
        <v>21</v>
      </c>
      <c r="N138" s="199" t="s">
        <v>45</v>
      </c>
      <c r="O138" s="41"/>
      <c r="P138" s="200">
        <f>O138*H138</f>
        <v>0</v>
      </c>
      <c r="Q138" s="200">
        <v>0</v>
      </c>
      <c r="R138" s="200">
        <f>Q138*H138</f>
        <v>0</v>
      </c>
      <c r="S138" s="200">
        <v>0</v>
      </c>
      <c r="T138" s="201">
        <f>S138*H138</f>
        <v>0</v>
      </c>
      <c r="AR138" s="23" t="s">
        <v>135</v>
      </c>
      <c r="AT138" s="23" t="s">
        <v>137</v>
      </c>
      <c r="AU138" s="23" t="s">
        <v>83</v>
      </c>
      <c r="AY138" s="23" t="s">
        <v>136</v>
      </c>
      <c r="BE138" s="202">
        <f>IF(N138="základní",J138,0)</f>
        <v>0</v>
      </c>
      <c r="BF138" s="202">
        <f>IF(N138="snížená",J138,0)</f>
        <v>0</v>
      </c>
      <c r="BG138" s="202">
        <f>IF(N138="zákl. přenesená",J138,0)</f>
        <v>0</v>
      </c>
      <c r="BH138" s="202">
        <f>IF(N138="sníž. přenesená",J138,0)</f>
        <v>0</v>
      </c>
      <c r="BI138" s="202">
        <f>IF(N138="nulová",J138,0)</f>
        <v>0</v>
      </c>
      <c r="BJ138" s="23" t="s">
        <v>81</v>
      </c>
      <c r="BK138" s="202">
        <f>ROUND(I138*H138,2)</f>
        <v>0</v>
      </c>
      <c r="BL138" s="23" t="s">
        <v>135</v>
      </c>
      <c r="BM138" s="23" t="s">
        <v>280</v>
      </c>
    </row>
    <row r="139" spans="2:65" s="1" customFormat="1" ht="25.5" customHeight="1">
      <c r="B139" s="40"/>
      <c r="C139" s="191" t="s">
        <v>281</v>
      </c>
      <c r="D139" s="191" t="s">
        <v>137</v>
      </c>
      <c r="E139" s="192" t="s">
        <v>282</v>
      </c>
      <c r="F139" s="193" t="s">
        <v>283</v>
      </c>
      <c r="G139" s="194" t="s">
        <v>284</v>
      </c>
      <c r="H139" s="195">
        <v>3</v>
      </c>
      <c r="I139" s="196"/>
      <c r="J139" s="197">
        <f>ROUND(I139*H139,2)</f>
        <v>0</v>
      </c>
      <c r="K139" s="193" t="s">
        <v>141</v>
      </c>
      <c r="L139" s="60"/>
      <c r="M139" s="198" t="s">
        <v>21</v>
      </c>
      <c r="N139" s="199" t="s">
        <v>45</v>
      </c>
      <c r="O139" s="41"/>
      <c r="P139" s="200">
        <f>O139*H139</f>
        <v>0</v>
      </c>
      <c r="Q139" s="200">
        <v>0</v>
      </c>
      <c r="R139" s="200">
        <f>Q139*H139</f>
        <v>0</v>
      </c>
      <c r="S139" s="200">
        <v>0</v>
      </c>
      <c r="T139" s="201">
        <f>S139*H139</f>
        <v>0</v>
      </c>
      <c r="AR139" s="23" t="s">
        <v>135</v>
      </c>
      <c r="AT139" s="23" t="s">
        <v>137</v>
      </c>
      <c r="AU139" s="23" t="s">
        <v>83</v>
      </c>
      <c r="AY139" s="23" t="s">
        <v>136</v>
      </c>
      <c r="BE139" s="202">
        <f>IF(N139="základní",J139,0)</f>
        <v>0</v>
      </c>
      <c r="BF139" s="202">
        <f>IF(N139="snížená",J139,0)</f>
        <v>0</v>
      </c>
      <c r="BG139" s="202">
        <f>IF(N139="zákl. přenesená",J139,0)</f>
        <v>0</v>
      </c>
      <c r="BH139" s="202">
        <f>IF(N139="sníž. přenesená",J139,0)</f>
        <v>0</v>
      </c>
      <c r="BI139" s="202">
        <f>IF(N139="nulová",J139,0)</f>
        <v>0</v>
      </c>
      <c r="BJ139" s="23" t="s">
        <v>81</v>
      </c>
      <c r="BK139" s="202">
        <f>ROUND(I139*H139,2)</f>
        <v>0</v>
      </c>
      <c r="BL139" s="23" t="s">
        <v>135</v>
      </c>
      <c r="BM139" s="23" t="s">
        <v>285</v>
      </c>
    </row>
    <row r="140" spans="2:65" s="1" customFormat="1" ht="16.5" customHeight="1">
      <c r="B140" s="40"/>
      <c r="C140" s="191" t="s">
        <v>286</v>
      </c>
      <c r="D140" s="191" t="s">
        <v>137</v>
      </c>
      <c r="E140" s="192" t="s">
        <v>287</v>
      </c>
      <c r="F140" s="193" t="s">
        <v>288</v>
      </c>
      <c r="G140" s="194" t="s">
        <v>259</v>
      </c>
      <c r="H140" s="195">
        <v>370</v>
      </c>
      <c r="I140" s="196"/>
      <c r="J140" s="197">
        <f>ROUND(I140*H140,2)</f>
        <v>0</v>
      </c>
      <c r="K140" s="193" t="s">
        <v>141</v>
      </c>
      <c r="L140" s="60"/>
      <c r="M140" s="198" t="s">
        <v>21</v>
      </c>
      <c r="N140" s="199" t="s">
        <v>45</v>
      </c>
      <c r="O140" s="41"/>
      <c r="P140" s="200">
        <f>O140*H140</f>
        <v>0</v>
      </c>
      <c r="Q140" s="200">
        <v>0</v>
      </c>
      <c r="R140" s="200">
        <f>Q140*H140</f>
        <v>0</v>
      </c>
      <c r="S140" s="200">
        <v>0</v>
      </c>
      <c r="T140" s="201">
        <f>S140*H140</f>
        <v>0</v>
      </c>
      <c r="AR140" s="23" t="s">
        <v>135</v>
      </c>
      <c r="AT140" s="23" t="s">
        <v>137</v>
      </c>
      <c r="AU140" s="23" t="s">
        <v>83</v>
      </c>
      <c r="AY140" s="23" t="s">
        <v>136</v>
      </c>
      <c r="BE140" s="202">
        <f>IF(N140="základní",J140,0)</f>
        <v>0</v>
      </c>
      <c r="BF140" s="202">
        <f>IF(N140="snížená",J140,0)</f>
        <v>0</v>
      </c>
      <c r="BG140" s="202">
        <f>IF(N140="zákl. přenesená",J140,0)</f>
        <v>0</v>
      </c>
      <c r="BH140" s="202">
        <f>IF(N140="sníž. přenesená",J140,0)</f>
        <v>0</v>
      </c>
      <c r="BI140" s="202">
        <f>IF(N140="nulová",J140,0)</f>
        <v>0</v>
      </c>
      <c r="BJ140" s="23" t="s">
        <v>81</v>
      </c>
      <c r="BK140" s="202">
        <f>ROUND(I140*H140,2)</f>
        <v>0</v>
      </c>
      <c r="BL140" s="23" t="s">
        <v>135</v>
      </c>
      <c r="BM140" s="23" t="s">
        <v>289</v>
      </c>
    </row>
    <row r="141" spans="2:65" s="1" customFormat="1" ht="16.5" customHeight="1">
      <c r="B141" s="40"/>
      <c r="C141" s="191" t="s">
        <v>290</v>
      </c>
      <c r="D141" s="191" t="s">
        <v>137</v>
      </c>
      <c r="E141" s="192" t="s">
        <v>291</v>
      </c>
      <c r="F141" s="193" t="s">
        <v>292</v>
      </c>
      <c r="G141" s="194" t="s">
        <v>259</v>
      </c>
      <c r="H141" s="195">
        <v>370</v>
      </c>
      <c r="I141" s="196"/>
      <c r="J141" s="197">
        <f>ROUND(I141*H141,2)</f>
        <v>0</v>
      </c>
      <c r="K141" s="193" t="s">
        <v>141</v>
      </c>
      <c r="L141" s="60"/>
      <c r="M141" s="198" t="s">
        <v>21</v>
      </c>
      <c r="N141" s="199" t="s">
        <v>45</v>
      </c>
      <c r="O141" s="41"/>
      <c r="P141" s="200">
        <f>O141*H141</f>
        <v>0</v>
      </c>
      <c r="Q141" s="200">
        <v>0</v>
      </c>
      <c r="R141" s="200">
        <f>Q141*H141</f>
        <v>0</v>
      </c>
      <c r="S141" s="200">
        <v>0</v>
      </c>
      <c r="T141" s="201">
        <f>S141*H141</f>
        <v>0</v>
      </c>
      <c r="AR141" s="23" t="s">
        <v>135</v>
      </c>
      <c r="AT141" s="23" t="s">
        <v>137</v>
      </c>
      <c r="AU141" s="23" t="s">
        <v>83</v>
      </c>
      <c r="AY141" s="23" t="s">
        <v>136</v>
      </c>
      <c r="BE141" s="202">
        <f>IF(N141="základní",J141,0)</f>
        <v>0</v>
      </c>
      <c r="BF141" s="202">
        <f>IF(N141="snížená",J141,0)</f>
        <v>0</v>
      </c>
      <c r="BG141" s="202">
        <f>IF(N141="zákl. přenesená",J141,0)</f>
        <v>0</v>
      </c>
      <c r="BH141" s="202">
        <f>IF(N141="sníž. přenesená",J141,0)</f>
        <v>0</v>
      </c>
      <c r="BI141" s="202">
        <f>IF(N141="nulová",J141,0)</f>
        <v>0</v>
      </c>
      <c r="BJ141" s="23" t="s">
        <v>81</v>
      </c>
      <c r="BK141" s="202">
        <f>ROUND(I141*H141,2)</f>
        <v>0</v>
      </c>
      <c r="BL141" s="23" t="s">
        <v>135</v>
      </c>
      <c r="BM141" s="23" t="s">
        <v>293</v>
      </c>
    </row>
    <row r="142" spans="2:65" s="1" customFormat="1" ht="25.5" customHeight="1">
      <c r="B142" s="40"/>
      <c r="C142" s="191" t="s">
        <v>294</v>
      </c>
      <c r="D142" s="191" t="s">
        <v>137</v>
      </c>
      <c r="E142" s="192" t="s">
        <v>295</v>
      </c>
      <c r="F142" s="193" t="s">
        <v>296</v>
      </c>
      <c r="G142" s="194" t="s">
        <v>259</v>
      </c>
      <c r="H142" s="195">
        <v>370</v>
      </c>
      <c r="I142" s="196"/>
      <c r="J142" s="197">
        <f>ROUND(I142*H142,2)</f>
        <v>0</v>
      </c>
      <c r="K142" s="193" t="s">
        <v>141</v>
      </c>
      <c r="L142" s="60"/>
      <c r="M142" s="198" t="s">
        <v>21</v>
      </c>
      <c r="N142" s="199" t="s">
        <v>45</v>
      </c>
      <c r="O142" s="41"/>
      <c r="P142" s="200">
        <f>O142*H142</f>
        <v>0</v>
      </c>
      <c r="Q142" s="200">
        <v>0</v>
      </c>
      <c r="R142" s="200">
        <f>Q142*H142</f>
        <v>0</v>
      </c>
      <c r="S142" s="200">
        <v>0</v>
      </c>
      <c r="T142" s="201">
        <f>S142*H142</f>
        <v>0</v>
      </c>
      <c r="AR142" s="23" t="s">
        <v>135</v>
      </c>
      <c r="AT142" s="23" t="s">
        <v>137</v>
      </c>
      <c r="AU142" s="23" t="s">
        <v>83</v>
      </c>
      <c r="AY142" s="23" t="s">
        <v>136</v>
      </c>
      <c r="BE142" s="202">
        <f>IF(N142="základní",J142,0)</f>
        <v>0</v>
      </c>
      <c r="BF142" s="202">
        <f>IF(N142="snížená",J142,0)</f>
        <v>0</v>
      </c>
      <c r="BG142" s="202">
        <f>IF(N142="zákl. přenesená",J142,0)</f>
        <v>0</v>
      </c>
      <c r="BH142" s="202">
        <f>IF(N142="sníž. přenesená",J142,0)</f>
        <v>0</v>
      </c>
      <c r="BI142" s="202">
        <f>IF(N142="nulová",J142,0)</f>
        <v>0</v>
      </c>
      <c r="BJ142" s="23" t="s">
        <v>81</v>
      </c>
      <c r="BK142" s="202">
        <f>ROUND(I142*H142,2)</f>
        <v>0</v>
      </c>
      <c r="BL142" s="23" t="s">
        <v>135</v>
      </c>
      <c r="BM142" s="23" t="s">
        <v>297</v>
      </c>
    </row>
    <row r="143" spans="2:63" s="10" customFormat="1" ht="29.85" customHeight="1">
      <c r="B143" s="177"/>
      <c r="C143" s="178"/>
      <c r="D143" s="179" t="s">
        <v>73</v>
      </c>
      <c r="E143" s="218" t="s">
        <v>135</v>
      </c>
      <c r="F143" s="218" t="s">
        <v>298</v>
      </c>
      <c r="G143" s="178"/>
      <c r="H143" s="178"/>
      <c r="I143" s="181"/>
      <c r="J143" s="219">
        <f>BK143</f>
        <v>0</v>
      </c>
      <c r="K143" s="178"/>
      <c r="L143" s="183"/>
      <c r="M143" s="184"/>
      <c r="N143" s="185"/>
      <c r="O143" s="185"/>
      <c r="P143" s="186">
        <f>SUM(P144:P146)</f>
        <v>0</v>
      </c>
      <c r="Q143" s="185"/>
      <c r="R143" s="186">
        <f>SUM(R144:R146)</f>
        <v>0</v>
      </c>
      <c r="S143" s="185"/>
      <c r="T143" s="187">
        <f>SUM(T144:T146)</f>
        <v>0</v>
      </c>
      <c r="AR143" s="188" t="s">
        <v>81</v>
      </c>
      <c r="AT143" s="189" t="s">
        <v>73</v>
      </c>
      <c r="AU143" s="189" t="s">
        <v>81</v>
      </c>
      <c r="AY143" s="188" t="s">
        <v>136</v>
      </c>
      <c r="BK143" s="190">
        <f>SUM(BK144:BK146)</f>
        <v>0</v>
      </c>
    </row>
    <row r="144" spans="2:65" s="1" customFormat="1" ht="16.5" customHeight="1">
      <c r="B144" s="40"/>
      <c r="C144" s="191" t="s">
        <v>299</v>
      </c>
      <c r="D144" s="191" t="s">
        <v>137</v>
      </c>
      <c r="E144" s="192" t="s">
        <v>300</v>
      </c>
      <c r="F144" s="193" t="s">
        <v>301</v>
      </c>
      <c r="G144" s="194" t="s">
        <v>217</v>
      </c>
      <c r="H144" s="195">
        <v>0.8</v>
      </c>
      <c r="I144" s="196"/>
      <c r="J144" s="197">
        <f>ROUND(I144*H144,2)</f>
        <v>0</v>
      </c>
      <c r="K144" s="193" t="s">
        <v>141</v>
      </c>
      <c r="L144" s="60"/>
      <c r="M144" s="198" t="s">
        <v>21</v>
      </c>
      <c r="N144" s="199" t="s">
        <v>45</v>
      </c>
      <c r="O144" s="41"/>
      <c r="P144" s="200">
        <f>O144*H144</f>
        <v>0</v>
      </c>
      <c r="Q144" s="200">
        <v>0</v>
      </c>
      <c r="R144" s="200">
        <f>Q144*H144</f>
        <v>0</v>
      </c>
      <c r="S144" s="200">
        <v>0</v>
      </c>
      <c r="T144" s="201">
        <f>S144*H144</f>
        <v>0</v>
      </c>
      <c r="AR144" s="23" t="s">
        <v>135</v>
      </c>
      <c r="AT144" s="23" t="s">
        <v>137</v>
      </c>
      <c r="AU144" s="23" t="s">
        <v>83</v>
      </c>
      <c r="AY144" s="23" t="s">
        <v>136</v>
      </c>
      <c r="BE144" s="202">
        <f>IF(N144="základní",J144,0)</f>
        <v>0</v>
      </c>
      <c r="BF144" s="202">
        <f>IF(N144="snížená",J144,0)</f>
        <v>0</v>
      </c>
      <c r="BG144" s="202">
        <f>IF(N144="zákl. přenesená",J144,0)</f>
        <v>0</v>
      </c>
      <c r="BH144" s="202">
        <f>IF(N144="sníž. přenesená",J144,0)</f>
        <v>0</v>
      </c>
      <c r="BI144" s="202">
        <f>IF(N144="nulová",J144,0)</f>
        <v>0</v>
      </c>
      <c r="BJ144" s="23" t="s">
        <v>81</v>
      </c>
      <c r="BK144" s="202">
        <f>ROUND(I144*H144,2)</f>
        <v>0</v>
      </c>
      <c r="BL144" s="23" t="s">
        <v>135</v>
      </c>
      <c r="BM144" s="23" t="s">
        <v>302</v>
      </c>
    </row>
    <row r="145" spans="2:51" s="12" customFormat="1" ht="13.5">
      <c r="B145" s="220"/>
      <c r="C145" s="221"/>
      <c r="D145" s="203" t="s">
        <v>212</v>
      </c>
      <c r="E145" s="222" t="s">
        <v>21</v>
      </c>
      <c r="F145" s="223" t="s">
        <v>303</v>
      </c>
      <c r="G145" s="221"/>
      <c r="H145" s="224">
        <v>0.8</v>
      </c>
      <c r="I145" s="225"/>
      <c r="J145" s="221"/>
      <c r="K145" s="221"/>
      <c r="L145" s="226"/>
      <c r="M145" s="227"/>
      <c r="N145" s="228"/>
      <c r="O145" s="228"/>
      <c r="P145" s="228"/>
      <c r="Q145" s="228"/>
      <c r="R145" s="228"/>
      <c r="S145" s="228"/>
      <c r="T145" s="229"/>
      <c r="AT145" s="230" t="s">
        <v>212</v>
      </c>
      <c r="AU145" s="230" t="s">
        <v>83</v>
      </c>
      <c r="AV145" s="12" t="s">
        <v>83</v>
      </c>
      <c r="AW145" s="12" t="s">
        <v>37</v>
      </c>
      <c r="AX145" s="12" t="s">
        <v>74</v>
      </c>
      <c r="AY145" s="230" t="s">
        <v>136</v>
      </c>
    </row>
    <row r="146" spans="2:51" s="13" customFormat="1" ht="13.5">
      <c r="B146" s="231"/>
      <c r="C146" s="232"/>
      <c r="D146" s="203" t="s">
        <v>212</v>
      </c>
      <c r="E146" s="233" t="s">
        <v>21</v>
      </c>
      <c r="F146" s="234" t="s">
        <v>214</v>
      </c>
      <c r="G146" s="232"/>
      <c r="H146" s="235">
        <v>0.8</v>
      </c>
      <c r="I146" s="236"/>
      <c r="J146" s="232"/>
      <c r="K146" s="232"/>
      <c r="L146" s="237"/>
      <c r="M146" s="238"/>
      <c r="N146" s="239"/>
      <c r="O146" s="239"/>
      <c r="P146" s="239"/>
      <c r="Q146" s="239"/>
      <c r="R146" s="239"/>
      <c r="S146" s="239"/>
      <c r="T146" s="240"/>
      <c r="AT146" s="241" t="s">
        <v>212</v>
      </c>
      <c r="AU146" s="241" t="s">
        <v>83</v>
      </c>
      <c r="AV146" s="13" t="s">
        <v>135</v>
      </c>
      <c r="AW146" s="13" t="s">
        <v>37</v>
      </c>
      <c r="AX146" s="13" t="s">
        <v>81</v>
      </c>
      <c r="AY146" s="241" t="s">
        <v>136</v>
      </c>
    </row>
    <row r="147" spans="2:63" s="10" customFormat="1" ht="29.85" customHeight="1">
      <c r="B147" s="177"/>
      <c r="C147" s="178"/>
      <c r="D147" s="179" t="s">
        <v>73</v>
      </c>
      <c r="E147" s="218" t="s">
        <v>158</v>
      </c>
      <c r="F147" s="218" t="s">
        <v>304</v>
      </c>
      <c r="G147" s="178"/>
      <c r="H147" s="178"/>
      <c r="I147" s="181"/>
      <c r="J147" s="219">
        <f>BK147</f>
        <v>0</v>
      </c>
      <c r="K147" s="178"/>
      <c r="L147" s="183"/>
      <c r="M147" s="184"/>
      <c r="N147" s="185"/>
      <c r="O147" s="185"/>
      <c r="P147" s="186">
        <f>SUM(P148:P159)</f>
        <v>0</v>
      </c>
      <c r="Q147" s="185"/>
      <c r="R147" s="186">
        <f>SUM(R148:R159)</f>
        <v>198.1042</v>
      </c>
      <c r="S147" s="185"/>
      <c r="T147" s="187">
        <f>SUM(T148:T159)</f>
        <v>0</v>
      </c>
      <c r="AR147" s="188" t="s">
        <v>81</v>
      </c>
      <c r="AT147" s="189" t="s">
        <v>73</v>
      </c>
      <c r="AU147" s="189" t="s">
        <v>81</v>
      </c>
      <c r="AY147" s="188" t="s">
        <v>136</v>
      </c>
      <c r="BK147" s="190">
        <f>SUM(BK148:BK159)</f>
        <v>0</v>
      </c>
    </row>
    <row r="148" spans="2:65" s="1" customFormat="1" ht="16.5" customHeight="1">
      <c r="B148" s="40"/>
      <c r="C148" s="191" t="s">
        <v>9</v>
      </c>
      <c r="D148" s="191" t="s">
        <v>137</v>
      </c>
      <c r="E148" s="192" t="s">
        <v>305</v>
      </c>
      <c r="F148" s="193" t="s">
        <v>306</v>
      </c>
      <c r="G148" s="194" t="s">
        <v>259</v>
      </c>
      <c r="H148" s="195">
        <v>770</v>
      </c>
      <c r="I148" s="196"/>
      <c r="J148" s="197">
        <f>ROUND(I148*H148,2)</f>
        <v>0</v>
      </c>
      <c r="K148" s="193" t="s">
        <v>141</v>
      </c>
      <c r="L148" s="60"/>
      <c r="M148" s="198" t="s">
        <v>21</v>
      </c>
      <c r="N148" s="199" t="s">
        <v>45</v>
      </c>
      <c r="O148" s="41"/>
      <c r="P148" s="200">
        <f>O148*H148</f>
        <v>0</v>
      </c>
      <c r="Q148" s="200">
        <v>0</v>
      </c>
      <c r="R148" s="200">
        <f>Q148*H148</f>
        <v>0</v>
      </c>
      <c r="S148" s="200">
        <v>0</v>
      </c>
      <c r="T148" s="201">
        <f>S148*H148</f>
        <v>0</v>
      </c>
      <c r="AR148" s="23" t="s">
        <v>135</v>
      </c>
      <c r="AT148" s="23" t="s">
        <v>137</v>
      </c>
      <c r="AU148" s="23" t="s">
        <v>83</v>
      </c>
      <c r="AY148" s="23" t="s">
        <v>136</v>
      </c>
      <c r="BE148" s="202">
        <f>IF(N148="základní",J148,0)</f>
        <v>0</v>
      </c>
      <c r="BF148" s="202">
        <f>IF(N148="snížená",J148,0)</f>
        <v>0</v>
      </c>
      <c r="BG148" s="202">
        <f>IF(N148="zákl. přenesená",J148,0)</f>
        <v>0</v>
      </c>
      <c r="BH148" s="202">
        <f>IF(N148="sníž. přenesená",J148,0)</f>
        <v>0</v>
      </c>
      <c r="BI148" s="202">
        <f>IF(N148="nulová",J148,0)</f>
        <v>0</v>
      </c>
      <c r="BJ148" s="23" t="s">
        <v>81</v>
      </c>
      <c r="BK148" s="202">
        <f>ROUND(I148*H148,2)</f>
        <v>0</v>
      </c>
      <c r="BL148" s="23" t="s">
        <v>135</v>
      </c>
      <c r="BM148" s="23" t="s">
        <v>307</v>
      </c>
    </row>
    <row r="149" spans="2:65" s="1" customFormat="1" ht="25.5" customHeight="1">
      <c r="B149" s="40"/>
      <c r="C149" s="191" t="s">
        <v>308</v>
      </c>
      <c r="D149" s="191" t="s">
        <v>137</v>
      </c>
      <c r="E149" s="192" t="s">
        <v>309</v>
      </c>
      <c r="F149" s="193" t="s">
        <v>310</v>
      </c>
      <c r="G149" s="194" t="s">
        <v>259</v>
      </c>
      <c r="H149" s="195">
        <v>770</v>
      </c>
      <c r="I149" s="196"/>
      <c r="J149" s="197">
        <f>ROUND(I149*H149,2)</f>
        <v>0</v>
      </c>
      <c r="K149" s="193" t="s">
        <v>141</v>
      </c>
      <c r="L149" s="60"/>
      <c r="M149" s="198" t="s">
        <v>21</v>
      </c>
      <c r="N149" s="199" t="s">
        <v>45</v>
      </c>
      <c r="O149" s="41"/>
      <c r="P149" s="200">
        <f>O149*H149</f>
        <v>0</v>
      </c>
      <c r="Q149" s="200">
        <v>0.10362</v>
      </c>
      <c r="R149" s="200">
        <f>Q149*H149</f>
        <v>79.7874</v>
      </c>
      <c r="S149" s="200">
        <v>0</v>
      </c>
      <c r="T149" s="201">
        <f>S149*H149</f>
        <v>0</v>
      </c>
      <c r="AR149" s="23" t="s">
        <v>135</v>
      </c>
      <c r="AT149" s="23" t="s">
        <v>137</v>
      </c>
      <c r="AU149" s="23" t="s">
        <v>83</v>
      </c>
      <c r="AY149" s="23" t="s">
        <v>136</v>
      </c>
      <c r="BE149" s="202">
        <f>IF(N149="základní",J149,0)</f>
        <v>0</v>
      </c>
      <c r="BF149" s="202">
        <f>IF(N149="snížená",J149,0)</f>
        <v>0</v>
      </c>
      <c r="BG149" s="202">
        <f>IF(N149="zákl. přenesená",J149,0)</f>
        <v>0</v>
      </c>
      <c r="BH149" s="202">
        <f>IF(N149="sníž. přenesená",J149,0)</f>
        <v>0</v>
      </c>
      <c r="BI149" s="202">
        <f>IF(N149="nulová",J149,0)</f>
        <v>0</v>
      </c>
      <c r="BJ149" s="23" t="s">
        <v>81</v>
      </c>
      <c r="BK149" s="202">
        <f>ROUND(I149*H149,2)</f>
        <v>0</v>
      </c>
      <c r="BL149" s="23" t="s">
        <v>135</v>
      </c>
      <c r="BM149" s="23" t="s">
        <v>311</v>
      </c>
    </row>
    <row r="150" spans="2:51" s="12" customFormat="1" ht="13.5">
      <c r="B150" s="220"/>
      <c r="C150" s="221"/>
      <c r="D150" s="203" t="s">
        <v>212</v>
      </c>
      <c r="E150" s="222" t="s">
        <v>21</v>
      </c>
      <c r="F150" s="223" t="s">
        <v>312</v>
      </c>
      <c r="G150" s="221"/>
      <c r="H150" s="224">
        <v>735</v>
      </c>
      <c r="I150" s="225"/>
      <c r="J150" s="221"/>
      <c r="K150" s="221"/>
      <c r="L150" s="226"/>
      <c r="M150" s="227"/>
      <c r="N150" s="228"/>
      <c r="O150" s="228"/>
      <c r="P150" s="228"/>
      <c r="Q150" s="228"/>
      <c r="R150" s="228"/>
      <c r="S150" s="228"/>
      <c r="T150" s="229"/>
      <c r="AT150" s="230" t="s">
        <v>212</v>
      </c>
      <c r="AU150" s="230" t="s">
        <v>83</v>
      </c>
      <c r="AV150" s="12" t="s">
        <v>83</v>
      </c>
      <c r="AW150" s="12" t="s">
        <v>37</v>
      </c>
      <c r="AX150" s="12" t="s">
        <v>74</v>
      </c>
      <c r="AY150" s="230" t="s">
        <v>136</v>
      </c>
    </row>
    <row r="151" spans="2:51" s="12" customFormat="1" ht="13.5">
      <c r="B151" s="220"/>
      <c r="C151" s="221"/>
      <c r="D151" s="203" t="s">
        <v>212</v>
      </c>
      <c r="E151" s="222" t="s">
        <v>21</v>
      </c>
      <c r="F151" s="223" t="s">
        <v>313</v>
      </c>
      <c r="G151" s="221"/>
      <c r="H151" s="224">
        <v>35</v>
      </c>
      <c r="I151" s="225"/>
      <c r="J151" s="221"/>
      <c r="K151" s="221"/>
      <c r="L151" s="226"/>
      <c r="M151" s="227"/>
      <c r="N151" s="228"/>
      <c r="O151" s="228"/>
      <c r="P151" s="228"/>
      <c r="Q151" s="228"/>
      <c r="R151" s="228"/>
      <c r="S151" s="228"/>
      <c r="T151" s="229"/>
      <c r="AT151" s="230" t="s">
        <v>212</v>
      </c>
      <c r="AU151" s="230" t="s">
        <v>83</v>
      </c>
      <c r="AV151" s="12" t="s">
        <v>83</v>
      </c>
      <c r="AW151" s="12" t="s">
        <v>37</v>
      </c>
      <c r="AX151" s="12" t="s">
        <v>74</v>
      </c>
      <c r="AY151" s="230" t="s">
        <v>136</v>
      </c>
    </row>
    <row r="152" spans="2:51" s="13" customFormat="1" ht="13.5">
      <c r="B152" s="231"/>
      <c r="C152" s="232"/>
      <c r="D152" s="203" t="s">
        <v>212</v>
      </c>
      <c r="E152" s="233" t="s">
        <v>21</v>
      </c>
      <c r="F152" s="234" t="s">
        <v>214</v>
      </c>
      <c r="G152" s="232"/>
      <c r="H152" s="235">
        <v>770</v>
      </c>
      <c r="I152" s="236"/>
      <c r="J152" s="232"/>
      <c r="K152" s="232"/>
      <c r="L152" s="237"/>
      <c r="M152" s="238"/>
      <c r="N152" s="239"/>
      <c r="O152" s="239"/>
      <c r="P152" s="239"/>
      <c r="Q152" s="239"/>
      <c r="R152" s="239"/>
      <c r="S152" s="239"/>
      <c r="T152" s="240"/>
      <c r="AT152" s="241" t="s">
        <v>212</v>
      </c>
      <c r="AU152" s="241" t="s">
        <v>83</v>
      </c>
      <c r="AV152" s="13" t="s">
        <v>135</v>
      </c>
      <c r="AW152" s="13" t="s">
        <v>37</v>
      </c>
      <c r="AX152" s="13" t="s">
        <v>81</v>
      </c>
      <c r="AY152" s="241" t="s">
        <v>136</v>
      </c>
    </row>
    <row r="153" spans="2:65" s="1" customFormat="1" ht="16.5" customHeight="1">
      <c r="B153" s="40"/>
      <c r="C153" s="242" t="s">
        <v>314</v>
      </c>
      <c r="D153" s="242" t="s">
        <v>242</v>
      </c>
      <c r="E153" s="243" t="s">
        <v>315</v>
      </c>
      <c r="F153" s="244" t="s">
        <v>316</v>
      </c>
      <c r="G153" s="245" t="s">
        <v>259</v>
      </c>
      <c r="H153" s="246">
        <v>742.35</v>
      </c>
      <c r="I153" s="247"/>
      <c r="J153" s="248">
        <f>ROUND(I153*H153,2)</f>
        <v>0</v>
      </c>
      <c r="K153" s="244" t="s">
        <v>141</v>
      </c>
      <c r="L153" s="249"/>
      <c r="M153" s="250" t="s">
        <v>21</v>
      </c>
      <c r="N153" s="251" t="s">
        <v>45</v>
      </c>
      <c r="O153" s="41"/>
      <c r="P153" s="200">
        <f>O153*H153</f>
        <v>0</v>
      </c>
      <c r="Q153" s="200">
        <v>0.152</v>
      </c>
      <c r="R153" s="200">
        <f>Q153*H153</f>
        <v>112.8372</v>
      </c>
      <c r="S153" s="200">
        <v>0</v>
      </c>
      <c r="T153" s="201">
        <f>S153*H153</f>
        <v>0</v>
      </c>
      <c r="AR153" s="23" t="s">
        <v>172</v>
      </c>
      <c r="AT153" s="23" t="s">
        <v>242</v>
      </c>
      <c r="AU153" s="23" t="s">
        <v>83</v>
      </c>
      <c r="AY153" s="23" t="s">
        <v>136</v>
      </c>
      <c r="BE153" s="202">
        <f>IF(N153="základní",J153,0)</f>
        <v>0</v>
      </c>
      <c r="BF153" s="202">
        <f>IF(N153="snížená",J153,0)</f>
        <v>0</v>
      </c>
      <c r="BG153" s="202">
        <f>IF(N153="zákl. přenesená",J153,0)</f>
        <v>0</v>
      </c>
      <c r="BH153" s="202">
        <f>IF(N153="sníž. přenesená",J153,0)</f>
        <v>0</v>
      </c>
      <c r="BI153" s="202">
        <f>IF(N153="nulová",J153,0)</f>
        <v>0</v>
      </c>
      <c r="BJ153" s="23" t="s">
        <v>81</v>
      </c>
      <c r="BK153" s="202">
        <f>ROUND(I153*H153,2)</f>
        <v>0</v>
      </c>
      <c r="BL153" s="23" t="s">
        <v>135</v>
      </c>
      <c r="BM153" s="23" t="s">
        <v>317</v>
      </c>
    </row>
    <row r="154" spans="2:51" s="12" customFormat="1" ht="13.5">
      <c r="B154" s="220"/>
      <c r="C154" s="221"/>
      <c r="D154" s="203" t="s">
        <v>212</v>
      </c>
      <c r="E154" s="222" t="s">
        <v>21</v>
      </c>
      <c r="F154" s="223" t="s">
        <v>318</v>
      </c>
      <c r="G154" s="221"/>
      <c r="H154" s="224">
        <v>742.35</v>
      </c>
      <c r="I154" s="225"/>
      <c r="J154" s="221"/>
      <c r="K154" s="221"/>
      <c r="L154" s="226"/>
      <c r="M154" s="227"/>
      <c r="N154" s="228"/>
      <c r="O154" s="228"/>
      <c r="P154" s="228"/>
      <c r="Q154" s="228"/>
      <c r="R154" s="228"/>
      <c r="S154" s="228"/>
      <c r="T154" s="229"/>
      <c r="AT154" s="230" t="s">
        <v>212</v>
      </c>
      <c r="AU154" s="230" t="s">
        <v>83</v>
      </c>
      <c r="AV154" s="12" t="s">
        <v>83</v>
      </c>
      <c r="AW154" s="12" t="s">
        <v>37</v>
      </c>
      <c r="AX154" s="12" t="s">
        <v>74</v>
      </c>
      <c r="AY154" s="230" t="s">
        <v>136</v>
      </c>
    </row>
    <row r="155" spans="2:51" s="13" customFormat="1" ht="13.5">
      <c r="B155" s="231"/>
      <c r="C155" s="232"/>
      <c r="D155" s="203" t="s">
        <v>212</v>
      </c>
      <c r="E155" s="233" t="s">
        <v>21</v>
      </c>
      <c r="F155" s="234" t="s">
        <v>214</v>
      </c>
      <c r="G155" s="232"/>
      <c r="H155" s="235">
        <v>742.35</v>
      </c>
      <c r="I155" s="236"/>
      <c r="J155" s="232"/>
      <c r="K155" s="232"/>
      <c r="L155" s="237"/>
      <c r="M155" s="238"/>
      <c r="N155" s="239"/>
      <c r="O155" s="239"/>
      <c r="P155" s="239"/>
      <c r="Q155" s="239"/>
      <c r="R155" s="239"/>
      <c r="S155" s="239"/>
      <c r="T155" s="240"/>
      <c r="AT155" s="241" t="s">
        <v>212</v>
      </c>
      <c r="AU155" s="241" t="s">
        <v>83</v>
      </c>
      <c r="AV155" s="13" t="s">
        <v>135</v>
      </c>
      <c r="AW155" s="13" t="s">
        <v>37</v>
      </c>
      <c r="AX155" s="13" t="s">
        <v>81</v>
      </c>
      <c r="AY155" s="241" t="s">
        <v>136</v>
      </c>
    </row>
    <row r="156" spans="2:65" s="1" customFormat="1" ht="16.5" customHeight="1">
      <c r="B156" s="40"/>
      <c r="C156" s="242" t="s">
        <v>319</v>
      </c>
      <c r="D156" s="242" t="s">
        <v>242</v>
      </c>
      <c r="E156" s="243" t="s">
        <v>320</v>
      </c>
      <c r="F156" s="244" t="s">
        <v>321</v>
      </c>
      <c r="G156" s="245" t="s">
        <v>259</v>
      </c>
      <c r="H156" s="246">
        <v>36.05</v>
      </c>
      <c r="I156" s="247"/>
      <c r="J156" s="248">
        <f>ROUND(I156*H156,2)</f>
        <v>0</v>
      </c>
      <c r="K156" s="244" t="s">
        <v>141</v>
      </c>
      <c r="L156" s="249"/>
      <c r="M156" s="250" t="s">
        <v>21</v>
      </c>
      <c r="N156" s="251" t="s">
        <v>45</v>
      </c>
      <c r="O156" s="41"/>
      <c r="P156" s="200">
        <f>O156*H156</f>
        <v>0</v>
      </c>
      <c r="Q156" s="200">
        <v>0.152</v>
      </c>
      <c r="R156" s="200">
        <f>Q156*H156</f>
        <v>5.4796</v>
      </c>
      <c r="S156" s="200">
        <v>0</v>
      </c>
      <c r="T156" s="201">
        <f>S156*H156</f>
        <v>0</v>
      </c>
      <c r="AR156" s="23" t="s">
        <v>172</v>
      </c>
      <c r="AT156" s="23" t="s">
        <v>242</v>
      </c>
      <c r="AU156" s="23" t="s">
        <v>83</v>
      </c>
      <c r="AY156" s="23" t="s">
        <v>136</v>
      </c>
      <c r="BE156" s="202">
        <f>IF(N156="základní",J156,0)</f>
        <v>0</v>
      </c>
      <c r="BF156" s="202">
        <f>IF(N156="snížená",J156,0)</f>
        <v>0</v>
      </c>
      <c r="BG156" s="202">
        <f>IF(N156="zákl. přenesená",J156,0)</f>
        <v>0</v>
      </c>
      <c r="BH156" s="202">
        <f>IF(N156="sníž. přenesená",J156,0)</f>
        <v>0</v>
      </c>
      <c r="BI156" s="202">
        <f>IF(N156="nulová",J156,0)</f>
        <v>0</v>
      </c>
      <c r="BJ156" s="23" t="s">
        <v>81</v>
      </c>
      <c r="BK156" s="202">
        <f>ROUND(I156*H156,2)</f>
        <v>0</v>
      </c>
      <c r="BL156" s="23" t="s">
        <v>135</v>
      </c>
      <c r="BM156" s="23" t="s">
        <v>322</v>
      </c>
    </row>
    <row r="157" spans="2:51" s="12" customFormat="1" ht="13.5">
      <c r="B157" s="220"/>
      <c r="C157" s="221"/>
      <c r="D157" s="203" t="s">
        <v>212</v>
      </c>
      <c r="E157" s="222" t="s">
        <v>21</v>
      </c>
      <c r="F157" s="223" t="s">
        <v>323</v>
      </c>
      <c r="G157" s="221"/>
      <c r="H157" s="224">
        <v>36.05</v>
      </c>
      <c r="I157" s="225"/>
      <c r="J157" s="221"/>
      <c r="K157" s="221"/>
      <c r="L157" s="226"/>
      <c r="M157" s="227"/>
      <c r="N157" s="228"/>
      <c r="O157" s="228"/>
      <c r="P157" s="228"/>
      <c r="Q157" s="228"/>
      <c r="R157" s="228"/>
      <c r="S157" s="228"/>
      <c r="T157" s="229"/>
      <c r="AT157" s="230" t="s">
        <v>212</v>
      </c>
      <c r="AU157" s="230" t="s">
        <v>83</v>
      </c>
      <c r="AV157" s="12" t="s">
        <v>83</v>
      </c>
      <c r="AW157" s="12" t="s">
        <v>37</v>
      </c>
      <c r="AX157" s="12" t="s">
        <v>74</v>
      </c>
      <c r="AY157" s="230" t="s">
        <v>136</v>
      </c>
    </row>
    <row r="158" spans="2:51" s="13" customFormat="1" ht="13.5">
      <c r="B158" s="231"/>
      <c r="C158" s="232"/>
      <c r="D158" s="203" t="s">
        <v>212</v>
      </c>
      <c r="E158" s="233" t="s">
        <v>21</v>
      </c>
      <c r="F158" s="234" t="s">
        <v>214</v>
      </c>
      <c r="G158" s="232"/>
      <c r="H158" s="235">
        <v>36.05</v>
      </c>
      <c r="I158" s="236"/>
      <c r="J158" s="232"/>
      <c r="K158" s="232"/>
      <c r="L158" s="237"/>
      <c r="M158" s="238"/>
      <c r="N158" s="239"/>
      <c r="O158" s="239"/>
      <c r="P158" s="239"/>
      <c r="Q158" s="239"/>
      <c r="R158" s="239"/>
      <c r="S158" s="239"/>
      <c r="T158" s="240"/>
      <c r="AT158" s="241" t="s">
        <v>212</v>
      </c>
      <c r="AU158" s="241" t="s">
        <v>83</v>
      </c>
      <c r="AV158" s="13" t="s">
        <v>135</v>
      </c>
      <c r="AW158" s="13" t="s">
        <v>37</v>
      </c>
      <c r="AX158" s="13" t="s">
        <v>81</v>
      </c>
      <c r="AY158" s="241" t="s">
        <v>136</v>
      </c>
    </row>
    <row r="159" spans="2:65" s="1" customFormat="1" ht="25.5" customHeight="1">
      <c r="B159" s="40"/>
      <c r="C159" s="191" t="s">
        <v>324</v>
      </c>
      <c r="D159" s="191" t="s">
        <v>137</v>
      </c>
      <c r="E159" s="192" t="s">
        <v>325</v>
      </c>
      <c r="F159" s="193" t="s">
        <v>326</v>
      </c>
      <c r="G159" s="194" t="s">
        <v>259</v>
      </c>
      <c r="H159" s="195">
        <v>35</v>
      </c>
      <c r="I159" s="196"/>
      <c r="J159" s="197">
        <f>ROUND(I159*H159,2)</f>
        <v>0</v>
      </c>
      <c r="K159" s="193" t="s">
        <v>141</v>
      </c>
      <c r="L159" s="60"/>
      <c r="M159" s="198" t="s">
        <v>21</v>
      </c>
      <c r="N159" s="199" t="s">
        <v>45</v>
      </c>
      <c r="O159" s="41"/>
      <c r="P159" s="200">
        <f>O159*H159</f>
        <v>0</v>
      </c>
      <c r="Q159" s="200">
        <v>0</v>
      </c>
      <c r="R159" s="200">
        <f>Q159*H159</f>
        <v>0</v>
      </c>
      <c r="S159" s="200">
        <v>0</v>
      </c>
      <c r="T159" s="201">
        <f>S159*H159</f>
        <v>0</v>
      </c>
      <c r="AR159" s="23" t="s">
        <v>135</v>
      </c>
      <c r="AT159" s="23" t="s">
        <v>137</v>
      </c>
      <c r="AU159" s="23" t="s">
        <v>83</v>
      </c>
      <c r="AY159" s="23" t="s">
        <v>136</v>
      </c>
      <c r="BE159" s="202">
        <f>IF(N159="základní",J159,0)</f>
        <v>0</v>
      </c>
      <c r="BF159" s="202">
        <f>IF(N159="snížená",J159,0)</f>
        <v>0</v>
      </c>
      <c r="BG159" s="202">
        <f>IF(N159="zákl. přenesená",J159,0)</f>
        <v>0</v>
      </c>
      <c r="BH159" s="202">
        <f>IF(N159="sníž. přenesená",J159,0)</f>
        <v>0</v>
      </c>
      <c r="BI159" s="202">
        <f>IF(N159="nulová",J159,0)</f>
        <v>0</v>
      </c>
      <c r="BJ159" s="23" t="s">
        <v>81</v>
      </c>
      <c r="BK159" s="202">
        <f>ROUND(I159*H159,2)</f>
        <v>0</v>
      </c>
      <c r="BL159" s="23" t="s">
        <v>135</v>
      </c>
      <c r="BM159" s="23" t="s">
        <v>327</v>
      </c>
    </row>
    <row r="160" spans="2:63" s="10" customFormat="1" ht="29.85" customHeight="1">
      <c r="B160" s="177"/>
      <c r="C160" s="178"/>
      <c r="D160" s="179" t="s">
        <v>73</v>
      </c>
      <c r="E160" s="218" t="s">
        <v>172</v>
      </c>
      <c r="F160" s="218" t="s">
        <v>328</v>
      </c>
      <c r="G160" s="178"/>
      <c r="H160" s="178"/>
      <c r="I160" s="181"/>
      <c r="J160" s="219">
        <f>BK160</f>
        <v>0</v>
      </c>
      <c r="K160" s="178"/>
      <c r="L160" s="183"/>
      <c r="M160" s="184"/>
      <c r="N160" s="185"/>
      <c r="O160" s="185"/>
      <c r="P160" s="186">
        <f>SUM(P161:P179)</f>
        <v>0</v>
      </c>
      <c r="Q160" s="185"/>
      <c r="R160" s="186">
        <f>SUM(R161:R179)</f>
        <v>3.21366</v>
      </c>
      <c r="S160" s="185"/>
      <c r="T160" s="187">
        <f>SUM(T161:T179)</f>
        <v>0</v>
      </c>
      <c r="AR160" s="188" t="s">
        <v>81</v>
      </c>
      <c r="AT160" s="189" t="s">
        <v>73</v>
      </c>
      <c r="AU160" s="189" t="s">
        <v>81</v>
      </c>
      <c r="AY160" s="188" t="s">
        <v>136</v>
      </c>
      <c r="BK160" s="190">
        <f>SUM(BK161:BK179)</f>
        <v>0</v>
      </c>
    </row>
    <row r="161" spans="2:65" s="1" customFormat="1" ht="16.5" customHeight="1">
      <c r="B161" s="40"/>
      <c r="C161" s="191" t="s">
        <v>329</v>
      </c>
      <c r="D161" s="191" t="s">
        <v>137</v>
      </c>
      <c r="E161" s="192" t="s">
        <v>330</v>
      </c>
      <c r="F161" s="193" t="s">
        <v>331</v>
      </c>
      <c r="G161" s="194" t="s">
        <v>284</v>
      </c>
      <c r="H161" s="195">
        <v>3</v>
      </c>
      <c r="I161" s="196"/>
      <c r="J161" s="197">
        <f>ROUND(I161*H161,2)</f>
        <v>0</v>
      </c>
      <c r="K161" s="193" t="s">
        <v>180</v>
      </c>
      <c r="L161" s="60"/>
      <c r="M161" s="198" t="s">
        <v>21</v>
      </c>
      <c r="N161" s="199" t="s">
        <v>45</v>
      </c>
      <c r="O161" s="41"/>
      <c r="P161" s="200">
        <f>O161*H161</f>
        <v>0</v>
      </c>
      <c r="Q161" s="200">
        <v>0.3409</v>
      </c>
      <c r="R161" s="200">
        <f>Q161*H161</f>
        <v>1.0227</v>
      </c>
      <c r="S161" s="200">
        <v>0</v>
      </c>
      <c r="T161" s="201">
        <f>S161*H161</f>
        <v>0</v>
      </c>
      <c r="AR161" s="23" t="s">
        <v>135</v>
      </c>
      <c r="AT161" s="23" t="s">
        <v>137</v>
      </c>
      <c r="AU161" s="23" t="s">
        <v>83</v>
      </c>
      <c r="AY161" s="23" t="s">
        <v>136</v>
      </c>
      <c r="BE161" s="202">
        <f>IF(N161="základní",J161,0)</f>
        <v>0</v>
      </c>
      <c r="BF161" s="202">
        <f>IF(N161="snížená",J161,0)</f>
        <v>0</v>
      </c>
      <c r="BG161" s="202">
        <f>IF(N161="zákl. přenesená",J161,0)</f>
        <v>0</v>
      </c>
      <c r="BH161" s="202">
        <f>IF(N161="sníž. přenesená",J161,0)</f>
        <v>0</v>
      </c>
      <c r="BI161" s="202">
        <f>IF(N161="nulová",J161,0)</f>
        <v>0</v>
      </c>
      <c r="BJ161" s="23" t="s">
        <v>81</v>
      </c>
      <c r="BK161" s="202">
        <f>ROUND(I161*H161,2)</f>
        <v>0</v>
      </c>
      <c r="BL161" s="23" t="s">
        <v>135</v>
      </c>
      <c r="BM161" s="23" t="s">
        <v>332</v>
      </c>
    </row>
    <row r="162" spans="2:51" s="14" customFormat="1" ht="13.5">
      <c r="B162" s="252"/>
      <c r="C162" s="253"/>
      <c r="D162" s="203" t="s">
        <v>212</v>
      </c>
      <c r="E162" s="254" t="s">
        <v>21</v>
      </c>
      <c r="F162" s="255" t="s">
        <v>333</v>
      </c>
      <c r="G162" s="253"/>
      <c r="H162" s="254" t="s">
        <v>21</v>
      </c>
      <c r="I162" s="256"/>
      <c r="J162" s="253"/>
      <c r="K162" s="253"/>
      <c r="L162" s="257"/>
      <c r="M162" s="258"/>
      <c r="N162" s="259"/>
      <c r="O162" s="259"/>
      <c r="P162" s="259"/>
      <c r="Q162" s="259"/>
      <c r="R162" s="259"/>
      <c r="S162" s="259"/>
      <c r="T162" s="260"/>
      <c r="AT162" s="261" t="s">
        <v>212</v>
      </c>
      <c r="AU162" s="261" t="s">
        <v>83</v>
      </c>
      <c r="AV162" s="14" t="s">
        <v>81</v>
      </c>
      <c r="AW162" s="14" t="s">
        <v>37</v>
      </c>
      <c r="AX162" s="14" t="s">
        <v>74</v>
      </c>
      <c r="AY162" s="261" t="s">
        <v>136</v>
      </c>
    </row>
    <row r="163" spans="2:51" s="12" customFormat="1" ht="13.5">
      <c r="B163" s="220"/>
      <c r="C163" s="221"/>
      <c r="D163" s="203" t="s">
        <v>212</v>
      </c>
      <c r="E163" s="222" t="s">
        <v>21</v>
      </c>
      <c r="F163" s="223" t="s">
        <v>334</v>
      </c>
      <c r="G163" s="221"/>
      <c r="H163" s="224">
        <v>3</v>
      </c>
      <c r="I163" s="225"/>
      <c r="J163" s="221"/>
      <c r="K163" s="221"/>
      <c r="L163" s="226"/>
      <c r="M163" s="227"/>
      <c r="N163" s="228"/>
      <c r="O163" s="228"/>
      <c r="P163" s="228"/>
      <c r="Q163" s="228"/>
      <c r="R163" s="228"/>
      <c r="S163" s="228"/>
      <c r="T163" s="229"/>
      <c r="AT163" s="230" t="s">
        <v>212</v>
      </c>
      <c r="AU163" s="230" t="s">
        <v>83</v>
      </c>
      <c r="AV163" s="12" t="s">
        <v>83</v>
      </c>
      <c r="AW163" s="12" t="s">
        <v>37</v>
      </c>
      <c r="AX163" s="12" t="s">
        <v>74</v>
      </c>
      <c r="AY163" s="230" t="s">
        <v>136</v>
      </c>
    </row>
    <row r="164" spans="2:51" s="13" customFormat="1" ht="13.5">
      <c r="B164" s="231"/>
      <c r="C164" s="232"/>
      <c r="D164" s="203" t="s">
        <v>212</v>
      </c>
      <c r="E164" s="233" t="s">
        <v>21</v>
      </c>
      <c r="F164" s="234" t="s">
        <v>214</v>
      </c>
      <c r="G164" s="232"/>
      <c r="H164" s="235">
        <v>3</v>
      </c>
      <c r="I164" s="236"/>
      <c r="J164" s="232"/>
      <c r="K164" s="232"/>
      <c r="L164" s="237"/>
      <c r="M164" s="238"/>
      <c r="N164" s="239"/>
      <c r="O164" s="239"/>
      <c r="P164" s="239"/>
      <c r="Q164" s="239"/>
      <c r="R164" s="239"/>
      <c r="S164" s="239"/>
      <c r="T164" s="240"/>
      <c r="AT164" s="241" t="s">
        <v>212</v>
      </c>
      <c r="AU164" s="241" t="s">
        <v>83</v>
      </c>
      <c r="AV164" s="13" t="s">
        <v>135</v>
      </c>
      <c r="AW164" s="13" t="s">
        <v>37</v>
      </c>
      <c r="AX164" s="13" t="s">
        <v>81</v>
      </c>
      <c r="AY164" s="241" t="s">
        <v>136</v>
      </c>
    </row>
    <row r="165" spans="2:65" s="1" customFormat="1" ht="16.5" customHeight="1">
      <c r="B165" s="40"/>
      <c r="C165" s="242" t="s">
        <v>335</v>
      </c>
      <c r="D165" s="242" t="s">
        <v>242</v>
      </c>
      <c r="E165" s="243" t="s">
        <v>336</v>
      </c>
      <c r="F165" s="244" t="s">
        <v>337</v>
      </c>
      <c r="G165" s="245" t="s">
        <v>284</v>
      </c>
      <c r="H165" s="246">
        <v>3</v>
      </c>
      <c r="I165" s="247"/>
      <c r="J165" s="248">
        <f aca="true" t="shared" si="0" ref="J165:J171">ROUND(I165*H165,2)</f>
        <v>0</v>
      </c>
      <c r="K165" s="244" t="s">
        <v>141</v>
      </c>
      <c r="L165" s="249"/>
      <c r="M165" s="250" t="s">
        <v>21</v>
      </c>
      <c r="N165" s="251" t="s">
        <v>45</v>
      </c>
      <c r="O165" s="41"/>
      <c r="P165" s="200">
        <f aca="true" t="shared" si="1" ref="P165:P171">O165*H165</f>
        <v>0</v>
      </c>
      <c r="Q165" s="200">
        <v>0.103</v>
      </c>
      <c r="R165" s="200">
        <f aca="true" t="shared" si="2" ref="R165:R171">Q165*H165</f>
        <v>0.309</v>
      </c>
      <c r="S165" s="200">
        <v>0</v>
      </c>
      <c r="T165" s="201">
        <f aca="true" t="shared" si="3" ref="T165:T171">S165*H165</f>
        <v>0</v>
      </c>
      <c r="AR165" s="23" t="s">
        <v>172</v>
      </c>
      <c r="AT165" s="23" t="s">
        <v>242</v>
      </c>
      <c r="AU165" s="23" t="s">
        <v>83</v>
      </c>
      <c r="AY165" s="23" t="s">
        <v>136</v>
      </c>
      <c r="BE165" s="202">
        <f aca="true" t="shared" si="4" ref="BE165:BE171">IF(N165="základní",J165,0)</f>
        <v>0</v>
      </c>
      <c r="BF165" s="202">
        <f aca="true" t="shared" si="5" ref="BF165:BF171">IF(N165="snížená",J165,0)</f>
        <v>0</v>
      </c>
      <c r="BG165" s="202">
        <f aca="true" t="shared" si="6" ref="BG165:BG171">IF(N165="zákl. přenesená",J165,0)</f>
        <v>0</v>
      </c>
      <c r="BH165" s="202">
        <f aca="true" t="shared" si="7" ref="BH165:BH171">IF(N165="sníž. přenesená",J165,0)</f>
        <v>0</v>
      </c>
      <c r="BI165" s="202">
        <f aca="true" t="shared" si="8" ref="BI165:BI171">IF(N165="nulová",J165,0)</f>
        <v>0</v>
      </c>
      <c r="BJ165" s="23" t="s">
        <v>81</v>
      </c>
      <c r="BK165" s="202">
        <f aca="true" t="shared" si="9" ref="BK165:BK171">ROUND(I165*H165,2)</f>
        <v>0</v>
      </c>
      <c r="BL165" s="23" t="s">
        <v>135</v>
      </c>
      <c r="BM165" s="23" t="s">
        <v>338</v>
      </c>
    </row>
    <row r="166" spans="2:65" s="1" customFormat="1" ht="25.5" customHeight="1">
      <c r="B166" s="40"/>
      <c r="C166" s="242" t="s">
        <v>339</v>
      </c>
      <c r="D166" s="242" t="s">
        <v>242</v>
      </c>
      <c r="E166" s="243" t="s">
        <v>340</v>
      </c>
      <c r="F166" s="244" t="s">
        <v>341</v>
      </c>
      <c r="G166" s="245" t="s">
        <v>284</v>
      </c>
      <c r="H166" s="246">
        <v>3</v>
      </c>
      <c r="I166" s="247"/>
      <c r="J166" s="248">
        <f t="shared" si="0"/>
        <v>0</v>
      </c>
      <c r="K166" s="244" t="s">
        <v>180</v>
      </c>
      <c r="L166" s="249"/>
      <c r="M166" s="250" t="s">
        <v>21</v>
      </c>
      <c r="N166" s="251" t="s">
        <v>45</v>
      </c>
      <c r="O166" s="41"/>
      <c r="P166" s="200">
        <f t="shared" si="1"/>
        <v>0</v>
      </c>
      <c r="Q166" s="200">
        <v>0.145</v>
      </c>
      <c r="R166" s="200">
        <f t="shared" si="2"/>
        <v>0.43499999999999994</v>
      </c>
      <c r="S166" s="200">
        <v>0</v>
      </c>
      <c r="T166" s="201">
        <f t="shared" si="3"/>
        <v>0</v>
      </c>
      <c r="AR166" s="23" t="s">
        <v>172</v>
      </c>
      <c r="AT166" s="23" t="s">
        <v>242</v>
      </c>
      <c r="AU166" s="23" t="s">
        <v>83</v>
      </c>
      <c r="AY166" s="23" t="s">
        <v>136</v>
      </c>
      <c r="BE166" s="202">
        <f t="shared" si="4"/>
        <v>0</v>
      </c>
      <c r="BF166" s="202">
        <f t="shared" si="5"/>
        <v>0</v>
      </c>
      <c r="BG166" s="202">
        <f t="shared" si="6"/>
        <v>0</v>
      </c>
      <c r="BH166" s="202">
        <f t="shared" si="7"/>
        <v>0</v>
      </c>
      <c r="BI166" s="202">
        <f t="shared" si="8"/>
        <v>0</v>
      </c>
      <c r="BJ166" s="23" t="s">
        <v>81</v>
      </c>
      <c r="BK166" s="202">
        <f t="shared" si="9"/>
        <v>0</v>
      </c>
      <c r="BL166" s="23" t="s">
        <v>135</v>
      </c>
      <c r="BM166" s="23" t="s">
        <v>342</v>
      </c>
    </row>
    <row r="167" spans="2:65" s="1" customFormat="1" ht="16.5" customHeight="1">
      <c r="B167" s="40"/>
      <c r="C167" s="242" t="s">
        <v>343</v>
      </c>
      <c r="D167" s="242" t="s">
        <v>242</v>
      </c>
      <c r="E167" s="243" t="s">
        <v>344</v>
      </c>
      <c r="F167" s="244" t="s">
        <v>345</v>
      </c>
      <c r="G167" s="245" t="s">
        <v>284</v>
      </c>
      <c r="H167" s="246">
        <v>3</v>
      </c>
      <c r="I167" s="247"/>
      <c r="J167" s="248">
        <f t="shared" si="0"/>
        <v>0</v>
      </c>
      <c r="K167" s="244" t="s">
        <v>141</v>
      </c>
      <c r="L167" s="249"/>
      <c r="M167" s="250" t="s">
        <v>21</v>
      </c>
      <c r="N167" s="251" t="s">
        <v>45</v>
      </c>
      <c r="O167" s="41"/>
      <c r="P167" s="200">
        <f t="shared" si="1"/>
        <v>0</v>
      </c>
      <c r="Q167" s="200">
        <v>0.072</v>
      </c>
      <c r="R167" s="200">
        <f t="shared" si="2"/>
        <v>0.21599999999999997</v>
      </c>
      <c r="S167" s="200">
        <v>0</v>
      </c>
      <c r="T167" s="201">
        <f t="shared" si="3"/>
        <v>0</v>
      </c>
      <c r="AR167" s="23" t="s">
        <v>172</v>
      </c>
      <c r="AT167" s="23" t="s">
        <v>242</v>
      </c>
      <c r="AU167" s="23" t="s">
        <v>83</v>
      </c>
      <c r="AY167" s="23" t="s">
        <v>136</v>
      </c>
      <c r="BE167" s="202">
        <f t="shared" si="4"/>
        <v>0</v>
      </c>
      <c r="BF167" s="202">
        <f t="shared" si="5"/>
        <v>0</v>
      </c>
      <c r="BG167" s="202">
        <f t="shared" si="6"/>
        <v>0</v>
      </c>
      <c r="BH167" s="202">
        <f t="shared" si="7"/>
        <v>0</v>
      </c>
      <c r="BI167" s="202">
        <f t="shared" si="8"/>
        <v>0</v>
      </c>
      <c r="BJ167" s="23" t="s">
        <v>81</v>
      </c>
      <c r="BK167" s="202">
        <f t="shared" si="9"/>
        <v>0</v>
      </c>
      <c r="BL167" s="23" t="s">
        <v>135</v>
      </c>
      <c r="BM167" s="23" t="s">
        <v>346</v>
      </c>
    </row>
    <row r="168" spans="2:65" s="1" customFormat="1" ht="16.5" customHeight="1">
      <c r="B168" s="40"/>
      <c r="C168" s="242" t="s">
        <v>347</v>
      </c>
      <c r="D168" s="242" t="s">
        <v>242</v>
      </c>
      <c r="E168" s="243" t="s">
        <v>348</v>
      </c>
      <c r="F168" s="244" t="s">
        <v>349</v>
      </c>
      <c r="G168" s="245" t="s">
        <v>284</v>
      </c>
      <c r="H168" s="246">
        <v>3</v>
      </c>
      <c r="I168" s="247"/>
      <c r="J168" s="248">
        <f t="shared" si="0"/>
        <v>0</v>
      </c>
      <c r="K168" s="244" t="s">
        <v>141</v>
      </c>
      <c r="L168" s="249"/>
      <c r="M168" s="250" t="s">
        <v>21</v>
      </c>
      <c r="N168" s="251" t="s">
        <v>45</v>
      </c>
      <c r="O168" s="41"/>
      <c r="P168" s="200">
        <f t="shared" si="1"/>
        <v>0</v>
      </c>
      <c r="Q168" s="200">
        <v>0.058</v>
      </c>
      <c r="R168" s="200">
        <f t="shared" si="2"/>
        <v>0.17400000000000002</v>
      </c>
      <c r="S168" s="200">
        <v>0</v>
      </c>
      <c r="T168" s="201">
        <f t="shared" si="3"/>
        <v>0</v>
      </c>
      <c r="AR168" s="23" t="s">
        <v>172</v>
      </c>
      <c r="AT168" s="23" t="s">
        <v>242</v>
      </c>
      <c r="AU168" s="23" t="s">
        <v>83</v>
      </c>
      <c r="AY168" s="23" t="s">
        <v>136</v>
      </c>
      <c r="BE168" s="202">
        <f t="shared" si="4"/>
        <v>0</v>
      </c>
      <c r="BF168" s="202">
        <f t="shared" si="5"/>
        <v>0</v>
      </c>
      <c r="BG168" s="202">
        <f t="shared" si="6"/>
        <v>0</v>
      </c>
      <c r="BH168" s="202">
        <f t="shared" si="7"/>
        <v>0</v>
      </c>
      <c r="BI168" s="202">
        <f t="shared" si="8"/>
        <v>0</v>
      </c>
      <c r="BJ168" s="23" t="s">
        <v>81</v>
      </c>
      <c r="BK168" s="202">
        <f t="shared" si="9"/>
        <v>0</v>
      </c>
      <c r="BL168" s="23" t="s">
        <v>135</v>
      </c>
      <c r="BM168" s="23" t="s">
        <v>350</v>
      </c>
    </row>
    <row r="169" spans="2:65" s="1" customFormat="1" ht="16.5" customHeight="1">
      <c r="B169" s="40"/>
      <c r="C169" s="242" t="s">
        <v>351</v>
      </c>
      <c r="D169" s="242" t="s">
        <v>242</v>
      </c>
      <c r="E169" s="243" t="s">
        <v>352</v>
      </c>
      <c r="F169" s="244" t="s">
        <v>353</v>
      </c>
      <c r="G169" s="245" t="s">
        <v>284</v>
      </c>
      <c r="H169" s="246">
        <v>3</v>
      </c>
      <c r="I169" s="247"/>
      <c r="J169" s="248">
        <f t="shared" si="0"/>
        <v>0</v>
      </c>
      <c r="K169" s="244" t="s">
        <v>141</v>
      </c>
      <c r="L169" s="249"/>
      <c r="M169" s="250" t="s">
        <v>21</v>
      </c>
      <c r="N169" s="251" t="s">
        <v>45</v>
      </c>
      <c r="O169" s="41"/>
      <c r="P169" s="200">
        <f t="shared" si="1"/>
        <v>0</v>
      </c>
      <c r="Q169" s="200">
        <v>0.04</v>
      </c>
      <c r="R169" s="200">
        <f t="shared" si="2"/>
        <v>0.12</v>
      </c>
      <c r="S169" s="200">
        <v>0</v>
      </c>
      <c r="T169" s="201">
        <f t="shared" si="3"/>
        <v>0</v>
      </c>
      <c r="AR169" s="23" t="s">
        <v>172</v>
      </c>
      <c r="AT169" s="23" t="s">
        <v>242</v>
      </c>
      <c r="AU169" s="23" t="s">
        <v>83</v>
      </c>
      <c r="AY169" s="23" t="s">
        <v>136</v>
      </c>
      <c r="BE169" s="202">
        <f t="shared" si="4"/>
        <v>0</v>
      </c>
      <c r="BF169" s="202">
        <f t="shared" si="5"/>
        <v>0</v>
      </c>
      <c r="BG169" s="202">
        <f t="shared" si="6"/>
        <v>0</v>
      </c>
      <c r="BH169" s="202">
        <f t="shared" si="7"/>
        <v>0</v>
      </c>
      <c r="BI169" s="202">
        <f t="shared" si="8"/>
        <v>0</v>
      </c>
      <c r="BJ169" s="23" t="s">
        <v>81</v>
      </c>
      <c r="BK169" s="202">
        <f t="shared" si="9"/>
        <v>0</v>
      </c>
      <c r="BL169" s="23" t="s">
        <v>135</v>
      </c>
      <c r="BM169" s="23" t="s">
        <v>354</v>
      </c>
    </row>
    <row r="170" spans="2:65" s="1" customFormat="1" ht="16.5" customHeight="1">
      <c r="B170" s="40"/>
      <c r="C170" s="242" t="s">
        <v>355</v>
      </c>
      <c r="D170" s="242" t="s">
        <v>242</v>
      </c>
      <c r="E170" s="243" t="s">
        <v>356</v>
      </c>
      <c r="F170" s="244" t="s">
        <v>357</v>
      </c>
      <c r="G170" s="245" t="s">
        <v>284</v>
      </c>
      <c r="H170" s="246">
        <v>3</v>
      </c>
      <c r="I170" s="247"/>
      <c r="J170" s="248">
        <f t="shared" si="0"/>
        <v>0</v>
      </c>
      <c r="K170" s="244" t="s">
        <v>141</v>
      </c>
      <c r="L170" s="249"/>
      <c r="M170" s="250" t="s">
        <v>21</v>
      </c>
      <c r="N170" s="251" t="s">
        <v>45</v>
      </c>
      <c r="O170" s="41"/>
      <c r="P170" s="200">
        <f t="shared" si="1"/>
        <v>0</v>
      </c>
      <c r="Q170" s="200">
        <v>0.027</v>
      </c>
      <c r="R170" s="200">
        <f t="shared" si="2"/>
        <v>0.081</v>
      </c>
      <c r="S170" s="200">
        <v>0</v>
      </c>
      <c r="T170" s="201">
        <f t="shared" si="3"/>
        <v>0</v>
      </c>
      <c r="AR170" s="23" t="s">
        <v>172</v>
      </c>
      <c r="AT170" s="23" t="s">
        <v>242</v>
      </c>
      <c r="AU170" s="23" t="s">
        <v>83</v>
      </c>
      <c r="AY170" s="23" t="s">
        <v>136</v>
      </c>
      <c r="BE170" s="202">
        <f t="shared" si="4"/>
        <v>0</v>
      </c>
      <c r="BF170" s="202">
        <f t="shared" si="5"/>
        <v>0</v>
      </c>
      <c r="BG170" s="202">
        <f t="shared" si="6"/>
        <v>0</v>
      </c>
      <c r="BH170" s="202">
        <f t="shared" si="7"/>
        <v>0</v>
      </c>
      <c r="BI170" s="202">
        <f t="shared" si="8"/>
        <v>0</v>
      </c>
      <c r="BJ170" s="23" t="s">
        <v>81</v>
      </c>
      <c r="BK170" s="202">
        <f t="shared" si="9"/>
        <v>0</v>
      </c>
      <c r="BL170" s="23" t="s">
        <v>135</v>
      </c>
      <c r="BM170" s="23" t="s">
        <v>358</v>
      </c>
    </row>
    <row r="171" spans="2:65" s="1" customFormat="1" ht="25.5" customHeight="1">
      <c r="B171" s="40"/>
      <c r="C171" s="191" t="s">
        <v>359</v>
      </c>
      <c r="D171" s="191" t="s">
        <v>137</v>
      </c>
      <c r="E171" s="192" t="s">
        <v>360</v>
      </c>
      <c r="F171" s="193" t="s">
        <v>361</v>
      </c>
      <c r="G171" s="194" t="s">
        <v>284</v>
      </c>
      <c r="H171" s="195">
        <v>3</v>
      </c>
      <c r="I171" s="196"/>
      <c r="J171" s="197">
        <f t="shared" si="0"/>
        <v>0</v>
      </c>
      <c r="K171" s="193" t="s">
        <v>141</v>
      </c>
      <c r="L171" s="60"/>
      <c r="M171" s="198" t="s">
        <v>21</v>
      </c>
      <c r="N171" s="199" t="s">
        <v>45</v>
      </c>
      <c r="O171" s="41"/>
      <c r="P171" s="200">
        <f t="shared" si="1"/>
        <v>0</v>
      </c>
      <c r="Q171" s="200">
        <v>0.21734</v>
      </c>
      <c r="R171" s="200">
        <f t="shared" si="2"/>
        <v>0.65202</v>
      </c>
      <c r="S171" s="200">
        <v>0</v>
      </c>
      <c r="T171" s="201">
        <f t="shared" si="3"/>
        <v>0</v>
      </c>
      <c r="AR171" s="23" t="s">
        <v>135</v>
      </c>
      <c r="AT171" s="23" t="s">
        <v>137</v>
      </c>
      <c r="AU171" s="23" t="s">
        <v>83</v>
      </c>
      <c r="AY171" s="23" t="s">
        <v>136</v>
      </c>
      <c r="BE171" s="202">
        <f t="shared" si="4"/>
        <v>0</v>
      </c>
      <c r="BF171" s="202">
        <f t="shared" si="5"/>
        <v>0</v>
      </c>
      <c r="BG171" s="202">
        <f t="shared" si="6"/>
        <v>0</v>
      </c>
      <c r="BH171" s="202">
        <f t="shared" si="7"/>
        <v>0</v>
      </c>
      <c r="BI171" s="202">
        <f t="shared" si="8"/>
        <v>0</v>
      </c>
      <c r="BJ171" s="23" t="s">
        <v>81</v>
      </c>
      <c r="BK171" s="202">
        <f t="shared" si="9"/>
        <v>0</v>
      </c>
      <c r="BL171" s="23" t="s">
        <v>135</v>
      </c>
      <c r="BM171" s="23" t="s">
        <v>362</v>
      </c>
    </row>
    <row r="172" spans="2:51" s="12" customFormat="1" ht="13.5">
      <c r="B172" s="220"/>
      <c r="C172" s="221"/>
      <c r="D172" s="203" t="s">
        <v>212</v>
      </c>
      <c r="E172" s="222" t="s">
        <v>21</v>
      </c>
      <c r="F172" s="223" t="s">
        <v>363</v>
      </c>
      <c r="G172" s="221"/>
      <c r="H172" s="224">
        <v>3</v>
      </c>
      <c r="I172" s="225"/>
      <c r="J172" s="221"/>
      <c r="K172" s="221"/>
      <c r="L172" s="226"/>
      <c r="M172" s="227"/>
      <c r="N172" s="228"/>
      <c r="O172" s="228"/>
      <c r="P172" s="228"/>
      <c r="Q172" s="228"/>
      <c r="R172" s="228"/>
      <c r="S172" s="228"/>
      <c r="T172" s="229"/>
      <c r="AT172" s="230" t="s">
        <v>212</v>
      </c>
      <c r="AU172" s="230" t="s">
        <v>83</v>
      </c>
      <c r="AV172" s="12" t="s">
        <v>83</v>
      </c>
      <c r="AW172" s="12" t="s">
        <v>37</v>
      </c>
      <c r="AX172" s="12" t="s">
        <v>74</v>
      </c>
      <c r="AY172" s="230" t="s">
        <v>136</v>
      </c>
    </row>
    <row r="173" spans="2:51" s="13" customFormat="1" ht="13.5">
      <c r="B173" s="231"/>
      <c r="C173" s="232"/>
      <c r="D173" s="203" t="s">
        <v>212</v>
      </c>
      <c r="E173" s="233" t="s">
        <v>21</v>
      </c>
      <c r="F173" s="234" t="s">
        <v>214</v>
      </c>
      <c r="G173" s="232"/>
      <c r="H173" s="235">
        <v>3</v>
      </c>
      <c r="I173" s="236"/>
      <c r="J173" s="232"/>
      <c r="K173" s="232"/>
      <c r="L173" s="237"/>
      <c r="M173" s="238"/>
      <c r="N173" s="239"/>
      <c r="O173" s="239"/>
      <c r="P173" s="239"/>
      <c r="Q173" s="239"/>
      <c r="R173" s="239"/>
      <c r="S173" s="239"/>
      <c r="T173" s="240"/>
      <c r="AT173" s="241" t="s">
        <v>212</v>
      </c>
      <c r="AU173" s="241" t="s">
        <v>83</v>
      </c>
      <c r="AV173" s="13" t="s">
        <v>135</v>
      </c>
      <c r="AW173" s="13" t="s">
        <v>37</v>
      </c>
      <c r="AX173" s="13" t="s">
        <v>81</v>
      </c>
      <c r="AY173" s="241" t="s">
        <v>136</v>
      </c>
    </row>
    <row r="174" spans="2:65" s="1" customFormat="1" ht="16.5" customHeight="1">
      <c r="B174" s="40"/>
      <c r="C174" s="242" t="s">
        <v>364</v>
      </c>
      <c r="D174" s="242" t="s">
        <v>242</v>
      </c>
      <c r="E174" s="243" t="s">
        <v>365</v>
      </c>
      <c r="F174" s="244" t="s">
        <v>366</v>
      </c>
      <c r="G174" s="245" t="s">
        <v>284</v>
      </c>
      <c r="H174" s="246">
        <v>3</v>
      </c>
      <c r="I174" s="247"/>
      <c r="J174" s="248">
        <f>ROUND(I174*H174,2)</f>
        <v>0</v>
      </c>
      <c r="K174" s="244" t="s">
        <v>180</v>
      </c>
      <c r="L174" s="249"/>
      <c r="M174" s="250" t="s">
        <v>21</v>
      </c>
      <c r="N174" s="251" t="s">
        <v>45</v>
      </c>
      <c r="O174" s="41"/>
      <c r="P174" s="200">
        <f>O174*H174</f>
        <v>0</v>
      </c>
      <c r="Q174" s="200">
        <v>0.0035</v>
      </c>
      <c r="R174" s="200">
        <f>Q174*H174</f>
        <v>0.0105</v>
      </c>
      <c r="S174" s="200">
        <v>0</v>
      </c>
      <c r="T174" s="201">
        <f>S174*H174</f>
        <v>0</v>
      </c>
      <c r="AR174" s="23" t="s">
        <v>172</v>
      </c>
      <c r="AT174" s="23" t="s">
        <v>242</v>
      </c>
      <c r="AU174" s="23" t="s">
        <v>83</v>
      </c>
      <c r="AY174" s="23" t="s">
        <v>136</v>
      </c>
      <c r="BE174" s="202">
        <f>IF(N174="základní",J174,0)</f>
        <v>0</v>
      </c>
      <c r="BF174" s="202">
        <f>IF(N174="snížená",J174,0)</f>
        <v>0</v>
      </c>
      <c r="BG174" s="202">
        <f>IF(N174="zákl. přenesená",J174,0)</f>
        <v>0</v>
      </c>
      <c r="BH174" s="202">
        <f>IF(N174="sníž. přenesená",J174,0)</f>
        <v>0</v>
      </c>
      <c r="BI174" s="202">
        <f>IF(N174="nulová",J174,0)</f>
        <v>0</v>
      </c>
      <c r="BJ174" s="23" t="s">
        <v>81</v>
      </c>
      <c r="BK174" s="202">
        <f>ROUND(I174*H174,2)</f>
        <v>0</v>
      </c>
      <c r="BL174" s="23" t="s">
        <v>135</v>
      </c>
      <c r="BM174" s="23" t="s">
        <v>367</v>
      </c>
    </row>
    <row r="175" spans="2:65" s="1" customFormat="1" ht="16.5" customHeight="1">
      <c r="B175" s="40"/>
      <c r="C175" s="242" t="s">
        <v>368</v>
      </c>
      <c r="D175" s="242" t="s">
        <v>242</v>
      </c>
      <c r="E175" s="243" t="s">
        <v>369</v>
      </c>
      <c r="F175" s="244" t="s">
        <v>370</v>
      </c>
      <c r="G175" s="245" t="s">
        <v>284</v>
      </c>
      <c r="H175" s="246">
        <v>3</v>
      </c>
      <c r="I175" s="247"/>
      <c r="J175" s="248">
        <f>ROUND(I175*H175,2)</f>
        <v>0</v>
      </c>
      <c r="K175" s="244" t="s">
        <v>180</v>
      </c>
      <c r="L175" s="249"/>
      <c r="M175" s="250" t="s">
        <v>21</v>
      </c>
      <c r="N175" s="251" t="s">
        <v>45</v>
      </c>
      <c r="O175" s="41"/>
      <c r="P175" s="200">
        <f>O175*H175</f>
        <v>0</v>
      </c>
      <c r="Q175" s="200">
        <v>0.064</v>
      </c>
      <c r="R175" s="200">
        <f>Q175*H175</f>
        <v>0.192</v>
      </c>
      <c r="S175" s="200">
        <v>0</v>
      </c>
      <c r="T175" s="201">
        <f>S175*H175</f>
        <v>0</v>
      </c>
      <c r="AR175" s="23" t="s">
        <v>172</v>
      </c>
      <c r="AT175" s="23" t="s">
        <v>242</v>
      </c>
      <c r="AU175" s="23" t="s">
        <v>83</v>
      </c>
      <c r="AY175" s="23" t="s">
        <v>136</v>
      </c>
      <c r="BE175" s="202">
        <f>IF(N175="základní",J175,0)</f>
        <v>0</v>
      </c>
      <c r="BF175" s="202">
        <f>IF(N175="snížená",J175,0)</f>
        <v>0</v>
      </c>
      <c r="BG175" s="202">
        <f>IF(N175="zákl. přenesená",J175,0)</f>
        <v>0</v>
      </c>
      <c r="BH175" s="202">
        <f>IF(N175="sníž. přenesená",J175,0)</f>
        <v>0</v>
      </c>
      <c r="BI175" s="202">
        <f>IF(N175="nulová",J175,0)</f>
        <v>0</v>
      </c>
      <c r="BJ175" s="23" t="s">
        <v>81</v>
      </c>
      <c r="BK175" s="202">
        <f>ROUND(I175*H175,2)</f>
        <v>0</v>
      </c>
      <c r="BL175" s="23" t="s">
        <v>135</v>
      </c>
      <c r="BM175" s="23" t="s">
        <v>371</v>
      </c>
    </row>
    <row r="176" spans="2:65" s="1" customFormat="1" ht="25.5" customHeight="1">
      <c r="B176" s="40"/>
      <c r="C176" s="191" t="s">
        <v>372</v>
      </c>
      <c r="D176" s="191" t="s">
        <v>137</v>
      </c>
      <c r="E176" s="192" t="s">
        <v>373</v>
      </c>
      <c r="F176" s="193" t="s">
        <v>374</v>
      </c>
      <c r="G176" s="194" t="s">
        <v>217</v>
      </c>
      <c r="H176" s="195">
        <v>2</v>
      </c>
      <c r="I176" s="196"/>
      <c r="J176" s="197">
        <f>ROUND(I176*H176,2)</f>
        <v>0</v>
      </c>
      <c r="K176" s="193" t="s">
        <v>141</v>
      </c>
      <c r="L176" s="60"/>
      <c r="M176" s="198" t="s">
        <v>21</v>
      </c>
      <c r="N176" s="199" t="s">
        <v>45</v>
      </c>
      <c r="O176" s="41"/>
      <c r="P176" s="200">
        <f>O176*H176</f>
        <v>0</v>
      </c>
      <c r="Q176" s="200">
        <v>0</v>
      </c>
      <c r="R176" s="200">
        <f>Q176*H176</f>
        <v>0</v>
      </c>
      <c r="S176" s="200">
        <v>0</v>
      </c>
      <c r="T176" s="201">
        <f>S176*H176</f>
        <v>0</v>
      </c>
      <c r="AR176" s="23" t="s">
        <v>135</v>
      </c>
      <c r="AT176" s="23" t="s">
        <v>137</v>
      </c>
      <c r="AU176" s="23" t="s">
        <v>83</v>
      </c>
      <c r="AY176" s="23" t="s">
        <v>136</v>
      </c>
      <c r="BE176" s="202">
        <f>IF(N176="základní",J176,0)</f>
        <v>0</v>
      </c>
      <c r="BF176" s="202">
        <f>IF(N176="snížená",J176,0)</f>
        <v>0</v>
      </c>
      <c r="BG176" s="202">
        <f>IF(N176="zákl. přenesená",J176,0)</f>
        <v>0</v>
      </c>
      <c r="BH176" s="202">
        <f>IF(N176="sníž. přenesená",J176,0)</f>
        <v>0</v>
      </c>
      <c r="BI176" s="202">
        <f>IF(N176="nulová",J176,0)</f>
        <v>0</v>
      </c>
      <c r="BJ176" s="23" t="s">
        <v>81</v>
      </c>
      <c r="BK176" s="202">
        <f>ROUND(I176*H176,2)</f>
        <v>0</v>
      </c>
      <c r="BL176" s="23" t="s">
        <v>135</v>
      </c>
      <c r="BM176" s="23" t="s">
        <v>375</v>
      </c>
    </row>
    <row r="177" spans="2:51" s="12" customFormat="1" ht="13.5">
      <c r="B177" s="220"/>
      <c r="C177" s="221"/>
      <c r="D177" s="203" t="s">
        <v>212</v>
      </c>
      <c r="E177" s="222" t="s">
        <v>21</v>
      </c>
      <c r="F177" s="223" t="s">
        <v>376</v>
      </c>
      <c r="G177" s="221"/>
      <c r="H177" s="224">
        <v>2</v>
      </c>
      <c r="I177" s="225"/>
      <c r="J177" s="221"/>
      <c r="K177" s="221"/>
      <c r="L177" s="226"/>
      <c r="M177" s="227"/>
      <c r="N177" s="228"/>
      <c r="O177" s="228"/>
      <c r="P177" s="228"/>
      <c r="Q177" s="228"/>
      <c r="R177" s="228"/>
      <c r="S177" s="228"/>
      <c r="T177" s="229"/>
      <c r="AT177" s="230" t="s">
        <v>212</v>
      </c>
      <c r="AU177" s="230" t="s">
        <v>83</v>
      </c>
      <c r="AV177" s="12" t="s">
        <v>83</v>
      </c>
      <c r="AW177" s="12" t="s">
        <v>37</v>
      </c>
      <c r="AX177" s="12" t="s">
        <v>74</v>
      </c>
      <c r="AY177" s="230" t="s">
        <v>136</v>
      </c>
    </row>
    <row r="178" spans="2:51" s="13" customFormat="1" ht="13.5">
      <c r="B178" s="231"/>
      <c r="C178" s="232"/>
      <c r="D178" s="203" t="s">
        <v>212</v>
      </c>
      <c r="E178" s="233" t="s">
        <v>21</v>
      </c>
      <c r="F178" s="234" t="s">
        <v>214</v>
      </c>
      <c r="G178" s="232"/>
      <c r="H178" s="235">
        <v>2</v>
      </c>
      <c r="I178" s="236"/>
      <c r="J178" s="232"/>
      <c r="K178" s="232"/>
      <c r="L178" s="237"/>
      <c r="M178" s="238"/>
      <c r="N178" s="239"/>
      <c r="O178" s="239"/>
      <c r="P178" s="239"/>
      <c r="Q178" s="239"/>
      <c r="R178" s="239"/>
      <c r="S178" s="239"/>
      <c r="T178" s="240"/>
      <c r="AT178" s="241" t="s">
        <v>212</v>
      </c>
      <c r="AU178" s="241" t="s">
        <v>83</v>
      </c>
      <c r="AV178" s="13" t="s">
        <v>135</v>
      </c>
      <c r="AW178" s="13" t="s">
        <v>37</v>
      </c>
      <c r="AX178" s="13" t="s">
        <v>81</v>
      </c>
      <c r="AY178" s="241" t="s">
        <v>136</v>
      </c>
    </row>
    <row r="179" spans="2:65" s="1" customFormat="1" ht="16.5" customHeight="1">
      <c r="B179" s="40"/>
      <c r="C179" s="191" t="s">
        <v>377</v>
      </c>
      <c r="D179" s="191" t="s">
        <v>137</v>
      </c>
      <c r="E179" s="192" t="s">
        <v>378</v>
      </c>
      <c r="F179" s="193" t="s">
        <v>379</v>
      </c>
      <c r="G179" s="194" t="s">
        <v>210</v>
      </c>
      <c r="H179" s="195">
        <v>16</v>
      </c>
      <c r="I179" s="196"/>
      <c r="J179" s="197">
        <f>ROUND(I179*H179,2)</f>
        <v>0</v>
      </c>
      <c r="K179" s="193" t="s">
        <v>141</v>
      </c>
      <c r="L179" s="60"/>
      <c r="M179" s="198" t="s">
        <v>21</v>
      </c>
      <c r="N179" s="199" t="s">
        <v>45</v>
      </c>
      <c r="O179" s="41"/>
      <c r="P179" s="200">
        <f>O179*H179</f>
        <v>0</v>
      </c>
      <c r="Q179" s="200">
        <v>9E-05</v>
      </c>
      <c r="R179" s="200">
        <f>Q179*H179</f>
        <v>0.00144</v>
      </c>
      <c r="S179" s="200">
        <v>0</v>
      </c>
      <c r="T179" s="201">
        <f>S179*H179</f>
        <v>0</v>
      </c>
      <c r="AR179" s="23" t="s">
        <v>135</v>
      </c>
      <c r="AT179" s="23" t="s">
        <v>137</v>
      </c>
      <c r="AU179" s="23" t="s">
        <v>83</v>
      </c>
      <c r="AY179" s="23" t="s">
        <v>136</v>
      </c>
      <c r="BE179" s="202">
        <f>IF(N179="základní",J179,0)</f>
        <v>0</v>
      </c>
      <c r="BF179" s="202">
        <f>IF(N179="snížená",J179,0)</f>
        <v>0</v>
      </c>
      <c r="BG179" s="202">
        <f>IF(N179="zákl. přenesená",J179,0)</f>
        <v>0</v>
      </c>
      <c r="BH179" s="202">
        <f>IF(N179="sníž. přenesená",J179,0)</f>
        <v>0</v>
      </c>
      <c r="BI179" s="202">
        <f>IF(N179="nulová",J179,0)</f>
        <v>0</v>
      </c>
      <c r="BJ179" s="23" t="s">
        <v>81</v>
      </c>
      <c r="BK179" s="202">
        <f>ROUND(I179*H179,2)</f>
        <v>0</v>
      </c>
      <c r="BL179" s="23" t="s">
        <v>135</v>
      </c>
      <c r="BM179" s="23" t="s">
        <v>380</v>
      </c>
    </row>
    <row r="180" spans="2:63" s="10" customFormat="1" ht="29.85" customHeight="1">
      <c r="B180" s="177"/>
      <c r="C180" s="178"/>
      <c r="D180" s="179" t="s">
        <v>73</v>
      </c>
      <c r="E180" s="218" t="s">
        <v>177</v>
      </c>
      <c r="F180" s="218" t="s">
        <v>381</v>
      </c>
      <c r="G180" s="178"/>
      <c r="H180" s="178"/>
      <c r="I180" s="181"/>
      <c r="J180" s="219">
        <f>BK180</f>
        <v>0</v>
      </c>
      <c r="K180" s="178"/>
      <c r="L180" s="183"/>
      <c r="M180" s="184"/>
      <c r="N180" s="185"/>
      <c r="O180" s="185"/>
      <c r="P180" s="186">
        <f>SUM(P181:P229)</f>
        <v>0</v>
      </c>
      <c r="Q180" s="185"/>
      <c r="R180" s="186">
        <f>SUM(R181:R229)</f>
        <v>36.830625</v>
      </c>
      <c r="S180" s="185"/>
      <c r="T180" s="187">
        <f>SUM(T181:T229)</f>
        <v>0.082</v>
      </c>
      <c r="AR180" s="188" t="s">
        <v>81</v>
      </c>
      <c r="AT180" s="189" t="s">
        <v>73</v>
      </c>
      <c r="AU180" s="189" t="s">
        <v>81</v>
      </c>
      <c r="AY180" s="188" t="s">
        <v>136</v>
      </c>
      <c r="BK180" s="190">
        <f>SUM(BK181:BK229)</f>
        <v>0</v>
      </c>
    </row>
    <row r="181" spans="2:65" s="1" customFormat="1" ht="25.5" customHeight="1">
      <c r="B181" s="40"/>
      <c r="C181" s="191" t="s">
        <v>382</v>
      </c>
      <c r="D181" s="191" t="s">
        <v>137</v>
      </c>
      <c r="E181" s="192" t="s">
        <v>383</v>
      </c>
      <c r="F181" s="193" t="s">
        <v>384</v>
      </c>
      <c r="G181" s="194" t="s">
        <v>284</v>
      </c>
      <c r="H181" s="195">
        <v>18</v>
      </c>
      <c r="I181" s="196"/>
      <c r="J181" s="197">
        <f>ROUND(I181*H181,2)</f>
        <v>0</v>
      </c>
      <c r="K181" s="193" t="s">
        <v>141</v>
      </c>
      <c r="L181" s="60"/>
      <c r="M181" s="198" t="s">
        <v>21</v>
      </c>
      <c r="N181" s="199" t="s">
        <v>45</v>
      </c>
      <c r="O181" s="41"/>
      <c r="P181" s="200">
        <f>O181*H181</f>
        <v>0</v>
      </c>
      <c r="Q181" s="200">
        <v>0.0007</v>
      </c>
      <c r="R181" s="200">
        <f>Q181*H181</f>
        <v>0.0126</v>
      </c>
      <c r="S181" s="200">
        <v>0</v>
      </c>
      <c r="T181" s="201">
        <f>S181*H181</f>
        <v>0</v>
      </c>
      <c r="AR181" s="23" t="s">
        <v>135</v>
      </c>
      <c r="AT181" s="23" t="s">
        <v>137</v>
      </c>
      <c r="AU181" s="23" t="s">
        <v>83</v>
      </c>
      <c r="AY181" s="23" t="s">
        <v>136</v>
      </c>
      <c r="BE181" s="202">
        <f>IF(N181="základní",J181,0)</f>
        <v>0</v>
      </c>
      <c r="BF181" s="202">
        <f>IF(N181="snížená",J181,0)</f>
        <v>0</v>
      </c>
      <c r="BG181" s="202">
        <f>IF(N181="zákl. přenesená",J181,0)</f>
        <v>0</v>
      </c>
      <c r="BH181" s="202">
        <f>IF(N181="sníž. přenesená",J181,0)</f>
        <v>0</v>
      </c>
      <c r="BI181" s="202">
        <f>IF(N181="nulová",J181,0)</f>
        <v>0</v>
      </c>
      <c r="BJ181" s="23" t="s">
        <v>81</v>
      </c>
      <c r="BK181" s="202">
        <f>ROUND(I181*H181,2)</f>
        <v>0</v>
      </c>
      <c r="BL181" s="23" t="s">
        <v>135</v>
      </c>
      <c r="BM181" s="23" t="s">
        <v>385</v>
      </c>
    </row>
    <row r="182" spans="2:51" s="12" customFormat="1" ht="13.5">
      <c r="B182" s="220"/>
      <c r="C182" s="221"/>
      <c r="D182" s="203" t="s">
        <v>212</v>
      </c>
      <c r="E182" s="222" t="s">
        <v>21</v>
      </c>
      <c r="F182" s="223" t="s">
        <v>386</v>
      </c>
      <c r="G182" s="221"/>
      <c r="H182" s="224">
        <v>2</v>
      </c>
      <c r="I182" s="225"/>
      <c r="J182" s="221"/>
      <c r="K182" s="221"/>
      <c r="L182" s="226"/>
      <c r="M182" s="227"/>
      <c r="N182" s="228"/>
      <c r="O182" s="228"/>
      <c r="P182" s="228"/>
      <c r="Q182" s="228"/>
      <c r="R182" s="228"/>
      <c r="S182" s="228"/>
      <c r="T182" s="229"/>
      <c r="AT182" s="230" t="s">
        <v>212</v>
      </c>
      <c r="AU182" s="230" t="s">
        <v>83</v>
      </c>
      <c r="AV182" s="12" t="s">
        <v>83</v>
      </c>
      <c r="AW182" s="12" t="s">
        <v>37</v>
      </c>
      <c r="AX182" s="12" t="s">
        <v>74</v>
      </c>
      <c r="AY182" s="230" t="s">
        <v>136</v>
      </c>
    </row>
    <row r="183" spans="2:51" s="12" customFormat="1" ht="13.5">
      <c r="B183" s="220"/>
      <c r="C183" s="221"/>
      <c r="D183" s="203" t="s">
        <v>212</v>
      </c>
      <c r="E183" s="222" t="s">
        <v>21</v>
      </c>
      <c r="F183" s="223" t="s">
        <v>387</v>
      </c>
      <c r="G183" s="221"/>
      <c r="H183" s="224">
        <v>4</v>
      </c>
      <c r="I183" s="225"/>
      <c r="J183" s="221"/>
      <c r="K183" s="221"/>
      <c r="L183" s="226"/>
      <c r="M183" s="227"/>
      <c r="N183" s="228"/>
      <c r="O183" s="228"/>
      <c r="P183" s="228"/>
      <c r="Q183" s="228"/>
      <c r="R183" s="228"/>
      <c r="S183" s="228"/>
      <c r="T183" s="229"/>
      <c r="AT183" s="230" t="s">
        <v>212</v>
      </c>
      <c r="AU183" s="230" t="s">
        <v>83</v>
      </c>
      <c r="AV183" s="12" t="s">
        <v>83</v>
      </c>
      <c r="AW183" s="12" t="s">
        <v>37</v>
      </c>
      <c r="AX183" s="12" t="s">
        <v>74</v>
      </c>
      <c r="AY183" s="230" t="s">
        <v>136</v>
      </c>
    </row>
    <row r="184" spans="2:51" s="12" customFormat="1" ht="13.5">
      <c r="B184" s="220"/>
      <c r="C184" s="221"/>
      <c r="D184" s="203" t="s">
        <v>212</v>
      </c>
      <c r="E184" s="222" t="s">
        <v>21</v>
      </c>
      <c r="F184" s="223" t="s">
        <v>388</v>
      </c>
      <c r="G184" s="221"/>
      <c r="H184" s="224">
        <v>2</v>
      </c>
      <c r="I184" s="225"/>
      <c r="J184" s="221"/>
      <c r="K184" s="221"/>
      <c r="L184" s="226"/>
      <c r="M184" s="227"/>
      <c r="N184" s="228"/>
      <c r="O184" s="228"/>
      <c r="P184" s="228"/>
      <c r="Q184" s="228"/>
      <c r="R184" s="228"/>
      <c r="S184" s="228"/>
      <c r="T184" s="229"/>
      <c r="AT184" s="230" t="s">
        <v>212</v>
      </c>
      <c r="AU184" s="230" t="s">
        <v>83</v>
      </c>
      <c r="AV184" s="12" t="s">
        <v>83</v>
      </c>
      <c r="AW184" s="12" t="s">
        <v>37</v>
      </c>
      <c r="AX184" s="12" t="s">
        <v>74</v>
      </c>
      <c r="AY184" s="230" t="s">
        <v>136</v>
      </c>
    </row>
    <row r="185" spans="2:51" s="12" customFormat="1" ht="13.5">
      <c r="B185" s="220"/>
      <c r="C185" s="221"/>
      <c r="D185" s="203" t="s">
        <v>212</v>
      </c>
      <c r="E185" s="222" t="s">
        <v>21</v>
      </c>
      <c r="F185" s="223" t="s">
        <v>389</v>
      </c>
      <c r="G185" s="221"/>
      <c r="H185" s="224">
        <v>8</v>
      </c>
      <c r="I185" s="225"/>
      <c r="J185" s="221"/>
      <c r="K185" s="221"/>
      <c r="L185" s="226"/>
      <c r="M185" s="227"/>
      <c r="N185" s="228"/>
      <c r="O185" s="228"/>
      <c r="P185" s="228"/>
      <c r="Q185" s="228"/>
      <c r="R185" s="228"/>
      <c r="S185" s="228"/>
      <c r="T185" s="229"/>
      <c r="AT185" s="230" t="s">
        <v>212</v>
      </c>
      <c r="AU185" s="230" t="s">
        <v>83</v>
      </c>
      <c r="AV185" s="12" t="s">
        <v>83</v>
      </c>
      <c r="AW185" s="12" t="s">
        <v>37</v>
      </c>
      <c r="AX185" s="12" t="s">
        <v>74</v>
      </c>
      <c r="AY185" s="230" t="s">
        <v>136</v>
      </c>
    </row>
    <row r="186" spans="2:51" s="12" customFormat="1" ht="13.5">
      <c r="B186" s="220"/>
      <c r="C186" s="221"/>
      <c r="D186" s="203" t="s">
        <v>212</v>
      </c>
      <c r="E186" s="222" t="s">
        <v>21</v>
      </c>
      <c r="F186" s="223" t="s">
        <v>390</v>
      </c>
      <c r="G186" s="221"/>
      <c r="H186" s="224">
        <v>2</v>
      </c>
      <c r="I186" s="225"/>
      <c r="J186" s="221"/>
      <c r="K186" s="221"/>
      <c r="L186" s="226"/>
      <c r="M186" s="227"/>
      <c r="N186" s="228"/>
      <c r="O186" s="228"/>
      <c r="P186" s="228"/>
      <c r="Q186" s="228"/>
      <c r="R186" s="228"/>
      <c r="S186" s="228"/>
      <c r="T186" s="229"/>
      <c r="AT186" s="230" t="s">
        <v>212</v>
      </c>
      <c r="AU186" s="230" t="s">
        <v>83</v>
      </c>
      <c r="AV186" s="12" t="s">
        <v>83</v>
      </c>
      <c r="AW186" s="12" t="s">
        <v>37</v>
      </c>
      <c r="AX186" s="12" t="s">
        <v>74</v>
      </c>
      <c r="AY186" s="230" t="s">
        <v>136</v>
      </c>
    </row>
    <row r="187" spans="2:51" s="13" customFormat="1" ht="13.5">
      <c r="B187" s="231"/>
      <c r="C187" s="232"/>
      <c r="D187" s="203" t="s">
        <v>212</v>
      </c>
      <c r="E187" s="233" t="s">
        <v>21</v>
      </c>
      <c r="F187" s="234" t="s">
        <v>214</v>
      </c>
      <c r="G187" s="232"/>
      <c r="H187" s="235">
        <v>18</v>
      </c>
      <c r="I187" s="236"/>
      <c r="J187" s="232"/>
      <c r="K187" s="232"/>
      <c r="L187" s="237"/>
      <c r="M187" s="238"/>
      <c r="N187" s="239"/>
      <c r="O187" s="239"/>
      <c r="P187" s="239"/>
      <c r="Q187" s="239"/>
      <c r="R187" s="239"/>
      <c r="S187" s="239"/>
      <c r="T187" s="240"/>
      <c r="AT187" s="241" t="s">
        <v>212</v>
      </c>
      <c r="AU187" s="241" t="s">
        <v>83</v>
      </c>
      <c r="AV187" s="13" t="s">
        <v>135</v>
      </c>
      <c r="AW187" s="13" t="s">
        <v>37</v>
      </c>
      <c r="AX187" s="13" t="s">
        <v>81</v>
      </c>
      <c r="AY187" s="241" t="s">
        <v>136</v>
      </c>
    </row>
    <row r="188" spans="2:65" s="1" customFormat="1" ht="16.5" customHeight="1">
      <c r="B188" s="40"/>
      <c r="C188" s="242" t="s">
        <v>391</v>
      </c>
      <c r="D188" s="242" t="s">
        <v>242</v>
      </c>
      <c r="E188" s="243" t="s">
        <v>392</v>
      </c>
      <c r="F188" s="244" t="s">
        <v>393</v>
      </c>
      <c r="G188" s="245" t="s">
        <v>284</v>
      </c>
      <c r="H188" s="246">
        <v>2</v>
      </c>
      <c r="I188" s="247"/>
      <c r="J188" s="248">
        <f>ROUND(I188*H188,2)</f>
        <v>0</v>
      </c>
      <c r="K188" s="244" t="s">
        <v>141</v>
      </c>
      <c r="L188" s="249"/>
      <c r="M188" s="250" t="s">
        <v>21</v>
      </c>
      <c r="N188" s="251" t="s">
        <v>45</v>
      </c>
      <c r="O188" s="41"/>
      <c r="P188" s="200">
        <f>O188*H188</f>
        <v>0</v>
      </c>
      <c r="Q188" s="200">
        <v>0.0007</v>
      </c>
      <c r="R188" s="200">
        <f>Q188*H188</f>
        <v>0.0014</v>
      </c>
      <c r="S188" s="200">
        <v>0</v>
      </c>
      <c r="T188" s="201">
        <f>S188*H188</f>
        <v>0</v>
      </c>
      <c r="AR188" s="23" t="s">
        <v>172</v>
      </c>
      <c r="AT188" s="23" t="s">
        <v>242</v>
      </c>
      <c r="AU188" s="23" t="s">
        <v>83</v>
      </c>
      <c r="AY188" s="23" t="s">
        <v>136</v>
      </c>
      <c r="BE188" s="202">
        <f>IF(N188="základní",J188,0)</f>
        <v>0</v>
      </c>
      <c r="BF188" s="202">
        <f>IF(N188="snížená",J188,0)</f>
        <v>0</v>
      </c>
      <c r="BG188" s="202">
        <f>IF(N188="zákl. přenesená",J188,0)</f>
        <v>0</v>
      </c>
      <c r="BH188" s="202">
        <f>IF(N188="sníž. přenesená",J188,0)</f>
        <v>0</v>
      </c>
      <c r="BI188" s="202">
        <f>IF(N188="nulová",J188,0)</f>
        <v>0</v>
      </c>
      <c r="BJ188" s="23" t="s">
        <v>81</v>
      </c>
      <c r="BK188" s="202">
        <f>ROUND(I188*H188,2)</f>
        <v>0</v>
      </c>
      <c r="BL188" s="23" t="s">
        <v>135</v>
      </c>
      <c r="BM188" s="23" t="s">
        <v>394</v>
      </c>
    </row>
    <row r="189" spans="2:51" s="12" customFormat="1" ht="13.5">
      <c r="B189" s="220"/>
      <c r="C189" s="221"/>
      <c r="D189" s="203" t="s">
        <v>212</v>
      </c>
      <c r="E189" s="222" t="s">
        <v>21</v>
      </c>
      <c r="F189" s="223" t="s">
        <v>390</v>
      </c>
      <c r="G189" s="221"/>
      <c r="H189" s="224">
        <v>2</v>
      </c>
      <c r="I189" s="225"/>
      <c r="J189" s="221"/>
      <c r="K189" s="221"/>
      <c r="L189" s="226"/>
      <c r="M189" s="227"/>
      <c r="N189" s="228"/>
      <c r="O189" s="228"/>
      <c r="P189" s="228"/>
      <c r="Q189" s="228"/>
      <c r="R189" s="228"/>
      <c r="S189" s="228"/>
      <c r="T189" s="229"/>
      <c r="AT189" s="230" t="s">
        <v>212</v>
      </c>
      <c r="AU189" s="230" t="s">
        <v>83</v>
      </c>
      <c r="AV189" s="12" t="s">
        <v>83</v>
      </c>
      <c r="AW189" s="12" t="s">
        <v>37</v>
      </c>
      <c r="AX189" s="12" t="s">
        <v>74</v>
      </c>
      <c r="AY189" s="230" t="s">
        <v>136</v>
      </c>
    </row>
    <row r="190" spans="2:51" s="13" customFormat="1" ht="13.5">
      <c r="B190" s="231"/>
      <c r="C190" s="232"/>
      <c r="D190" s="203" t="s">
        <v>212</v>
      </c>
      <c r="E190" s="233" t="s">
        <v>21</v>
      </c>
      <c r="F190" s="234" t="s">
        <v>214</v>
      </c>
      <c r="G190" s="232"/>
      <c r="H190" s="235">
        <v>2</v>
      </c>
      <c r="I190" s="236"/>
      <c r="J190" s="232"/>
      <c r="K190" s="232"/>
      <c r="L190" s="237"/>
      <c r="M190" s="238"/>
      <c r="N190" s="239"/>
      <c r="O190" s="239"/>
      <c r="P190" s="239"/>
      <c r="Q190" s="239"/>
      <c r="R190" s="239"/>
      <c r="S190" s="239"/>
      <c r="T190" s="240"/>
      <c r="AT190" s="241" t="s">
        <v>212</v>
      </c>
      <c r="AU190" s="241" t="s">
        <v>83</v>
      </c>
      <c r="AV190" s="13" t="s">
        <v>135</v>
      </c>
      <c r="AW190" s="13" t="s">
        <v>37</v>
      </c>
      <c r="AX190" s="13" t="s">
        <v>81</v>
      </c>
      <c r="AY190" s="241" t="s">
        <v>136</v>
      </c>
    </row>
    <row r="191" spans="2:65" s="1" customFormat="1" ht="16.5" customHeight="1">
      <c r="B191" s="40"/>
      <c r="C191" s="242" t="s">
        <v>395</v>
      </c>
      <c r="D191" s="242" t="s">
        <v>242</v>
      </c>
      <c r="E191" s="243" t="s">
        <v>396</v>
      </c>
      <c r="F191" s="244" t="s">
        <v>397</v>
      </c>
      <c r="G191" s="245" t="s">
        <v>284</v>
      </c>
      <c r="H191" s="246">
        <v>2</v>
      </c>
      <c r="I191" s="247"/>
      <c r="J191" s="248">
        <f>ROUND(I191*H191,2)</f>
        <v>0</v>
      </c>
      <c r="K191" s="244" t="s">
        <v>141</v>
      </c>
      <c r="L191" s="249"/>
      <c r="M191" s="250" t="s">
        <v>21</v>
      </c>
      <c r="N191" s="251" t="s">
        <v>45</v>
      </c>
      <c r="O191" s="41"/>
      <c r="P191" s="200">
        <f>O191*H191</f>
        <v>0</v>
      </c>
      <c r="Q191" s="200">
        <v>0.0015</v>
      </c>
      <c r="R191" s="200">
        <f>Q191*H191</f>
        <v>0.003</v>
      </c>
      <c r="S191" s="200">
        <v>0</v>
      </c>
      <c r="T191" s="201">
        <f>S191*H191</f>
        <v>0</v>
      </c>
      <c r="AR191" s="23" t="s">
        <v>172</v>
      </c>
      <c r="AT191" s="23" t="s">
        <v>242</v>
      </c>
      <c r="AU191" s="23" t="s">
        <v>83</v>
      </c>
      <c r="AY191" s="23" t="s">
        <v>136</v>
      </c>
      <c r="BE191" s="202">
        <f>IF(N191="základní",J191,0)</f>
        <v>0</v>
      </c>
      <c r="BF191" s="202">
        <f>IF(N191="snížená",J191,0)</f>
        <v>0</v>
      </c>
      <c r="BG191" s="202">
        <f>IF(N191="zákl. přenesená",J191,0)</f>
        <v>0</v>
      </c>
      <c r="BH191" s="202">
        <f>IF(N191="sníž. přenesená",J191,0)</f>
        <v>0</v>
      </c>
      <c r="BI191" s="202">
        <f>IF(N191="nulová",J191,0)</f>
        <v>0</v>
      </c>
      <c r="BJ191" s="23" t="s">
        <v>81</v>
      </c>
      <c r="BK191" s="202">
        <f>ROUND(I191*H191,2)</f>
        <v>0</v>
      </c>
      <c r="BL191" s="23" t="s">
        <v>135</v>
      </c>
      <c r="BM191" s="23" t="s">
        <v>398</v>
      </c>
    </row>
    <row r="192" spans="2:51" s="12" customFormat="1" ht="13.5">
      <c r="B192" s="220"/>
      <c r="C192" s="221"/>
      <c r="D192" s="203" t="s">
        <v>212</v>
      </c>
      <c r="E192" s="222" t="s">
        <v>21</v>
      </c>
      <c r="F192" s="223" t="s">
        <v>399</v>
      </c>
      <c r="G192" s="221"/>
      <c r="H192" s="224">
        <v>2</v>
      </c>
      <c r="I192" s="225"/>
      <c r="J192" s="221"/>
      <c r="K192" s="221"/>
      <c r="L192" s="226"/>
      <c r="M192" s="227"/>
      <c r="N192" s="228"/>
      <c r="O192" s="228"/>
      <c r="P192" s="228"/>
      <c r="Q192" s="228"/>
      <c r="R192" s="228"/>
      <c r="S192" s="228"/>
      <c r="T192" s="229"/>
      <c r="AT192" s="230" t="s">
        <v>212</v>
      </c>
      <c r="AU192" s="230" t="s">
        <v>83</v>
      </c>
      <c r="AV192" s="12" t="s">
        <v>83</v>
      </c>
      <c r="AW192" s="12" t="s">
        <v>37</v>
      </c>
      <c r="AX192" s="12" t="s">
        <v>74</v>
      </c>
      <c r="AY192" s="230" t="s">
        <v>136</v>
      </c>
    </row>
    <row r="193" spans="2:51" s="13" customFormat="1" ht="13.5">
      <c r="B193" s="231"/>
      <c r="C193" s="232"/>
      <c r="D193" s="203" t="s">
        <v>212</v>
      </c>
      <c r="E193" s="233" t="s">
        <v>21</v>
      </c>
      <c r="F193" s="234" t="s">
        <v>214</v>
      </c>
      <c r="G193" s="232"/>
      <c r="H193" s="235">
        <v>2</v>
      </c>
      <c r="I193" s="236"/>
      <c r="J193" s="232"/>
      <c r="K193" s="232"/>
      <c r="L193" s="237"/>
      <c r="M193" s="238"/>
      <c r="N193" s="239"/>
      <c r="O193" s="239"/>
      <c r="P193" s="239"/>
      <c r="Q193" s="239"/>
      <c r="R193" s="239"/>
      <c r="S193" s="239"/>
      <c r="T193" s="240"/>
      <c r="AT193" s="241" t="s">
        <v>212</v>
      </c>
      <c r="AU193" s="241" t="s">
        <v>83</v>
      </c>
      <c r="AV193" s="13" t="s">
        <v>135</v>
      </c>
      <c r="AW193" s="13" t="s">
        <v>37</v>
      </c>
      <c r="AX193" s="13" t="s">
        <v>81</v>
      </c>
      <c r="AY193" s="241" t="s">
        <v>136</v>
      </c>
    </row>
    <row r="194" spans="2:65" s="1" customFormat="1" ht="16.5" customHeight="1">
      <c r="B194" s="40"/>
      <c r="C194" s="242" t="s">
        <v>400</v>
      </c>
      <c r="D194" s="242" t="s">
        <v>242</v>
      </c>
      <c r="E194" s="243" t="s">
        <v>401</v>
      </c>
      <c r="F194" s="244" t="s">
        <v>402</v>
      </c>
      <c r="G194" s="245" t="s">
        <v>284</v>
      </c>
      <c r="H194" s="246">
        <v>6</v>
      </c>
      <c r="I194" s="247"/>
      <c r="J194" s="248">
        <f>ROUND(I194*H194,2)</f>
        <v>0</v>
      </c>
      <c r="K194" s="244" t="s">
        <v>141</v>
      </c>
      <c r="L194" s="249"/>
      <c r="M194" s="250" t="s">
        <v>21</v>
      </c>
      <c r="N194" s="251" t="s">
        <v>45</v>
      </c>
      <c r="O194" s="41"/>
      <c r="P194" s="200">
        <f>O194*H194</f>
        <v>0</v>
      </c>
      <c r="Q194" s="200">
        <v>0.0025</v>
      </c>
      <c r="R194" s="200">
        <f>Q194*H194</f>
        <v>0.015</v>
      </c>
      <c r="S194" s="200">
        <v>0</v>
      </c>
      <c r="T194" s="201">
        <f>S194*H194</f>
        <v>0</v>
      </c>
      <c r="AR194" s="23" t="s">
        <v>172</v>
      </c>
      <c r="AT194" s="23" t="s">
        <v>242</v>
      </c>
      <c r="AU194" s="23" t="s">
        <v>83</v>
      </c>
      <c r="AY194" s="23" t="s">
        <v>136</v>
      </c>
      <c r="BE194" s="202">
        <f>IF(N194="základní",J194,0)</f>
        <v>0</v>
      </c>
      <c r="BF194" s="202">
        <f>IF(N194="snížená",J194,0)</f>
        <v>0</v>
      </c>
      <c r="BG194" s="202">
        <f>IF(N194="zákl. přenesená",J194,0)</f>
        <v>0</v>
      </c>
      <c r="BH194" s="202">
        <f>IF(N194="sníž. přenesená",J194,0)</f>
        <v>0</v>
      </c>
      <c r="BI194" s="202">
        <f>IF(N194="nulová",J194,0)</f>
        <v>0</v>
      </c>
      <c r="BJ194" s="23" t="s">
        <v>81</v>
      </c>
      <c r="BK194" s="202">
        <f>ROUND(I194*H194,2)</f>
        <v>0</v>
      </c>
      <c r="BL194" s="23" t="s">
        <v>135</v>
      </c>
      <c r="BM194" s="23" t="s">
        <v>403</v>
      </c>
    </row>
    <row r="195" spans="2:51" s="12" customFormat="1" ht="13.5">
      <c r="B195" s="220"/>
      <c r="C195" s="221"/>
      <c r="D195" s="203" t="s">
        <v>212</v>
      </c>
      <c r="E195" s="222" t="s">
        <v>21</v>
      </c>
      <c r="F195" s="223" t="s">
        <v>386</v>
      </c>
      <c r="G195" s="221"/>
      <c r="H195" s="224">
        <v>2</v>
      </c>
      <c r="I195" s="225"/>
      <c r="J195" s="221"/>
      <c r="K195" s="221"/>
      <c r="L195" s="226"/>
      <c r="M195" s="227"/>
      <c r="N195" s="228"/>
      <c r="O195" s="228"/>
      <c r="P195" s="228"/>
      <c r="Q195" s="228"/>
      <c r="R195" s="228"/>
      <c r="S195" s="228"/>
      <c r="T195" s="229"/>
      <c r="AT195" s="230" t="s">
        <v>212</v>
      </c>
      <c r="AU195" s="230" t="s">
        <v>83</v>
      </c>
      <c r="AV195" s="12" t="s">
        <v>83</v>
      </c>
      <c r="AW195" s="12" t="s">
        <v>37</v>
      </c>
      <c r="AX195" s="12" t="s">
        <v>74</v>
      </c>
      <c r="AY195" s="230" t="s">
        <v>136</v>
      </c>
    </row>
    <row r="196" spans="2:51" s="12" customFormat="1" ht="13.5">
      <c r="B196" s="220"/>
      <c r="C196" s="221"/>
      <c r="D196" s="203" t="s">
        <v>212</v>
      </c>
      <c r="E196" s="222" t="s">
        <v>21</v>
      </c>
      <c r="F196" s="223" t="s">
        <v>387</v>
      </c>
      <c r="G196" s="221"/>
      <c r="H196" s="224">
        <v>4</v>
      </c>
      <c r="I196" s="225"/>
      <c r="J196" s="221"/>
      <c r="K196" s="221"/>
      <c r="L196" s="226"/>
      <c r="M196" s="227"/>
      <c r="N196" s="228"/>
      <c r="O196" s="228"/>
      <c r="P196" s="228"/>
      <c r="Q196" s="228"/>
      <c r="R196" s="228"/>
      <c r="S196" s="228"/>
      <c r="T196" s="229"/>
      <c r="AT196" s="230" t="s">
        <v>212</v>
      </c>
      <c r="AU196" s="230" t="s">
        <v>83</v>
      </c>
      <c r="AV196" s="12" t="s">
        <v>83</v>
      </c>
      <c r="AW196" s="12" t="s">
        <v>37</v>
      </c>
      <c r="AX196" s="12" t="s">
        <v>74</v>
      </c>
      <c r="AY196" s="230" t="s">
        <v>136</v>
      </c>
    </row>
    <row r="197" spans="2:51" s="13" customFormat="1" ht="13.5">
      <c r="B197" s="231"/>
      <c r="C197" s="232"/>
      <c r="D197" s="203" t="s">
        <v>212</v>
      </c>
      <c r="E197" s="233" t="s">
        <v>21</v>
      </c>
      <c r="F197" s="234" t="s">
        <v>214</v>
      </c>
      <c r="G197" s="232"/>
      <c r="H197" s="235">
        <v>6</v>
      </c>
      <c r="I197" s="236"/>
      <c r="J197" s="232"/>
      <c r="K197" s="232"/>
      <c r="L197" s="237"/>
      <c r="M197" s="238"/>
      <c r="N197" s="239"/>
      <c r="O197" s="239"/>
      <c r="P197" s="239"/>
      <c r="Q197" s="239"/>
      <c r="R197" s="239"/>
      <c r="S197" s="239"/>
      <c r="T197" s="240"/>
      <c r="AT197" s="241" t="s">
        <v>212</v>
      </c>
      <c r="AU197" s="241" t="s">
        <v>83</v>
      </c>
      <c r="AV197" s="13" t="s">
        <v>135</v>
      </c>
      <c r="AW197" s="13" t="s">
        <v>37</v>
      </c>
      <c r="AX197" s="13" t="s">
        <v>81</v>
      </c>
      <c r="AY197" s="241" t="s">
        <v>136</v>
      </c>
    </row>
    <row r="198" spans="2:65" s="1" customFormat="1" ht="16.5" customHeight="1">
      <c r="B198" s="40"/>
      <c r="C198" s="242" t="s">
        <v>404</v>
      </c>
      <c r="D198" s="242" t="s">
        <v>242</v>
      </c>
      <c r="E198" s="243" t="s">
        <v>405</v>
      </c>
      <c r="F198" s="244" t="s">
        <v>406</v>
      </c>
      <c r="G198" s="245" t="s">
        <v>284</v>
      </c>
      <c r="H198" s="246">
        <v>8</v>
      </c>
      <c r="I198" s="247"/>
      <c r="J198" s="248">
        <f>ROUND(I198*H198,2)</f>
        <v>0</v>
      </c>
      <c r="K198" s="244" t="s">
        <v>141</v>
      </c>
      <c r="L198" s="249"/>
      <c r="M198" s="250" t="s">
        <v>21</v>
      </c>
      <c r="N198" s="251" t="s">
        <v>45</v>
      </c>
      <c r="O198" s="41"/>
      <c r="P198" s="200">
        <f>O198*H198</f>
        <v>0</v>
      </c>
      <c r="Q198" s="200">
        <v>0.0036</v>
      </c>
      <c r="R198" s="200">
        <f>Q198*H198</f>
        <v>0.0288</v>
      </c>
      <c r="S198" s="200">
        <v>0</v>
      </c>
      <c r="T198" s="201">
        <f>S198*H198</f>
        <v>0</v>
      </c>
      <c r="AR198" s="23" t="s">
        <v>172</v>
      </c>
      <c r="AT198" s="23" t="s">
        <v>242</v>
      </c>
      <c r="AU198" s="23" t="s">
        <v>83</v>
      </c>
      <c r="AY198" s="23" t="s">
        <v>136</v>
      </c>
      <c r="BE198" s="202">
        <f>IF(N198="základní",J198,0)</f>
        <v>0</v>
      </c>
      <c r="BF198" s="202">
        <f>IF(N198="snížená",J198,0)</f>
        <v>0</v>
      </c>
      <c r="BG198" s="202">
        <f>IF(N198="zákl. přenesená",J198,0)</f>
        <v>0</v>
      </c>
      <c r="BH198" s="202">
        <f>IF(N198="sníž. přenesená",J198,0)</f>
        <v>0</v>
      </c>
      <c r="BI198" s="202">
        <f>IF(N198="nulová",J198,0)</f>
        <v>0</v>
      </c>
      <c r="BJ198" s="23" t="s">
        <v>81</v>
      </c>
      <c r="BK198" s="202">
        <f>ROUND(I198*H198,2)</f>
        <v>0</v>
      </c>
      <c r="BL198" s="23" t="s">
        <v>135</v>
      </c>
      <c r="BM198" s="23" t="s">
        <v>407</v>
      </c>
    </row>
    <row r="199" spans="2:51" s="12" customFormat="1" ht="13.5">
      <c r="B199" s="220"/>
      <c r="C199" s="221"/>
      <c r="D199" s="203" t="s">
        <v>212</v>
      </c>
      <c r="E199" s="222" t="s">
        <v>21</v>
      </c>
      <c r="F199" s="223" t="s">
        <v>408</v>
      </c>
      <c r="G199" s="221"/>
      <c r="H199" s="224">
        <v>8</v>
      </c>
      <c r="I199" s="225"/>
      <c r="J199" s="221"/>
      <c r="K199" s="221"/>
      <c r="L199" s="226"/>
      <c r="M199" s="227"/>
      <c r="N199" s="228"/>
      <c r="O199" s="228"/>
      <c r="P199" s="228"/>
      <c r="Q199" s="228"/>
      <c r="R199" s="228"/>
      <c r="S199" s="228"/>
      <c r="T199" s="229"/>
      <c r="AT199" s="230" t="s">
        <v>212</v>
      </c>
      <c r="AU199" s="230" t="s">
        <v>83</v>
      </c>
      <c r="AV199" s="12" t="s">
        <v>83</v>
      </c>
      <c r="AW199" s="12" t="s">
        <v>37</v>
      </c>
      <c r="AX199" s="12" t="s">
        <v>74</v>
      </c>
      <c r="AY199" s="230" t="s">
        <v>136</v>
      </c>
    </row>
    <row r="200" spans="2:51" s="13" customFormat="1" ht="13.5">
      <c r="B200" s="231"/>
      <c r="C200" s="232"/>
      <c r="D200" s="203" t="s">
        <v>212</v>
      </c>
      <c r="E200" s="233" t="s">
        <v>21</v>
      </c>
      <c r="F200" s="234" t="s">
        <v>214</v>
      </c>
      <c r="G200" s="232"/>
      <c r="H200" s="235">
        <v>8</v>
      </c>
      <c r="I200" s="236"/>
      <c r="J200" s="232"/>
      <c r="K200" s="232"/>
      <c r="L200" s="237"/>
      <c r="M200" s="238"/>
      <c r="N200" s="239"/>
      <c r="O200" s="239"/>
      <c r="P200" s="239"/>
      <c r="Q200" s="239"/>
      <c r="R200" s="239"/>
      <c r="S200" s="239"/>
      <c r="T200" s="240"/>
      <c r="AT200" s="241" t="s">
        <v>212</v>
      </c>
      <c r="AU200" s="241" t="s">
        <v>83</v>
      </c>
      <c r="AV200" s="13" t="s">
        <v>135</v>
      </c>
      <c r="AW200" s="13" t="s">
        <v>37</v>
      </c>
      <c r="AX200" s="13" t="s">
        <v>81</v>
      </c>
      <c r="AY200" s="241" t="s">
        <v>136</v>
      </c>
    </row>
    <row r="201" spans="2:65" s="1" customFormat="1" ht="25.5" customHeight="1">
      <c r="B201" s="40"/>
      <c r="C201" s="191" t="s">
        <v>409</v>
      </c>
      <c r="D201" s="191" t="s">
        <v>137</v>
      </c>
      <c r="E201" s="192" t="s">
        <v>410</v>
      </c>
      <c r="F201" s="193" t="s">
        <v>411</v>
      </c>
      <c r="G201" s="194" t="s">
        <v>284</v>
      </c>
      <c r="H201" s="195">
        <v>5</v>
      </c>
      <c r="I201" s="196"/>
      <c r="J201" s="197">
        <f>ROUND(I201*H201,2)</f>
        <v>0</v>
      </c>
      <c r="K201" s="193" t="s">
        <v>141</v>
      </c>
      <c r="L201" s="60"/>
      <c r="M201" s="198" t="s">
        <v>21</v>
      </c>
      <c r="N201" s="199" t="s">
        <v>45</v>
      </c>
      <c r="O201" s="41"/>
      <c r="P201" s="200">
        <f>O201*H201</f>
        <v>0</v>
      </c>
      <c r="Q201" s="200">
        <v>0.11241</v>
      </c>
      <c r="R201" s="200">
        <f>Q201*H201</f>
        <v>0.5620499999999999</v>
      </c>
      <c r="S201" s="200">
        <v>0</v>
      </c>
      <c r="T201" s="201">
        <f>S201*H201</f>
        <v>0</v>
      </c>
      <c r="AR201" s="23" t="s">
        <v>135</v>
      </c>
      <c r="AT201" s="23" t="s">
        <v>137</v>
      </c>
      <c r="AU201" s="23" t="s">
        <v>83</v>
      </c>
      <c r="AY201" s="23" t="s">
        <v>136</v>
      </c>
      <c r="BE201" s="202">
        <f>IF(N201="základní",J201,0)</f>
        <v>0</v>
      </c>
      <c r="BF201" s="202">
        <f>IF(N201="snížená",J201,0)</f>
        <v>0</v>
      </c>
      <c r="BG201" s="202">
        <f>IF(N201="zákl. přenesená",J201,0)</f>
        <v>0</v>
      </c>
      <c r="BH201" s="202">
        <f>IF(N201="sníž. přenesená",J201,0)</f>
        <v>0</v>
      </c>
      <c r="BI201" s="202">
        <f>IF(N201="nulová",J201,0)</f>
        <v>0</v>
      </c>
      <c r="BJ201" s="23" t="s">
        <v>81</v>
      </c>
      <c r="BK201" s="202">
        <f>ROUND(I201*H201,2)</f>
        <v>0</v>
      </c>
      <c r="BL201" s="23" t="s">
        <v>135</v>
      </c>
      <c r="BM201" s="23" t="s">
        <v>412</v>
      </c>
    </row>
    <row r="202" spans="2:51" s="14" customFormat="1" ht="13.5">
      <c r="B202" s="252"/>
      <c r="C202" s="253"/>
      <c r="D202" s="203" t="s">
        <v>212</v>
      </c>
      <c r="E202" s="254" t="s">
        <v>21</v>
      </c>
      <c r="F202" s="255" t="s">
        <v>413</v>
      </c>
      <c r="G202" s="253"/>
      <c r="H202" s="254" t="s">
        <v>21</v>
      </c>
      <c r="I202" s="256"/>
      <c r="J202" s="253"/>
      <c r="K202" s="253"/>
      <c r="L202" s="257"/>
      <c r="M202" s="258"/>
      <c r="N202" s="259"/>
      <c r="O202" s="259"/>
      <c r="P202" s="259"/>
      <c r="Q202" s="259"/>
      <c r="R202" s="259"/>
      <c r="S202" s="259"/>
      <c r="T202" s="260"/>
      <c r="AT202" s="261" t="s">
        <v>212</v>
      </c>
      <c r="AU202" s="261" t="s">
        <v>83</v>
      </c>
      <c r="AV202" s="14" t="s">
        <v>81</v>
      </c>
      <c r="AW202" s="14" t="s">
        <v>37</v>
      </c>
      <c r="AX202" s="14" t="s">
        <v>74</v>
      </c>
      <c r="AY202" s="261" t="s">
        <v>136</v>
      </c>
    </row>
    <row r="203" spans="2:51" s="12" customFormat="1" ht="13.5">
      <c r="B203" s="220"/>
      <c r="C203" s="221"/>
      <c r="D203" s="203" t="s">
        <v>212</v>
      </c>
      <c r="E203" s="222" t="s">
        <v>21</v>
      </c>
      <c r="F203" s="223" t="s">
        <v>414</v>
      </c>
      <c r="G203" s="221"/>
      <c r="H203" s="224">
        <v>1</v>
      </c>
      <c r="I203" s="225"/>
      <c r="J203" s="221"/>
      <c r="K203" s="221"/>
      <c r="L203" s="226"/>
      <c r="M203" s="227"/>
      <c r="N203" s="228"/>
      <c r="O203" s="228"/>
      <c r="P203" s="228"/>
      <c r="Q203" s="228"/>
      <c r="R203" s="228"/>
      <c r="S203" s="228"/>
      <c r="T203" s="229"/>
      <c r="AT203" s="230" t="s">
        <v>212</v>
      </c>
      <c r="AU203" s="230" t="s">
        <v>83</v>
      </c>
      <c r="AV203" s="12" t="s">
        <v>83</v>
      </c>
      <c r="AW203" s="12" t="s">
        <v>37</v>
      </c>
      <c r="AX203" s="12" t="s">
        <v>74</v>
      </c>
      <c r="AY203" s="230" t="s">
        <v>136</v>
      </c>
    </row>
    <row r="204" spans="2:51" s="12" customFormat="1" ht="13.5">
      <c r="B204" s="220"/>
      <c r="C204" s="221"/>
      <c r="D204" s="203" t="s">
        <v>212</v>
      </c>
      <c r="E204" s="222" t="s">
        <v>21</v>
      </c>
      <c r="F204" s="223" t="s">
        <v>415</v>
      </c>
      <c r="G204" s="221"/>
      <c r="H204" s="224">
        <v>4</v>
      </c>
      <c r="I204" s="225"/>
      <c r="J204" s="221"/>
      <c r="K204" s="221"/>
      <c r="L204" s="226"/>
      <c r="M204" s="227"/>
      <c r="N204" s="228"/>
      <c r="O204" s="228"/>
      <c r="P204" s="228"/>
      <c r="Q204" s="228"/>
      <c r="R204" s="228"/>
      <c r="S204" s="228"/>
      <c r="T204" s="229"/>
      <c r="AT204" s="230" t="s">
        <v>212</v>
      </c>
      <c r="AU204" s="230" t="s">
        <v>83</v>
      </c>
      <c r="AV204" s="12" t="s">
        <v>83</v>
      </c>
      <c r="AW204" s="12" t="s">
        <v>37</v>
      </c>
      <c r="AX204" s="12" t="s">
        <v>74</v>
      </c>
      <c r="AY204" s="230" t="s">
        <v>136</v>
      </c>
    </row>
    <row r="205" spans="2:51" s="13" customFormat="1" ht="13.5">
      <c r="B205" s="231"/>
      <c r="C205" s="232"/>
      <c r="D205" s="203" t="s">
        <v>212</v>
      </c>
      <c r="E205" s="233" t="s">
        <v>21</v>
      </c>
      <c r="F205" s="234" t="s">
        <v>214</v>
      </c>
      <c r="G205" s="232"/>
      <c r="H205" s="235">
        <v>5</v>
      </c>
      <c r="I205" s="236"/>
      <c r="J205" s="232"/>
      <c r="K205" s="232"/>
      <c r="L205" s="237"/>
      <c r="M205" s="238"/>
      <c r="N205" s="239"/>
      <c r="O205" s="239"/>
      <c r="P205" s="239"/>
      <c r="Q205" s="239"/>
      <c r="R205" s="239"/>
      <c r="S205" s="239"/>
      <c r="T205" s="240"/>
      <c r="AT205" s="241" t="s">
        <v>212</v>
      </c>
      <c r="AU205" s="241" t="s">
        <v>83</v>
      </c>
      <c r="AV205" s="13" t="s">
        <v>135</v>
      </c>
      <c r="AW205" s="13" t="s">
        <v>37</v>
      </c>
      <c r="AX205" s="13" t="s">
        <v>81</v>
      </c>
      <c r="AY205" s="241" t="s">
        <v>136</v>
      </c>
    </row>
    <row r="206" spans="2:65" s="1" customFormat="1" ht="16.5" customHeight="1">
      <c r="B206" s="40"/>
      <c r="C206" s="242" t="s">
        <v>416</v>
      </c>
      <c r="D206" s="242" t="s">
        <v>242</v>
      </c>
      <c r="E206" s="243" t="s">
        <v>417</v>
      </c>
      <c r="F206" s="244" t="s">
        <v>418</v>
      </c>
      <c r="G206" s="245" t="s">
        <v>284</v>
      </c>
      <c r="H206" s="246">
        <v>4</v>
      </c>
      <c r="I206" s="247"/>
      <c r="J206" s="248">
        <f>ROUND(I206*H206,2)</f>
        <v>0</v>
      </c>
      <c r="K206" s="244" t="s">
        <v>141</v>
      </c>
      <c r="L206" s="249"/>
      <c r="M206" s="250" t="s">
        <v>21</v>
      </c>
      <c r="N206" s="251" t="s">
        <v>45</v>
      </c>
      <c r="O206" s="41"/>
      <c r="P206" s="200">
        <f>O206*H206</f>
        <v>0</v>
      </c>
      <c r="Q206" s="200">
        <v>0.0061</v>
      </c>
      <c r="R206" s="200">
        <f>Q206*H206</f>
        <v>0.0244</v>
      </c>
      <c r="S206" s="200">
        <v>0</v>
      </c>
      <c r="T206" s="201">
        <f>S206*H206</f>
        <v>0</v>
      </c>
      <c r="AR206" s="23" t="s">
        <v>172</v>
      </c>
      <c r="AT206" s="23" t="s">
        <v>242</v>
      </c>
      <c r="AU206" s="23" t="s">
        <v>83</v>
      </c>
      <c r="AY206" s="23" t="s">
        <v>136</v>
      </c>
      <c r="BE206" s="202">
        <f>IF(N206="základní",J206,0)</f>
        <v>0</v>
      </c>
      <c r="BF206" s="202">
        <f>IF(N206="snížená",J206,0)</f>
        <v>0</v>
      </c>
      <c r="BG206" s="202">
        <f>IF(N206="zákl. přenesená",J206,0)</f>
        <v>0</v>
      </c>
      <c r="BH206" s="202">
        <f>IF(N206="sníž. přenesená",J206,0)</f>
        <v>0</v>
      </c>
      <c r="BI206" s="202">
        <f>IF(N206="nulová",J206,0)</f>
        <v>0</v>
      </c>
      <c r="BJ206" s="23" t="s">
        <v>81</v>
      </c>
      <c r="BK206" s="202">
        <f>ROUND(I206*H206,2)</f>
        <v>0</v>
      </c>
      <c r="BL206" s="23" t="s">
        <v>135</v>
      </c>
      <c r="BM206" s="23" t="s">
        <v>419</v>
      </c>
    </row>
    <row r="207" spans="2:65" s="1" customFormat="1" ht="25.5" customHeight="1">
      <c r="B207" s="40"/>
      <c r="C207" s="191" t="s">
        <v>420</v>
      </c>
      <c r="D207" s="191" t="s">
        <v>137</v>
      </c>
      <c r="E207" s="192" t="s">
        <v>421</v>
      </c>
      <c r="F207" s="193" t="s">
        <v>422</v>
      </c>
      <c r="G207" s="194" t="s">
        <v>210</v>
      </c>
      <c r="H207" s="195">
        <v>30</v>
      </c>
      <c r="I207" s="196"/>
      <c r="J207" s="197">
        <f>ROUND(I207*H207,2)</f>
        <v>0</v>
      </c>
      <c r="K207" s="193" t="s">
        <v>141</v>
      </c>
      <c r="L207" s="60"/>
      <c r="M207" s="198" t="s">
        <v>21</v>
      </c>
      <c r="N207" s="199" t="s">
        <v>45</v>
      </c>
      <c r="O207" s="41"/>
      <c r="P207" s="200">
        <f>O207*H207</f>
        <v>0</v>
      </c>
      <c r="Q207" s="200">
        <v>0.00011</v>
      </c>
      <c r="R207" s="200">
        <f>Q207*H207</f>
        <v>0.0033</v>
      </c>
      <c r="S207" s="200">
        <v>0</v>
      </c>
      <c r="T207" s="201">
        <f>S207*H207</f>
        <v>0</v>
      </c>
      <c r="AR207" s="23" t="s">
        <v>135</v>
      </c>
      <c r="AT207" s="23" t="s">
        <v>137</v>
      </c>
      <c r="AU207" s="23" t="s">
        <v>83</v>
      </c>
      <c r="AY207" s="23" t="s">
        <v>136</v>
      </c>
      <c r="BE207" s="202">
        <f>IF(N207="základní",J207,0)</f>
        <v>0</v>
      </c>
      <c r="BF207" s="202">
        <f>IF(N207="snížená",J207,0)</f>
        <v>0</v>
      </c>
      <c r="BG207" s="202">
        <f>IF(N207="zákl. přenesená",J207,0)</f>
        <v>0</v>
      </c>
      <c r="BH207" s="202">
        <f>IF(N207="sníž. přenesená",J207,0)</f>
        <v>0</v>
      </c>
      <c r="BI207" s="202">
        <f>IF(N207="nulová",J207,0)</f>
        <v>0</v>
      </c>
      <c r="BJ207" s="23" t="s">
        <v>81</v>
      </c>
      <c r="BK207" s="202">
        <f>ROUND(I207*H207,2)</f>
        <v>0</v>
      </c>
      <c r="BL207" s="23" t="s">
        <v>135</v>
      </c>
      <c r="BM207" s="23" t="s">
        <v>423</v>
      </c>
    </row>
    <row r="208" spans="2:51" s="12" customFormat="1" ht="13.5">
      <c r="B208" s="220"/>
      <c r="C208" s="221"/>
      <c r="D208" s="203" t="s">
        <v>212</v>
      </c>
      <c r="E208" s="222" t="s">
        <v>21</v>
      </c>
      <c r="F208" s="223" t="s">
        <v>424</v>
      </c>
      <c r="G208" s="221"/>
      <c r="H208" s="224">
        <v>30</v>
      </c>
      <c r="I208" s="225"/>
      <c r="J208" s="221"/>
      <c r="K208" s="221"/>
      <c r="L208" s="226"/>
      <c r="M208" s="227"/>
      <c r="N208" s="228"/>
      <c r="O208" s="228"/>
      <c r="P208" s="228"/>
      <c r="Q208" s="228"/>
      <c r="R208" s="228"/>
      <c r="S208" s="228"/>
      <c r="T208" s="229"/>
      <c r="AT208" s="230" t="s">
        <v>212</v>
      </c>
      <c r="AU208" s="230" t="s">
        <v>83</v>
      </c>
      <c r="AV208" s="12" t="s">
        <v>83</v>
      </c>
      <c r="AW208" s="12" t="s">
        <v>37</v>
      </c>
      <c r="AX208" s="12" t="s">
        <v>74</v>
      </c>
      <c r="AY208" s="230" t="s">
        <v>136</v>
      </c>
    </row>
    <row r="209" spans="2:51" s="13" customFormat="1" ht="13.5">
      <c r="B209" s="231"/>
      <c r="C209" s="232"/>
      <c r="D209" s="203" t="s">
        <v>212</v>
      </c>
      <c r="E209" s="233" t="s">
        <v>21</v>
      </c>
      <c r="F209" s="234" t="s">
        <v>214</v>
      </c>
      <c r="G209" s="232"/>
      <c r="H209" s="235">
        <v>30</v>
      </c>
      <c r="I209" s="236"/>
      <c r="J209" s="232"/>
      <c r="K209" s="232"/>
      <c r="L209" s="237"/>
      <c r="M209" s="238"/>
      <c r="N209" s="239"/>
      <c r="O209" s="239"/>
      <c r="P209" s="239"/>
      <c r="Q209" s="239"/>
      <c r="R209" s="239"/>
      <c r="S209" s="239"/>
      <c r="T209" s="240"/>
      <c r="AT209" s="241" t="s">
        <v>212</v>
      </c>
      <c r="AU209" s="241" t="s">
        <v>83</v>
      </c>
      <c r="AV209" s="13" t="s">
        <v>135</v>
      </c>
      <c r="AW209" s="13" t="s">
        <v>37</v>
      </c>
      <c r="AX209" s="13" t="s">
        <v>81</v>
      </c>
      <c r="AY209" s="241" t="s">
        <v>136</v>
      </c>
    </row>
    <row r="210" spans="2:65" s="1" customFormat="1" ht="25.5" customHeight="1">
      <c r="B210" s="40"/>
      <c r="C210" s="191" t="s">
        <v>425</v>
      </c>
      <c r="D210" s="191" t="s">
        <v>137</v>
      </c>
      <c r="E210" s="192" t="s">
        <v>426</v>
      </c>
      <c r="F210" s="193" t="s">
        <v>427</v>
      </c>
      <c r="G210" s="194" t="s">
        <v>259</v>
      </c>
      <c r="H210" s="195">
        <v>1.5</v>
      </c>
      <c r="I210" s="196"/>
      <c r="J210" s="197">
        <f>ROUND(I210*H210,2)</f>
        <v>0</v>
      </c>
      <c r="K210" s="193" t="s">
        <v>141</v>
      </c>
      <c r="L210" s="60"/>
      <c r="M210" s="198" t="s">
        <v>21</v>
      </c>
      <c r="N210" s="199" t="s">
        <v>45</v>
      </c>
      <c r="O210" s="41"/>
      <c r="P210" s="200">
        <f>O210*H210</f>
        <v>0</v>
      </c>
      <c r="Q210" s="200">
        <v>0.00085</v>
      </c>
      <c r="R210" s="200">
        <f>Q210*H210</f>
        <v>0.0012749999999999999</v>
      </c>
      <c r="S210" s="200">
        <v>0</v>
      </c>
      <c r="T210" s="201">
        <f>S210*H210</f>
        <v>0</v>
      </c>
      <c r="AR210" s="23" t="s">
        <v>135</v>
      </c>
      <c r="AT210" s="23" t="s">
        <v>137</v>
      </c>
      <c r="AU210" s="23" t="s">
        <v>83</v>
      </c>
      <c r="AY210" s="23" t="s">
        <v>136</v>
      </c>
      <c r="BE210" s="202">
        <f>IF(N210="základní",J210,0)</f>
        <v>0</v>
      </c>
      <c r="BF210" s="202">
        <f>IF(N210="snížená",J210,0)</f>
        <v>0</v>
      </c>
      <c r="BG210" s="202">
        <f>IF(N210="zákl. přenesená",J210,0)</f>
        <v>0</v>
      </c>
      <c r="BH210" s="202">
        <f>IF(N210="sníž. přenesená",J210,0)</f>
        <v>0</v>
      </c>
      <c r="BI210" s="202">
        <f>IF(N210="nulová",J210,0)</f>
        <v>0</v>
      </c>
      <c r="BJ210" s="23" t="s">
        <v>81</v>
      </c>
      <c r="BK210" s="202">
        <f>ROUND(I210*H210,2)</f>
        <v>0</v>
      </c>
      <c r="BL210" s="23" t="s">
        <v>135</v>
      </c>
      <c r="BM210" s="23" t="s">
        <v>428</v>
      </c>
    </row>
    <row r="211" spans="2:51" s="12" customFormat="1" ht="13.5">
      <c r="B211" s="220"/>
      <c r="C211" s="221"/>
      <c r="D211" s="203" t="s">
        <v>212</v>
      </c>
      <c r="E211" s="222" t="s">
        <v>21</v>
      </c>
      <c r="F211" s="223" t="s">
        <v>429</v>
      </c>
      <c r="G211" s="221"/>
      <c r="H211" s="224">
        <v>1.5</v>
      </c>
      <c r="I211" s="225"/>
      <c r="J211" s="221"/>
      <c r="K211" s="221"/>
      <c r="L211" s="226"/>
      <c r="M211" s="227"/>
      <c r="N211" s="228"/>
      <c r="O211" s="228"/>
      <c r="P211" s="228"/>
      <c r="Q211" s="228"/>
      <c r="R211" s="228"/>
      <c r="S211" s="228"/>
      <c r="T211" s="229"/>
      <c r="AT211" s="230" t="s">
        <v>212</v>
      </c>
      <c r="AU211" s="230" t="s">
        <v>83</v>
      </c>
      <c r="AV211" s="12" t="s">
        <v>83</v>
      </c>
      <c r="AW211" s="12" t="s">
        <v>37</v>
      </c>
      <c r="AX211" s="12" t="s">
        <v>74</v>
      </c>
      <c r="AY211" s="230" t="s">
        <v>136</v>
      </c>
    </row>
    <row r="212" spans="2:51" s="13" customFormat="1" ht="13.5">
      <c r="B212" s="231"/>
      <c r="C212" s="232"/>
      <c r="D212" s="203" t="s">
        <v>212</v>
      </c>
      <c r="E212" s="233" t="s">
        <v>21</v>
      </c>
      <c r="F212" s="234" t="s">
        <v>214</v>
      </c>
      <c r="G212" s="232"/>
      <c r="H212" s="235">
        <v>1.5</v>
      </c>
      <c r="I212" s="236"/>
      <c r="J212" s="232"/>
      <c r="K212" s="232"/>
      <c r="L212" s="237"/>
      <c r="M212" s="238"/>
      <c r="N212" s="239"/>
      <c r="O212" s="239"/>
      <c r="P212" s="239"/>
      <c r="Q212" s="239"/>
      <c r="R212" s="239"/>
      <c r="S212" s="239"/>
      <c r="T212" s="240"/>
      <c r="AT212" s="241" t="s">
        <v>212</v>
      </c>
      <c r="AU212" s="241" t="s">
        <v>83</v>
      </c>
      <c r="AV212" s="13" t="s">
        <v>135</v>
      </c>
      <c r="AW212" s="13" t="s">
        <v>37</v>
      </c>
      <c r="AX212" s="13" t="s">
        <v>81</v>
      </c>
      <c r="AY212" s="241" t="s">
        <v>136</v>
      </c>
    </row>
    <row r="213" spans="2:65" s="1" customFormat="1" ht="25.5" customHeight="1">
      <c r="B213" s="40"/>
      <c r="C213" s="191" t="s">
        <v>430</v>
      </c>
      <c r="D213" s="191" t="s">
        <v>137</v>
      </c>
      <c r="E213" s="192" t="s">
        <v>431</v>
      </c>
      <c r="F213" s="193" t="s">
        <v>432</v>
      </c>
      <c r="G213" s="194" t="s">
        <v>210</v>
      </c>
      <c r="H213" s="195">
        <v>140</v>
      </c>
      <c r="I213" s="196"/>
      <c r="J213" s="197">
        <f>ROUND(I213*H213,2)</f>
        <v>0</v>
      </c>
      <c r="K213" s="193" t="s">
        <v>180</v>
      </c>
      <c r="L213" s="60"/>
      <c r="M213" s="198" t="s">
        <v>21</v>
      </c>
      <c r="N213" s="199" t="s">
        <v>45</v>
      </c>
      <c r="O213" s="41"/>
      <c r="P213" s="200">
        <f>O213*H213</f>
        <v>0</v>
      </c>
      <c r="Q213" s="200">
        <v>0.1554</v>
      </c>
      <c r="R213" s="200">
        <f>Q213*H213</f>
        <v>21.756</v>
      </c>
      <c r="S213" s="200">
        <v>0</v>
      </c>
      <c r="T213" s="201">
        <f>S213*H213</f>
        <v>0</v>
      </c>
      <c r="AR213" s="23" t="s">
        <v>135</v>
      </c>
      <c r="AT213" s="23" t="s">
        <v>137</v>
      </c>
      <c r="AU213" s="23" t="s">
        <v>83</v>
      </c>
      <c r="AY213" s="23" t="s">
        <v>136</v>
      </c>
      <c r="BE213" s="202">
        <f>IF(N213="základní",J213,0)</f>
        <v>0</v>
      </c>
      <c r="BF213" s="202">
        <f>IF(N213="snížená",J213,0)</f>
        <v>0</v>
      </c>
      <c r="BG213" s="202">
        <f>IF(N213="zákl. přenesená",J213,0)</f>
        <v>0</v>
      </c>
      <c r="BH213" s="202">
        <f>IF(N213="sníž. přenesená",J213,0)</f>
        <v>0</v>
      </c>
      <c r="BI213" s="202">
        <f>IF(N213="nulová",J213,0)</f>
        <v>0</v>
      </c>
      <c r="BJ213" s="23" t="s">
        <v>81</v>
      </c>
      <c r="BK213" s="202">
        <f>ROUND(I213*H213,2)</f>
        <v>0</v>
      </c>
      <c r="BL213" s="23" t="s">
        <v>135</v>
      </c>
      <c r="BM213" s="23" t="s">
        <v>433</v>
      </c>
    </row>
    <row r="214" spans="2:51" s="12" customFormat="1" ht="13.5">
      <c r="B214" s="220"/>
      <c r="C214" s="221"/>
      <c r="D214" s="203" t="s">
        <v>212</v>
      </c>
      <c r="E214" s="222" t="s">
        <v>21</v>
      </c>
      <c r="F214" s="223" t="s">
        <v>434</v>
      </c>
      <c r="G214" s="221"/>
      <c r="H214" s="224">
        <v>140</v>
      </c>
      <c r="I214" s="225"/>
      <c r="J214" s="221"/>
      <c r="K214" s="221"/>
      <c r="L214" s="226"/>
      <c r="M214" s="227"/>
      <c r="N214" s="228"/>
      <c r="O214" s="228"/>
      <c r="P214" s="228"/>
      <c r="Q214" s="228"/>
      <c r="R214" s="228"/>
      <c r="S214" s="228"/>
      <c r="T214" s="229"/>
      <c r="AT214" s="230" t="s">
        <v>212</v>
      </c>
      <c r="AU214" s="230" t="s">
        <v>83</v>
      </c>
      <c r="AV214" s="12" t="s">
        <v>83</v>
      </c>
      <c r="AW214" s="12" t="s">
        <v>37</v>
      </c>
      <c r="AX214" s="12" t="s">
        <v>74</v>
      </c>
      <c r="AY214" s="230" t="s">
        <v>136</v>
      </c>
    </row>
    <row r="215" spans="2:51" s="13" customFormat="1" ht="13.5">
      <c r="B215" s="231"/>
      <c r="C215" s="232"/>
      <c r="D215" s="203" t="s">
        <v>212</v>
      </c>
      <c r="E215" s="233" t="s">
        <v>21</v>
      </c>
      <c r="F215" s="234" t="s">
        <v>214</v>
      </c>
      <c r="G215" s="232"/>
      <c r="H215" s="235">
        <v>140</v>
      </c>
      <c r="I215" s="236"/>
      <c r="J215" s="232"/>
      <c r="K215" s="232"/>
      <c r="L215" s="237"/>
      <c r="M215" s="238"/>
      <c r="N215" s="239"/>
      <c r="O215" s="239"/>
      <c r="P215" s="239"/>
      <c r="Q215" s="239"/>
      <c r="R215" s="239"/>
      <c r="S215" s="239"/>
      <c r="T215" s="240"/>
      <c r="AT215" s="241" t="s">
        <v>212</v>
      </c>
      <c r="AU215" s="241" t="s">
        <v>83</v>
      </c>
      <c r="AV215" s="13" t="s">
        <v>135</v>
      </c>
      <c r="AW215" s="13" t="s">
        <v>37</v>
      </c>
      <c r="AX215" s="13" t="s">
        <v>81</v>
      </c>
      <c r="AY215" s="241" t="s">
        <v>136</v>
      </c>
    </row>
    <row r="216" spans="2:65" s="1" customFormat="1" ht="16.5" customHeight="1">
      <c r="B216" s="40"/>
      <c r="C216" s="242" t="s">
        <v>435</v>
      </c>
      <c r="D216" s="242" t="s">
        <v>242</v>
      </c>
      <c r="E216" s="243" t="s">
        <v>436</v>
      </c>
      <c r="F216" s="244" t="s">
        <v>437</v>
      </c>
      <c r="G216" s="245" t="s">
        <v>210</v>
      </c>
      <c r="H216" s="246">
        <v>141.4</v>
      </c>
      <c r="I216" s="247"/>
      <c r="J216" s="248">
        <f>ROUND(I216*H216,2)</f>
        <v>0</v>
      </c>
      <c r="K216" s="244" t="s">
        <v>141</v>
      </c>
      <c r="L216" s="249"/>
      <c r="M216" s="250" t="s">
        <v>21</v>
      </c>
      <c r="N216" s="251" t="s">
        <v>45</v>
      </c>
      <c r="O216" s="41"/>
      <c r="P216" s="200">
        <f>O216*H216</f>
        <v>0</v>
      </c>
      <c r="Q216" s="200">
        <v>0.102</v>
      </c>
      <c r="R216" s="200">
        <f>Q216*H216</f>
        <v>14.4228</v>
      </c>
      <c r="S216" s="200">
        <v>0</v>
      </c>
      <c r="T216" s="201">
        <f>S216*H216</f>
        <v>0</v>
      </c>
      <c r="AR216" s="23" t="s">
        <v>172</v>
      </c>
      <c r="AT216" s="23" t="s">
        <v>242</v>
      </c>
      <c r="AU216" s="23" t="s">
        <v>83</v>
      </c>
      <c r="AY216" s="23" t="s">
        <v>136</v>
      </c>
      <c r="BE216" s="202">
        <f>IF(N216="základní",J216,0)</f>
        <v>0</v>
      </c>
      <c r="BF216" s="202">
        <f>IF(N216="snížená",J216,0)</f>
        <v>0</v>
      </c>
      <c r="BG216" s="202">
        <f>IF(N216="zákl. přenesená",J216,0)</f>
        <v>0</v>
      </c>
      <c r="BH216" s="202">
        <f>IF(N216="sníž. přenesená",J216,0)</f>
        <v>0</v>
      </c>
      <c r="BI216" s="202">
        <f>IF(N216="nulová",J216,0)</f>
        <v>0</v>
      </c>
      <c r="BJ216" s="23" t="s">
        <v>81</v>
      </c>
      <c r="BK216" s="202">
        <f>ROUND(I216*H216,2)</f>
        <v>0</v>
      </c>
      <c r="BL216" s="23" t="s">
        <v>135</v>
      </c>
      <c r="BM216" s="23" t="s">
        <v>438</v>
      </c>
    </row>
    <row r="217" spans="2:51" s="12" customFormat="1" ht="13.5">
      <c r="B217" s="220"/>
      <c r="C217" s="221"/>
      <c r="D217" s="203" t="s">
        <v>212</v>
      </c>
      <c r="E217" s="222" t="s">
        <v>21</v>
      </c>
      <c r="F217" s="223" t="s">
        <v>439</v>
      </c>
      <c r="G217" s="221"/>
      <c r="H217" s="224">
        <v>141.4</v>
      </c>
      <c r="I217" s="225"/>
      <c r="J217" s="221"/>
      <c r="K217" s="221"/>
      <c r="L217" s="226"/>
      <c r="M217" s="227"/>
      <c r="N217" s="228"/>
      <c r="O217" s="228"/>
      <c r="P217" s="228"/>
      <c r="Q217" s="228"/>
      <c r="R217" s="228"/>
      <c r="S217" s="228"/>
      <c r="T217" s="229"/>
      <c r="AT217" s="230" t="s">
        <v>212</v>
      </c>
      <c r="AU217" s="230" t="s">
        <v>83</v>
      </c>
      <c r="AV217" s="12" t="s">
        <v>83</v>
      </c>
      <c r="AW217" s="12" t="s">
        <v>37</v>
      </c>
      <c r="AX217" s="12" t="s">
        <v>74</v>
      </c>
      <c r="AY217" s="230" t="s">
        <v>136</v>
      </c>
    </row>
    <row r="218" spans="2:51" s="13" customFormat="1" ht="13.5">
      <c r="B218" s="231"/>
      <c r="C218" s="232"/>
      <c r="D218" s="203" t="s">
        <v>212</v>
      </c>
      <c r="E218" s="233" t="s">
        <v>21</v>
      </c>
      <c r="F218" s="234" t="s">
        <v>214</v>
      </c>
      <c r="G218" s="232"/>
      <c r="H218" s="235">
        <v>141.4</v>
      </c>
      <c r="I218" s="236"/>
      <c r="J218" s="232"/>
      <c r="K218" s="232"/>
      <c r="L218" s="237"/>
      <c r="M218" s="238"/>
      <c r="N218" s="239"/>
      <c r="O218" s="239"/>
      <c r="P218" s="239"/>
      <c r="Q218" s="239"/>
      <c r="R218" s="239"/>
      <c r="S218" s="239"/>
      <c r="T218" s="240"/>
      <c r="AT218" s="241" t="s">
        <v>212</v>
      </c>
      <c r="AU218" s="241" t="s">
        <v>83</v>
      </c>
      <c r="AV218" s="13" t="s">
        <v>135</v>
      </c>
      <c r="AW218" s="13" t="s">
        <v>37</v>
      </c>
      <c r="AX218" s="13" t="s">
        <v>81</v>
      </c>
      <c r="AY218" s="241" t="s">
        <v>136</v>
      </c>
    </row>
    <row r="219" spans="2:65" s="1" customFormat="1" ht="25.5" customHeight="1">
      <c r="B219" s="40"/>
      <c r="C219" s="191" t="s">
        <v>440</v>
      </c>
      <c r="D219" s="191" t="s">
        <v>137</v>
      </c>
      <c r="E219" s="192" t="s">
        <v>441</v>
      </c>
      <c r="F219" s="193" t="s">
        <v>442</v>
      </c>
      <c r="G219" s="194" t="s">
        <v>284</v>
      </c>
      <c r="H219" s="195">
        <v>1</v>
      </c>
      <c r="I219" s="196"/>
      <c r="J219" s="197">
        <f>ROUND(I219*H219,2)</f>
        <v>0</v>
      </c>
      <c r="K219" s="193" t="s">
        <v>141</v>
      </c>
      <c r="L219" s="60"/>
      <c r="M219" s="198" t="s">
        <v>21</v>
      </c>
      <c r="N219" s="199" t="s">
        <v>45</v>
      </c>
      <c r="O219" s="41"/>
      <c r="P219" s="200">
        <f>O219*H219</f>
        <v>0</v>
      </c>
      <c r="Q219" s="200">
        <v>0</v>
      </c>
      <c r="R219" s="200">
        <f>Q219*H219</f>
        <v>0</v>
      </c>
      <c r="S219" s="200">
        <v>0.082</v>
      </c>
      <c r="T219" s="201">
        <f>S219*H219</f>
        <v>0.082</v>
      </c>
      <c r="AR219" s="23" t="s">
        <v>135</v>
      </c>
      <c r="AT219" s="23" t="s">
        <v>137</v>
      </c>
      <c r="AU219" s="23" t="s">
        <v>83</v>
      </c>
      <c r="AY219" s="23" t="s">
        <v>136</v>
      </c>
      <c r="BE219" s="202">
        <f>IF(N219="základní",J219,0)</f>
        <v>0</v>
      </c>
      <c r="BF219" s="202">
        <f>IF(N219="snížená",J219,0)</f>
        <v>0</v>
      </c>
      <c r="BG219" s="202">
        <f>IF(N219="zákl. přenesená",J219,0)</f>
        <v>0</v>
      </c>
      <c r="BH219" s="202">
        <f>IF(N219="sníž. přenesená",J219,0)</f>
        <v>0</v>
      </c>
      <c r="BI219" s="202">
        <f>IF(N219="nulová",J219,0)</f>
        <v>0</v>
      </c>
      <c r="BJ219" s="23" t="s">
        <v>81</v>
      </c>
      <c r="BK219" s="202">
        <f>ROUND(I219*H219,2)</f>
        <v>0</v>
      </c>
      <c r="BL219" s="23" t="s">
        <v>135</v>
      </c>
      <c r="BM219" s="23" t="s">
        <v>443</v>
      </c>
    </row>
    <row r="220" spans="2:51" s="12" customFormat="1" ht="13.5">
      <c r="B220" s="220"/>
      <c r="C220" s="221"/>
      <c r="D220" s="203" t="s">
        <v>212</v>
      </c>
      <c r="E220" s="222" t="s">
        <v>21</v>
      </c>
      <c r="F220" s="223" t="s">
        <v>444</v>
      </c>
      <c r="G220" s="221"/>
      <c r="H220" s="224">
        <v>1</v>
      </c>
      <c r="I220" s="225"/>
      <c r="J220" s="221"/>
      <c r="K220" s="221"/>
      <c r="L220" s="226"/>
      <c r="M220" s="227"/>
      <c r="N220" s="228"/>
      <c r="O220" s="228"/>
      <c r="P220" s="228"/>
      <c r="Q220" s="228"/>
      <c r="R220" s="228"/>
      <c r="S220" s="228"/>
      <c r="T220" s="229"/>
      <c r="AT220" s="230" t="s">
        <v>212</v>
      </c>
      <c r="AU220" s="230" t="s">
        <v>83</v>
      </c>
      <c r="AV220" s="12" t="s">
        <v>83</v>
      </c>
      <c r="AW220" s="12" t="s">
        <v>37</v>
      </c>
      <c r="AX220" s="12" t="s">
        <v>74</v>
      </c>
      <c r="AY220" s="230" t="s">
        <v>136</v>
      </c>
    </row>
    <row r="221" spans="2:51" s="13" customFormat="1" ht="13.5">
      <c r="B221" s="231"/>
      <c r="C221" s="232"/>
      <c r="D221" s="203" t="s">
        <v>212</v>
      </c>
      <c r="E221" s="233" t="s">
        <v>21</v>
      </c>
      <c r="F221" s="234" t="s">
        <v>214</v>
      </c>
      <c r="G221" s="232"/>
      <c r="H221" s="235">
        <v>1</v>
      </c>
      <c r="I221" s="236"/>
      <c r="J221" s="232"/>
      <c r="K221" s="232"/>
      <c r="L221" s="237"/>
      <c r="M221" s="238"/>
      <c r="N221" s="239"/>
      <c r="O221" s="239"/>
      <c r="P221" s="239"/>
      <c r="Q221" s="239"/>
      <c r="R221" s="239"/>
      <c r="S221" s="239"/>
      <c r="T221" s="240"/>
      <c r="AT221" s="241" t="s">
        <v>212</v>
      </c>
      <c r="AU221" s="241" t="s">
        <v>83</v>
      </c>
      <c r="AV221" s="13" t="s">
        <v>135</v>
      </c>
      <c r="AW221" s="13" t="s">
        <v>37</v>
      </c>
      <c r="AX221" s="13" t="s">
        <v>81</v>
      </c>
      <c r="AY221" s="241" t="s">
        <v>136</v>
      </c>
    </row>
    <row r="222" spans="2:65" s="1" customFormat="1" ht="16.5" customHeight="1">
      <c r="B222" s="40"/>
      <c r="C222" s="191" t="s">
        <v>445</v>
      </c>
      <c r="D222" s="191" t="s">
        <v>137</v>
      </c>
      <c r="E222" s="192" t="s">
        <v>446</v>
      </c>
      <c r="F222" s="193" t="s">
        <v>447</v>
      </c>
      <c r="G222" s="194" t="s">
        <v>259</v>
      </c>
      <c r="H222" s="195">
        <v>12</v>
      </c>
      <c r="I222" s="196"/>
      <c r="J222" s="197">
        <f>ROUND(I222*H222,2)</f>
        <v>0</v>
      </c>
      <c r="K222" s="193" t="s">
        <v>141</v>
      </c>
      <c r="L222" s="60"/>
      <c r="M222" s="198" t="s">
        <v>21</v>
      </c>
      <c r="N222" s="199" t="s">
        <v>45</v>
      </c>
      <c r="O222" s="41"/>
      <c r="P222" s="200">
        <f>O222*H222</f>
        <v>0</v>
      </c>
      <c r="Q222" s="200">
        <v>0</v>
      </c>
      <c r="R222" s="200">
        <f>Q222*H222</f>
        <v>0</v>
      </c>
      <c r="S222" s="200">
        <v>0</v>
      </c>
      <c r="T222" s="201">
        <f>S222*H222</f>
        <v>0</v>
      </c>
      <c r="AR222" s="23" t="s">
        <v>135</v>
      </c>
      <c r="AT222" s="23" t="s">
        <v>137</v>
      </c>
      <c r="AU222" s="23" t="s">
        <v>83</v>
      </c>
      <c r="AY222" s="23" t="s">
        <v>136</v>
      </c>
      <c r="BE222" s="202">
        <f>IF(N222="základní",J222,0)</f>
        <v>0</v>
      </c>
      <c r="BF222" s="202">
        <f>IF(N222="snížená",J222,0)</f>
        <v>0</v>
      </c>
      <c r="BG222" s="202">
        <f>IF(N222="zákl. přenesená",J222,0)</f>
        <v>0</v>
      </c>
      <c r="BH222" s="202">
        <f>IF(N222="sníž. přenesená",J222,0)</f>
        <v>0</v>
      </c>
      <c r="BI222" s="202">
        <f>IF(N222="nulová",J222,0)</f>
        <v>0</v>
      </c>
      <c r="BJ222" s="23" t="s">
        <v>81</v>
      </c>
      <c r="BK222" s="202">
        <f>ROUND(I222*H222,2)</f>
        <v>0</v>
      </c>
      <c r="BL222" s="23" t="s">
        <v>135</v>
      </c>
      <c r="BM222" s="23" t="s">
        <v>448</v>
      </c>
    </row>
    <row r="223" spans="2:65" s="1" customFormat="1" ht="16.5" customHeight="1">
      <c r="B223" s="40"/>
      <c r="C223" s="191" t="s">
        <v>449</v>
      </c>
      <c r="D223" s="191" t="s">
        <v>137</v>
      </c>
      <c r="E223" s="192" t="s">
        <v>450</v>
      </c>
      <c r="F223" s="193" t="s">
        <v>451</v>
      </c>
      <c r="G223" s="194" t="s">
        <v>210</v>
      </c>
      <c r="H223" s="195">
        <v>16</v>
      </c>
      <c r="I223" s="196"/>
      <c r="J223" s="197">
        <f>ROUND(I223*H223,2)</f>
        <v>0</v>
      </c>
      <c r="K223" s="193" t="s">
        <v>180</v>
      </c>
      <c r="L223" s="60"/>
      <c r="M223" s="198" t="s">
        <v>21</v>
      </c>
      <c r="N223" s="199" t="s">
        <v>45</v>
      </c>
      <c r="O223" s="41"/>
      <c r="P223" s="200">
        <f>O223*H223</f>
        <v>0</v>
      </c>
      <c r="Q223" s="200">
        <v>0</v>
      </c>
      <c r="R223" s="200">
        <f>Q223*H223</f>
        <v>0</v>
      </c>
      <c r="S223" s="200">
        <v>0</v>
      </c>
      <c r="T223" s="201">
        <f>S223*H223</f>
        <v>0</v>
      </c>
      <c r="AR223" s="23" t="s">
        <v>135</v>
      </c>
      <c r="AT223" s="23" t="s">
        <v>137</v>
      </c>
      <c r="AU223" s="23" t="s">
        <v>83</v>
      </c>
      <c r="AY223" s="23" t="s">
        <v>136</v>
      </c>
      <c r="BE223" s="202">
        <f>IF(N223="základní",J223,0)</f>
        <v>0</v>
      </c>
      <c r="BF223" s="202">
        <f>IF(N223="snížená",J223,0)</f>
        <v>0</v>
      </c>
      <c r="BG223" s="202">
        <f>IF(N223="zákl. přenesená",J223,0)</f>
        <v>0</v>
      </c>
      <c r="BH223" s="202">
        <f>IF(N223="sníž. přenesená",J223,0)</f>
        <v>0</v>
      </c>
      <c r="BI223" s="202">
        <f>IF(N223="nulová",J223,0)</f>
        <v>0</v>
      </c>
      <c r="BJ223" s="23" t="s">
        <v>81</v>
      </c>
      <c r="BK223" s="202">
        <f>ROUND(I223*H223,2)</f>
        <v>0</v>
      </c>
      <c r="BL223" s="23" t="s">
        <v>135</v>
      </c>
      <c r="BM223" s="23" t="s">
        <v>452</v>
      </c>
    </row>
    <row r="224" spans="2:51" s="12" customFormat="1" ht="13.5">
      <c r="B224" s="220"/>
      <c r="C224" s="221"/>
      <c r="D224" s="203" t="s">
        <v>212</v>
      </c>
      <c r="E224" s="222" t="s">
        <v>21</v>
      </c>
      <c r="F224" s="223" t="s">
        <v>453</v>
      </c>
      <c r="G224" s="221"/>
      <c r="H224" s="224">
        <v>16</v>
      </c>
      <c r="I224" s="225"/>
      <c r="J224" s="221"/>
      <c r="K224" s="221"/>
      <c r="L224" s="226"/>
      <c r="M224" s="227"/>
      <c r="N224" s="228"/>
      <c r="O224" s="228"/>
      <c r="P224" s="228"/>
      <c r="Q224" s="228"/>
      <c r="R224" s="228"/>
      <c r="S224" s="228"/>
      <c r="T224" s="229"/>
      <c r="AT224" s="230" t="s">
        <v>212</v>
      </c>
      <c r="AU224" s="230" t="s">
        <v>83</v>
      </c>
      <c r="AV224" s="12" t="s">
        <v>83</v>
      </c>
      <c r="AW224" s="12" t="s">
        <v>37</v>
      </c>
      <c r="AX224" s="12" t="s">
        <v>74</v>
      </c>
      <c r="AY224" s="230" t="s">
        <v>136</v>
      </c>
    </row>
    <row r="225" spans="2:51" s="13" customFormat="1" ht="13.5">
      <c r="B225" s="231"/>
      <c r="C225" s="232"/>
      <c r="D225" s="203" t="s">
        <v>212</v>
      </c>
      <c r="E225" s="233" t="s">
        <v>21</v>
      </c>
      <c r="F225" s="234" t="s">
        <v>214</v>
      </c>
      <c r="G225" s="232"/>
      <c r="H225" s="235">
        <v>16</v>
      </c>
      <c r="I225" s="236"/>
      <c r="J225" s="232"/>
      <c r="K225" s="232"/>
      <c r="L225" s="237"/>
      <c r="M225" s="238"/>
      <c r="N225" s="239"/>
      <c r="O225" s="239"/>
      <c r="P225" s="239"/>
      <c r="Q225" s="239"/>
      <c r="R225" s="239"/>
      <c r="S225" s="239"/>
      <c r="T225" s="240"/>
      <c r="AT225" s="241" t="s">
        <v>212</v>
      </c>
      <c r="AU225" s="241" t="s">
        <v>83</v>
      </c>
      <c r="AV225" s="13" t="s">
        <v>135</v>
      </c>
      <c r="AW225" s="13" t="s">
        <v>37</v>
      </c>
      <c r="AX225" s="13" t="s">
        <v>81</v>
      </c>
      <c r="AY225" s="241" t="s">
        <v>136</v>
      </c>
    </row>
    <row r="226" spans="2:65" s="1" customFormat="1" ht="16.5" customHeight="1">
      <c r="B226" s="40"/>
      <c r="C226" s="191" t="s">
        <v>454</v>
      </c>
      <c r="D226" s="191" t="s">
        <v>137</v>
      </c>
      <c r="E226" s="192" t="s">
        <v>455</v>
      </c>
      <c r="F226" s="193" t="s">
        <v>456</v>
      </c>
      <c r="G226" s="194" t="s">
        <v>210</v>
      </c>
      <c r="H226" s="195">
        <v>16</v>
      </c>
      <c r="I226" s="196"/>
      <c r="J226" s="197">
        <f>ROUND(I226*H226,2)</f>
        <v>0</v>
      </c>
      <c r="K226" s="193" t="s">
        <v>180</v>
      </c>
      <c r="L226" s="60"/>
      <c r="M226" s="198" t="s">
        <v>21</v>
      </c>
      <c r="N226" s="199" t="s">
        <v>45</v>
      </c>
      <c r="O226" s="41"/>
      <c r="P226" s="200">
        <f>O226*H226</f>
        <v>0</v>
      </c>
      <c r="Q226" s="200">
        <v>0</v>
      </c>
      <c r="R226" s="200">
        <f>Q226*H226</f>
        <v>0</v>
      </c>
      <c r="S226" s="200">
        <v>0</v>
      </c>
      <c r="T226" s="201">
        <f>S226*H226</f>
        <v>0</v>
      </c>
      <c r="AR226" s="23" t="s">
        <v>135</v>
      </c>
      <c r="AT226" s="23" t="s">
        <v>137</v>
      </c>
      <c r="AU226" s="23" t="s">
        <v>83</v>
      </c>
      <c r="AY226" s="23" t="s">
        <v>136</v>
      </c>
      <c r="BE226" s="202">
        <f>IF(N226="základní",J226,0)</f>
        <v>0</v>
      </c>
      <c r="BF226" s="202">
        <f>IF(N226="snížená",J226,0)</f>
        <v>0</v>
      </c>
      <c r="BG226" s="202">
        <f>IF(N226="zákl. přenesená",J226,0)</f>
        <v>0</v>
      </c>
      <c r="BH226" s="202">
        <f>IF(N226="sníž. přenesená",J226,0)</f>
        <v>0</v>
      </c>
      <c r="BI226" s="202">
        <f>IF(N226="nulová",J226,0)</f>
        <v>0</v>
      </c>
      <c r="BJ226" s="23" t="s">
        <v>81</v>
      </c>
      <c r="BK226" s="202">
        <f>ROUND(I226*H226,2)</f>
        <v>0</v>
      </c>
      <c r="BL226" s="23" t="s">
        <v>135</v>
      </c>
      <c r="BM226" s="23" t="s">
        <v>457</v>
      </c>
    </row>
    <row r="227" spans="2:51" s="12" customFormat="1" ht="13.5">
      <c r="B227" s="220"/>
      <c r="C227" s="221"/>
      <c r="D227" s="203" t="s">
        <v>212</v>
      </c>
      <c r="E227" s="222" t="s">
        <v>21</v>
      </c>
      <c r="F227" s="223" t="s">
        <v>453</v>
      </c>
      <c r="G227" s="221"/>
      <c r="H227" s="224">
        <v>16</v>
      </c>
      <c r="I227" s="225"/>
      <c r="J227" s="221"/>
      <c r="K227" s="221"/>
      <c r="L227" s="226"/>
      <c r="M227" s="227"/>
      <c r="N227" s="228"/>
      <c r="O227" s="228"/>
      <c r="P227" s="228"/>
      <c r="Q227" s="228"/>
      <c r="R227" s="228"/>
      <c r="S227" s="228"/>
      <c r="T227" s="229"/>
      <c r="AT227" s="230" t="s">
        <v>212</v>
      </c>
      <c r="AU227" s="230" t="s">
        <v>83</v>
      </c>
      <c r="AV227" s="12" t="s">
        <v>83</v>
      </c>
      <c r="AW227" s="12" t="s">
        <v>37</v>
      </c>
      <c r="AX227" s="12" t="s">
        <v>74</v>
      </c>
      <c r="AY227" s="230" t="s">
        <v>136</v>
      </c>
    </row>
    <row r="228" spans="2:51" s="13" customFormat="1" ht="13.5">
      <c r="B228" s="231"/>
      <c r="C228" s="232"/>
      <c r="D228" s="203" t="s">
        <v>212</v>
      </c>
      <c r="E228" s="233" t="s">
        <v>21</v>
      </c>
      <c r="F228" s="234" t="s">
        <v>214</v>
      </c>
      <c r="G228" s="232"/>
      <c r="H228" s="235">
        <v>16</v>
      </c>
      <c r="I228" s="236"/>
      <c r="J228" s="232"/>
      <c r="K228" s="232"/>
      <c r="L228" s="237"/>
      <c r="M228" s="238"/>
      <c r="N228" s="239"/>
      <c r="O228" s="239"/>
      <c r="P228" s="239"/>
      <c r="Q228" s="239"/>
      <c r="R228" s="239"/>
      <c r="S228" s="239"/>
      <c r="T228" s="240"/>
      <c r="AT228" s="241" t="s">
        <v>212</v>
      </c>
      <c r="AU228" s="241" t="s">
        <v>83</v>
      </c>
      <c r="AV228" s="13" t="s">
        <v>135</v>
      </c>
      <c r="AW228" s="13" t="s">
        <v>37</v>
      </c>
      <c r="AX228" s="13" t="s">
        <v>81</v>
      </c>
      <c r="AY228" s="241" t="s">
        <v>136</v>
      </c>
    </row>
    <row r="229" spans="2:65" s="1" customFormat="1" ht="16.5" customHeight="1">
      <c r="B229" s="40"/>
      <c r="C229" s="191" t="s">
        <v>458</v>
      </c>
      <c r="D229" s="191" t="s">
        <v>137</v>
      </c>
      <c r="E229" s="192" t="s">
        <v>459</v>
      </c>
      <c r="F229" s="193" t="s">
        <v>460</v>
      </c>
      <c r="G229" s="194" t="s">
        <v>284</v>
      </c>
      <c r="H229" s="195">
        <v>2</v>
      </c>
      <c r="I229" s="196"/>
      <c r="J229" s="197">
        <f>ROUND(I229*H229,2)</f>
        <v>0</v>
      </c>
      <c r="K229" s="193" t="s">
        <v>180</v>
      </c>
      <c r="L229" s="60"/>
      <c r="M229" s="198" t="s">
        <v>21</v>
      </c>
      <c r="N229" s="199" t="s">
        <v>45</v>
      </c>
      <c r="O229" s="41"/>
      <c r="P229" s="200">
        <f>O229*H229</f>
        <v>0</v>
      </c>
      <c r="Q229" s="200">
        <v>0</v>
      </c>
      <c r="R229" s="200">
        <f>Q229*H229</f>
        <v>0</v>
      </c>
      <c r="S229" s="200">
        <v>0</v>
      </c>
      <c r="T229" s="201">
        <f>S229*H229</f>
        <v>0</v>
      </c>
      <c r="AR229" s="23" t="s">
        <v>135</v>
      </c>
      <c r="AT229" s="23" t="s">
        <v>137</v>
      </c>
      <c r="AU229" s="23" t="s">
        <v>83</v>
      </c>
      <c r="AY229" s="23" t="s">
        <v>136</v>
      </c>
      <c r="BE229" s="202">
        <f>IF(N229="základní",J229,0)</f>
        <v>0</v>
      </c>
      <c r="BF229" s="202">
        <f>IF(N229="snížená",J229,0)</f>
        <v>0</v>
      </c>
      <c r="BG229" s="202">
        <f>IF(N229="zákl. přenesená",J229,0)</f>
        <v>0</v>
      </c>
      <c r="BH229" s="202">
        <f>IF(N229="sníž. přenesená",J229,0)</f>
        <v>0</v>
      </c>
      <c r="BI229" s="202">
        <f>IF(N229="nulová",J229,0)</f>
        <v>0</v>
      </c>
      <c r="BJ229" s="23" t="s">
        <v>81</v>
      </c>
      <c r="BK229" s="202">
        <f>ROUND(I229*H229,2)</f>
        <v>0</v>
      </c>
      <c r="BL229" s="23" t="s">
        <v>135</v>
      </c>
      <c r="BM229" s="23" t="s">
        <v>461</v>
      </c>
    </row>
    <row r="230" spans="2:63" s="10" customFormat="1" ht="29.85" customHeight="1">
      <c r="B230" s="177"/>
      <c r="C230" s="178"/>
      <c r="D230" s="179" t="s">
        <v>73</v>
      </c>
      <c r="E230" s="218" t="s">
        <v>462</v>
      </c>
      <c r="F230" s="218" t="s">
        <v>463</v>
      </c>
      <c r="G230" s="178"/>
      <c r="H230" s="178"/>
      <c r="I230" s="181"/>
      <c r="J230" s="219">
        <f>BK230</f>
        <v>0</v>
      </c>
      <c r="K230" s="178"/>
      <c r="L230" s="183"/>
      <c r="M230" s="184"/>
      <c r="N230" s="185"/>
      <c r="O230" s="185"/>
      <c r="P230" s="186">
        <f>SUM(P231:P240)</f>
        <v>0</v>
      </c>
      <c r="Q230" s="185"/>
      <c r="R230" s="186">
        <f>SUM(R231:R240)</f>
        <v>0</v>
      </c>
      <c r="S230" s="185"/>
      <c r="T230" s="187">
        <f>SUM(T231:T240)</f>
        <v>0</v>
      </c>
      <c r="AR230" s="188" t="s">
        <v>81</v>
      </c>
      <c r="AT230" s="189" t="s">
        <v>73</v>
      </c>
      <c r="AU230" s="189" t="s">
        <v>81</v>
      </c>
      <c r="AY230" s="188" t="s">
        <v>136</v>
      </c>
      <c r="BK230" s="190">
        <f>SUM(BK231:BK240)</f>
        <v>0</v>
      </c>
    </row>
    <row r="231" spans="2:65" s="1" customFormat="1" ht="16.5" customHeight="1">
      <c r="B231" s="40"/>
      <c r="C231" s="191" t="s">
        <v>464</v>
      </c>
      <c r="D231" s="191" t="s">
        <v>137</v>
      </c>
      <c r="E231" s="192" t="s">
        <v>465</v>
      </c>
      <c r="F231" s="193" t="s">
        <v>466</v>
      </c>
      <c r="G231" s="194" t="s">
        <v>245</v>
      </c>
      <c r="H231" s="195">
        <v>4.1</v>
      </c>
      <c r="I231" s="196"/>
      <c r="J231" s="197">
        <f>ROUND(I231*H231,2)</f>
        <v>0</v>
      </c>
      <c r="K231" s="193" t="s">
        <v>141</v>
      </c>
      <c r="L231" s="60"/>
      <c r="M231" s="198" t="s">
        <v>21</v>
      </c>
      <c r="N231" s="199" t="s">
        <v>45</v>
      </c>
      <c r="O231" s="41"/>
      <c r="P231" s="200">
        <f>O231*H231</f>
        <v>0</v>
      </c>
      <c r="Q231" s="200">
        <v>0</v>
      </c>
      <c r="R231" s="200">
        <f>Q231*H231</f>
        <v>0</v>
      </c>
      <c r="S231" s="200">
        <v>0</v>
      </c>
      <c r="T231" s="201">
        <f>S231*H231</f>
        <v>0</v>
      </c>
      <c r="AR231" s="23" t="s">
        <v>135</v>
      </c>
      <c r="AT231" s="23" t="s">
        <v>137</v>
      </c>
      <c r="AU231" s="23" t="s">
        <v>83</v>
      </c>
      <c r="AY231" s="23" t="s">
        <v>136</v>
      </c>
      <c r="BE231" s="202">
        <f>IF(N231="základní",J231,0)</f>
        <v>0</v>
      </c>
      <c r="BF231" s="202">
        <f>IF(N231="snížená",J231,0)</f>
        <v>0</v>
      </c>
      <c r="BG231" s="202">
        <f>IF(N231="zákl. přenesená",J231,0)</f>
        <v>0</v>
      </c>
      <c r="BH231" s="202">
        <f>IF(N231="sníž. přenesená",J231,0)</f>
        <v>0</v>
      </c>
      <c r="BI231" s="202">
        <f>IF(N231="nulová",J231,0)</f>
        <v>0</v>
      </c>
      <c r="BJ231" s="23" t="s">
        <v>81</v>
      </c>
      <c r="BK231" s="202">
        <f>ROUND(I231*H231,2)</f>
        <v>0</v>
      </c>
      <c r="BL231" s="23" t="s">
        <v>135</v>
      </c>
      <c r="BM231" s="23" t="s">
        <v>467</v>
      </c>
    </row>
    <row r="232" spans="2:51" s="12" customFormat="1" ht="13.5">
      <c r="B232" s="220"/>
      <c r="C232" s="221"/>
      <c r="D232" s="203" t="s">
        <v>212</v>
      </c>
      <c r="E232" s="222" t="s">
        <v>21</v>
      </c>
      <c r="F232" s="223" t="s">
        <v>468</v>
      </c>
      <c r="G232" s="221"/>
      <c r="H232" s="224">
        <v>4.1</v>
      </c>
      <c r="I232" s="225"/>
      <c r="J232" s="221"/>
      <c r="K232" s="221"/>
      <c r="L232" s="226"/>
      <c r="M232" s="227"/>
      <c r="N232" s="228"/>
      <c r="O232" s="228"/>
      <c r="P232" s="228"/>
      <c r="Q232" s="228"/>
      <c r="R232" s="228"/>
      <c r="S232" s="228"/>
      <c r="T232" s="229"/>
      <c r="AT232" s="230" t="s">
        <v>212</v>
      </c>
      <c r="AU232" s="230" t="s">
        <v>83</v>
      </c>
      <c r="AV232" s="12" t="s">
        <v>83</v>
      </c>
      <c r="AW232" s="12" t="s">
        <v>37</v>
      </c>
      <c r="AX232" s="12" t="s">
        <v>74</v>
      </c>
      <c r="AY232" s="230" t="s">
        <v>136</v>
      </c>
    </row>
    <row r="233" spans="2:51" s="13" customFormat="1" ht="13.5">
      <c r="B233" s="231"/>
      <c r="C233" s="232"/>
      <c r="D233" s="203" t="s">
        <v>212</v>
      </c>
      <c r="E233" s="233" t="s">
        <v>21</v>
      </c>
      <c r="F233" s="234" t="s">
        <v>214</v>
      </c>
      <c r="G233" s="232"/>
      <c r="H233" s="235">
        <v>4.1</v>
      </c>
      <c r="I233" s="236"/>
      <c r="J233" s="232"/>
      <c r="K233" s="232"/>
      <c r="L233" s="237"/>
      <c r="M233" s="238"/>
      <c r="N233" s="239"/>
      <c r="O233" s="239"/>
      <c r="P233" s="239"/>
      <c r="Q233" s="239"/>
      <c r="R233" s="239"/>
      <c r="S233" s="239"/>
      <c r="T233" s="240"/>
      <c r="AT233" s="241" t="s">
        <v>212</v>
      </c>
      <c r="AU233" s="241" t="s">
        <v>83</v>
      </c>
      <c r="AV233" s="13" t="s">
        <v>135</v>
      </c>
      <c r="AW233" s="13" t="s">
        <v>37</v>
      </c>
      <c r="AX233" s="13" t="s">
        <v>81</v>
      </c>
      <c r="AY233" s="241" t="s">
        <v>136</v>
      </c>
    </row>
    <row r="234" spans="2:65" s="1" customFormat="1" ht="16.5" customHeight="1">
      <c r="B234" s="40"/>
      <c r="C234" s="191" t="s">
        <v>469</v>
      </c>
      <c r="D234" s="191" t="s">
        <v>137</v>
      </c>
      <c r="E234" s="192" t="s">
        <v>470</v>
      </c>
      <c r="F234" s="193" t="s">
        <v>471</v>
      </c>
      <c r="G234" s="194" t="s">
        <v>245</v>
      </c>
      <c r="H234" s="195">
        <v>36.9</v>
      </c>
      <c r="I234" s="196"/>
      <c r="J234" s="197">
        <f>ROUND(I234*H234,2)</f>
        <v>0</v>
      </c>
      <c r="K234" s="193" t="s">
        <v>141</v>
      </c>
      <c r="L234" s="60"/>
      <c r="M234" s="198" t="s">
        <v>21</v>
      </c>
      <c r="N234" s="199" t="s">
        <v>45</v>
      </c>
      <c r="O234" s="41"/>
      <c r="P234" s="200">
        <f>O234*H234</f>
        <v>0</v>
      </c>
      <c r="Q234" s="200">
        <v>0</v>
      </c>
      <c r="R234" s="200">
        <f>Q234*H234</f>
        <v>0</v>
      </c>
      <c r="S234" s="200">
        <v>0</v>
      </c>
      <c r="T234" s="201">
        <f>S234*H234</f>
        <v>0</v>
      </c>
      <c r="AR234" s="23" t="s">
        <v>135</v>
      </c>
      <c r="AT234" s="23" t="s">
        <v>137</v>
      </c>
      <c r="AU234" s="23" t="s">
        <v>83</v>
      </c>
      <c r="AY234" s="23" t="s">
        <v>136</v>
      </c>
      <c r="BE234" s="202">
        <f>IF(N234="základní",J234,0)</f>
        <v>0</v>
      </c>
      <c r="BF234" s="202">
        <f>IF(N234="snížená",J234,0)</f>
        <v>0</v>
      </c>
      <c r="BG234" s="202">
        <f>IF(N234="zákl. přenesená",J234,0)</f>
        <v>0</v>
      </c>
      <c r="BH234" s="202">
        <f>IF(N234="sníž. přenesená",J234,0)</f>
        <v>0</v>
      </c>
      <c r="BI234" s="202">
        <f>IF(N234="nulová",J234,0)</f>
        <v>0</v>
      </c>
      <c r="BJ234" s="23" t="s">
        <v>81</v>
      </c>
      <c r="BK234" s="202">
        <f>ROUND(I234*H234,2)</f>
        <v>0</v>
      </c>
      <c r="BL234" s="23" t="s">
        <v>135</v>
      </c>
      <c r="BM234" s="23" t="s">
        <v>472</v>
      </c>
    </row>
    <row r="235" spans="2:51" s="14" customFormat="1" ht="13.5">
      <c r="B235" s="252"/>
      <c r="C235" s="253"/>
      <c r="D235" s="203" t="s">
        <v>212</v>
      </c>
      <c r="E235" s="254" t="s">
        <v>21</v>
      </c>
      <c r="F235" s="255" t="s">
        <v>473</v>
      </c>
      <c r="G235" s="253"/>
      <c r="H235" s="254" t="s">
        <v>21</v>
      </c>
      <c r="I235" s="256"/>
      <c r="J235" s="253"/>
      <c r="K235" s="253"/>
      <c r="L235" s="257"/>
      <c r="M235" s="258"/>
      <c r="N235" s="259"/>
      <c r="O235" s="259"/>
      <c r="P235" s="259"/>
      <c r="Q235" s="259"/>
      <c r="R235" s="259"/>
      <c r="S235" s="259"/>
      <c r="T235" s="260"/>
      <c r="AT235" s="261" t="s">
        <v>212</v>
      </c>
      <c r="AU235" s="261" t="s">
        <v>83</v>
      </c>
      <c r="AV235" s="14" t="s">
        <v>81</v>
      </c>
      <c r="AW235" s="14" t="s">
        <v>37</v>
      </c>
      <c r="AX235" s="14" t="s">
        <v>74</v>
      </c>
      <c r="AY235" s="261" t="s">
        <v>136</v>
      </c>
    </row>
    <row r="236" spans="2:51" s="12" customFormat="1" ht="13.5">
      <c r="B236" s="220"/>
      <c r="C236" s="221"/>
      <c r="D236" s="203" t="s">
        <v>212</v>
      </c>
      <c r="E236" s="222" t="s">
        <v>21</v>
      </c>
      <c r="F236" s="223" t="s">
        <v>474</v>
      </c>
      <c r="G236" s="221"/>
      <c r="H236" s="224">
        <v>36.9</v>
      </c>
      <c r="I236" s="225"/>
      <c r="J236" s="221"/>
      <c r="K236" s="221"/>
      <c r="L236" s="226"/>
      <c r="M236" s="227"/>
      <c r="N236" s="228"/>
      <c r="O236" s="228"/>
      <c r="P236" s="228"/>
      <c r="Q236" s="228"/>
      <c r="R236" s="228"/>
      <c r="S236" s="228"/>
      <c r="T236" s="229"/>
      <c r="AT236" s="230" t="s">
        <v>212</v>
      </c>
      <c r="AU236" s="230" t="s">
        <v>83</v>
      </c>
      <c r="AV236" s="12" t="s">
        <v>83</v>
      </c>
      <c r="AW236" s="12" t="s">
        <v>37</v>
      </c>
      <c r="AX236" s="12" t="s">
        <v>74</v>
      </c>
      <c r="AY236" s="230" t="s">
        <v>136</v>
      </c>
    </row>
    <row r="237" spans="2:51" s="13" customFormat="1" ht="13.5">
      <c r="B237" s="231"/>
      <c r="C237" s="232"/>
      <c r="D237" s="203" t="s">
        <v>212</v>
      </c>
      <c r="E237" s="233" t="s">
        <v>21</v>
      </c>
      <c r="F237" s="234" t="s">
        <v>214</v>
      </c>
      <c r="G237" s="232"/>
      <c r="H237" s="235">
        <v>36.9</v>
      </c>
      <c r="I237" s="236"/>
      <c r="J237" s="232"/>
      <c r="K237" s="232"/>
      <c r="L237" s="237"/>
      <c r="M237" s="238"/>
      <c r="N237" s="239"/>
      <c r="O237" s="239"/>
      <c r="P237" s="239"/>
      <c r="Q237" s="239"/>
      <c r="R237" s="239"/>
      <c r="S237" s="239"/>
      <c r="T237" s="240"/>
      <c r="AT237" s="241" t="s">
        <v>212</v>
      </c>
      <c r="AU237" s="241" t="s">
        <v>83</v>
      </c>
      <c r="AV237" s="13" t="s">
        <v>135</v>
      </c>
      <c r="AW237" s="13" t="s">
        <v>37</v>
      </c>
      <c r="AX237" s="13" t="s">
        <v>81</v>
      </c>
      <c r="AY237" s="241" t="s">
        <v>136</v>
      </c>
    </row>
    <row r="238" spans="2:65" s="1" customFormat="1" ht="16.5" customHeight="1">
      <c r="B238" s="40"/>
      <c r="C238" s="191" t="s">
        <v>475</v>
      </c>
      <c r="D238" s="191" t="s">
        <v>137</v>
      </c>
      <c r="E238" s="192" t="s">
        <v>476</v>
      </c>
      <c r="F238" s="193" t="s">
        <v>477</v>
      </c>
      <c r="G238" s="194" t="s">
        <v>245</v>
      </c>
      <c r="H238" s="195">
        <v>4.1</v>
      </c>
      <c r="I238" s="196"/>
      <c r="J238" s="197">
        <f>ROUND(I238*H238,2)</f>
        <v>0</v>
      </c>
      <c r="K238" s="193" t="s">
        <v>141</v>
      </c>
      <c r="L238" s="60"/>
      <c r="M238" s="198" t="s">
        <v>21</v>
      </c>
      <c r="N238" s="199" t="s">
        <v>45</v>
      </c>
      <c r="O238" s="41"/>
      <c r="P238" s="200">
        <f>O238*H238</f>
        <v>0</v>
      </c>
      <c r="Q238" s="200">
        <v>0</v>
      </c>
      <c r="R238" s="200">
        <f>Q238*H238</f>
        <v>0</v>
      </c>
      <c r="S238" s="200">
        <v>0</v>
      </c>
      <c r="T238" s="201">
        <f>S238*H238</f>
        <v>0</v>
      </c>
      <c r="AR238" s="23" t="s">
        <v>135</v>
      </c>
      <c r="AT238" s="23" t="s">
        <v>137</v>
      </c>
      <c r="AU238" s="23" t="s">
        <v>83</v>
      </c>
      <c r="AY238" s="23" t="s">
        <v>136</v>
      </c>
      <c r="BE238" s="202">
        <f>IF(N238="základní",J238,0)</f>
        <v>0</v>
      </c>
      <c r="BF238" s="202">
        <f>IF(N238="snížená",J238,0)</f>
        <v>0</v>
      </c>
      <c r="BG238" s="202">
        <f>IF(N238="zákl. přenesená",J238,0)</f>
        <v>0</v>
      </c>
      <c r="BH238" s="202">
        <f>IF(N238="sníž. přenesená",J238,0)</f>
        <v>0</v>
      </c>
      <c r="BI238" s="202">
        <f>IF(N238="nulová",J238,0)</f>
        <v>0</v>
      </c>
      <c r="BJ238" s="23" t="s">
        <v>81</v>
      </c>
      <c r="BK238" s="202">
        <f>ROUND(I238*H238,2)</f>
        <v>0</v>
      </c>
      <c r="BL238" s="23" t="s">
        <v>135</v>
      </c>
      <c r="BM238" s="23" t="s">
        <v>478</v>
      </c>
    </row>
    <row r="239" spans="2:51" s="12" customFormat="1" ht="13.5">
      <c r="B239" s="220"/>
      <c r="C239" s="221"/>
      <c r="D239" s="203" t="s">
        <v>212</v>
      </c>
      <c r="E239" s="222" t="s">
        <v>21</v>
      </c>
      <c r="F239" s="223" t="s">
        <v>479</v>
      </c>
      <c r="G239" s="221"/>
      <c r="H239" s="224">
        <v>4.1</v>
      </c>
      <c r="I239" s="225"/>
      <c r="J239" s="221"/>
      <c r="K239" s="221"/>
      <c r="L239" s="226"/>
      <c r="M239" s="227"/>
      <c r="N239" s="228"/>
      <c r="O239" s="228"/>
      <c r="P239" s="228"/>
      <c r="Q239" s="228"/>
      <c r="R239" s="228"/>
      <c r="S239" s="228"/>
      <c r="T239" s="229"/>
      <c r="AT239" s="230" t="s">
        <v>212</v>
      </c>
      <c r="AU239" s="230" t="s">
        <v>83</v>
      </c>
      <c r="AV239" s="12" t="s">
        <v>83</v>
      </c>
      <c r="AW239" s="12" t="s">
        <v>37</v>
      </c>
      <c r="AX239" s="12" t="s">
        <v>74</v>
      </c>
      <c r="AY239" s="230" t="s">
        <v>136</v>
      </c>
    </row>
    <row r="240" spans="2:51" s="13" customFormat="1" ht="13.5">
      <c r="B240" s="231"/>
      <c r="C240" s="232"/>
      <c r="D240" s="203" t="s">
        <v>212</v>
      </c>
      <c r="E240" s="233" t="s">
        <v>21</v>
      </c>
      <c r="F240" s="234" t="s">
        <v>214</v>
      </c>
      <c r="G240" s="232"/>
      <c r="H240" s="235">
        <v>4.1</v>
      </c>
      <c r="I240" s="236"/>
      <c r="J240" s="232"/>
      <c r="K240" s="232"/>
      <c r="L240" s="237"/>
      <c r="M240" s="238"/>
      <c r="N240" s="239"/>
      <c r="O240" s="239"/>
      <c r="P240" s="239"/>
      <c r="Q240" s="239"/>
      <c r="R240" s="239"/>
      <c r="S240" s="239"/>
      <c r="T240" s="240"/>
      <c r="AT240" s="241" t="s">
        <v>212</v>
      </c>
      <c r="AU240" s="241" t="s">
        <v>83</v>
      </c>
      <c r="AV240" s="13" t="s">
        <v>135</v>
      </c>
      <c r="AW240" s="13" t="s">
        <v>37</v>
      </c>
      <c r="AX240" s="13" t="s">
        <v>81</v>
      </c>
      <c r="AY240" s="241" t="s">
        <v>136</v>
      </c>
    </row>
    <row r="241" spans="2:63" s="10" customFormat="1" ht="29.85" customHeight="1">
      <c r="B241" s="177"/>
      <c r="C241" s="178"/>
      <c r="D241" s="179" t="s">
        <v>73</v>
      </c>
      <c r="E241" s="218" t="s">
        <v>480</v>
      </c>
      <c r="F241" s="218" t="s">
        <v>481</v>
      </c>
      <c r="G241" s="178"/>
      <c r="H241" s="178"/>
      <c r="I241" s="181"/>
      <c r="J241" s="219">
        <f>BK241</f>
        <v>0</v>
      </c>
      <c r="K241" s="178"/>
      <c r="L241" s="183"/>
      <c r="M241" s="184"/>
      <c r="N241" s="185"/>
      <c r="O241" s="185"/>
      <c r="P241" s="186">
        <f>P242</f>
        <v>0</v>
      </c>
      <c r="Q241" s="185"/>
      <c r="R241" s="186">
        <f>R242</f>
        <v>0</v>
      </c>
      <c r="S241" s="185"/>
      <c r="T241" s="187">
        <f>T242</f>
        <v>0</v>
      </c>
      <c r="AR241" s="188" t="s">
        <v>81</v>
      </c>
      <c r="AT241" s="189" t="s">
        <v>73</v>
      </c>
      <c r="AU241" s="189" t="s">
        <v>81</v>
      </c>
      <c r="AY241" s="188" t="s">
        <v>136</v>
      </c>
      <c r="BK241" s="190">
        <f>BK242</f>
        <v>0</v>
      </c>
    </row>
    <row r="242" spans="2:65" s="1" customFormat="1" ht="16.5" customHeight="1">
      <c r="B242" s="40"/>
      <c r="C242" s="191" t="s">
        <v>482</v>
      </c>
      <c r="D242" s="191" t="s">
        <v>137</v>
      </c>
      <c r="E242" s="192" t="s">
        <v>483</v>
      </c>
      <c r="F242" s="193" t="s">
        <v>484</v>
      </c>
      <c r="G242" s="194" t="s">
        <v>245</v>
      </c>
      <c r="H242" s="195">
        <v>258.161</v>
      </c>
      <c r="I242" s="196"/>
      <c r="J242" s="197">
        <f>ROUND(I242*H242,2)</f>
        <v>0</v>
      </c>
      <c r="K242" s="193" t="s">
        <v>141</v>
      </c>
      <c r="L242" s="60"/>
      <c r="M242" s="198" t="s">
        <v>21</v>
      </c>
      <c r="N242" s="262" t="s">
        <v>45</v>
      </c>
      <c r="O242" s="207"/>
      <c r="P242" s="263">
        <f>O242*H242</f>
        <v>0</v>
      </c>
      <c r="Q242" s="263">
        <v>0</v>
      </c>
      <c r="R242" s="263">
        <f>Q242*H242</f>
        <v>0</v>
      </c>
      <c r="S242" s="263">
        <v>0</v>
      </c>
      <c r="T242" s="264">
        <f>S242*H242</f>
        <v>0</v>
      </c>
      <c r="AR242" s="23" t="s">
        <v>135</v>
      </c>
      <c r="AT242" s="23" t="s">
        <v>137</v>
      </c>
      <c r="AU242" s="23" t="s">
        <v>83</v>
      </c>
      <c r="AY242" s="23" t="s">
        <v>136</v>
      </c>
      <c r="BE242" s="202">
        <f>IF(N242="základní",J242,0)</f>
        <v>0</v>
      </c>
      <c r="BF242" s="202">
        <f>IF(N242="snížená",J242,0)</f>
        <v>0</v>
      </c>
      <c r="BG242" s="202">
        <f>IF(N242="zákl. přenesená",J242,0)</f>
        <v>0</v>
      </c>
      <c r="BH242" s="202">
        <f>IF(N242="sníž. přenesená",J242,0)</f>
        <v>0</v>
      </c>
      <c r="BI242" s="202">
        <f>IF(N242="nulová",J242,0)</f>
        <v>0</v>
      </c>
      <c r="BJ242" s="23" t="s">
        <v>81</v>
      </c>
      <c r="BK242" s="202">
        <f>ROUND(I242*H242,2)</f>
        <v>0</v>
      </c>
      <c r="BL242" s="23" t="s">
        <v>135</v>
      </c>
      <c r="BM242" s="23" t="s">
        <v>485</v>
      </c>
    </row>
    <row r="243" spans="2:12" s="1" customFormat="1" ht="6.95" customHeight="1">
      <c r="B243" s="55"/>
      <c r="C243" s="56"/>
      <c r="D243" s="56"/>
      <c r="E243" s="56"/>
      <c r="F243" s="56"/>
      <c r="G243" s="56"/>
      <c r="H243" s="56"/>
      <c r="I243" s="147"/>
      <c r="J243" s="56"/>
      <c r="K243" s="56"/>
      <c r="L243" s="60"/>
    </row>
  </sheetData>
  <sheetProtection algorithmName="SHA-512" hashValue="Q4MTE67HeeOB0l5urrw32+OigYpcmi3I7yBlr4cTLGT998cqlEjb0VaAl4FpDox+elmfRSfFw7CTIY9ETVmNCA==" saltValue="t7/V4yKcTe0Z96p6Scjz41u0swy0QLjNoEDClBbcnQ5HiTcFF23fWGtVLdOmf1adjEY+tnt+Iy62Es7YrrR/gQ==" spinCount="100000" sheet="1" objects="1" scenarios="1" formatColumns="0" formatRows="0" autoFilter="0"/>
  <autoFilter ref="C89:K242"/>
  <mergeCells count="13">
    <mergeCell ref="E82:H82"/>
    <mergeCell ref="G1:H1"/>
    <mergeCell ref="L2:V2"/>
    <mergeCell ref="E49:H49"/>
    <mergeCell ref="E51:H51"/>
    <mergeCell ref="J55:J56"/>
    <mergeCell ref="E78:H78"/>
    <mergeCell ref="E80:H80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portrait" paperSize="9" scale="70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R10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20"/>
      <c r="C1" s="120"/>
      <c r="D1" s="121" t="s">
        <v>1</v>
      </c>
      <c r="E1" s="120"/>
      <c r="F1" s="122" t="s">
        <v>104</v>
      </c>
      <c r="G1" s="315" t="s">
        <v>105</v>
      </c>
      <c r="H1" s="315"/>
      <c r="I1" s="123"/>
      <c r="J1" s="122" t="s">
        <v>106</v>
      </c>
      <c r="K1" s="121" t="s">
        <v>107</v>
      </c>
      <c r="L1" s="122" t="s">
        <v>108</v>
      </c>
      <c r="M1" s="122"/>
      <c r="N1" s="122"/>
      <c r="O1" s="122"/>
      <c r="P1" s="122"/>
      <c r="Q1" s="122"/>
      <c r="R1" s="122"/>
      <c r="S1" s="122"/>
      <c r="T1" s="122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AT2" s="23" t="s">
        <v>92</v>
      </c>
    </row>
    <row r="3" spans="2:46" ht="6.95" customHeight="1">
      <c r="B3" s="24"/>
      <c r="C3" s="25"/>
      <c r="D3" s="25"/>
      <c r="E3" s="25"/>
      <c r="F3" s="25"/>
      <c r="G3" s="25"/>
      <c r="H3" s="25"/>
      <c r="I3" s="124"/>
      <c r="J3" s="25"/>
      <c r="K3" s="26"/>
      <c r="AT3" s="23" t="s">
        <v>83</v>
      </c>
    </row>
    <row r="4" spans="2:46" ht="36.95" customHeight="1">
      <c r="B4" s="27"/>
      <c r="C4" s="28"/>
      <c r="D4" s="29" t="s">
        <v>109</v>
      </c>
      <c r="E4" s="28"/>
      <c r="F4" s="28"/>
      <c r="G4" s="28"/>
      <c r="H4" s="28"/>
      <c r="I4" s="125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25"/>
      <c r="J5" s="28"/>
      <c r="K5" s="30"/>
    </row>
    <row r="6" spans="2:11" ht="13.5">
      <c r="B6" s="27"/>
      <c r="C6" s="28"/>
      <c r="D6" s="36" t="s">
        <v>18</v>
      </c>
      <c r="E6" s="28"/>
      <c r="F6" s="28"/>
      <c r="G6" s="28"/>
      <c r="H6" s="28"/>
      <c r="I6" s="125"/>
      <c r="J6" s="28"/>
      <c r="K6" s="30"/>
    </row>
    <row r="7" spans="2:11" ht="16.5" customHeight="1">
      <c r="B7" s="27"/>
      <c r="C7" s="28"/>
      <c r="D7" s="28"/>
      <c r="E7" s="307" t="str">
        <f>'Rekapitulace stavby'!K6</f>
        <v>Rozšíření parkoviště u DPS Revoluční, Nový Jičín</v>
      </c>
      <c r="F7" s="308"/>
      <c r="G7" s="308"/>
      <c r="H7" s="308"/>
      <c r="I7" s="125"/>
      <c r="J7" s="28"/>
      <c r="K7" s="30"/>
    </row>
    <row r="8" spans="2:11" ht="13.5">
      <c r="B8" s="27"/>
      <c r="C8" s="28"/>
      <c r="D8" s="36" t="s">
        <v>110</v>
      </c>
      <c r="E8" s="28"/>
      <c r="F8" s="28"/>
      <c r="G8" s="28"/>
      <c r="H8" s="28"/>
      <c r="I8" s="125"/>
      <c r="J8" s="28"/>
      <c r="K8" s="30"/>
    </row>
    <row r="9" spans="2:11" s="1" customFormat="1" ht="16.5" customHeight="1">
      <c r="B9" s="40"/>
      <c r="C9" s="41"/>
      <c r="D9" s="41"/>
      <c r="E9" s="307" t="s">
        <v>194</v>
      </c>
      <c r="F9" s="310"/>
      <c r="G9" s="310"/>
      <c r="H9" s="310"/>
      <c r="I9" s="126"/>
      <c r="J9" s="41"/>
      <c r="K9" s="44"/>
    </row>
    <row r="10" spans="2:11" s="1" customFormat="1" ht="13.5">
      <c r="B10" s="40"/>
      <c r="C10" s="41"/>
      <c r="D10" s="36" t="s">
        <v>195</v>
      </c>
      <c r="E10" s="41"/>
      <c r="F10" s="41"/>
      <c r="G10" s="41"/>
      <c r="H10" s="41"/>
      <c r="I10" s="126"/>
      <c r="J10" s="41"/>
      <c r="K10" s="44"/>
    </row>
    <row r="11" spans="2:11" s="1" customFormat="1" ht="36.95" customHeight="1">
      <c r="B11" s="40"/>
      <c r="C11" s="41"/>
      <c r="D11" s="41"/>
      <c r="E11" s="309" t="s">
        <v>486</v>
      </c>
      <c r="F11" s="310"/>
      <c r="G11" s="310"/>
      <c r="H11" s="310"/>
      <c r="I11" s="126"/>
      <c r="J11" s="41"/>
      <c r="K11" s="44"/>
    </row>
    <row r="12" spans="2:11" s="1" customFormat="1" ht="13.5">
      <c r="B12" s="40"/>
      <c r="C12" s="41"/>
      <c r="D12" s="41"/>
      <c r="E12" s="41"/>
      <c r="F12" s="41"/>
      <c r="G12" s="41"/>
      <c r="H12" s="41"/>
      <c r="I12" s="126"/>
      <c r="J12" s="41"/>
      <c r="K12" s="44"/>
    </row>
    <row r="13" spans="2:11" s="1" customFormat="1" ht="14.45" customHeight="1">
      <c r="B13" s="40"/>
      <c r="C13" s="41"/>
      <c r="D13" s="36" t="s">
        <v>20</v>
      </c>
      <c r="E13" s="41"/>
      <c r="F13" s="34" t="s">
        <v>21</v>
      </c>
      <c r="G13" s="41"/>
      <c r="H13" s="41"/>
      <c r="I13" s="127" t="s">
        <v>22</v>
      </c>
      <c r="J13" s="34" t="s">
        <v>21</v>
      </c>
      <c r="K13" s="44"/>
    </row>
    <row r="14" spans="2:11" s="1" customFormat="1" ht="14.45" customHeight="1">
      <c r="B14" s="40"/>
      <c r="C14" s="41"/>
      <c r="D14" s="36" t="s">
        <v>23</v>
      </c>
      <c r="E14" s="41"/>
      <c r="F14" s="34" t="s">
        <v>24</v>
      </c>
      <c r="G14" s="41"/>
      <c r="H14" s="41"/>
      <c r="I14" s="127" t="s">
        <v>25</v>
      </c>
      <c r="J14" s="128" t="str">
        <f>'Rekapitulace stavby'!AN8</f>
        <v>18. 6. 2018</v>
      </c>
      <c r="K14" s="44"/>
    </row>
    <row r="15" spans="2:11" s="1" customFormat="1" ht="10.9" customHeight="1">
      <c r="B15" s="40"/>
      <c r="C15" s="41"/>
      <c r="D15" s="41"/>
      <c r="E15" s="41"/>
      <c r="F15" s="41"/>
      <c r="G15" s="41"/>
      <c r="H15" s="41"/>
      <c r="I15" s="126"/>
      <c r="J15" s="41"/>
      <c r="K15" s="44"/>
    </row>
    <row r="16" spans="2:11" s="1" customFormat="1" ht="14.45" customHeight="1">
      <c r="B16" s="40"/>
      <c r="C16" s="41"/>
      <c r="D16" s="36" t="s">
        <v>27</v>
      </c>
      <c r="E16" s="41"/>
      <c r="F16" s="41"/>
      <c r="G16" s="41"/>
      <c r="H16" s="41"/>
      <c r="I16" s="127" t="s">
        <v>28</v>
      </c>
      <c r="J16" s="34" t="s">
        <v>29</v>
      </c>
      <c r="K16" s="44"/>
    </row>
    <row r="17" spans="2:11" s="1" customFormat="1" ht="18" customHeight="1">
      <c r="B17" s="40"/>
      <c r="C17" s="41"/>
      <c r="D17" s="41"/>
      <c r="E17" s="34" t="s">
        <v>30</v>
      </c>
      <c r="F17" s="41"/>
      <c r="G17" s="41"/>
      <c r="H17" s="41"/>
      <c r="I17" s="127" t="s">
        <v>31</v>
      </c>
      <c r="J17" s="34" t="s">
        <v>32</v>
      </c>
      <c r="K17" s="44"/>
    </row>
    <row r="18" spans="2:11" s="1" customFormat="1" ht="6.95" customHeight="1">
      <c r="B18" s="40"/>
      <c r="C18" s="41"/>
      <c r="D18" s="41"/>
      <c r="E18" s="41"/>
      <c r="F18" s="41"/>
      <c r="G18" s="41"/>
      <c r="H18" s="41"/>
      <c r="I18" s="126"/>
      <c r="J18" s="41"/>
      <c r="K18" s="44"/>
    </row>
    <row r="19" spans="2:11" s="1" customFormat="1" ht="14.45" customHeight="1">
      <c r="B19" s="40"/>
      <c r="C19" s="41"/>
      <c r="D19" s="36" t="s">
        <v>33</v>
      </c>
      <c r="E19" s="41"/>
      <c r="F19" s="41"/>
      <c r="G19" s="41"/>
      <c r="H19" s="41"/>
      <c r="I19" s="127" t="s">
        <v>28</v>
      </c>
      <c r="J19" s="34" t="str">
        <f>IF('Rekapitulace stavby'!AN13="Vyplň údaj","",IF('Rekapitulace stavby'!AN13="","",'Rekapitulace stavby'!AN13))</f>
        <v/>
      </c>
      <c r="K19" s="44"/>
    </row>
    <row r="20" spans="2:11" s="1" customFormat="1" ht="18" customHeight="1">
      <c r="B20" s="40"/>
      <c r="C20" s="41"/>
      <c r="D20" s="41"/>
      <c r="E20" s="34" t="str">
        <f>IF('Rekapitulace stavby'!E14="Vyplň údaj","",IF('Rekapitulace stavby'!E14="","",'Rekapitulace stavby'!E14))</f>
        <v/>
      </c>
      <c r="F20" s="41"/>
      <c r="G20" s="41"/>
      <c r="H20" s="41"/>
      <c r="I20" s="127" t="s">
        <v>31</v>
      </c>
      <c r="J20" s="34" t="str">
        <f>IF('Rekapitulace stavby'!AN14="Vyplň údaj","",IF('Rekapitulace stavby'!AN14="","",'Rekapitulace stavby'!AN14))</f>
        <v/>
      </c>
      <c r="K20" s="44"/>
    </row>
    <row r="21" spans="2:11" s="1" customFormat="1" ht="6.95" customHeight="1">
      <c r="B21" s="40"/>
      <c r="C21" s="41"/>
      <c r="D21" s="41"/>
      <c r="E21" s="41"/>
      <c r="F21" s="41"/>
      <c r="G21" s="41"/>
      <c r="H21" s="41"/>
      <c r="I21" s="126"/>
      <c r="J21" s="41"/>
      <c r="K21" s="44"/>
    </row>
    <row r="22" spans="2:11" s="1" customFormat="1" ht="14.45" customHeight="1">
      <c r="B22" s="40"/>
      <c r="C22" s="41"/>
      <c r="D22" s="36" t="s">
        <v>35</v>
      </c>
      <c r="E22" s="41"/>
      <c r="F22" s="41"/>
      <c r="G22" s="41"/>
      <c r="H22" s="41"/>
      <c r="I22" s="127" t="s">
        <v>28</v>
      </c>
      <c r="J22" s="34" t="s">
        <v>36</v>
      </c>
      <c r="K22" s="44"/>
    </row>
    <row r="23" spans="2:11" s="1" customFormat="1" ht="18" customHeight="1">
      <c r="B23" s="40"/>
      <c r="C23" s="41"/>
      <c r="D23" s="41"/>
      <c r="E23" s="34" t="s">
        <v>38</v>
      </c>
      <c r="F23" s="41"/>
      <c r="G23" s="41"/>
      <c r="H23" s="41"/>
      <c r="I23" s="127" t="s">
        <v>31</v>
      </c>
      <c r="J23" s="34" t="s">
        <v>21</v>
      </c>
      <c r="K23" s="44"/>
    </row>
    <row r="24" spans="2:11" s="1" customFormat="1" ht="6.95" customHeight="1">
      <c r="B24" s="40"/>
      <c r="C24" s="41"/>
      <c r="D24" s="41"/>
      <c r="E24" s="41"/>
      <c r="F24" s="41"/>
      <c r="G24" s="41"/>
      <c r="H24" s="41"/>
      <c r="I24" s="126"/>
      <c r="J24" s="41"/>
      <c r="K24" s="44"/>
    </row>
    <row r="25" spans="2:11" s="1" customFormat="1" ht="14.45" customHeight="1">
      <c r="B25" s="40"/>
      <c r="C25" s="41"/>
      <c r="D25" s="36" t="s">
        <v>39</v>
      </c>
      <c r="E25" s="41"/>
      <c r="F25" s="41"/>
      <c r="G25" s="41"/>
      <c r="H25" s="41"/>
      <c r="I25" s="126"/>
      <c r="J25" s="41"/>
      <c r="K25" s="44"/>
    </row>
    <row r="26" spans="2:11" s="7" customFormat="1" ht="16.5" customHeight="1">
      <c r="B26" s="129"/>
      <c r="C26" s="130"/>
      <c r="D26" s="130"/>
      <c r="E26" s="272" t="s">
        <v>21</v>
      </c>
      <c r="F26" s="272"/>
      <c r="G26" s="272"/>
      <c r="H26" s="272"/>
      <c r="I26" s="131"/>
      <c r="J26" s="130"/>
      <c r="K26" s="132"/>
    </row>
    <row r="27" spans="2:11" s="1" customFormat="1" ht="6.95" customHeight="1">
      <c r="B27" s="40"/>
      <c r="C27" s="41"/>
      <c r="D27" s="41"/>
      <c r="E27" s="41"/>
      <c r="F27" s="41"/>
      <c r="G27" s="41"/>
      <c r="H27" s="41"/>
      <c r="I27" s="126"/>
      <c r="J27" s="41"/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33"/>
      <c r="J28" s="84"/>
      <c r="K28" s="134"/>
    </row>
    <row r="29" spans="2:11" s="1" customFormat="1" ht="25.35" customHeight="1">
      <c r="B29" s="40"/>
      <c r="C29" s="41"/>
      <c r="D29" s="135" t="s">
        <v>40</v>
      </c>
      <c r="E29" s="41"/>
      <c r="F29" s="41"/>
      <c r="G29" s="41"/>
      <c r="H29" s="41"/>
      <c r="I29" s="126"/>
      <c r="J29" s="136">
        <f>ROUND(J87,2)</f>
        <v>0</v>
      </c>
      <c r="K29" s="44"/>
    </row>
    <row r="30" spans="2:11" s="1" customFormat="1" ht="6.95" customHeight="1">
      <c r="B30" s="40"/>
      <c r="C30" s="41"/>
      <c r="D30" s="84"/>
      <c r="E30" s="84"/>
      <c r="F30" s="84"/>
      <c r="G30" s="84"/>
      <c r="H30" s="84"/>
      <c r="I30" s="133"/>
      <c r="J30" s="84"/>
      <c r="K30" s="134"/>
    </row>
    <row r="31" spans="2:11" s="1" customFormat="1" ht="14.45" customHeight="1">
      <c r="B31" s="40"/>
      <c r="C31" s="41"/>
      <c r="D31" s="41"/>
      <c r="E31" s="41"/>
      <c r="F31" s="45" t="s">
        <v>42</v>
      </c>
      <c r="G31" s="41"/>
      <c r="H31" s="41"/>
      <c r="I31" s="137" t="s">
        <v>41</v>
      </c>
      <c r="J31" s="45" t="s">
        <v>43</v>
      </c>
      <c r="K31" s="44"/>
    </row>
    <row r="32" spans="2:11" s="1" customFormat="1" ht="14.45" customHeight="1">
      <c r="B32" s="40"/>
      <c r="C32" s="41"/>
      <c r="D32" s="48" t="s">
        <v>44</v>
      </c>
      <c r="E32" s="48" t="s">
        <v>45</v>
      </c>
      <c r="F32" s="138">
        <f>ROUND(SUM(BE87:BE107),2)</f>
        <v>0</v>
      </c>
      <c r="G32" s="41"/>
      <c r="H32" s="41"/>
      <c r="I32" s="139">
        <v>0.21</v>
      </c>
      <c r="J32" s="138">
        <f>ROUND(ROUND((SUM(BE87:BE107)),2)*I32,2)</f>
        <v>0</v>
      </c>
      <c r="K32" s="44"/>
    </row>
    <row r="33" spans="2:11" s="1" customFormat="1" ht="14.45" customHeight="1">
      <c r="B33" s="40"/>
      <c r="C33" s="41"/>
      <c r="D33" s="41"/>
      <c r="E33" s="48" t="s">
        <v>46</v>
      </c>
      <c r="F33" s="138">
        <f>ROUND(SUM(BF87:BF107),2)</f>
        <v>0</v>
      </c>
      <c r="G33" s="41"/>
      <c r="H33" s="41"/>
      <c r="I33" s="139">
        <v>0.15</v>
      </c>
      <c r="J33" s="138">
        <f>ROUND(ROUND((SUM(BF87:BF107)),2)*I33,2)</f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47</v>
      </c>
      <c r="F34" s="138">
        <f>ROUND(SUM(BG87:BG107),2)</f>
        <v>0</v>
      </c>
      <c r="G34" s="41"/>
      <c r="H34" s="41"/>
      <c r="I34" s="139">
        <v>0.21</v>
      </c>
      <c r="J34" s="138">
        <v>0</v>
      </c>
      <c r="K34" s="44"/>
    </row>
    <row r="35" spans="2:11" s="1" customFormat="1" ht="14.45" customHeight="1" hidden="1">
      <c r="B35" s="40"/>
      <c r="C35" s="41"/>
      <c r="D35" s="41"/>
      <c r="E35" s="48" t="s">
        <v>48</v>
      </c>
      <c r="F35" s="138">
        <f>ROUND(SUM(BH87:BH107),2)</f>
        <v>0</v>
      </c>
      <c r="G35" s="41"/>
      <c r="H35" s="41"/>
      <c r="I35" s="139">
        <v>0.15</v>
      </c>
      <c r="J35" s="138">
        <v>0</v>
      </c>
      <c r="K35" s="44"/>
    </row>
    <row r="36" spans="2:11" s="1" customFormat="1" ht="14.45" customHeight="1" hidden="1">
      <c r="B36" s="40"/>
      <c r="C36" s="41"/>
      <c r="D36" s="41"/>
      <c r="E36" s="48" t="s">
        <v>49</v>
      </c>
      <c r="F36" s="138">
        <f>ROUND(SUM(BI87:BI107),2)</f>
        <v>0</v>
      </c>
      <c r="G36" s="41"/>
      <c r="H36" s="41"/>
      <c r="I36" s="139">
        <v>0</v>
      </c>
      <c r="J36" s="138">
        <v>0</v>
      </c>
      <c r="K36" s="44"/>
    </row>
    <row r="37" spans="2:11" s="1" customFormat="1" ht="6.95" customHeight="1">
      <c r="B37" s="40"/>
      <c r="C37" s="41"/>
      <c r="D37" s="41"/>
      <c r="E37" s="41"/>
      <c r="F37" s="41"/>
      <c r="G37" s="41"/>
      <c r="H37" s="41"/>
      <c r="I37" s="126"/>
      <c r="J37" s="41"/>
      <c r="K37" s="44"/>
    </row>
    <row r="38" spans="2:11" s="1" customFormat="1" ht="25.35" customHeight="1">
      <c r="B38" s="40"/>
      <c r="C38" s="140"/>
      <c r="D38" s="141" t="s">
        <v>50</v>
      </c>
      <c r="E38" s="78"/>
      <c r="F38" s="78"/>
      <c r="G38" s="142" t="s">
        <v>51</v>
      </c>
      <c r="H38" s="143" t="s">
        <v>52</v>
      </c>
      <c r="I38" s="144"/>
      <c r="J38" s="145">
        <f>SUM(J29:J36)</f>
        <v>0</v>
      </c>
      <c r="K38" s="146"/>
    </row>
    <row r="39" spans="2:11" s="1" customFormat="1" ht="14.45" customHeight="1">
      <c r="B39" s="55"/>
      <c r="C39" s="56"/>
      <c r="D39" s="56"/>
      <c r="E39" s="56"/>
      <c r="F39" s="56"/>
      <c r="G39" s="56"/>
      <c r="H39" s="56"/>
      <c r="I39" s="147"/>
      <c r="J39" s="56"/>
      <c r="K39" s="57"/>
    </row>
    <row r="43" spans="2:11" s="1" customFormat="1" ht="6.95" customHeight="1">
      <c r="B43" s="148"/>
      <c r="C43" s="149"/>
      <c r="D43" s="149"/>
      <c r="E43" s="149"/>
      <c r="F43" s="149"/>
      <c r="G43" s="149"/>
      <c r="H43" s="149"/>
      <c r="I43" s="150"/>
      <c r="J43" s="149"/>
      <c r="K43" s="151"/>
    </row>
    <row r="44" spans="2:11" s="1" customFormat="1" ht="36.95" customHeight="1">
      <c r="B44" s="40"/>
      <c r="C44" s="29" t="s">
        <v>112</v>
      </c>
      <c r="D44" s="41"/>
      <c r="E44" s="41"/>
      <c r="F44" s="41"/>
      <c r="G44" s="41"/>
      <c r="H44" s="41"/>
      <c r="I44" s="126"/>
      <c r="J44" s="41"/>
      <c r="K44" s="44"/>
    </row>
    <row r="45" spans="2:11" s="1" customFormat="1" ht="6.95" customHeight="1">
      <c r="B45" s="40"/>
      <c r="C45" s="41"/>
      <c r="D45" s="41"/>
      <c r="E45" s="41"/>
      <c r="F45" s="41"/>
      <c r="G45" s="41"/>
      <c r="H45" s="41"/>
      <c r="I45" s="126"/>
      <c r="J45" s="41"/>
      <c r="K45" s="44"/>
    </row>
    <row r="46" spans="2:11" s="1" customFormat="1" ht="14.45" customHeight="1">
      <c r="B46" s="40"/>
      <c r="C46" s="36" t="s">
        <v>18</v>
      </c>
      <c r="D46" s="41"/>
      <c r="E46" s="41"/>
      <c r="F46" s="41"/>
      <c r="G46" s="41"/>
      <c r="H46" s="41"/>
      <c r="I46" s="126"/>
      <c r="J46" s="41"/>
      <c r="K46" s="44"/>
    </row>
    <row r="47" spans="2:11" s="1" customFormat="1" ht="16.5" customHeight="1">
      <c r="B47" s="40"/>
      <c r="C47" s="41"/>
      <c r="D47" s="41"/>
      <c r="E47" s="307" t="str">
        <f>E7</f>
        <v>Rozšíření parkoviště u DPS Revoluční, Nový Jičín</v>
      </c>
      <c r="F47" s="308"/>
      <c r="G47" s="308"/>
      <c r="H47" s="308"/>
      <c r="I47" s="126"/>
      <c r="J47" s="41"/>
      <c r="K47" s="44"/>
    </row>
    <row r="48" spans="2:11" ht="13.5">
      <c r="B48" s="27"/>
      <c r="C48" s="36" t="s">
        <v>110</v>
      </c>
      <c r="D48" s="28"/>
      <c r="E48" s="28"/>
      <c r="F48" s="28"/>
      <c r="G48" s="28"/>
      <c r="H48" s="28"/>
      <c r="I48" s="125"/>
      <c r="J48" s="28"/>
      <c r="K48" s="30"/>
    </row>
    <row r="49" spans="2:11" s="1" customFormat="1" ht="16.5" customHeight="1">
      <c r="B49" s="40"/>
      <c r="C49" s="41"/>
      <c r="D49" s="41"/>
      <c r="E49" s="307" t="s">
        <v>194</v>
      </c>
      <c r="F49" s="310"/>
      <c r="G49" s="310"/>
      <c r="H49" s="310"/>
      <c r="I49" s="126"/>
      <c r="J49" s="41"/>
      <c r="K49" s="44"/>
    </row>
    <row r="50" spans="2:11" s="1" customFormat="1" ht="14.45" customHeight="1">
      <c r="B50" s="40"/>
      <c r="C50" s="36" t="s">
        <v>195</v>
      </c>
      <c r="D50" s="41"/>
      <c r="E50" s="41"/>
      <c r="F50" s="41"/>
      <c r="G50" s="41"/>
      <c r="H50" s="41"/>
      <c r="I50" s="126"/>
      <c r="J50" s="41"/>
      <c r="K50" s="44"/>
    </row>
    <row r="51" spans="2:11" s="1" customFormat="1" ht="17.25" customHeight="1">
      <c r="B51" s="40"/>
      <c r="C51" s="41"/>
      <c r="D51" s="41"/>
      <c r="E51" s="309" t="str">
        <f>E11</f>
        <v>1.2 - Sanace se souhlasem investora</v>
      </c>
      <c r="F51" s="310"/>
      <c r="G51" s="310"/>
      <c r="H51" s="310"/>
      <c r="I51" s="126"/>
      <c r="J51" s="41"/>
      <c r="K51" s="44"/>
    </row>
    <row r="52" spans="2:11" s="1" customFormat="1" ht="6.95" customHeight="1">
      <c r="B52" s="40"/>
      <c r="C52" s="41"/>
      <c r="D52" s="41"/>
      <c r="E52" s="41"/>
      <c r="F52" s="41"/>
      <c r="G52" s="41"/>
      <c r="H52" s="41"/>
      <c r="I52" s="126"/>
      <c r="J52" s="41"/>
      <c r="K52" s="44"/>
    </row>
    <row r="53" spans="2:11" s="1" customFormat="1" ht="18" customHeight="1">
      <c r="B53" s="40"/>
      <c r="C53" s="36" t="s">
        <v>23</v>
      </c>
      <c r="D53" s="41"/>
      <c r="E53" s="41"/>
      <c r="F53" s="34" t="str">
        <f>F14</f>
        <v>Nový Jičín</v>
      </c>
      <c r="G53" s="41"/>
      <c r="H53" s="41"/>
      <c r="I53" s="127" t="s">
        <v>25</v>
      </c>
      <c r="J53" s="128" t="str">
        <f>IF(J14="","",J14)</f>
        <v>18. 6. 2018</v>
      </c>
      <c r="K53" s="44"/>
    </row>
    <row r="54" spans="2:11" s="1" customFormat="1" ht="6.95" customHeight="1">
      <c r="B54" s="40"/>
      <c r="C54" s="41"/>
      <c r="D54" s="41"/>
      <c r="E54" s="41"/>
      <c r="F54" s="41"/>
      <c r="G54" s="41"/>
      <c r="H54" s="41"/>
      <c r="I54" s="126"/>
      <c r="J54" s="41"/>
      <c r="K54" s="44"/>
    </row>
    <row r="55" spans="2:11" s="1" customFormat="1" ht="13.5">
      <c r="B55" s="40"/>
      <c r="C55" s="36" t="s">
        <v>27</v>
      </c>
      <c r="D55" s="41"/>
      <c r="E55" s="41"/>
      <c r="F55" s="34" t="str">
        <f>E17</f>
        <v>Město Nový Jičín</v>
      </c>
      <c r="G55" s="41"/>
      <c r="H55" s="41"/>
      <c r="I55" s="127" t="s">
        <v>35</v>
      </c>
      <c r="J55" s="272" t="str">
        <f>E23</f>
        <v>Ing. Miroslav Knápek</v>
      </c>
      <c r="K55" s="44"/>
    </row>
    <row r="56" spans="2:11" s="1" customFormat="1" ht="14.45" customHeight="1">
      <c r="B56" s="40"/>
      <c r="C56" s="36" t="s">
        <v>33</v>
      </c>
      <c r="D56" s="41"/>
      <c r="E56" s="41"/>
      <c r="F56" s="34" t="str">
        <f>IF(E20="","",E20)</f>
        <v/>
      </c>
      <c r="G56" s="41"/>
      <c r="H56" s="41"/>
      <c r="I56" s="126"/>
      <c r="J56" s="311"/>
      <c r="K56" s="44"/>
    </row>
    <row r="57" spans="2:11" s="1" customFormat="1" ht="10.35" customHeight="1">
      <c r="B57" s="40"/>
      <c r="C57" s="41"/>
      <c r="D57" s="41"/>
      <c r="E57" s="41"/>
      <c r="F57" s="41"/>
      <c r="G57" s="41"/>
      <c r="H57" s="41"/>
      <c r="I57" s="126"/>
      <c r="J57" s="41"/>
      <c r="K57" s="44"/>
    </row>
    <row r="58" spans="2:11" s="1" customFormat="1" ht="29.25" customHeight="1">
      <c r="B58" s="40"/>
      <c r="C58" s="152" t="s">
        <v>113</v>
      </c>
      <c r="D58" s="140"/>
      <c r="E58" s="140"/>
      <c r="F58" s="140"/>
      <c r="G58" s="140"/>
      <c r="H58" s="140"/>
      <c r="I58" s="153"/>
      <c r="J58" s="154" t="s">
        <v>114</v>
      </c>
      <c r="K58" s="155"/>
    </row>
    <row r="59" spans="2:11" s="1" customFormat="1" ht="10.35" customHeight="1">
      <c r="B59" s="40"/>
      <c r="C59" s="41"/>
      <c r="D59" s="41"/>
      <c r="E59" s="41"/>
      <c r="F59" s="41"/>
      <c r="G59" s="41"/>
      <c r="H59" s="41"/>
      <c r="I59" s="126"/>
      <c r="J59" s="41"/>
      <c r="K59" s="44"/>
    </row>
    <row r="60" spans="2:47" s="1" customFormat="1" ht="29.25" customHeight="1">
      <c r="B60" s="40"/>
      <c r="C60" s="156" t="s">
        <v>115</v>
      </c>
      <c r="D60" s="41"/>
      <c r="E60" s="41"/>
      <c r="F60" s="41"/>
      <c r="G60" s="41"/>
      <c r="H60" s="41"/>
      <c r="I60" s="126"/>
      <c r="J60" s="136">
        <f>J87</f>
        <v>0</v>
      </c>
      <c r="K60" s="44"/>
      <c r="AU60" s="23" t="s">
        <v>116</v>
      </c>
    </row>
    <row r="61" spans="2:11" s="8" customFormat="1" ht="24.95" customHeight="1">
      <c r="B61" s="157"/>
      <c r="C61" s="158"/>
      <c r="D61" s="159" t="s">
        <v>197</v>
      </c>
      <c r="E61" s="160"/>
      <c r="F61" s="160"/>
      <c r="G61" s="160"/>
      <c r="H61" s="160"/>
      <c r="I61" s="161"/>
      <c r="J61" s="162">
        <f>J88</f>
        <v>0</v>
      </c>
      <c r="K61" s="163"/>
    </row>
    <row r="62" spans="2:11" s="11" customFormat="1" ht="19.9" customHeight="1">
      <c r="B62" s="209"/>
      <c r="C62" s="210"/>
      <c r="D62" s="211" t="s">
        <v>198</v>
      </c>
      <c r="E62" s="212"/>
      <c r="F62" s="212"/>
      <c r="G62" s="212"/>
      <c r="H62" s="212"/>
      <c r="I62" s="213"/>
      <c r="J62" s="214">
        <f>J89</f>
        <v>0</v>
      </c>
      <c r="K62" s="215"/>
    </row>
    <row r="63" spans="2:11" s="11" customFormat="1" ht="19.9" customHeight="1">
      <c r="B63" s="209"/>
      <c r="C63" s="210"/>
      <c r="D63" s="211" t="s">
        <v>200</v>
      </c>
      <c r="E63" s="212"/>
      <c r="F63" s="212"/>
      <c r="G63" s="212"/>
      <c r="H63" s="212"/>
      <c r="I63" s="213"/>
      <c r="J63" s="214">
        <f>J98</f>
        <v>0</v>
      </c>
      <c r="K63" s="215"/>
    </row>
    <row r="64" spans="2:11" s="11" customFormat="1" ht="19.9" customHeight="1">
      <c r="B64" s="209"/>
      <c r="C64" s="210"/>
      <c r="D64" s="211" t="s">
        <v>202</v>
      </c>
      <c r="E64" s="212"/>
      <c r="F64" s="212"/>
      <c r="G64" s="212"/>
      <c r="H64" s="212"/>
      <c r="I64" s="213"/>
      <c r="J64" s="214">
        <f>J102</f>
        <v>0</v>
      </c>
      <c r="K64" s="215"/>
    </row>
    <row r="65" spans="2:11" s="11" customFormat="1" ht="19.9" customHeight="1">
      <c r="B65" s="209"/>
      <c r="C65" s="210"/>
      <c r="D65" s="211" t="s">
        <v>204</v>
      </c>
      <c r="E65" s="212"/>
      <c r="F65" s="212"/>
      <c r="G65" s="212"/>
      <c r="H65" s="212"/>
      <c r="I65" s="213"/>
      <c r="J65" s="214">
        <f>J106</f>
        <v>0</v>
      </c>
      <c r="K65" s="215"/>
    </row>
    <row r="66" spans="2:11" s="1" customFormat="1" ht="21.75" customHeight="1">
      <c r="B66" s="40"/>
      <c r="C66" s="41"/>
      <c r="D66" s="41"/>
      <c r="E66" s="41"/>
      <c r="F66" s="41"/>
      <c r="G66" s="41"/>
      <c r="H66" s="41"/>
      <c r="I66" s="126"/>
      <c r="J66" s="41"/>
      <c r="K66" s="44"/>
    </row>
    <row r="67" spans="2:11" s="1" customFormat="1" ht="6.95" customHeight="1">
      <c r="B67" s="55"/>
      <c r="C67" s="56"/>
      <c r="D67" s="56"/>
      <c r="E67" s="56"/>
      <c r="F67" s="56"/>
      <c r="G67" s="56"/>
      <c r="H67" s="56"/>
      <c r="I67" s="147"/>
      <c r="J67" s="56"/>
      <c r="K67" s="57"/>
    </row>
    <row r="71" spans="2:12" s="1" customFormat="1" ht="6.95" customHeight="1">
      <c r="B71" s="58"/>
      <c r="C71" s="59"/>
      <c r="D71" s="59"/>
      <c r="E71" s="59"/>
      <c r="F71" s="59"/>
      <c r="G71" s="59"/>
      <c r="H71" s="59"/>
      <c r="I71" s="150"/>
      <c r="J71" s="59"/>
      <c r="K71" s="59"/>
      <c r="L71" s="60"/>
    </row>
    <row r="72" spans="2:12" s="1" customFormat="1" ht="36.95" customHeight="1">
      <c r="B72" s="40"/>
      <c r="C72" s="61" t="s">
        <v>119</v>
      </c>
      <c r="D72" s="62"/>
      <c r="E72" s="62"/>
      <c r="F72" s="62"/>
      <c r="G72" s="62"/>
      <c r="H72" s="62"/>
      <c r="I72" s="164"/>
      <c r="J72" s="62"/>
      <c r="K72" s="62"/>
      <c r="L72" s="60"/>
    </row>
    <row r="73" spans="2:12" s="1" customFormat="1" ht="6.95" customHeight="1">
      <c r="B73" s="40"/>
      <c r="C73" s="62"/>
      <c r="D73" s="62"/>
      <c r="E73" s="62"/>
      <c r="F73" s="62"/>
      <c r="G73" s="62"/>
      <c r="H73" s="62"/>
      <c r="I73" s="164"/>
      <c r="J73" s="62"/>
      <c r="K73" s="62"/>
      <c r="L73" s="60"/>
    </row>
    <row r="74" spans="2:12" s="1" customFormat="1" ht="14.45" customHeight="1">
      <c r="B74" s="40"/>
      <c r="C74" s="64" t="s">
        <v>18</v>
      </c>
      <c r="D74" s="62"/>
      <c r="E74" s="62"/>
      <c r="F74" s="62"/>
      <c r="G74" s="62"/>
      <c r="H74" s="62"/>
      <c r="I74" s="164"/>
      <c r="J74" s="62"/>
      <c r="K74" s="62"/>
      <c r="L74" s="60"/>
    </row>
    <row r="75" spans="2:12" s="1" customFormat="1" ht="16.5" customHeight="1">
      <c r="B75" s="40"/>
      <c r="C75" s="62"/>
      <c r="D75" s="62"/>
      <c r="E75" s="312" t="str">
        <f>E7</f>
        <v>Rozšíření parkoviště u DPS Revoluční, Nový Jičín</v>
      </c>
      <c r="F75" s="313"/>
      <c r="G75" s="313"/>
      <c r="H75" s="313"/>
      <c r="I75" s="164"/>
      <c r="J75" s="62"/>
      <c r="K75" s="62"/>
      <c r="L75" s="60"/>
    </row>
    <row r="76" spans="2:12" ht="13.5">
      <c r="B76" s="27"/>
      <c r="C76" s="64" t="s">
        <v>110</v>
      </c>
      <c r="D76" s="216"/>
      <c r="E76" s="216"/>
      <c r="F76" s="216"/>
      <c r="G76" s="216"/>
      <c r="H76" s="216"/>
      <c r="J76" s="216"/>
      <c r="K76" s="216"/>
      <c r="L76" s="217"/>
    </row>
    <row r="77" spans="2:12" s="1" customFormat="1" ht="16.5" customHeight="1">
      <c r="B77" s="40"/>
      <c r="C77" s="62"/>
      <c r="D77" s="62"/>
      <c r="E77" s="312" t="s">
        <v>194</v>
      </c>
      <c r="F77" s="314"/>
      <c r="G77" s="314"/>
      <c r="H77" s="314"/>
      <c r="I77" s="164"/>
      <c r="J77" s="62"/>
      <c r="K77" s="62"/>
      <c r="L77" s="60"/>
    </row>
    <row r="78" spans="2:12" s="1" customFormat="1" ht="14.45" customHeight="1">
      <c r="B78" s="40"/>
      <c r="C78" s="64" t="s">
        <v>195</v>
      </c>
      <c r="D78" s="62"/>
      <c r="E78" s="62"/>
      <c r="F78" s="62"/>
      <c r="G78" s="62"/>
      <c r="H78" s="62"/>
      <c r="I78" s="164"/>
      <c r="J78" s="62"/>
      <c r="K78" s="62"/>
      <c r="L78" s="60"/>
    </row>
    <row r="79" spans="2:12" s="1" customFormat="1" ht="17.25" customHeight="1">
      <c r="B79" s="40"/>
      <c r="C79" s="62"/>
      <c r="D79" s="62"/>
      <c r="E79" s="283" t="str">
        <f>E11</f>
        <v>1.2 - Sanace se souhlasem investora</v>
      </c>
      <c r="F79" s="314"/>
      <c r="G79" s="314"/>
      <c r="H79" s="314"/>
      <c r="I79" s="164"/>
      <c r="J79" s="62"/>
      <c r="K79" s="62"/>
      <c r="L79" s="60"/>
    </row>
    <row r="80" spans="2:12" s="1" customFormat="1" ht="6.95" customHeight="1">
      <c r="B80" s="40"/>
      <c r="C80" s="62"/>
      <c r="D80" s="62"/>
      <c r="E80" s="62"/>
      <c r="F80" s="62"/>
      <c r="G80" s="62"/>
      <c r="H80" s="62"/>
      <c r="I80" s="164"/>
      <c r="J80" s="62"/>
      <c r="K80" s="62"/>
      <c r="L80" s="60"/>
    </row>
    <row r="81" spans="2:12" s="1" customFormat="1" ht="18" customHeight="1">
      <c r="B81" s="40"/>
      <c r="C81" s="64" t="s">
        <v>23</v>
      </c>
      <c r="D81" s="62"/>
      <c r="E81" s="62"/>
      <c r="F81" s="165" t="str">
        <f>F14</f>
        <v>Nový Jičín</v>
      </c>
      <c r="G81" s="62"/>
      <c r="H81" s="62"/>
      <c r="I81" s="166" t="s">
        <v>25</v>
      </c>
      <c r="J81" s="72" t="str">
        <f>IF(J14="","",J14)</f>
        <v>18. 6. 2018</v>
      </c>
      <c r="K81" s="62"/>
      <c r="L81" s="60"/>
    </row>
    <row r="82" spans="2:12" s="1" customFormat="1" ht="6.95" customHeight="1">
      <c r="B82" s="40"/>
      <c r="C82" s="62"/>
      <c r="D82" s="62"/>
      <c r="E82" s="62"/>
      <c r="F82" s="62"/>
      <c r="G82" s="62"/>
      <c r="H82" s="62"/>
      <c r="I82" s="164"/>
      <c r="J82" s="62"/>
      <c r="K82" s="62"/>
      <c r="L82" s="60"/>
    </row>
    <row r="83" spans="2:12" s="1" customFormat="1" ht="13.5">
      <c r="B83" s="40"/>
      <c r="C83" s="64" t="s">
        <v>27</v>
      </c>
      <c r="D83" s="62"/>
      <c r="E83" s="62"/>
      <c r="F83" s="165" t="str">
        <f>E17</f>
        <v>Město Nový Jičín</v>
      </c>
      <c r="G83" s="62"/>
      <c r="H83" s="62"/>
      <c r="I83" s="166" t="s">
        <v>35</v>
      </c>
      <c r="J83" s="165" t="str">
        <f>E23</f>
        <v>Ing. Miroslav Knápek</v>
      </c>
      <c r="K83" s="62"/>
      <c r="L83" s="60"/>
    </row>
    <row r="84" spans="2:12" s="1" customFormat="1" ht="14.45" customHeight="1">
      <c r="B84" s="40"/>
      <c r="C84" s="64" t="s">
        <v>33</v>
      </c>
      <c r="D84" s="62"/>
      <c r="E84" s="62"/>
      <c r="F84" s="165" t="str">
        <f>IF(E20="","",E20)</f>
        <v/>
      </c>
      <c r="G84" s="62"/>
      <c r="H84" s="62"/>
      <c r="I84" s="164"/>
      <c r="J84" s="62"/>
      <c r="K84" s="62"/>
      <c r="L84" s="60"/>
    </row>
    <row r="85" spans="2:12" s="1" customFormat="1" ht="10.35" customHeight="1">
      <c r="B85" s="40"/>
      <c r="C85" s="62"/>
      <c r="D85" s="62"/>
      <c r="E85" s="62"/>
      <c r="F85" s="62"/>
      <c r="G85" s="62"/>
      <c r="H85" s="62"/>
      <c r="I85" s="164"/>
      <c r="J85" s="62"/>
      <c r="K85" s="62"/>
      <c r="L85" s="60"/>
    </row>
    <row r="86" spans="2:20" s="9" customFormat="1" ht="29.25" customHeight="1">
      <c r="B86" s="167"/>
      <c r="C86" s="168" t="s">
        <v>120</v>
      </c>
      <c r="D86" s="169" t="s">
        <v>59</v>
      </c>
      <c r="E86" s="169" t="s">
        <v>55</v>
      </c>
      <c r="F86" s="169" t="s">
        <v>121</v>
      </c>
      <c r="G86" s="169" t="s">
        <v>122</v>
      </c>
      <c r="H86" s="169" t="s">
        <v>123</v>
      </c>
      <c r="I86" s="170" t="s">
        <v>124</v>
      </c>
      <c r="J86" s="169" t="s">
        <v>114</v>
      </c>
      <c r="K86" s="171" t="s">
        <v>125</v>
      </c>
      <c r="L86" s="172"/>
      <c r="M86" s="80" t="s">
        <v>126</v>
      </c>
      <c r="N86" s="81" t="s">
        <v>44</v>
      </c>
      <c r="O86" s="81" t="s">
        <v>127</v>
      </c>
      <c r="P86" s="81" t="s">
        <v>128</v>
      </c>
      <c r="Q86" s="81" t="s">
        <v>129</v>
      </c>
      <c r="R86" s="81" t="s">
        <v>130</v>
      </c>
      <c r="S86" s="81" t="s">
        <v>131</v>
      </c>
      <c r="T86" s="82" t="s">
        <v>132</v>
      </c>
    </row>
    <row r="87" spans="2:63" s="1" customFormat="1" ht="29.25" customHeight="1">
      <c r="B87" s="40"/>
      <c r="C87" s="86" t="s">
        <v>115</v>
      </c>
      <c r="D87" s="62"/>
      <c r="E87" s="62"/>
      <c r="F87" s="62"/>
      <c r="G87" s="62"/>
      <c r="H87" s="62"/>
      <c r="I87" s="164"/>
      <c r="J87" s="173">
        <f>BK87</f>
        <v>0</v>
      </c>
      <c r="K87" s="62"/>
      <c r="L87" s="60"/>
      <c r="M87" s="83"/>
      <c r="N87" s="84"/>
      <c r="O87" s="84"/>
      <c r="P87" s="174">
        <f>P88</f>
        <v>0</v>
      </c>
      <c r="Q87" s="84"/>
      <c r="R87" s="174">
        <f>R88</f>
        <v>0.3619</v>
      </c>
      <c r="S87" s="84"/>
      <c r="T87" s="175">
        <f>T88</f>
        <v>0</v>
      </c>
      <c r="AT87" s="23" t="s">
        <v>73</v>
      </c>
      <c r="AU87" s="23" t="s">
        <v>116</v>
      </c>
      <c r="BK87" s="176">
        <f>BK88</f>
        <v>0</v>
      </c>
    </row>
    <row r="88" spans="2:63" s="10" customFormat="1" ht="37.35" customHeight="1">
      <c r="B88" s="177"/>
      <c r="C88" s="178"/>
      <c r="D88" s="179" t="s">
        <v>73</v>
      </c>
      <c r="E88" s="180" t="s">
        <v>205</v>
      </c>
      <c r="F88" s="180" t="s">
        <v>206</v>
      </c>
      <c r="G88" s="178"/>
      <c r="H88" s="178"/>
      <c r="I88" s="181"/>
      <c r="J88" s="182">
        <f>BK88</f>
        <v>0</v>
      </c>
      <c r="K88" s="178"/>
      <c r="L88" s="183"/>
      <c r="M88" s="184"/>
      <c r="N88" s="185"/>
      <c r="O88" s="185"/>
      <c r="P88" s="186">
        <f>P89+P98+P102+P106</f>
        <v>0</v>
      </c>
      <c r="Q88" s="185"/>
      <c r="R88" s="186">
        <f>R89+R98+R102+R106</f>
        <v>0.3619</v>
      </c>
      <c r="S88" s="185"/>
      <c r="T88" s="187">
        <f>T89+T98+T102+T106</f>
        <v>0</v>
      </c>
      <c r="AR88" s="188" t="s">
        <v>81</v>
      </c>
      <c r="AT88" s="189" t="s">
        <v>73</v>
      </c>
      <c r="AU88" s="189" t="s">
        <v>74</v>
      </c>
      <c r="AY88" s="188" t="s">
        <v>136</v>
      </c>
      <c r="BK88" s="190">
        <f>BK89+BK98+BK102+BK106</f>
        <v>0</v>
      </c>
    </row>
    <row r="89" spans="2:63" s="10" customFormat="1" ht="19.9" customHeight="1">
      <c r="B89" s="177"/>
      <c r="C89" s="178"/>
      <c r="D89" s="179" t="s">
        <v>73</v>
      </c>
      <c r="E89" s="218" t="s">
        <v>81</v>
      </c>
      <c r="F89" s="218" t="s">
        <v>207</v>
      </c>
      <c r="G89" s="178"/>
      <c r="H89" s="178"/>
      <c r="I89" s="181"/>
      <c r="J89" s="219">
        <f>BK89</f>
        <v>0</v>
      </c>
      <c r="K89" s="178"/>
      <c r="L89" s="183"/>
      <c r="M89" s="184"/>
      <c r="N89" s="185"/>
      <c r="O89" s="185"/>
      <c r="P89" s="186">
        <f>SUM(P90:P97)</f>
        <v>0</v>
      </c>
      <c r="Q89" s="185"/>
      <c r="R89" s="186">
        <f>SUM(R90:R97)</f>
        <v>0</v>
      </c>
      <c r="S89" s="185"/>
      <c r="T89" s="187">
        <f>SUM(T90:T97)</f>
        <v>0</v>
      </c>
      <c r="AR89" s="188" t="s">
        <v>81</v>
      </c>
      <c r="AT89" s="189" t="s">
        <v>73</v>
      </c>
      <c r="AU89" s="189" t="s">
        <v>81</v>
      </c>
      <c r="AY89" s="188" t="s">
        <v>136</v>
      </c>
      <c r="BK89" s="190">
        <f>SUM(BK90:BK97)</f>
        <v>0</v>
      </c>
    </row>
    <row r="90" spans="2:65" s="1" customFormat="1" ht="25.5" customHeight="1">
      <c r="B90" s="40"/>
      <c r="C90" s="191" t="s">
        <v>81</v>
      </c>
      <c r="D90" s="191" t="s">
        <v>137</v>
      </c>
      <c r="E90" s="192" t="s">
        <v>487</v>
      </c>
      <c r="F90" s="193" t="s">
        <v>488</v>
      </c>
      <c r="G90" s="194" t="s">
        <v>217</v>
      </c>
      <c r="H90" s="195">
        <v>231</v>
      </c>
      <c r="I90" s="196"/>
      <c r="J90" s="197">
        <f>ROUND(I90*H90,2)</f>
        <v>0</v>
      </c>
      <c r="K90" s="193" t="s">
        <v>141</v>
      </c>
      <c r="L90" s="60"/>
      <c r="M90" s="198" t="s">
        <v>21</v>
      </c>
      <c r="N90" s="199" t="s">
        <v>45</v>
      </c>
      <c r="O90" s="41"/>
      <c r="P90" s="200">
        <f>O90*H90</f>
        <v>0</v>
      </c>
      <c r="Q90" s="200">
        <v>0</v>
      </c>
      <c r="R90" s="200">
        <f>Q90*H90</f>
        <v>0</v>
      </c>
      <c r="S90" s="200">
        <v>0</v>
      </c>
      <c r="T90" s="201">
        <f>S90*H90</f>
        <v>0</v>
      </c>
      <c r="AR90" s="23" t="s">
        <v>135</v>
      </c>
      <c r="AT90" s="23" t="s">
        <v>137</v>
      </c>
      <c r="AU90" s="23" t="s">
        <v>83</v>
      </c>
      <c r="AY90" s="23" t="s">
        <v>136</v>
      </c>
      <c r="BE90" s="202">
        <f>IF(N90="základní",J90,0)</f>
        <v>0</v>
      </c>
      <c r="BF90" s="202">
        <f>IF(N90="snížená",J90,0)</f>
        <v>0</v>
      </c>
      <c r="BG90" s="202">
        <f>IF(N90="zákl. přenesená",J90,0)</f>
        <v>0</v>
      </c>
      <c r="BH90" s="202">
        <f>IF(N90="sníž. přenesená",J90,0)</f>
        <v>0</v>
      </c>
      <c r="BI90" s="202">
        <f>IF(N90="nulová",J90,0)</f>
        <v>0</v>
      </c>
      <c r="BJ90" s="23" t="s">
        <v>81</v>
      </c>
      <c r="BK90" s="202">
        <f>ROUND(I90*H90,2)</f>
        <v>0</v>
      </c>
      <c r="BL90" s="23" t="s">
        <v>135</v>
      </c>
      <c r="BM90" s="23" t="s">
        <v>489</v>
      </c>
    </row>
    <row r="91" spans="2:51" s="12" customFormat="1" ht="27">
      <c r="B91" s="220"/>
      <c r="C91" s="221"/>
      <c r="D91" s="203" t="s">
        <v>212</v>
      </c>
      <c r="E91" s="222" t="s">
        <v>21</v>
      </c>
      <c r="F91" s="223" t="s">
        <v>490</v>
      </c>
      <c r="G91" s="221"/>
      <c r="H91" s="224">
        <v>231</v>
      </c>
      <c r="I91" s="225"/>
      <c r="J91" s="221"/>
      <c r="K91" s="221"/>
      <c r="L91" s="226"/>
      <c r="M91" s="227"/>
      <c r="N91" s="228"/>
      <c r="O91" s="228"/>
      <c r="P91" s="228"/>
      <c r="Q91" s="228"/>
      <c r="R91" s="228"/>
      <c r="S91" s="228"/>
      <c r="T91" s="229"/>
      <c r="AT91" s="230" t="s">
        <v>212</v>
      </c>
      <c r="AU91" s="230" t="s">
        <v>83</v>
      </c>
      <c r="AV91" s="12" t="s">
        <v>83</v>
      </c>
      <c r="AW91" s="12" t="s">
        <v>37</v>
      </c>
      <c r="AX91" s="12" t="s">
        <v>74</v>
      </c>
      <c r="AY91" s="230" t="s">
        <v>136</v>
      </c>
    </row>
    <row r="92" spans="2:51" s="13" customFormat="1" ht="13.5">
      <c r="B92" s="231"/>
      <c r="C92" s="232"/>
      <c r="D92" s="203" t="s">
        <v>212</v>
      </c>
      <c r="E92" s="233" t="s">
        <v>21</v>
      </c>
      <c r="F92" s="234" t="s">
        <v>214</v>
      </c>
      <c r="G92" s="232"/>
      <c r="H92" s="235">
        <v>231</v>
      </c>
      <c r="I92" s="236"/>
      <c r="J92" s="232"/>
      <c r="K92" s="232"/>
      <c r="L92" s="237"/>
      <c r="M92" s="238"/>
      <c r="N92" s="239"/>
      <c r="O92" s="239"/>
      <c r="P92" s="239"/>
      <c r="Q92" s="239"/>
      <c r="R92" s="239"/>
      <c r="S92" s="239"/>
      <c r="T92" s="240"/>
      <c r="AT92" s="241" t="s">
        <v>212</v>
      </c>
      <c r="AU92" s="241" t="s">
        <v>83</v>
      </c>
      <c r="AV92" s="13" t="s">
        <v>135</v>
      </c>
      <c r="AW92" s="13" t="s">
        <v>37</v>
      </c>
      <c r="AX92" s="13" t="s">
        <v>81</v>
      </c>
      <c r="AY92" s="241" t="s">
        <v>136</v>
      </c>
    </row>
    <row r="93" spans="2:65" s="1" customFormat="1" ht="16.5" customHeight="1">
      <c r="B93" s="40"/>
      <c r="C93" s="191" t="s">
        <v>83</v>
      </c>
      <c r="D93" s="191" t="s">
        <v>137</v>
      </c>
      <c r="E93" s="192" t="s">
        <v>232</v>
      </c>
      <c r="F93" s="193" t="s">
        <v>233</v>
      </c>
      <c r="G93" s="194" t="s">
        <v>217</v>
      </c>
      <c r="H93" s="195">
        <v>231</v>
      </c>
      <c r="I93" s="196"/>
      <c r="J93" s="197">
        <f>ROUND(I93*H93,2)</f>
        <v>0</v>
      </c>
      <c r="K93" s="193" t="s">
        <v>141</v>
      </c>
      <c r="L93" s="60"/>
      <c r="M93" s="198" t="s">
        <v>21</v>
      </c>
      <c r="N93" s="199" t="s">
        <v>45</v>
      </c>
      <c r="O93" s="41"/>
      <c r="P93" s="200">
        <f>O93*H93</f>
        <v>0</v>
      </c>
      <c r="Q93" s="200">
        <v>0</v>
      </c>
      <c r="R93" s="200">
        <f>Q93*H93</f>
        <v>0</v>
      </c>
      <c r="S93" s="200">
        <v>0</v>
      </c>
      <c r="T93" s="201">
        <f>S93*H93</f>
        <v>0</v>
      </c>
      <c r="AR93" s="23" t="s">
        <v>135</v>
      </c>
      <c r="AT93" s="23" t="s">
        <v>137</v>
      </c>
      <c r="AU93" s="23" t="s">
        <v>83</v>
      </c>
      <c r="AY93" s="23" t="s">
        <v>136</v>
      </c>
      <c r="BE93" s="202">
        <f>IF(N93="základní",J93,0)</f>
        <v>0</v>
      </c>
      <c r="BF93" s="202">
        <f>IF(N93="snížená",J93,0)</f>
        <v>0</v>
      </c>
      <c r="BG93" s="202">
        <f>IF(N93="zákl. přenesená",J93,0)</f>
        <v>0</v>
      </c>
      <c r="BH93" s="202">
        <f>IF(N93="sníž. přenesená",J93,0)</f>
        <v>0</v>
      </c>
      <c r="BI93" s="202">
        <f>IF(N93="nulová",J93,0)</f>
        <v>0</v>
      </c>
      <c r="BJ93" s="23" t="s">
        <v>81</v>
      </c>
      <c r="BK93" s="202">
        <f>ROUND(I93*H93,2)</f>
        <v>0</v>
      </c>
      <c r="BL93" s="23" t="s">
        <v>135</v>
      </c>
      <c r="BM93" s="23" t="s">
        <v>491</v>
      </c>
    </row>
    <row r="94" spans="2:65" s="1" customFormat="1" ht="16.5" customHeight="1">
      <c r="B94" s="40"/>
      <c r="C94" s="191" t="s">
        <v>150</v>
      </c>
      <c r="D94" s="191" t="s">
        <v>137</v>
      </c>
      <c r="E94" s="192" t="s">
        <v>248</v>
      </c>
      <c r="F94" s="193" t="s">
        <v>249</v>
      </c>
      <c r="G94" s="194" t="s">
        <v>245</v>
      </c>
      <c r="H94" s="195">
        <v>381.15</v>
      </c>
      <c r="I94" s="196"/>
      <c r="J94" s="197">
        <f>ROUND(I94*H94,2)</f>
        <v>0</v>
      </c>
      <c r="K94" s="193" t="s">
        <v>141</v>
      </c>
      <c r="L94" s="60"/>
      <c r="M94" s="198" t="s">
        <v>21</v>
      </c>
      <c r="N94" s="199" t="s">
        <v>45</v>
      </c>
      <c r="O94" s="41"/>
      <c r="P94" s="200">
        <f>O94*H94</f>
        <v>0</v>
      </c>
      <c r="Q94" s="200">
        <v>0</v>
      </c>
      <c r="R94" s="200">
        <f>Q94*H94</f>
        <v>0</v>
      </c>
      <c r="S94" s="200">
        <v>0</v>
      </c>
      <c r="T94" s="201">
        <f>S94*H94</f>
        <v>0</v>
      </c>
      <c r="AR94" s="23" t="s">
        <v>135</v>
      </c>
      <c r="AT94" s="23" t="s">
        <v>137</v>
      </c>
      <c r="AU94" s="23" t="s">
        <v>83</v>
      </c>
      <c r="AY94" s="23" t="s">
        <v>136</v>
      </c>
      <c r="BE94" s="202">
        <f>IF(N94="základní",J94,0)</f>
        <v>0</v>
      </c>
      <c r="BF94" s="202">
        <f>IF(N94="snížená",J94,0)</f>
        <v>0</v>
      </c>
      <c r="BG94" s="202">
        <f>IF(N94="zákl. přenesená",J94,0)</f>
        <v>0</v>
      </c>
      <c r="BH94" s="202">
        <f>IF(N94="sníž. přenesená",J94,0)</f>
        <v>0</v>
      </c>
      <c r="BI94" s="202">
        <f>IF(N94="nulová",J94,0)</f>
        <v>0</v>
      </c>
      <c r="BJ94" s="23" t="s">
        <v>81</v>
      </c>
      <c r="BK94" s="202">
        <f>ROUND(I94*H94,2)</f>
        <v>0</v>
      </c>
      <c r="BL94" s="23" t="s">
        <v>135</v>
      </c>
      <c r="BM94" s="23" t="s">
        <v>492</v>
      </c>
    </row>
    <row r="95" spans="2:51" s="12" customFormat="1" ht="13.5">
      <c r="B95" s="220"/>
      <c r="C95" s="221"/>
      <c r="D95" s="203" t="s">
        <v>212</v>
      </c>
      <c r="E95" s="222" t="s">
        <v>21</v>
      </c>
      <c r="F95" s="223" t="s">
        <v>493</v>
      </c>
      <c r="G95" s="221"/>
      <c r="H95" s="224">
        <v>381.15</v>
      </c>
      <c r="I95" s="225"/>
      <c r="J95" s="221"/>
      <c r="K95" s="221"/>
      <c r="L95" s="226"/>
      <c r="M95" s="227"/>
      <c r="N95" s="228"/>
      <c r="O95" s="228"/>
      <c r="P95" s="228"/>
      <c r="Q95" s="228"/>
      <c r="R95" s="228"/>
      <c r="S95" s="228"/>
      <c r="T95" s="229"/>
      <c r="AT95" s="230" t="s">
        <v>212</v>
      </c>
      <c r="AU95" s="230" t="s">
        <v>83</v>
      </c>
      <c r="AV95" s="12" t="s">
        <v>83</v>
      </c>
      <c r="AW95" s="12" t="s">
        <v>37</v>
      </c>
      <c r="AX95" s="12" t="s">
        <v>74</v>
      </c>
      <c r="AY95" s="230" t="s">
        <v>136</v>
      </c>
    </row>
    <row r="96" spans="2:51" s="13" customFormat="1" ht="13.5">
      <c r="B96" s="231"/>
      <c r="C96" s="232"/>
      <c r="D96" s="203" t="s">
        <v>212</v>
      </c>
      <c r="E96" s="233" t="s">
        <v>21</v>
      </c>
      <c r="F96" s="234" t="s">
        <v>214</v>
      </c>
      <c r="G96" s="232"/>
      <c r="H96" s="235">
        <v>381.15</v>
      </c>
      <c r="I96" s="236"/>
      <c r="J96" s="232"/>
      <c r="K96" s="232"/>
      <c r="L96" s="237"/>
      <c r="M96" s="238"/>
      <c r="N96" s="239"/>
      <c r="O96" s="239"/>
      <c r="P96" s="239"/>
      <c r="Q96" s="239"/>
      <c r="R96" s="239"/>
      <c r="S96" s="239"/>
      <c r="T96" s="240"/>
      <c r="AT96" s="241" t="s">
        <v>212</v>
      </c>
      <c r="AU96" s="241" t="s">
        <v>83</v>
      </c>
      <c r="AV96" s="13" t="s">
        <v>135</v>
      </c>
      <c r="AW96" s="13" t="s">
        <v>37</v>
      </c>
      <c r="AX96" s="13" t="s">
        <v>81</v>
      </c>
      <c r="AY96" s="241" t="s">
        <v>136</v>
      </c>
    </row>
    <row r="97" spans="2:65" s="1" customFormat="1" ht="16.5" customHeight="1">
      <c r="B97" s="40"/>
      <c r="C97" s="191" t="s">
        <v>135</v>
      </c>
      <c r="D97" s="191" t="s">
        <v>137</v>
      </c>
      <c r="E97" s="192" t="s">
        <v>278</v>
      </c>
      <c r="F97" s="193" t="s">
        <v>279</v>
      </c>
      <c r="G97" s="194" t="s">
        <v>259</v>
      </c>
      <c r="H97" s="195">
        <v>770</v>
      </c>
      <c r="I97" s="196"/>
      <c r="J97" s="197">
        <f>ROUND(I97*H97,2)</f>
        <v>0</v>
      </c>
      <c r="K97" s="193" t="s">
        <v>141</v>
      </c>
      <c r="L97" s="60"/>
      <c r="M97" s="198" t="s">
        <v>21</v>
      </c>
      <c r="N97" s="199" t="s">
        <v>45</v>
      </c>
      <c r="O97" s="41"/>
      <c r="P97" s="200">
        <f>O97*H97</f>
        <v>0</v>
      </c>
      <c r="Q97" s="200">
        <v>0</v>
      </c>
      <c r="R97" s="200">
        <f>Q97*H97</f>
        <v>0</v>
      </c>
      <c r="S97" s="200">
        <v>0</v>
      </c>
      <c r="T97" s="201">
        <f>S97*H97</f>
        <v>0</v>
      </c>
      <c r="AR97" s="23" t="s">
        <v>135</v>
      </c>
      <c r="AT97" s="23" t="s">
        <v>137</v>
      </c>
      <c r="AU97" s="23" t="s">
        <v>83</v>
      </c>
      <c r="AY97" s="23" t="s">
        <v>136</v>
      </c>
      <c r="BE97" s="202">
        <f>IF(N97="základní",J97,0)</f>
        <v>0</v>
      </c>
      <c r="BF97" s="202">
        <f>IF(N97="snížená",J97,0)</f>
        <v>0</v>
      </c>
      <c r="BG97" s="202">
        <f>IF(N97="zákl. přenesená",J97,0)</f>
        <v>0</v>
      </c>
      <c r="BH97" s="202">
        <f>IF(N97="sníž. přenesená",J97,0)</f>
        <v>0</v>
      </c>
      <c r="BI97" s="202">
        <f>IF(N97="nulová",J97,0)</f>
        <v>0</v>
      </c>
      <c r="BJ97" s="23" t="s">
        <v>81</v>
      </c>
      <c r="BK97" s="202">
        <f>ROUND(I97*H97,2)</f>
        <v>0</v>
      </c>
      <c r="BL97" s="23" t="s">
        <v>135</v>
      </c>
      <c r="BM97" s="23" t="s">
        <v>494</v>
      </c>
    </row>
    <row r="98" spans="2:63" s="10" customFormat="1" ht="29.85" customHeight="1">
      <c r="B98" s="177"/>
      <c r="C98" s="178"/>
      <c r="D98" s="179" t="s">
        <v>73</v>
      </c>
      <c r="E98" s="218" t="s">
        <v>158</v>
      </c>
      <c r="F98" s="218" t="s">
        <v>304</v>
      </c>
      <c r="G98" s="178"/>
      <c r="H98" s="178"/>
      <c r="I98" s="181"/>
      <c r="J98" s="219">
        <f>BK98</f>
        <v>0</v>
      </c>
      <c r="K98" s="178"/>
      <c r="L98" s="183"/>
      <c r="M98" s="184"/>
      <c r="N98" s="185"/>
      <c r="O98" s="185"/>
      <c r="P98" s="186">
        <f>SUM(P99:P101)</f>
        <v>0</v>
      </c>
      <c r="Q98" s="185"/>
      <c r="R98" s="186">
        <f>SUM(R99:R101)</f>
        <v>0</v>
      </c>
      <c r="S98" s="185"/>
      <c r="T98" s="187">
        <f>SUM(T99:T101)</f>
        <v>0</v>
      </c>
      <c r="AR98" s="188" t="s">
        <v>81</v>
      </c>
      <c r="AT98" s="189" t="s">
        <v>73</v>
      </c>
      <c r="AU98" s="189" t="s">
        <v>81</v>
      </c>
      <c r="AY98" s="188" t="s">
        <v>136</v>
      </c>
      <c r="BK98" s="190">
        <f>SUM(BK99:BK101)</f>
        <v>0</v>
      </c>
    </row>
    <row r="99" spans="2:65" s="1" customFormat="1" ht="16.5" customHeight="1">
      <c r="B99" s="40"/>
      <c r="C99" s="191" t="s">
        <v>158</v>
      </c>
      <c r="D99" s="191" t="s">
        <v>137</v>
      </c>
      <c r="E99" s="192" t="s">
        <v>495</v>
      </c>
      <c r="F99" s="193" t="s">
        <v>496</v>
      </c>
      <c r="G99" s="194" t="s">
        <v>259</v>
      </c>
      <c r="H99" s="195">
        <v>1540</v>
      </c>
      <c r="I99" s="196"/>
      <c r="J99" s="197">
        <f>ROUND(I99*H99,2)</f>
        <v>0</v>
      </c>
      <c r="K99" s="193" t="s">
        <v>141</v>
      </c>
      <c r="L99" s="60"/>
      <c r="M99" s="198" t="s">
        <v>21</v>
      </c>
      <c r="N99" s="199" t="s">
        <v>45</v>
      </c>
      <c r="O99" s="41"/>
      <c r="P99" s="200">
        <f>O99*H99</f>
        <v>0</v>
      </c>
      <c r="Q99" s="200">
        <v>0</v>
      </c>
      <c r="R99" s="200">
        <f>Q99*H99</f>
        <v>0</v>
      </c>
      <c r="S99" s="200">
        <v>0</v>
      </c>
      <c r="T99" s="201">
        <f>S99*H99</f>
        <v>0</v>
      </c>
      <c r="AR99" s="23" t="s">
        <v>135</v>
      </c>
      <c r="AT99" s="23" t="s">
        <v>137</v>
      </c>
      <c r="AU99" s="23" t="s">
        <v>83</v>
      </c>
      <c r="AY99" s="23" t="s">
        <v>136</v>
      </c>
      <c r="BE99" s="202">
        <f>IF(N99="základní",J99,0)</f>
        <v>0</v>
      </c>
      <c r="BF99" s="202">
        <f>IF(N99="snížená",J99,0)</f>
        <v>0</v>
      </c>
      <c r="BG99" s="202">
        <f>IF(N99="zákl. přenesená",J99,0)</f>
        <v>0</v>
      </c>
      <c r="BH99" s="202">
        <f>IF(N99="sníž. přenesená",J99,0)</f>
        <v>0</v>
      </c>
      <c r="BI99" s="202">
        <f>IF(N99="nulová",J99,0)</f>
        <v>0</v>
      </c>
      <c r="BJ99" s="23" t="s">
        <v>81</v>
      </c>
      <c r="BK99" s="202">
        <f>ROUND(I99*H99,2)</f>
        <v>0</v>
      </c>
      <c r="BL99" s="23" t="s">
        <v>135</v>
      </c>
      <c r="BM99" s="23" t="s">
        <v>497</v>
      </c>
    </row>
    <row r="100" spans="2:51" s="12" customFormat="1" ht="27">
      <c r="B100" s="220"/>
      <c r="C100" s="221"/>
      <c r="D100" s="203" t="s">
        <v>212</v>
      </c>
      <c r="E100" s="222" t="s">
        <v>21</v>
      </c>
      <c r="F100" s="223" t="s">
        <v>498</v>
      </c>
      <c r="G100" s="221"/>
      <c r="H100" s="224">
        <v>1540</v>
      </c>
      <c r="I100" s="225"/>
      <c r="J100" s="221"/>
      <c r="K100" s="221"/>
      <c r="L100" s="226"/>
      <c r="M100" s="227"/>
      <c r="N100" s="228"/>
      <c r="O100" s="228"/>
      <c r="P100" s="228"/>
      <c r="Q100" s="228"/>
      <c r="R100" s="228"/>
      <c r="S100" s="228"/>
      <c r="T100" s="229"/>
      <c r="AT100" s="230" t="s">
        <v>212</v>
      </c>
      <c r="AU100" s="230" t="s">
        <v>83</v>
      </c>
      <c r="AV100" s="12" t="s">
        <v>83</v>
      </c>
      <c r="AW100" s="12" t="s">
        <v>37</v>
      </c>
      <c r="AX100" s="12" t="s">
        <v>74</v>
      </c>
      <c r="AY100" s="230" t="s">
        <v>136</v>
      </c>
    </row>
    <row r="101" spans="2:51" s="13" customFormat="1" ht="13.5">
      <c r="B101" s="231"/>
      <c r="C101" s="232"/>
      <c r="D101" s="203" t="s">
        <v>212</v>
      </c>
      <c r="E101" s="233" t="s">
        <v>21</v>
      </c>
      <c r="F101" s="234" t="s">
        <v>214</v>
      </c>
      <c r="G101" s="232"/>
      <c r="H101" s="235">
        <v>1540</v>
      </c>
      <c r="I101" s="236"/>
      <c r="J101" s="232"/>
      <c r="K101" s="232"/>
      <c r="L101" s="237"/>
      <c r="M101" s="238"/>
      <c r="N101" s="239"/>
      <c r="O101" s="239"/>
      <c r="P101" s="239"/>
      <c r="Q101" s="239"/>
      <c r="R101" s="239"/>
      <c r="S101" s="239"/>
      <c r="T101" s="240"/>
      <c r="AT101" s="241" t="s">
        <v>212</v>
      </c>
      <c r="AU101" s="241" t="s">
        <v>83</v>
      </c>
      <c r="AV101" s="13" t="s">
        <v>135</v>
      </c>
      <c r="AW101" s="13" t="s">
        <v>37</v>
      </c>
      <c r="AX101" s="13" t="s">
        <v>81</v>
      </c>
      <c r="AY101" s="241" t="s">
        <v>136</v>
      </c>
    </row>
    <row r="102" spans="2:63" s="10" customFormat="1" ht="29.85" customHeight="1">
      <c r="B102" s="177"/>
      <c r="C102" s="178"/>
      <c r="D102" s="179" t="s">
        <v>73</v>
      </c>
      <c r="E102" s="218" t="s">
        <v>177</v>
      </c>
      <c r="F102" s="218" t="s">
        <v>381</v>
      </c>
      <c r="G102" s="178"/>
      <c r="H102" s="178"/>
      <c r="I102" s="181"/>
      <c r="J102" s="219">
        <f>BK102</f>
        <v>0</v>
      </c>
      <c r="K102" s="178"/>
      <c r="L102" s="183"/>
      <c r="M102" s="184"/>
      <c r="N102" s="185"/>
      <c r="O102" s="185"/>
      <c r="P102" s="186">
        <f>SUM(P103:P105)</f>
        <v>0</v>
      </c>
      <c r="Q102" s="185"/>
      <c r="R102" s="186">
        <f>SUM(R103:R105)</f>
        <v>0.3619</v>
      </c>
      <c r="S102" s="185"/>
      <c r="T102" s="187">
        <f>SUM(T103:T105)</f>
        <v>0</v>
      </c>
      <c r="AR102" s="188" t="s">
        <v>81</v>
      </c>
      <c r="AT102" s="189" t="s">
        <v>73</v>
      </c>
      <c r="AU102" s="189" t="s">
        <v>81</v>
      </c>
      <c r="AY102" s="188" t="s">
        <v>136</v>
      </c>
      <c r="BK102" s="190">
        <f>SUM(BK103:BK105)</f>
        <v>0</v>
      </c>
    </row>
    <row r="103" spans="2:65" s="1" customFormat="1" ht="25.5" customHeight="1">
      <c r="B103" s="40"/>
      <c r="C103" s="191" t="s">
        <v>162</v>
      </c>
      <c r="D103" s="191" t="s">
        <v>137</v>
      </c>
      <c r="E103" s="192" t="s">
        <v>499</v>
      </c>
      <c r="F103" s="193" t="s">
        <v>500</v>
      </c>
      <c r="G103" s="194" t="s">
        <v>259</v>
      </c>
      <c r="H103" s="195">
        <v>770</v>
      </c>
      <c r="I103" s="196"/>
      <c r="J103" s="197">
        <f>ROUND(I103*H103,2)</f>
        <v>0</v>
      </c>
      <c r="K103" s="193" t="s">
        <v>141</v>
      </c>
      <c r="L103" s="60"/>
      <c r="M103" s="198" t="s">
        <v>21</v>
      </c>
      <c r="N103" s="199" t="s">
        <v>45</v>
      </c>
      <c r="O103" s="41"/>
      <c r="P103" s="200">
        <f>O103*H103</f>
        <v>0</v>
      </c>
      <c r="Q103" s="200">
        <v>0.00047</v>
      </c>
      <c r="R103" s="200">
        <f>Q103*H103</f>
        <v>0.3619</v>
      </c>
      <c r="S103" s="200">
        <v>0</v>
      </c>
      <c r="T103" s="201">
        <f>S103*H103</f>
        <v>0</v>
      </c>
      <c r="AR103" s="23" t="s">
        <v>135</v>
      </c>
      <c r="AT103" s="23" t="s">
        <v>137</v>
      </c>
      <c r="AU103" s="23" t="s">
        <v>83</v>
      </c>
      <c r="AY103" s="23" t="s">
        <v>136</v>
      </c>
      <c r="BE103" s="202">
        <f>IF(N103="základní",J103,0)</f>
        <v>0</v>
      </c>
      <c r="BF103" s="202">
        <f>IF(N103="snížená",J103,0)</f>
        <v>0</v>
      </c>
      <c r="BG103" s="202">
        <f>IF(N103="zákl. přenesená",J103,0)</f>
        <v>0</v>
      </c>
      <c r="BH103" s="202">
        <f>IF(N103="sníž. přenesená",J103,0)</f>
        <v>0</v>
      </c>
      <c r="BI103" s="202">
        <f>IF(N103="nulová",J103,0)</f>
        <v>0</v>
      </c>
      <c r="BJ103" s="23" t="s">
        <v>81</v>
      </c>
      <c r="BK103" s="202">
        <f>ROUND(I103*H103,2)</f>
        <v>0</v>
      </c>
      <c r="BL103" s="23" t="s">
        <v>135</v>
      </c>
      <c r="BM103" s="23" t="s">
        <v>501</v>
      </c>
    </row>
    <row r="104" spans="2:51" s="12" customFormat="1" ht="13.5">
      <c r="B104" s="220"/>
      <c r="C104" s="221"/>
      <c r="D104" s="203" t="s">
        <v>212</v>
      </c>
      <c r="E104" s="222" t="s">
        <v>21</v>
      </c>
      <c r="F104" s="223" t="s">
        <v>502</v>
      </c>
      <c r="G104" s="221"/>
      <c r="H104" s="224">
        <v>770</v>
      </c>
      <c r="I104" s="225"/>
      <c r="J104" s="221"/>
      <c r="K104" s="221"/>
      <c r="L104" s="226"/>
      <c r="M104" s="227"/>
      <c r="N104" s="228"/>
      <c r="O104" s="228"/>
      <c r="P104" s="228"/>
      <c r="Q104" s="228"/>
      <c r="R104" s="228"/>
      <c r="S104" s="228"/>
      <c r="T104" s="229"/>
      <c r="AT104" s="230" t="s">
        <v>212</v>
      </c>
      <c r="AU104" s="230" t="s">
        <v>83</v>
      </c>
      <c r="AV104" s="12" t="s">
        <v>83</v>
      </c>
      <c r="AW104" s="12" t="s">
        <v>37</v>
      </c>
      <c r="AX104" s="12" t="s">
        <v>74</v>
      </c>
      <c r="AY104" s="230" t="s">
        <v>136</v>
      </c>
    </row>
    <row r="105" spans="2:51" s="13" customFormat="1" ht="13.5">
      <c r="B105" s="231"/>
      <c r="C105" s="232"/>
      <c r="D105" s="203" t="s">
        <v>212</v>
      </c>
      <c r="E105" s="233" t="s">
        <v>21</v>
      </c>
      <c r="F105" s="234" t="s">
        <v>214</v>
      </c>
      <c r="G105" s="232"/>
      <c r="H105" s="235">
        <v>770</v>
      </c>
      <c r="I105" s="236"/>
      <c r="J105" s="232"/>
      <c r="K105" s="232"/>
      <c r="L105" s="237"/>
      <c r="M105" s="238"/>
      <c r="N105" s="239"/>
      <c r="O105" s="239"/>
      <c r="P105" s="239"/>
      <c r="Q105" s="239"/>
      <c r="R105" s="239"/>
      <c r="S105" s="239"/>
      <c r="T105" s="240"/>
      <c r="AT105" s="241" t="s">
        <v>212</v>
      </c>
      <c r="AU105" s="241" t="s">
        <v>83</v>
      </c>
      <c r="AV105" s="13" t="s">
        <v>135</v>
      </c>
      <c r="AW105" s="13" t="s">
        <v>37</v>
      </c>
      <c r="AX105" s="13" t="s">
        <v>81</v>
      </c>
      <c r="AY105" s="241" t="s">
        <v>136</v>
      </c>
    </row>
    <row r="106" spans="2:63" s="10" customFormat="1" ht="29.85" customHeight="1">
      <c r="B106" s="177"/>
      <c r="C106" s="178"/>
      <c r="D106" s="179" t="s">
        <v>73</v>
      </c>
      <c r="E106" s="218" t="s">
        <v>480</v>
      </c>
      <c r="F106" s="218" t="s">
        <v>481</v>
      </c>
      <c r="G106" s="178"/>
      <c r="H106" s="178"/>
      <c r="I106" s="181"/>
      <c r="J106" s="219">
        <f>BK106</f>
        <v>0</v>
      </c>
      <c r="K106" s="178"/>
      <c r="L106" s="183"/>
      <c r="M106" s="184"/>
      <c r="N106" s="185"/>
      <c r="O106" s="185"/>
      <c r="P106" s="186">
        <f>P107</f>
        <v>0</v>
      </c>
      <c r="Q106" s="185"/>
      <c r="R106" s="186">
        <f>R107</f>
        <v>0</v>
      </c>
      <c r="S106" s="185"/>
      <c r="T106" s="187">
        <f>T107</f>
        <v>0</v>
      </c>
      <c r="AR106" s="188" t="s">
        <v>81</v>
      </c>
      <c r="AT106" s="189" t="s">
        <v>73</v>
      </c>
      <c r="AU106" s="189" t="s">
        <v>81</v>
      </c>
      <c r="AY106" s="188" t="s">
        <v>136</v>
      </c>
      <c r="BK106" s="190">
        <f>BK107</f>
        <v>0</v>
      </c>
    </row>
    <row r="107" spans="2:65" s="1" customFormat="1" ht="25.5" customHeight="1">
      <c r="B107" s="40"/>
      <c r="C107" s="191" t="s">
        <v>167</v>
      </c>
      <c r="D107" s="191" t="s">
        <v>137</v>
      </c>
      <c r="E107" s="192" t="s">
        <v>503</v>
      </c>
      <c r="F107" s="193" t="s">
        <v>504</v>
      </c>
      <c r="G107" s="194" t="s">
        <v>245</v>
      </c>
      <c r="H107" s="195">
        <v>0.362</v>
      </c>
      <c r="I107" s="196"/>
      <c r="J107" s="197">
        <f>ROUND(I107*H107,2)</f>
        <v>0</v>
      </c>
      <c r="K107" s="193" t="s">
        <v>141</v>
      </c>
      <c r="L107" s="60"/>
      <c r="M107" s="198" t="s">
        <v>21</v>
      </c>
      <c r="N107" s="262" t="s">
        <v>45</v>
      </c>
      <c r="O107" s="207"/>
      <c r="P107" s="263">
        <f>O107*H107</f>
        <v>0</v>
      </c>
      <c r="Q107" s="263">
        <v>0</v>
      </c>
      <c r="R107" s="263">
        <f>Q107*H107</f>
        <v>0</v>
      </c>
      <c r="S107" s="263">
        <v>0</v>
      </c>
      <c r="T107" s="264">
        <f>S107*H107</f>
        <v>0</v>
      </c>
      <c r="AR107" s="23" t="s">
        <v>135</v>
      </c>
      <c r="AT107" s="23" t="s">
        <v>137</v>
      </c>
      <c r="AU107" s="23" t="s">
        <v>83</v>
      </c>
      <c r="AY107" s="23" t="s">
        <v>136</v>
      </c>
      <c r="BE107" s="202">
        <f>IF(N107="základní",J107,0)</f>
        <v>0</v>
      </c>
      <c r="BF107" s="202">
        <f>IF(N107="snížená",J107,0)</f>
        <v>0</v>
      </c>
      <c r="BG107" s="202">
        <f>IF(N107="zákl. přenesená",J107,0)</f>
        <v>0</v>
      </c>
      <c r="BH107" s="202">
        <f>IF(N107="sníž. přenesená",J107,0)</f>
        <v>0</v>
      </c>
      <c r="BI107" s="202">
        <f>IF(N107="nulová",J107,0)</f>
        <v>0</v>
      </c>
      <c r="BJ107" s="23" t="s">
        <v>81</v>
      </c>
      <c r="BK107" s="202">
        <f>ROUND(I107*H107,2)</f>
        <v>0</v>
      </c>
      <c r="BL107" s="23" t="s">
        <v>135</v>
      </c>
      <c r="BM107" s="23" t="s">
        <v>505</v>
      </c>
    </row>
    <row r="108" spans="2:12" s="1" customFormat="1" ht="6.95" customHeight="1">
      <c r="B108" s="55"/>
      <c r="C108" s="56"/>
      <c r="D108" s="56"/>
      <c r="E108" s="56"/>
      <c r="F108" s="56"/>
      <c r="G108" s="56"/>
      <c r="H108" s="56"/>
      <c r="I108" s="147"/>
      <c r="J108" s="56"/>
      <c r="K108" s="56"/>
      <c r="L108" s="60"/>
    </row>
  </sheetData>
  <sheetProtection algorithmName="SHA-512" hashValue="zwoXx/MhV555Ux9yLWpS/WwfocZd6Me5BRe/5RT7IXM5RzEdS5QP28syjRH/Y0qWvfgIpZbPb1A/m/sxH2Plng==" saltValue="uDlMNE2SX2aLSmZ64rcXStAQVak+pF+HC50Hav4LBvotv2vE6ZyZj6mPaiVj8M0Hol0+uN6gtoZlbHZ+DjpWPw==" spinCount="100000" sheet="1" objects="1" scenarios="1" formatColumns="0" formatRows="0" autoFilter="0"/>
  <autoFilter ref="C86:K107"/>
  <mergeCells count="13">
    <mergeCell ref="E79:H79"/>
    <mergeCell ref="G1:H1"/>
    <mergeCell ref="L2:V2"/>
    <mergeCell ref="E49:H49"/>
    <mergeCell ref="E51:H51"/>
    <mergeCell ref="J55:J56"/>
    <mergeCell ref="E75:H75"/>
    <mergeCell ref="E77:H77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portrait" paperSize="9" scale="70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R18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20"/>
      <c r="C1" s="120"/>
      <c r="D1" s="121" t="s">
        <v>1</v>
      </c>
      <c r="E1" s="120"/>
      <c r="F1" s="122" t="s">
        <v>104</v>
      </c>
      <c r="G1" s="315" t="s">
        <v>105</v>
      </c>
      <c r="H1" s="315"/>
      <c r="I1" s="123"/>
      <c r="J1" s="122" t="s">
        <v>106</v>
      </c>
      <c r="K1" s="121" t="s">
        <v>107</v>
      </c>
      <c r="L1" s="122" t="s">
        <v>108</v>
      </c>
      <c r="M1" s="122"/>
      <c r="N1" s="122"/>
      <c r="O1" s="122"/>
      <c r="P1" s="122"/>
      <c r="Q1" s="122"/>
      <c r="R1" s="122"/>
      <c r="S1" s="122"/>
      <c r="T1" s="122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AT2" s="23" t="s">
        <v>97</v>
      </c>
    </row>
    <row r="3" spans="2:46" ht="6.95" customHeight="1">
      <c r="B3" s="24"/>
      <c r="C3" s="25"/>
      <c r="D3" s="25"/>
      <c r="E3" s="25"/>
      <c r="F3" s="25"/>
      <c r="G3" s="25"/>
      <c r="H3" s="25"/>
      <c r="I3" s="124"/>
      <c r="J3" s="25"/>
      <c r="K3" s="26"/>
      <c r="AT3" s="23" t="s">
        <v>83</v>
      </c>
    </row>
    <row r="4" spans="2:46" ht="36.95" customHeight="1">
      <c r="B4" s="27"/>
      <c r="C4" s="28"/>
      <c r="D4" s="29" t="s">
        <v>109</v>
      </c>
      <c r="E4" s="28"/>
      <c r="F4" s="28"/>
      <c r="G4" s="28"/>
      <c r="H4" s="28"/>
      <c r="I4" s="125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25"/>
      <c r="J5" s="28"/>
      <c r="K5" s="30"/>
    </row>
    <row r="6" spans="2:11" ht="13.5">
      <c r="B6" s="27"/>
      <c r="C6" s="28"/>
      <c r="D6" s="36" t="s">
        <v>18</v>
      </c>
      <c r="E6" s="28"/>
      <c r="F6" s="28"/>
      <c r="G6" s="28"/>
      <c r="H6" s="28"/>
      <c r="I6" s="125"/>
      <c r="J6" s="28"/>
      <c r="K6" s="30"/>
    </row>
    <row r="7" spans="2:11" ht="16.5" customHeight="1">
      <c r="B7" s="27"/>
      <c r="C7" s="28"/>
      <c r="D7" s="28"/>
      <c r="E7" s="307" t="str">
        <f>'Rekapitulace stavby'!K6</f>
        <v>Rozšíření parkoviště u DPS Revoluční, Nový Jičín</v>
      </c>
      <c r="F7" s="308"/>
      <c r="G7" s="308"/>
      <c r="H7" s="308"/>
      <c r="I7" s="125"/>
      <c r="J7" s="28"/>
      <c r="K7" s="30"/>
    </row>
    <row r="8" spans="2:11" ht="13.5">
      <c r="B8" s="27"/>
      <c r="C8" s="28"/>
      <c r="D8" s="36" t="s">
        <v>110</v>
      </c>
      <c r="E8" s="28"/>
      <c r="F8" s="28"/>
      <c r="G8" s="28"/>
      <c r="H8" s="28"/>
      <c r="I8" s="125"/>
      <c r="J8" s="28"/>
      <c r="K8" s="30"/>
    </row>
    <row r="9" spans="2:11" s="1" customFormat="1" ht="16.5" customHeight="1">
      <c r="B9" s="40"/>
      <c r="C9" s="41"/>
      <c r="D9" s="41"/>
      <c r="E9" s="307" t="s">
        <v>506</v>
      </c>
      <c r="F9" s="310"/>
      <c r="G9" s="310"/>
      <c r="H9" s="310"/>
      <c r="I9" s="126"/>
      <c r="J9" s="41"/>
      <c r="K9" s="44"/>
    </row>
    <row r="10" spans="2:11" s="1" customFormat="1" ht="13.5">
      <c r="B10" s="40"/>
      <c r="C10" s="41"/>
      <c r="D10" s="36" t="s">
        <v>195</v>
      </c>
      <c r="E10" s="41"/>
      <c r="F10" s="41"/>
      <c r="G10" s="41"/>
      <c r="H10" s="41"/>
      <c r="I10" s="126"/>
      <c r="J10" s="41"/>
      <c r="K10" s="44"/>
    </row>
    <row r="11" spans="2:11" s="1" customFormat="1" ht="36.95" customHeight="1">
      <c r="B11" s="40"/>
      <c r="C11" s="41"/>
      <c r="D11" s="41"/>
      <c r="E11" s="309" t="s">
        <v>507</v>
      </c>
      <c r="F11" s="310"/>
      <c r="G11" s="310"/>
      <c r="H11" s="310"/>
      <c r="I11" s="126"/>
      <c r="J11" s="41"/>
      <c r="K11" s="44"/>
    </row>
    <row r="12" spans="2:11" s="1" customFormat="1" ht="13.5">
      <c r="B12" s="40"/>
      <c r="C12" s="41"/>
      <c r="D12" s="41"/>
      <c r="E12" s="41"/>
      <c r="F12" s="41"/>
      <c r="G12" s="41"/>
      <c r="H12" s="41"/>
      <c r="I12" s="126"/>
      <c r="J12" s="41"/>
      <c r="K12" s="44"/>
    </row>
    <row r="13" spans="2:11" s="1" customFormat="1" ht="14.45" customHeight="1">
      <c r="B13" s="40"/>
      <c r="C13" s="41"/>
      <c r="D13" s="36" t="s">
        <v>20</v>
      </c>
      <c r="E13" s="41"/>
      <c r="F13" s="34" t="s">
        <v>21</v>
      </c>
      <c r="G13" s="41"/>
      <c r="H13" s="41"/>
      <c r="I13" s="127" t="s">
        <v>22</v>
      </c>
      <c r="J13" s="34" t="s">
        <v>21</v>
      </c>
      <c r="K13" s="44"/>
    </row>
    <row r="14" spans="2:11" s="1" customFormat="1" ht="14.45" customHeight="1">
      <c r="B14" s="40"/>
      <c r="C14" s="41"/>
      <c r="D14" s="36" t="s">
        <v>23</v>
      </c>
      <c r="E14" s="41"/>
      <c r="F14" s="34" t="s">
        <v>24</v>
      </c>
      <c r="G14" s="41"/>
      <c r="H14" s="41"/>
      <c r="I14" s="127" t="s">
        <v>25</v>
      </c>
      <c r="J14" s="128" t="str">
        <f>'Rekapitulace stavby'!AN8</f>
        <v>18. 6. 2018</v>
      </c>
      <c r="K14" s="44"/>
    </row>
    <row r="15" spans="2:11" s="1" customFormat="1" ht="10.9" customHeight="1">
      <c r="B15" s="40"/>
      <c r="C15" s="41"/>
      <c r="D15" s="41"/>
      <c r="E15" s="41"/>
      <c r="F15" s="41"/>
      <c r="G15" s="41"/>
      <c r="H15" s="41"/>
      <c r="I15" s="126"/>
      <c r="J15" s="41"/>
      <c r="K15" s="44"/>
    </row>
    <row r="16" spans="2:11" s="1" customFormat="1" ht="14.45" customHeight="1">
      <c r="B16" s="40"/>
      <c r="C16" s="41"/>
      <c r="D16" s="36" t="s">
        <v>27</v>
      </c>
      <c r="E16" s="41"/>
      <c r="F16" s="41"/>
      <c r="G16" s="41"/>
      <c r="H16" s="41"/>
      <c r="I16" s="127" t="s">
        <v>28</v>
      </c>
      <c r="J16" s="34" t="s">
        <v>29</v>
      </c>
      <c r="K16" s="44"/>
    </row>
    <row r="17" spans="2:11" s="1" customFormat="1" ht="18" customHeight="1">
      <c r="B17" s="40"/>
      <c r="C17" s="41"/>
      <c r="D17" s="41"/>
      <c r="E17" s="34" t="s">
        <v>30</v>
      </c>
      <c r="F17" s="41"/>
      <c r="G17" s="41"/>
      <c r="H17" s="41"/>
      <c r="I17" s="127" t="s">
        <v>31</v>
      </c>
      <c r="J17" s="34" t="s">
        <v>32</v>
      </c>
      <c r="K17" s="44"/>
    </row>
    <row r="18" spans="2:11" s="1" customFormat="1" ht="6.95" customHeight="1">
      <c r="B18" s="40"/>
      <c r="C18" s="41"/>
      <c r="D18" s="41"/>
      <c r="E18" s="41"/>
      <c r="F18" s="41"/>
      <c r="G18" s="41"/>
      <c r="H18" s="41"/>
      <c r="I18" s="126"/>
      <c r="J18" s="41"/>
      <c r="K18" s="44"/>
    </row>
    <row r="19" spans="2:11" s="1" customFormat="1" ht="14.45" customHeight="1">
      <c r="B19" s="40"/>
      <c r="C19" s="41"/>
      <c r="D19" s="36" t="s">
        <v>33</v>
      </c>
      <c r="E19" s="41"/>
      <c r="F19" s="41"/>
      <c r="G19" s="41"/>
      <c r="H19" s="41"/>
      <c r="I19" s="127" t="s">
        <v>28</v>
      </c>
      <c r="J19" s="34" t="str">
        <f>IF('Rekapitulace stavby'!AN13="Vyplň údaj","",IF('Rekapitulace stavby'!AN13="","",'Rekapitulace stavby'!AN13))</f>
        <v/>
      </c>
      <c r="K19" s="44"/>
    </row>
    <row r="20" spans="2:11" s="1" customFormat="1" ht="18" customHeight="1">
      <c r="B20" s="40"/>
      <c r="C20" s="41"/>
      <c r="D20" s="41"/>
      <c r="E20" s="34" t="str">
        <f>IF('Rekapitulace stavby'!E14="Vyplň údaj","",IF('Rekapitulace stavby'!E14="","",'Rekapitulace stavby'!E14))</f>
        <v/>
      </c>
      <c r="F20" s="41"/>
      <c r="G20" s="41"/>
      <c r="H20" s="41"/>
      <c r="I20" s="127" t="s">
        <v>31</v>
      </c>
      <c r="J20" s="34" t="str">
        <f>IF('Rekapitulace stavby'!AN14="Vyplň údaj","",IF('Rekapitulace stavby'!AN14="","",'Rekapitulace stavby'!AN14))</f>
        <v/>
      </c>
      <c r="K20" s="44"/>
    </row>
    <row r="21" spans="2:11" s="1" customFormat="1" ht="6.95" customHeight="1">
      <c r="B21" s="40"/>
      <c r="C21" s="41"/>
      <c r="D21" s="41"/>
      <c r="E21" s="41"/>
      <c r="F21" s="41"/>
      <c r="G21" s="41"/>
      <c r="H21" s="41"/>
      <c r="I21" s="126"/>
      <c r="J21" s="41"/>
      <c r="K21" s="44"/>
    </row>
    <row r="22" spans="2:11" s="1" customFormat="1" ht="14.45" customHeight="1">
      <c r="B22" s="40"/>
      <c r="C22" s="41"/>
      <c r="D22" s="36" t="s">
        <v>35</v>
      </c>
      <c r="E22" s="41"/>
      <c r="F22" s="41"/>
      <c r="G22" s="41"/>
      <c r="H22" s="41"/>
      <c r="I22" s="127" t="s">
        <v>28</v>
      </c>
      <c r="J22" s="34" t="s">
        <v>36</v>
      </c>
      <c r="K22" s="44"/>
    </row>
    <row r="23" spans="2:11" s="1" customFormat="1" ht="18" customHeight="1">
      <c r="B23" s="40"/>
      <c r="C23" s="41"/>
      <c r="D23" s="41"/>
      <c r="E23" s="34" t="s">
        <v>38</v>
      </c>
      <c r="F23" s="41"/>
      <c r="G23" s="41"/>
      <c r="H23" s="41"/>
      <c r="I23" s="127" t="s">
        <v>31</v>
      </c>
      <c r="J23" s="34" t="s">
        <v>21</v>
      </c>
      <c r="K23" s="44"/>
    </row>
    <row r="24" spans="2:11" s="1" customFormat="1" ht="6.95" customHeight="1">
      <c r="B24" s="40"/>
      <c r="C24" s="41"/>
      <c r="D24" s="41"/>
      <c r="E24" s="41"/>
      <c r="F24" s="41"/>
      <c r="G24" s="41"/>
      <c r="H24" s="41"/>
      <c r="I24" s="126"/>
      <c r="J24" s="41"/>
      <c r="K24" s="44"/>
    </row>
    <row r="25" spans="2:11" s="1" customFormat="1" ht="14.45" customHeight="1">
      <c r="B25" s="40"/>
      <c r="C25" s="41"/>
      <c r="D25" s="36" t="s">
        <v>39</v>
      </c>
      <c r="E25" s="41"/>
      <c r="F25" s="41"/>
      <c r="G25" s="41"/>
      <c r="H25" s="41"/>
      <c r="I25" s="126"/>
      <c r="J25" s="41"/>
      <c r="K25" s="44"/>
    </row>
    <row r="26" spans="2:11" s="7" customFormat="1" ht="16.5" customHeight="1">
      <c r="B26" s="129"/>
      <c r="C26" s="130"/>
      <c r="D26" s="130"/>
      <c r="E26" s="272" t="s">
        <v>21</v>
      </c>
      <c r="F26" s="272"/>
      <c r="G26" s="272"/>
      <c r="H26" s="272"/>
      <c r="I26" s="131"/>
      <c r="J26" s="130"/>
      <c r="K26" s="132"/>
    </row>
    <row r="27" spans="2:11" s="1" customFormat="1" ht="6.95" customHeight="1">
      <c r="B27" s="40"/>
      <c r="C27" s="41"/>
      <c r="D27" s="41"/>
      <c r="E27" s="41"/>
      <c r="F27" s="41"/>
      <c r="G27" s="41"/>
      <c r="H27" s="41"/>
      <c r="I27" s="126"/>
      <c r="J27" s="41"/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33"/>
      <c r="J28" s="84"/>
      <c r="K28" s="134"/>
    </row>
    <row r="29" spans="2:11" s="1" customFormat="1" ht="25.35" customHeight="1">
      <c r="B29" s="40"/>
      <c r="C29" s="41"/>
      <c r="D29" s="135" t="s">
        <v>40</v>
      </c>
      <c r="E29" s="41"/>
      <c r="F29" s="41"/>
      <c r="G29" s="41"/>
      <c r="H29" s="41"/>
      <c r="I29" s="126"/>
      <c r="J29" s="136">
        <f>ROUND(J88,2)</f>
        <v>0</v>
      </c>
      <c r="K29" s="44"/>
    </row>
    <row r="30" spans="2:11" s="1" customFormat="1" ht="6.95" customHeight="1">
      <c r="B30" s="40"/>
      <c r="C30" s="41"/>
      <c r="D30" s="84"/>
      <c r="E30" s="84"/>
      <c r="F30" s="84"/>
      <c r="G30" s="84"/>
      <c r="H30" s="84"/>
      <c r="I30" s="133"/>
      <c r="J30" s="84"/>
      <c r="K30" s="134"/>
    </row>
    <row r="31" spans="2:11" s="1" customFormat="1" ht="14.45" customHeight="1">
      <c r="B31" s="40"/>
      <c r="C31" s="41"/>
      <c r="D31" s="41"/>
      <c r="E31" s="41"/>
      <c r="F31" s="45" t="s">
        <v>42</v>
      </c>
      <c r="G31" s="41"/>
      <c r="H31" s="41"/>
      <c r="I31" s="137" t="s">
        <v>41</v>
      </c>
      <c r="J31" s="45" t="s">
        <v>43</v>
      </c>
      <c r="K31" s="44"/>
    </row>
    <row r="32" spans="2:11" s="1" customFormat="1" ht="14.45" customHeight="1">
      <c r="B32" s="40"/>
      <c r="C32" s="41"/>
      <c r="D32" s="48" t="s">
        <v>44</v>
      </c>
      <c r="E32" s="48" t="s">
        <v>45</v>
      </c>
      <c r="F32" s="138">
        <f>ROUND(SUM(BE88:BE182),2)</f>
        <v>0</v>
      </c>
      <c r="G32" s="41"/>
      <c r="H32" s="41"/>
      <c r="I32" s="139">
        <v>0.21</v>
      </c>
      <c r="J32" s="138">
        <f>ROUND(ROUND((SUM(BE88:BE182)),2)*I32,2)</f>
        <v>0</v>
      </c>
      <c r="K32" s="44"/>
    </row>
    <row r="33" spans="2:11" s="1" customFormat="1" ht="14.45" customHeight="1">
      <c r="B33" s="40"/>
      <c r="C33" s="41"/>
      <c r="D33" s="41"/>
      <c r="E33" s="48" t="s">
        <v>46</v>
      </c>
      <c r="F33" s="138">
        <f>ROUND(SUM(BF88:BF182),2)</f>
        <v>0</v>
      </c>
      <c r="G33" s="41"/>
      <c r="H33" s="41"/>
      <c r="I33" s="139">
        <v>0.15</v>
      </c>
      <c r="J33" s="138">
        <f>ROUND(ROUND((SUM(BF88:BF182)),2)*I33,2)</f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47</v>
      </c>
      <c r="F34" s="138">
        <f>ROUND(SUM(BG88:BG182),2)</f>
        <v>0</v>
      </c>
      <c r="G34" s="41"/>
      <c r="H34" s="41"/>
      <c r="I34" s="139">
        <v>0.21</v>
      </c>
      <c r="J34" s="138">
        <v>0</v>
      </c>
      <c r="K34" s="44"/>
    </row>
    <row r="35" spans="2:11" s="1" customFormat="1" ht="14.45" customHeight="1" hidden="1">
      <c r="B35" s="40"/>
      <c r="C35" s="41"/>
      <c r="D35" s="41"/>
      <c r="E35" s="48" t="s">
        <v>48</v>
      </c>
      <c r="F35" s="138">
        <f>ROUND(SUM(BH88:BH182),2)</f>
        <v>0</v>
      </c>
      <c r="G35" s="41"/>
      <c r="H35" s="41"/>
      <c r="I35" s="139">
        <v>0.15</v>
      </c>
      <c r="J35" s="138">
        <v>0</v>
      </c>
      <c r="K35" s="44"/>
    </row>
    <row r="36" spans="2:11" s="1" customFormat="1" ht="14.45" customHeight="1" hidden="1">
      <c r="B36" s="40"/>
      <c r="C36" s="41"/>
      <c r="D36" s="41"/>
      <c r="E36" s="48" t="s">
        <v>49</v>
      </c>
      <c r="F36" s="138">
        <f>ROUND(SUM(BI88:BI182),2)</f>
        <v>0</v>
      </c>
      <c r="G36" s="41"/>
      <c r="H36" s="41"/>
      <c r="I36" s="139">
        <v>0</v>
      </c>
      <c r="J36" s="138">
        <v>0</v>
      </c>
      <c r="K36" s="44"/>
    </row>
    <row r="37" spans="2:11" s="1" customFormat="1" ht="6.95" customHeight="1">
      <c r="B37" s="40"/>
      <c r="C37" s="41"/>
      <c r="D37" s="41"/>
      <c r="E37" s="41"/>
      <c r="F37" s="41"/>
      <c r="G37" s="41"/>
      <c r="H37" s="41"/>
      <c r="I37" s="126"/>
      <c r="J37" s="41"/>
      <c r="K37" s="44"/>
    </row>
    <row r="38" spans="2:11" s="1" customFormat="1" ht="25.35" customHeight="1">
      <c r="B38" s="40"/>
      <c r="C38" s="140"/>
      <c r="D38" s="141" t="s">
        <v>50</v>
      </c>
      <c r="E38" s="78"/>
      <c r="F38" s="78"/>
      <c r="G38" s="142" t="s">
        <v>51</v>
      </c>
      <c r="H38" s="143" t="s">
        <v>52</v>
      </c>
      <c r="I38" s="144"/>
      <c r="J38" s="145">
        <f>SUM(J29:J36)</f>
        <v>0</v>
      </c>
      <c r="K38" s="146"/>
    </row>
    <row r="39" spans="2:11" s="1" customFormat="1" ht="14.45" customHeight="1">
      <c r="B39" s="55"/>
      <c r="C39" s="56"/>
      <c r="D39" s="56"/>
      <c r="E39" s="56"/>
      <c r="F39" s="56"/>
      <c r="G39" s="56"/>
      <c r="H39" s="56"/>
      <c r="I39" s="147"/>
      <c r="J39" s="56"/>
      <c r="K39" s="57"/>
    </row>
    <row r="43" spans="2:11" s="1" customFormat="1" ht="6.95" customHeight="1">
      <c r="B43" s="148"/>
      <c r="C43" s="149"/>
      <c r="D43" s="149"/>
      <c r="E43" s="149"/>
      <c r="F43" s="149"/>
      <c r="G43" s="149"/>
      <c r="H43" s="149"/>
      <c r="I43" s="150"/>
      <c r="J43" s="149"/>
      <c r="K43" s="151"/>
    </row>
    <row r="44" spans="2:11" s="1" customFormat="1" ht="36.95" customHeight="1">
      <c r="B44" s="40"/>
      <c r="C44" s="29" t="s">
        <v>112</v>
      </c>
      <c r="D44" s="41"/>
      <c r="E44" s="41"/>
      <c r="F44" s="41"/>
      <c r="G44" s="41"/>
      <c r="H44" s="41"/>
      <c r="I44" s="126"/>
      <c r="J44" s="41"/>
      <c r="K44" s="44"/>
    </row>
    <row r="45" spans="2:11" s="1" customFormat="1" ht="6.95" customHeight="1">
      <c r="B45" s="40"/>
      <c r="C45" s="41"/>
      <c r="D45" s="41"/>
      <c r="E45" s="41"/>
      <c r="F45" s="41"/>
      <c r="G45" s="41"/>
      <c r="H45" s="41"/>
      <c r="I45" s="126"/>
      <c r="J45" s="41"/>
      <c r="K45" s="44"/>
    </row>
    <row r="46" spans="2:11" s="1" customFormat="1" ht="14.45" customHeight="1">
      <c r="B46" s="40"/>
      <c r="C46" s="36" t="s">
        <v>18</v>
      </c>
      <c r="D46" s="41"/>
      <c r="E46" s="41"/>
      <c r="F46" s="41"/>
      <c r="G46" s="41"/>
      <c r="H46" s="41"/>
      <c r="I46" s="126"/>
      <c r="J46" s="41"/>
      <c r="K46" s="44"/>
    </row>
    <row r="47" spans="2:11" s="1" customFormat="1" ht="16.5" customHeight="1">
      <c r="B47" s="40"/>
      <c r="C47" s="41"/>
      <c r="D47" s="41"/>
      <c r="E47" s="307" t="str">
        <f>E7</f>
        <v>Rozšíření parkoviště u DPS Revoluční, Nový Jičín</v>
      </c>
      <c r="F47" s="308"/>
      <c r="G47" s="308"/>
      <c r="H47" s="308"/>
      <c r="I47" s="126"/>
      <c r="J47" s="41"/>
      <c r="K47" s="44"/>
    </row>
    <row r="48" spans="2:11" ht="13.5">
      <c r="B48" s="27"/>
      <c r="C48" s="36" t="s">
        <v>110</v>
      </c>
      <c r="D48" s="28"/>
      <c r="E48" s="28"/>
      <c r="F48" s="28"/>
      <c r="G48" s="28"/>
      <c r="H48" s="28"/>
      <c r="I48" s="125"/>
      <c r="J48" s="28"/>
      <c r="K48" s="30"/>
    </row>
    <row r="49" spans="2:11" s="1" customFormat="1" ht="16.5" customHeight="1">
      <c r="B49" s="40"/>
      <c r="C49" s="41"/>
      <c r="D49" s="41"/>
      <c r="E49" s="307" t="s">
        <v>506</v>
      </c>
      <c r="F49" s="310"/>
      <c r="G49" s="310"/>
      <c r="H49" s="310"/>
      <c r="I49" s="126"/>
      <c r="J49" s="41"/>
      <c r="K49" s="44"/>
    </row>
    <row r="50" spans="2:11" s="1" customFormat="1" ht="14.45" customHeight="1">
      <c r="B50" s="40"/>
      <c r="C50" s="36" t="s">
        <v>195</v>
      </c>
      <c r="D50" s="41"/>
      <c r="E50" s="41"/>
      <c r="F50" s="41"/>
      <c r="G50" s="41"/>
      <c r="H50" s="41"/>
      <c r="I50" s="126"/>
      <c r="J50" s="41"/>
      <c r="K50" s="44"/>
    </row>
    <row r="51" spans="2:11" s="1" customFormat="1" ht="17.25" customHeight="1">
      <c r="B51" s="40"/>
      <c r="C51" s="41"/>
      <c r="D51" s="41"/>
      <c r="E51" s="309" t="str">
        <f>E11</f>
        <v>2.1 - Trubní trasa</v>
      </c>
      <c r="F51" s="310"/>
      <c r="G51" s="310"/>
      <c r="H51" s="310"/>
      <c r="I51" s="126"/>
      <c r="J51" s="41"/>
      <c r="K51" s="44"/>
    </row>
    <row r="52" spans="2:11" s="1" customFormat="1" ht="6.95" customHeight="1">
      <c r="B52" s="40"/>
      <c r="C52" s="41"/>
      <c r="D52" s="41"/>
      <c r="E52" s="41"/>
      <c r="F52" s="41"/>
      <c r="G52" s="41"/>
      <c r="H52" s="41"/>
      <c r="I52" s="126"/>
      <c r="J52" s="41"/>
      <c r="K52" s="44"/>
    </row>
    <row r="53" spans="2:11" s="1" customFormat="1" ht="18" customHeight="1">
      <c r="B53" s="40"/>
      <c r="C53" s="36" t="s">
        <v>23</v>
      </c>
      <c r="D53" s="41"/>
      <c r="E53" s="41"/>
      <c r="F53" s="34" t="str">
        <f>F14</f>
        <v>Nový Jičín</v>
      </c>
      <c r="G53" s="41"/>
      <c r="H53" s="41"/>
      <c r="I53" s="127" t="s">
        <v>25</v>
      </c>
      <c r="J53" s="128" t="str">
        <f>IF(J14="","",J14)</f>
        <v>18. 6. 2018</v>
      </c>
      <c r="K53" s="44"/>
    </row>
    <row r="54" spans="2:11" s="1" customFormat="1" ht="6.95" customHeight="1">
      <c r="B54" s="40"/>
      <c r="C54" s="41"/>
      <c r="D54" s="41"/>
      <c r="E54" s="41"/>
      <c r="F54" s="41"/>
      <c r="G54" s="41"/>
      <c r="H54" s="41"/>
      <c r="I54" s="126"/>
      <c r="J54" s="41"/>
      <c r="K54" s="44"/>
    </row>
    <row r="55" spans="2:11" s="1" customFormat="1" ht="13.5">
      <c r="B55" s="40"/>
      <c r="C55" s="36" t="s">
        <v>27</v>
      </c>
      <c r="D55" s="41"/>
      <c r="E55" s="41"/>
      <c r="F55" s="34" t="str">
        <f>E17</f>
        <v>Město Nový Jičín</v>
      </c>
      <c r="G55" s="41"/>
      <c r="H55" s="41"/>
      <c r="I55" s="127" t="s">
        <v>35</v>
      </c>
      <c r="J55" s="272" t="str">
        <f>E23</f>
        <v>Ing. Miroslav Knápek</v>
      </c>
      <c r="K55" s="44"/>
    </row>
    <row r="56" spans="2:11" s="1" customFormat="1" ht="14.45" customHeight="1">
      <c r="B56" s="40"/>
      <c r="C56" s="36" t="s">
        <v>33</v>
      </c>
      <c r="D56" s="41"/>
      <c r="E56" s="41"/>
      <c r="F56" s="34" t="str">
        <f>IF(E20="","",E20)</f>
        <v/>
      </c>
      <c r="G56" s="41"/>
      <c r="H56" s="41"/>
      <c r="I56" s="126"/>
      <c r="J56" s="311"/>
      <c r="K56" s="44"/>
    </row>
    <row r="57" spans="2:11" s="1" customFormat="1" ht="10.35" customHeight="1">
      <c r="B57" s="40"/>
      <c r="C57" s="41"/>
      <c r="D57" s="41"/>
      <c r="E57" s="41"/>
      <c r="F57" s="41"/>
      <c r="G57" s="41"/>
      <c r="H57" s="41"/>
      <c r="I57" s="126"/>
      <c r="J57" s="41"/>
      <c r="K57" s="44"/>
    </row>
    <row r="58" spans="2:11" s="1" customFormat="1" ht="29.25" customHeight="1">
      <c r="B58" s="40"/>
      <c r="C58" s="152" t="s">
        <v>113</v>
      </c>
      <c r="D58" s="140"/>
      <c r="E58" s="140"/>
      <c r="F58" s="140"/>
      <c r="G58" s="140"/>
      <c r="H58" s="140"/>
      <c r="I58" s="153"/>
      <c r="J58" s="154" t="s">
        <v>114</v>
      </c>
      <c r="K58" s="155"/>
    </row>
    <row r="59" spans="2:11" s="1" customFormat="1" ht="10.35" customHeight="1">
      <c r="B59" s="40"/>
      <c r="C59" s="41"/>
      <c r="D59" s="41"/>
      <c r="E59" s="41"/>
      <c r="F59" s="41"/>
      <c r="G59" s="41"/>
      <c r="H59" s="41"/>
      <c r="I59" s="126"/>
      <c r="J59" s="41"/>
      <c r="K59" s="44"/>
    </row>
    <row r="60" spans="2:47" s="1" customFormat="1" ht="29.25" customHeight="1">
      <c r="B60" s="40"/>
      <c r="C60" s="156" t="s">
        <v>115</v>
      </c>
      <c r="D60" s="41"/>
      <c r="E60" s="41"/>
      <c r="F60" s="41"/>
      <c r="G60" s="41"/>
      <c r="H60" s="41"/>
      <c r="I60" s="126"/>
      <c r="J60" s="136">
        <f>J88</f>
        <v>0</v>
      </c>
      <c r="K60" s="44"/>
      <c r="AU60" s="23" t="s">
        <v>116</v>
      </c>
    </row>
    <row r="61" spans="2:11" s="8" customFormat="1" ht="24.95" customHeight="1">
      <c r="B61" s="157"/>
      <c r="C61" s="158"/>
      <c r="D61" s="159" t="s">
        <v>197</v>
      </c>
      <c r="E61" s="160"/>
      <c r="F61" s="160"/>
      <c r="G61" s="160"/>
      <c r="H61" s="160"/>
      <c r="I61" s="161"/>
      <c r="J61" s="162">
        <f>J89</f>
        <v>0</v>
      </c>
      <c r="K61" s="163"/>
    </row>
    <row r="62" spans="2:11" s="11" customFormat="1" ht="19.9" customHeight="1">
      <c r="B62" s="209"/>
      <c r="C62" s="210"/>
      <c r="D62" s="211" t="s">
        <v>198</v>
      </c>
      <c r="E62" s="212"/>
      <c r="F62" s="212"/>
      <c r="G62" s="212"/>
      <c r="H62" s="212"/>
      <c r="I62" s="213"/>
      <c r="J62" s="214">
        <f>J90</f>
        <v>0</v>
      </c>
      <c r="K62" s="215"/>
    </row>
    <row r="63" spans="2:11" s="11" customFormat="1" ht="19.9" customHeight="1">
      <c r="B63" s="209"/>
      <c r="C63" s="210"/>
      <c r="D63" s="211" t="s">
        <v>199</v>
      </c>
      <c r="E63" s="212"/>
      <c r="F63" s="212"/>
      <c r="G63" s="212"/>
      <c r="H63" s="212"/>
      <c r="I63" s="213"/>
      <c r="J63" s="214">
        <f>J146</f>
        <v>0</v>
      </c>
      <c r="K63" s="215"/>
    </row>
    <row r="64" spans="2:11" s="11" customFormat="1" ht="19.9" customHeight="1">
      <c r="B64" s="209"/>
      <c r="C64" s="210"/>
      <c r="D64" s="211" t="s">
        <v>201</v>
      </c>
      <c r="E64" s="212"/>
      <c r="F64" s="212"/>
      <c r="G64" s="212"/>
      <c r="H64" s="212"/>
      <c r="I64" s="213"/>
      <c r="J64" s="214">
        <f>J150</f>
        <v>0</v>
      </c>
      <c r="K64" s="215"/>
    </row>
    <row r="65" spans="2:11" s="11" customFormat="1" ht="19.9" customHeight="1">
      <c r="B65" s="209"/>
      <c r="C65" s="210"/>
      <c r="D65" s="211" t="s">
        <v>202</v>
      </c>
      <c r="E65" s="212"/>
      <c r="F65" s="212"/>
      <c r="G65" s="212"/>
      <c r="H65" s="212"/>
      <c r="I65" s="213"/>
      <c r="J65" s="214">
        <f>J174</f>
        <v>0</v>
      </c>
      <c r="K65" s="215"/>
    </row>
    <row r="66" spans="2:11" s="11" customFormat="1" ht="19.9" customHeight="1">
      <c r="B66" s="209"/>
      <c r="C66" s="210"/>
      <c r="D66" s="211" t="s">
        <v>204</v>
      </c>
      <c r="E66" s="212"/>
      <c r="F66" s="212"/>
      <c r="G66" s="212"/>
      <c r="H66" s="212"/>
      <c r="I66" s="213"/>
      <c r="J66" s="214">
        <f>J181</f>
        <v>0</v>
      </c>
      <c r="K66" s="215"/>
    </row>
    <row r="67" spans="2:11" s="1" customFormat="1" ht="21.75" customHeight="1">
      <c r="B67" s="40"/>
      <c r="C67" s="41"/>
      <c r="D67" s="41"/>
      <c r="E67" s="41"/>
      <c r="F67" s="41"/>
      <c r="G67" s="41"/>
      <c r="H67" s="41"/>
      <c r="I67" s="126"/>
      <c r="J67" s="41"/>
      <c r="K67" s="44"/>
    </row>
    <row r="68" spans="2:11" s="1" customFormat="1" ht="6.95" customHeight="1">
      <c r="B68" s="55"/>
      <c r="C68" s="56"/>
      <c r="D68" s="56"/>
      <c r="E68" s="56"/>
      <c r="F68" s="56"/>
      <c r="G68" s="56"/>
      <c r="H68" s="56"/>
      <c r="I68" s="147"/>
      <c r="J68" s="56"/>
      <c r="K68" s="57"/>
    </row>
    <row r="72" spans="2:12" s="1" customFormat="1" ht="6.95" customHeight="1">
      <c r="B72" s="58"/>
      <c r="C72" s="59"/>
      <c r="D72" s="59"/>
      <c r="E72" s="59"/>
      <c r="F72" s="59"/>
      <c r="G72" s="59"/>
      <c r="H72" s="59"/>
      <c r="I72" s="150"/>
      <c r="J72" s="59"/>
      <c r="K72" s="59"/>
      <c r="L72" s="60"/>
    </row>
    <row r="73" spans="2:12" s="1" customFormat="1" ht="36.95" customHeight="1">
      <c r="B73" s="40"/>
      <c r="C73" s="61" t="s">
        <v>119</v>
      </c>
      <c r="D73" s="62"/>
      <c r="E73" s="62"/>
      <c r="F73" s="62"/>
      <c r="G73" s="62"/>
      <c r="H73" s="62"/>
      <c r="I73" s="164"/>
      <c r="J73" s="62"/>
      <c r="K73" s="62"/>
      <c r="L73" s="60"/>
    </row>
    <row r="74" spans="2:12" s="1" customFormat="1" ht="6.95" customHeight="1">
      <c r="B74" s="40"/>
      <c r="C74" s="62"/>
      <c r="D74" s="62"/>
      <c r="E74" s="62"/>
      <c r="F74" s="62"/>
      <c r="G74" s="62"/>
      <c r="H74" s="62"/>
      <c r="I74" s="164"/>
      <c r="J74" s="62"/>
      <c r="K74" s="62"/>
      <c r="L74" s="60"/>
    </row>
    <row r="75" spans="2:12" s="1" customFormat="1" ht="14.45" customHeight="1">
      <c r="B75" s="40"/>
      <c r="C75" s="64" t="s">
        <v>18</v>
      </c>
      <c r="D75" s="62"/>
      <c r="E75" s="62"/>
      <c r="F75" s="62"/>
      <c r="G75" s="62"/>
      <c r="H75" s="62"/>
      <c r="I75" s="164"/>
      <c r="J75" s="62"/>
      <c r="K75" s="62"/>
      <c r="L75" s="60"/>
    </row>
    <row r="76" spans="2:12" s="1" customFormat="1" ht="16.5" customHeight="1">
      <c r="B76" s="40"/>
      <c r="C76" s="62"/>
      <c r="D76" s="62"/>
      <c r="E76" s="312" t="str">
        <f>E7</f>
        <v>Rozšíření parkoviště u DPS Revoluční, Nový Jičín</v>
      </c>
      <c r="F76" s="313"/>
      <c r="G76" s="313"/>
      <c r="H76" s="313"/>
      <c r="I76" s="164"/>
      <c r="J76" s="62"/>
      <c r="K76" s="62"/>
      <c r="L76" s="60"/>
    </row>
    <row r="77" spans="2:12" ht="13.5">
      <c r="B77" s="27"/>
      <c r="C77" s="64" t="s">
        <v>110</v>
      </c>
      <c r="D77" s="216"/>
      <c r="E77" s="216"/>
      <c r="F77" s="216"/>
      <c r="G77" s="216"/>
      <c r="H77" s="216"/>
      <c r="J77" s="216"/>
      <c r="K77" s="216"/>
      <c r="L77" s="217"/>
    </row>
    <row r="78" spans="2:12" s="1" customFormat="1" ht="16.5" customHeight="1">
      <c r="B78" s="40"/>
      <c r="C78" s="62"/>
      <c r="D78" s="62"/>
      <c r="E78" s="312" t="s">
        <v>506</v>
      </c>
      <c r="F78" s="314"/>
      <c r="G78" s="314"/>
      <c r="H78" s="314"/>
      <c r="I78" s="164"/>
      <c r="J78" s="62"/>
      <c r="K78" s="62"/>
      <c r="L78" s="60"/>
    </row>
    <row r="79" spans="2:12" s="1" customFormat="1" ht="14.45" customHeight="1">
      <c r="B79" s="40"/>
      <c r="C79" s="64" t="s">
        <v>195</v>
      </c>
      <c r="D79" s="62"/>
      <c r="E79" s="62"/>
      <c r="F79" s="62"/>
      <c r="G79" s="62"/>
      <c r="H79" s="62"/>
      <c r="I79" s="164"/>
      <c r="J79" s="62"/>
      <c r="K79" s="62"/>
      <c r="L79" s="60"/>
    </row>
    <row r="80" spans="2:12" s="1" customFormat="1" ht="17.25" customHeight="1">
      <c r="B80" s="40"/>
      <c r="C80" s="62"/>
      <c r="D80" s="62"/>
      <c r="E80" s="283" t="str">
        <f>E11</f>
        <v>2.1 - Trubní trasa</v>
      </c>
      <c r="F80" s="314"/>
      <c r="G80" s="314"/>
      <c r="H80" s="314"/>
      <c r="I80" s="164"/>
      <c r="J80" s="62"/>
      <c r="K80" s="62"/>
      <c r="L80" s="60"/>
    </row>
    <row r="81" spans="2:12" s="1" customFormat="1" ht="6.95" customHeight="1">
      <c r="B81" s="40"/>
      <c r="C81" s="62"/>
      <c r="D81" s="62"/>
      <c r="E81" s="62"/>
      <c r="F81" s="62"/>
      <c r="G81" s="62"/>
      <c r="H81" s="62"/>
      <c r="I81" s="164"/>
      <c r="J81" s="62"/>
      <c r="K81" s="62"/>
      <c r="L81" s="60"/>
    </row>
    <row r="82" spans="2:12" s="1" customFormat="1" ht="18" customHeight="1">
      <c r="B82" s="40"/>
      <c r="C82" s="64" t="s">
        <v>23</v>
      </c>
      <c r="D82" s="62"/>
      <c r="E82" s="62"/>
      <c r="F82" s="165" t="str">
        <f>F14</f>
        <v>Nový Jičín</v>
      </c>
      <c r="G82" s="62"/>
      <c r="H82" s="62"/>
      <c r="I82" s="166" t="s">
        <v>25</v>
      </c>
      <c r="J82" s="72" t="str">
        <f>IF(J14="","",J14)</f>
        <v>18. 6. 2018</v>
      </c>
      <c r="K82" s="62"/>
      <c r="L82" s="60"/>
    </row>
    <row r="83" spans="2:12" s="1" customFormat="1" ht="6.95" customHeight="1">
      <c r="B83" s="40"/>
      <c r="C83" s="62"/>
      <c r="D83" s="62"/>
      <c r="E83" s="62"/>
      <c r="F83" s="62"/>
      <c r="G83" s="62"/>
      <c r="H83" s="62"/>
      <c r="I83" s="164"/>
      <c r="J83" s="62"/>
      <c r="K83" s="62"/>
      <c r="L83" s="60"/>
    </row>
    <row r="84" spans="2:12" s="1" customFormat="1" ht="13.5">
      <c r="B84" s="40"/>
      <c r="C84" s="64" t="s">
        <v>27</v>
      </c>
      <c r="D84" s="62"/>
      <c r="E84" s="62"/>
      <c r="F84" s="165" t="str">
        <f>E17</f>
        <v>Město Nový Jičín</v>
      </c>
      <c r="G84" s="62"/>
      <c r="H84" s="62"/>
      <c r="I84" s="166" t="s">
        <v>35</v>
      </c>
      <c r="J84" s="165" t="str">
        <f>E23</f>
        <v>Ing. Miroslav Knápek</v>
      </c>
      <c r="K84" s="62"/>
      <c r="L84" s="60"/>
    </row>
    <row r="85" spans="2:12" s="1" customFormat="1" ht="14.45" customHeight="1">
      <c r="B85" s="40"/>
      <c r="C85" s="64" t="s">
        <v>33</v>
      </c>
      <c r="D85" s="62"/>
      <c r="E85" s="62"/>
      <c r="F85" s="165" t="str">
        <f>IF(E20="","",E20)</f>
        <v/>
      </c>
      <c r="G85" s="62"/>
      <c r="H85" s="62"/>
      <c r="I85" s="164"/>
      <c r="J85" s="62"/>
      <c r="K85" s="62"/>
      <c r="L85" s="60"/>
    </row>
    <row r="86" spans="2:12" s="1" customFormat="1" ht="10.35" customHeight="1">
      <c r="B86" s="40"/>
      <c r="C86" s="62"/>
      <c r="D86" s="62"/>
      <c r="E86" s="62"/>
      <c r="F86" s="62"/>
      <c r="G86" s="62"/>
      <c r="H86" s="62"/>
      <c r="I86" s="164"/>
      <c r="J86" s="62"/>
      <c r="K86" s="62"/>
      <c r="L86" s="60"/>
    </row>
    <row r="87" spans="2:20" s="9" customFormat="1" ht="29.25" customHeight="1">
      <c r="B87" s="167"/>
      <c r="C87" s="168" t="s">
        <v>120</v>
      </c>
      <c r="D87" s="169" t="s">
        <v>59</v>
      </c>
      <c r="E87" s="169" t="s">
        <v>55</v>
      </c>
      <c r="F87" s="169" t="s">
        <v>121</v>
      </c>
      <c r="G87" s="169" t="s">
        <v>122</v>
      </c>
      <c r="H87" s="169" t="s">
        <v>123</v>
      </c>
      <c r="I87" s="170" t="s">
        <v>124</v>
      </c>
      <c r="J87" s="169" t="s">
        <v>114</v>
      </c>
      <c r="K87" s="171" t="s">
        <v>125</v>
      </c>
      <c r="L87" s="172"/>
      <c r="M87" s="80" t="s">
        <v>126</v>
      </c>
      <c r="N87" s="81" t="s">
        <v>44</v>
      </c>
      <c r="O87" s="81" t="s">
        <v>127</v>
      </c>
      <c r="P87" s="81" t="s">
        <v>128</v>
      </c>
      <c r="Q87" s="81" t="s">
        <v>129</v>
      </c>
      <c r="R87" s="81" t="s">
        <v>130</v>
      </c>
      <c r="S87" s="81" t="s">
        <v>131</v>
      </c>
      <c r="T87" s="82" t="s">
        <v>132</v>
      </c>
    </row>
    <row r="88" spans="2:63" s="1" customFormat="1" ht="29.25" customHeight="1">
      <c r="B88" s="40"/>
      <c r="C88" s="86" t="s">
        <v>115</v>
      </c>
      <c r="D88" s="62"/>
      <c r="E88" s="62"/>
      <c r="F88" s="62"/>
      <c r="G88" s="62"/>
      <c r="H88" s="62"/>
      <c r="I88" s="164"/>
      <c r="J88" s="173">
        <f>BK88</f>
        <v>0</v>
      </c>
      <c r="K88" s="62"/>
      <c r="L88" s="60"/>
      <c r="M88" s="83"/>
      <c r="N88" s="84"/>
      <c r="O88" s="84"/>
      <c r="P88" s="174">
        <f>P89</f>
        <v>0</v>
      </c>
      <c r="Q88" s="84"/>
      <c r="R88" s="174">
        <f>R89</f>
        <v>48.310173</v>
      </c>
      <c r="S88" s="84"/>
      <c r="T88" s="175">
        <f>T89</f>
        <v>0.05443</v>
      </c>
      <c r="AT88" s="23" t="s">
        <v>73</v>
      </c>
      <c r="AU88" s="23" t="s">
        <v>116</v>
      </c>
      <c r="BK88" s="176">
        <f>BK89</f>
        <v>0</v>
      </c>
    </row>
    <row r="89" spans="2:63" s="10" customFormat="1" ht="37.35" customHeight="1">
      <c r="B89" s="177"/>
      <c r="C89" s="178"/>
      <c r="D89" s="179" t="s">
        <v>73</v>
      </c>
      <c r="E89" s="180" t="s">
        <v>205</v>
      </c>
      <c r="F89" s="180" t="s">
        <v>206</v>
      </c>
      <c r="G89" s="178"/>
      <c r="H89" s="178"/>
      <c r="I89" s="181"/>
      <c r="J89" s="182">
        <f>BK89</f>
        <v>0</v>
      </c>
      <c r="K89" s="178"/>
      <c r="L89" s="183"/>
      <c r="M89" s="184"/>
      <c r="N89" s="185"/>
      <c r="O89" s="185"/>
      <c r="P89" s="186">
        <f>P90+P146+P150+P174+P181</f>
        <v>0</v>
      </c>
      <c r="Q89" s="185"/>
      <c r="R89" s="186">
        <f>R90+R146+R150+R174+R181</f>
        <v>48.310173</v>
      </c>
      <c r="S89" s="185"/>
      <c r="T89" s="187">
        <f>T90+T146+T150+T174+T181</f>
        <v>0.05443</v>
      </c>
      <c r="AR89" s="188" t="s">
        <v>81</v>
      </c>
      <c r="AT89" s="189" t="s">
        <v>73</v>
      </c>
      <c r="AU89" s="189" t="s">
        <v>74</v>
      </c>
      <c r="AY89" s="188" t="s">
        <v>136</v>
      </c>
      <c r="BK89" s="190">
        <f>BK90+BK146+BK150+BK174+BK181</f>
        <v>0</v>
      </c>
    </row>
    <row r="90" spans="2:63" s="10" customFormat="1" ht="19.9" customHeight="1">
      <c r="B90" s="177"/>
      <c r="C90" s="178"/>
      <c r="D90" s="179" t="s">
        <v>73</v>
      </c>
      <c r="E90" s="218" t="s">
        <v>81</v>
      </c>
      <c r="F90" s="218" t="s">
        <v>207</v>
      </c>
      <c r="G90" s="178"/>
      <c r="H90" s="178"/>
      <c r="I90" s="181"/>
      <c r="J90" s="219">
        <f>BK90</f>
        <v>0</v>
      </c>
      <c r="K90" s="178"/>
      <c r="L90" s="183"/>
      <c r="M90" s="184"/>
      <c r="N90" s="185"/>
      <c r="O90" s="185"/>
      <c r="P90" s="186">
        <f>SUM(P91:P145)</f>
        <v>0</v>
      </c>
      <c r="Q90" s="185"/>
      <c r="R90" s="186">
        <f>SUM(R91:R145)</f>
        <v>43.738817</v>
      </c>
      <c r="S90" s="185"/>
      <c r="T90" s="187">
        <f>SUM(T91:T145)</f>
        <v>0</v>
      </c>
      <c r="AR90" s="188" t="s">
        <v>81</v>
      </c>
      <c r="AT90" s="189" t="s">
        <v>73</v>
      </c>
      <c r="AU90" s="189" t="s">
        <v>81</v>
      </c>
      <c r="AY90" s="188" t="s">
        <v>136</v>
      </c>
      <c r="BK90" s="190">
        <f>SUM(BK91:BK145)</f>
        <v>0</v>
      </c>
    </row>
    <row r="91" spans="2:65" s="1" customFormat="1" ht="16.5" customHeight="1">
      <c r="B91" s="40"/>
      <c r="C91" s="191" t="s">
        <v>81</v>
      </c>
      <c r="D91" s="191" t="s">
        <v>137</v>
      </c>
      <c r="E91" s="192" t="s">
        <v>508</v>
      </c>
      <c r="F91" s="193" t="s">
        <v>509</v>
      </c>
      <c r="G91" s="194" t="s">
        <v>510</v>
      </c>
      <c r="H91" s="195">
        <v>150</v>
      </c>
      <c r="I91" s="196"/>
      <c r="J91" s="197">
        <f>ROUND(I91*H91,2)</f>
        <v>0</v>
      </c>
      <c r="K91" s="193" t="s">
        <v>141</v>
      </c>
      <c r="L91" s="60"/>
      <c r="M91" s="198" t="s">
        <v>21</v>
      </c>
      <c r="N91" s="199" t="s">
        <v>45</v>
      </c>
      <c r="O91" s="41"/>
      <c r="P91" s="200">
        <f>O91*H91</f>
        <v>0</v>
      </c>
      <c r="Q91" s="200">
        <v>0</v>
      </c>
      <c r="R91" s="200">
        <f>Q91*H91</f>
        <v>0</v>
      </c>
      <c r="S91" s="200">
        <v>0</v>
      </c>
      <c r="T91" s="201">
        <f>S91*H91</f>
        <v>0</v>
      </c>
      <c r="AR91" s="23" t="s">
        <v>135</v>
      </c>
      <c r="AT91" s="23" t="s">
        <v>137</v>
      </c>
      <c r="AU91" s="23" t="s">
        <v>83</v>
      </c>
      <c r="AY91" s="23" t="s">
        <v>136</v>
      </c>
      <c r="BE91" s="202">
        <f>IF(N91="základní",J91,0)</f>
        <v>0</v>
      </c>
      <c r="BF91" s="202">
        <f>IF(N91="snížená",J91,0)</f>
        <v>0</v>
      </c>
      <c r="BG91" s="202">
        <f>IF(N91="zákl. přenesená",J91,0)</f>
        <v>0</v>
      </c>
      <c r="BH91" s="202">
        <f>IF(N91="sníž. přenesená",J91,0)</f>
        <v>0</v>
      </c>
      <c r="BI91" s="202">
        <f>IF(N91="nulová",J91,0)</f>
        <v>0</v>
      </c>
      <c r="BJ91" s="23" t="s">
        <v>81</v>
      </c>
      <c r="BK91" s="202">
        <f>ROUND(I91*H91,2)</f>
        <v>0</v>
      </c>
      <c r="BL91" s="23" t="s">
        <v>135</v>
      </c>
      <c r="BM91" s="23" t="s">
        <v>511</v>
      </c>
    </row>
    <row r="92" spans="2:51" s="12" customFormat="1" ht="13.5">
      <c r="B92" s="220"/>
      <c r="C92" s="221"/>
      <c r="D92" s="203" t="s">
        <v>212</v>
      </c>
      <c r="E92" s="222" t="s">
        <v>21</v>
      </c>
      <c r="F92" s="223" t="s">
        <v>512</v>
      </c>
      <c r="G92" s="221"/>
      <c r="H92" s="224">
        <v>150</v>
      </c>
      <c r="I92" s="225"/>
      <c r="J92" s="221"/>
      <c r="K92" s="221"/>
      <c r="L92" s="226"/>
      <c r="M92" s="227"/>
      <c r="N92" s="228"/>
      <c r="O92" s="228"/>
      <c r="P92" s="228"/>
      <c r="Q92" s="228"/>
      <c r="R92" s="228"/>
      <c r="S92" s="228"/>
      <c r="T92" s="229"/>
      <c r="AT92" s="230" t="s">
        <v>212</v>
      </c>
      <c r="AU92" s="230" t="s">
        <v>83</v>
      </c>
      <c r="AV92" s="12" t="s">
        <v>83</v>
      </c>
      <c r="AW92" s="12" t="s">
        <v>37</v>
      </c>
      <c r="AX92" s="12" t="s">
        <v>74</v>
      </c>
      <c r="AY92" s="230" t="s">
        <v>136</v>
      </c>
    </row>
    <row r="93" spans="2:51" s="13" customFormat="1" ht="13.5">
      <c r="B93" s="231"/>
      <c r="C93" s="232"/>
      <c r="D93" s="203" t="s">
        <v>212</v>
      </c>
      <c r="E93" s="233" t="s">
        <v>21</v>
      </c>
      <c r="F93" s="234" t="s">
        <v>214</v>
      </c>
      <c r="G93" s="232"/>
      <c r="H93" s="235">
        <v>150</v>
      </c>
      <c r="I93" s="236"/>
      <c r="J93" s="232"/>
      <c r="K93" s="232"/>
      <c r="L93" s="237"/>
      <c r="M93" s="238"/>
      <c r="N93" s="239"/>
      <c r="O93" s="239"/>
      <c r="P93" s="239"/>
      <c r="Q93" s="239"/>
      <c r="R93" s="239"/>
      <c r="S93" s="239"/>
      <c r="T93" s="240"/>
      <c r="AT93" s="241" t="s">
        <v>212</v>
      </c>
      <c r="AU93" s="241" t="s">
        <v>83</v>
      </c>
      <c r="AV93" s="13" t="s">
        <v>135</v>
      </c>
      <c r="AW93" s="13" t="s">
        <v>37</v>
      </c>
      <c r="AX93" s="13" t="s">
        <v>81</v>
      </c>
      <c r="AY93" s="241" t="s">
        <v>136</v>
      </c>
    </row>
    <row r="94" spans="2:65" s="1" customFormat="1" ht="25.5" customHeight="1">
      <c r="B94" s="40"/>
      <c r="C94" s="191" t="s">
        <v>83</v>
      </c>
      <c r="D94" s="191" t="s">
        <v>137</v>
      </c>
      <c r="E94" s="192" t="s">
        <v>513</v>
      </c>
      <c r="F94" s="193" t="s">
        <v>514</v>
      </c>
      <c r="G94" s="194" t="s">
        <v>515</v>
      </c>
      <c r="H94" s="195">
        <v>15</v>
      </c>
      <c r="I94" s="196"/>
      <c r="J94" s="197">
        <f>ROUND(I94*H94,2)</f>
        <v>0</v>
      </c>
      <c r="K94" s="193" t="s">
        <v>141</v>
      </c>
      <c r="L94" s="60"/>
      <c r="M94" s="198" t="s">
        <v>21</v>
      </c>
      <c r="N94" s="199" t="s">
        <v>45</v>
      </c>
      <c r="O94" s="41"/>
      <c r="P94" s="200">
        <f>O94*H94</f>
        <v>0</v>
      </c>
      <c r="Q94" s="200">
        <v>0</v>
      </c>
      <c r="R94" s="200">
        <f>Q94*H94</f>
        <v>0</v>
      </c>
      <c r="S94" s="200">
        <v>0</v>
      </c>
      <c r="T94" s="201">
        <f>S94*H94</f>
        <v>0</v>
      </c>
      <c r="AR94" s="23" t="s">
        <v>135</v>
      </c>
      <c r="AT94" s="23" t="s">
        <v>137</v>
      </c>
      <c r="AU94" s="23" t="s">
        <v>83</v>
      </c>
      <c r="AY94" s="23" t="s">
        <v>136</v>
      </c>
      <c r="BE94" s="202">
        <f>IF(N94="základní",J94,0)</f>
        <v>0</v>
      </c>
      <c r="BF94" s="202">
        <f>IF(N94="snížená",J94,0)</f>
        <v>0</v>
      </c>
      <c r="BG94" s="202">
        <f>IF(N94="zákl. přenesená",J94,0)</f>
        <v>0</v>
      </c>
      <c r="BH94" s="202">
        <f>IF(N94="sníž. přenesená",J94,0)</f>
        <v>0</v>
      </c>
      <c r="BI94" s="202">
        <f>IF(N94="nulová",J94,0)</f>
        <v>0</v>
      </c>
      <c r="BJ94" s="23" t="s">
        <v>81</v>
      </c>
      <c r="BK94" s="202">
        <f>ROUND(I94*H94,2)</f>
        <v>0</v>
      </c>
      <c r="BL94" s="23" t="s">
        <v>135</v>
      </c>
      <c r="BM94" s="23" t="s">
        <v>516</v>
      </c>
    </row>
    <row r="95" spans="2:65" s="1" customFormat="1" ht="16.5" customHeight="1">
      <c r="B95" s="40"/>
      <c r="C95" s="191" t="s">
        <v>150</v>
      </c>
      <c r="D95" s="191" t="s">
        <v>137</v>
      </c>
      <c r="E95" s="192" t="s">
        <v>517</v>
      </c>
      <c r="F95" s="193" t="s">
        <v>518</v>
      </c>
      <c r="G95" s="194" t="s">
        <v>217</v>
      </c>
      <c r="H95" s="195">
        <v>4.605</v>
      </c>
      <c r="I95" s="196"/>
      <c r="J95" s="197">
        <f>ROUND(I95*H95,2)</f>
        <v>0</v>
      </c>
      <c r="K95" s="193" t="s">
        <v>141</v>
      </c>
      <c r="L95" s="60"/>
      <c r="M95" s="198" t="s">
        <v>21</v>
      </c>
      <c r="N95" s="199" t="s">
        <v>45</v>
      </c>
      <c r="O95" s="41"/>
      <c r="P95" s="200">
        <f>O95*H95</f>
        <v>0</v>
      </c>
      <c r="Q95" s="200">
        <v>0</v>
      </c>
      <c r="R95" s="200">
        <f>Q95*H95</f>
        <v>0</v>
      </c>
      <c r="S95" s="200">
        <v>0</v>
      </c>
      <c r="T95" s="201">
        <f>S95*H95</f>
        <v>0</v>
      </c>
      <c r="AR95" s="23" t="s">
        <v>135</v>
      </c>
      <c r="AT95" s="23" t="s">
        <v>137</v>
      </c>
      <c r="AU95" s="23" t="s">
        <v>83</v>
      </c>
      <c r="AY95" s="23" t="s">
        <v>136</v>
      </c>
      <c r="BE95" s="202">
        <f>IF(N95="základní",J95,0)</f>
        <v>0</v>
      </c>
      <c r="BF95" s="202">
        <f>IF(N95="snížená",J95,0)</f>
        <v>0</v>
      </c>
      <c r="BG95" s="202">
        <f>IF(N95="zákl. přenesená",J95,0)</f>
        <v>0</v>
      </c>
      <c r="BH95" s="202">
        <f>IF(N95="sníž. přenesená",J95,0)</f>
        <v>0</v>
      </c>
      <c r="BI95" s="202">
        <f>IF(N95="nulová",J95,0)</f>
        <v>0</v>
      </c>
      <c r="BJ95" s="23" t="s">
        <v>81</v>
      </c>
      <c r="BK95" s="202">
        <f>ROUND(I95*H95,2)</f>
        <v>0</v>
      </c>
      <c r="BL95" s="23" t="s">
        <v>135</v>
      </c>
      <c r="BM95" s="23" t="s">
        <v>519</v>
      </c>
    </row>
    <row r="96" spans="2:51" s="12" customFormat="1" ht="27">
      <c r="B96" s="220"/>
      <c r="C96" s="221"/>
      <c r="D96" s="203" t="s">
        <v>212</v>
      </c>
      <c r="E96" s="222" t="s">
        <v>21</v>
      </c>
      <c r="F96" s="223" t="s">
        <v>520</v>
      </c>
      <c r="G96" s="221"/>
      <c r="H96" s="224">
        <v>4.605</v>
      </c>
      <c r="I96" s="225"/>
      <c r="J96" s="221"/>
      <c r="K96" s="221"/>
      <c r="L96" s="226"/>
      <c r="M96" s="227"/>
      <c r="N96" s="228"/>
      <c r="O96" s="228"/>
      <c r="P96" s="228"/>
      <c r="Q96" s="228"/>
      <c r="R96" s="228"/>
      <c r="S96" s="228"/>
      <c r="T96" s="229"/>
      <c r="AT96" s="230" t="s">
        <v>212</v>
      </c>
      <c r="AU96" s="230" t="s">
        <v>83</v>
      </c>
      <c r="AV96" s="12" t="s">
        <v>83</v>
      </c>
      <c r="AW96" s="12" t="s">
        <v>37</v>
      </c>
      <c r="AX96" s="12" t="s">
        <v>74</v>
      </c>
      <c r="AY96" s="230" t="s">
        <v>136</v>
      </c>
    </row>
    <row r="97" spans="2:51" s="13" customFormat="1" ht="13.5">
      <c r="B97" s="231"/>
      <c r="C97" s="232"/>
      <c r="D97" s="203" t="s">
        <v>212</v>
      </c>
      <c r="E97" s="233" t="s">
        <v>21</v>
      </c>
      <c r="F97" s="234" t="s">
        <v>214</v>
      </c>
      <c r="G97" s="232"/>
      <c r="H97" s="235">
        <v>4.605</v>
      </c>
      <c r="I97" s="236"/>
      <c r="J97" s="232"/>
      <c r="K97" s="232"/>
      <c r="L97" s="237"/>
      <c r="M97" s="238"/>
      <c r="N97" s="239"/>
      <c r="O97" s="239"/>
      <c r="P97" s="239"/>
      <c r="Q97" s="239"/>
      <c r="R97" s="239"/>
      <c r="S97" s="239"/>
      <c r="T97" s="240"/>
      <c r="AT97" s="241" t="s">
        <v>212</v>
      </c>
      <c r="AU97" s="241" t="s">
        <v>83</v>
      </c>
      <c r="AV97" s="13" t="s">
        <v>135</v>
      </c>
      <c r="AW97" s="13" t="s">
        <v>37</v>
      </c>
      <c r="AX97" s="13" t="s">
        <v>81</v>
      </c>
      <c r="AY97" s="241" t="s">
        <v>136</v>
      </c>
    </row>
    <row r="98" spans="2:65" s="1" customFormat="1" ht="16.5" customHeight="1">
      <c r="B98" s="40"/>
      <c r="C98" s="191" t="s">
        <v>135</v>
      </c>
      <c r="D98" s="191" t="s">
        <v>137</v>
      </c>
      <c r="E98" s="192" t="s">
        <v>521</v>
      </c>
      <c r="F98" s="193" t="s">
        <v>522</v>
      </c>
      <c r="G98" s="194" t="s">
        <v>217</v>
      </c>
      <c r="H98" s="195">
        <v>65.7</v>
      </c>
      <c r="I98" s="196"/>
      <c r="J98" s="197">
        <f>ROUND(I98*H98,2)</f>
        <v>0</v>
      </c>
      <c r="K98" s="193" t="s">
        <v>141</v>
      </c>
      <c r="L98" s="60"/>
      <c r="M98" s="198" t="s">
        <v>21</v>
      </c>
      <c r="N98" s="199" t="s">
        <v>45</v>
      </c>
      <c r="O98" s="41"/>
      <c r="P98" s="200">
        <f>O98*H98</f>
        <v>0</v>
      </c>
      <c r="Q98" s="200">
        <v>0</v>
      </c>
      <c r="R98" s="200">
        <f>Q98*H98</f>
        <v>0</v>
      </c>
      <c r="S98" s="200">
        <v>0</v>
      </c>
      <c r="T98" s="201">
        <f>S98*H98</f>
        <v>0</v>
      </c>
      <c r="AR98" s="23" t="s">
        <v>135</v>
      </c>
      <c r="AT98" s="23" t="s">
        <v>137</v>
      </c>
      <c r="AU98" s="23" t="s">
        <v>83</v>
      </c>
      <c r="AY98" s="23" t="s">
        <v>136</v>
      </c>
      <c r="BE98" s="202">
        <f>IF(N98="základní",J98,0)</f>
        <v>0</v>
      </c>
      <c r="BF98" s="202">
        <f>IF(N98="snížená",J98,0)</f>
        <v>0</v>
      </c>
      <c r="BG98" s="202">
        <f>IF(N98="zákl. přenesená",J98,0)</f>
        <v>0</v>
      </c>
      <c r="BH98" s="202">
        <f>IF(N98="sníž. přenesená",J98,0)</f>
        <v>0</v>
      </c>
      <c r="BI98" s="202">
        <f>IF(N98="nulová",J98,0)</f>
        <v>0</v>
      </c>
      <c r="BJ98" s="23" t="s">
        <v>81</v>
      </c>
      <c r="BK98" s="202">
        <f>ROUND(I98*H98,2)</f>
        <v>0</v>
      </c>
      <c r="BL98" s="23" t="s">
        <v>135</v>
      </c>
      <c r="BM98" s="23" t="s">
        <v>523</v>
      </c>
    </row>
    <row r="99" spans="2:51" s="12" customFormat="1" ht="13.5">
      <c r="B99" s="220"/>
      <c r="C99" s="221"/>
      <c r="D99" s="203" t="s">
        <v>212</v>
      </c>
      <c r="E99" s="222" t="s">
        <v>21</v>
      </c>
      <c r="F99" s="223" t="s">
        <v>524</v>
      </c>
      <c r="G99" s="221"/>
      <c r="H99" s="224">
        <v>60.9</v>
      </c>
      <c r="I99" s="225"/>
      <c r="J99" s="221"/>
      <c r="K99" s="221"/>
      <c r="L99" s="226"/>
      <c r="M99" s="227"/>
      <c r="N99" s="228"/>
      <c r="O99" s="228"/>
      <c r="P99" s="228"/>
      <c r="Q99" s="228"/>
      <c r="R99" s="228"/>
      <c r="S99" s="228"/>
      <c r="T99" s="229"/>
      <c r="AT99" s="230" t="s">
        <v>212</v>
      </c>
      <c r="AU99" s="230" t="s">
        <v>83</v>
      </c>
      <c r="AV99" s="12" t="s">
        <v>83</v>
      </c>
      <c r="AW99" s="12" t="s">
        <v>37</v>
      </c>
      <c r="AX99" s="12" t="s">
        <v>74</v>
      </c>
      <c r="AY99" s="230" t="s">
        <v>136</v>
      </c>
    </row>
    <row r="100" spans="2:51" s="12" customFormat="1" ht="13.5">
      <c r="B100" s="220"/>
      <c r="C100" s="221"/>
      <c r="D100" s="203" t="s">
        <v>212</v>
      </c>
      <c r="E100" s="222" t="s">
        <v>21</v>
      </c>
      <c r="F100" s="223" t="s">
        <v>525</v>
      </c>
      <c r="G100" s="221"/>
      <c r="H100" s="224">
        <v>3.2</v>
      </c>
      <c r="I100" s="225"/>
      <c r="J100" s="221"/>
      <c r="K100" s="221"/>
      <c r="L100" s="226"/>
      <c r="M100" s="227"/>
      <c r="N100" s="228"/>
      <c r="O100" s="228"/>
      <c r="P100" s="228"/>
      <c r="Q100" s="228"/>
      <c r="R100" s="228"/>
      <c r="S100" s="228"/>
      <c r="T100" s="229"/>
      <c r="AT100" s="230" t="s">
        <v>212</v>
      </c>
      <c r="AU100" s="230" t="s">
        <v>83</v>
      </c>
      <c r="AV100" s="12" t="s">
        <v>83</v>
      </c>
      <c r="AW100" s="12" t="s">
        <v>37</v>
      </c>
      <c r="AX100" s="12" t="s">
        <v>74</v>
      </c>
      <c r="AY100" s="230" t="s">
        <v>136</v>
      </c>
    </row>
    <row r="101" spans="2:51" s="12" customFormat="1" ht="13.5">
      <c r="B101" s="220"/>
      <c r="C101" s="221"/>
      <c r="D101" s="203" t="s">
        <v>212</v>
      </c>
      <c r="E101" s="222" t="s">
        <v>21</v>
      </c>
      <c r="F101" s="223" t="s">
        <v>526</v>
      </c>
      <c r="G101" s="221"/>
      <c r="H101" s="224">
        <v>1.6</v>
      </c>
      <c r="I101" s="225"/>
      <c r="J101" s="221"/>
      <c r="K101" s="221"/>
      <c r="L101" s="226"/>
      <c r="M101" s="227"/>
      <c r="N101" s="228"/>
      <c r="O101" s="228"/>
      <c r="P101" s="228"/>
      <c r="Q101" s="228"/>
      <c r="R101" s="228"/>
      <c r="S101" s="228"/>
      <c r="T101" s="229"/>
      <c r="AT101" s="230" t="s">
        <v>212</v>
      </c>
      <c r="AU101" s="230" t="s">
        <v>83</v>
      </c>
      <c r="AV101" s="12" t="s">
        <v>83</v>
      </c>
      <c r="AW101" s="12" t="s">
        <v>37</v>
      </c>
      <c r="AX101" s="12" t="s">
        <v>74</v>
      </c>
      <c r="AY101" s="230" t="s">
        <v>136</v>
      </c>
    </row>
    <row r="102" spans="2:51" s="13" customFormat="1" ht="13.5">
      <c r="B102" s="231"/>
      <c r="C102" s="232"/>
      <c r="D102" s="203" t="s">
        <v>212</v>
      </c>
      <c r="E102" s="233" t="s">
        <v>21</v>
      </c>
      <c r="F102" s="234" t="s">
        <v>214</v>
      </c>
      <c r="G102" s="232"/>
      <c r="H102" s="235">
        <v>65.7</v>
      </c>
      <c r="I102" s="236"/>
      <c r="J102" s="232"/>
      <c r="K102" s="232"/>
      <c r="L102" s="237"/>
      <c r="M102" s="238"/>
      <c r="N102" s="239"/>
      <c r="O102" s="239"/>
      <c r="P102" s="239"/>
      <c r="Q102" s="239"/>
      <c r="R102" s="239"/>
      <c r="S102" s="239"/>
      <c r="T102" s="240"/>
      <c r="AT102" s="241" t="s">
        <v>212</v>
      </c>
      <c r="AU102" s="241" t="s">
        <v>83</v>
      </c>
      <c r="AV102" s="13" t="s">
        <v>135</v>
      </c>
      <c r="AW102" s="13" t="s">
        <v>37</v>
      </c>
      <c r="AX102" s="13" t="s">
        <v>81</v>
      </c>
      <c r="AY102" s="241" t="s">
        <v>136</v>
      </c>
    </row>
    <row r="103" spans="2:65" s="1" customFormat="1" ht="16.5" customHeight="1">
      <c r="B103" s="40"/>
      <c r="C103" s="191" t="s">
        <v>158</v>
      </c>
      <c r="D103" s="191" t="s">
        <v>137</v>
      </c>
      <c r="E103" s="192" t="s">
        <v>527</v>
      </c>
      <c r="F103" s="193" t="s">
        <v>528</v>
      </c>
      <c r="G103" s="194" t="s">
        <v>259</v>
      </c>
      <c r="H103" s="195">
        <v>153.6</v>
      </c>
      <c r="I103" s="196"/>
      <c r="J103" s="197">
        <f>ROUND(I103*H103,2)</f>
        <v>0</v>
      </c>
      <c r="K103" s="193" t="s">
        <v>141</v>
      </c>
      <c r="L103" s="60"/>
      <c r="M103" s="198" t="s">
        <v>21</v>
      </c>
      <c r="N103" s="199" t="s">
        <v>45</v>
      </c>
      <c r="O103" s="41"/>
      <c r="P103" s="200">
        <f>O103*H103</f>
        <v>0</v>
      </c>
      <c r="Q103" s="200">
        <v>0.0007</v>
      </c>
      <c r="R103" s="200">
        <f>Q103*H103</f>
        <v>0.10751999999999999</v>
      </c>
      <c r="S103" s="200">
        <v>0</v>
      </c>
      <c r="T103" s="201">
        <f>S103*H103</f>
        <v>0</v>
      </c>
      <c r="AR103" s="23" t="s">
        <v>135</v>
      </c>
      <c r="AT103" s="23" t="s">
        <v>137</v>
      </c>
      <c r="AU103" s="23" t="s">
        <v>83</v>
      </c>
      <c r="AY103" s="23" t="s">
        <v>136</v>
      </c>
      <c r="BE103" s="202">
        <f>IF(N103="základní",J103,0)</f>
        <v>0</v>
      </c>
      <c r="BF103" s="202">
        <f>IF(N103="snížená",J103,0)</f>
        <v>0</v>
      </c>
      <c r="BG103" s="202">
        <f>IF(N103="zákl. přenesená",J103,0)</f>
        <v>0</v>
      </c>
      <c r="BH103" s="202">
        <f>IF(N103="sníž. přenesená",J103,0)</f>
        <v>0</v>
      </c>
      <c r="BI103" s="202">
        <f>IF(N103="nulová",J103,0)</f>
        <v>0</v>
      </c>
      <c r="BJ103" s="23" t="s">
        <v>81</v>
      </c>
      <c r="BK103" s="202">
        <f>ROUND(I103*H103,2)</f>
        <v>0</v>
      </c>
      <c r="BL103" s="23" t="s">
        <v>135</v>
      </c>
      <c r="BM103" s="23" t="s">
        <v>529</v>
      </c>
    </row>
    <row r="104" spans="2:51" s="12" customFormat="1" ht="13.5">
      <c r="B104" s="220"/>
      <c r="C104" s="221"/>
      <c r="D104" s="203" t="s">
        <v>212</v>
      </c>
      <c r="E104" s="222" t="s">
        <v>21</v>
      </c>
      <c r="F104" s="223" t="s">
        <v>530</v>
      </c>
      <c r="G104" s="221"/>
      <c r="H104" s="224">
        <v>153.6</v>
      </c>
      <c r="I104" s="225"/>
      <c r="J104" s="221"/>
      <c r="K104" s="221"/>
      <c r="L104" s="226"/>
      <c r="M104" s="227"/>
      <c r="N104" s="228"/>
      <c r="O104" s="228"/>
      <c r="P104" s="228"/>
      <c r="Q104" s="228"/>
      <c r="R104" s="228"/>
      <c r="S104" s="228"/>
      <c r="T104" s="229"/>
      <c r="AT104" s="230" t="s">
        <v>212</v>
      </c>
      <c r="AU104" s="230" t="s">
        <v>83</v>
      </c>
      <c r="AV104" s="12" t="s">
        <v>83</v>
      </c>
      <c r="AW104" s="12" t="s">
        <v>37</v>
      </c>
      <c r="AX104" s="12" t="s">
        <v>74</v>
      </c>
      <c r="AY104" s="230" t="s">
        <v>136</v>
      </c>
    </row>
    <row r="105" spans="2:51" s="13" customFormat="1" ht="13.5">
      <c r="B105" s="231"/>
      <c r="C105" s="232"/>
      <c r="D105" s="203" t="s">
        <v>212</v>
      </c>
      <c r="E105" s="233" t="s">
        <v>21</v>
      </c>
      <c r="F105" s="234" t="s">
        <v>214</v>
      </c>
      <c r="G105" s="232"/>
      <c r="H105" s="235">
        <v>153.6</v>
      </c>
      <c r="I105" s="236"/>
      <c r="J105" s="232"/>
      <c r="K105" s="232"/>
      <c r="L105" s="237"/>
      <c r="M105" s="238"/>
      <c r="N105" s="239"/>
      <c r="O105" s="239"/>
      <c r="P105" s="239"/>
      <c r="Q105" s="239"/>
      <c r="R105" s="239"/>
      <c r="S105" s="239"/>
      <c r="T105" s="240"/>
      <c r="AT105" s="241" t="s">
        <v>212</v>
      </c>
      <c r="AU105" s="241" t="s">
        <v>83</v>
      </c>
      <c r="AV105" s="13" t="s">
        <v>135</v>
      </c>
      <c r="AW105" s="13" t="s">
        <v>37</v>
      </c>
      <c r="AX105" s="13" t="s">
        <v>81</v>
      </c>
      <c r="AY105" s="241" t="s">
        <v>136</v>
      </c>
    </row>
    <row r="106" spans="2:65" s="1" customFormat="1" ht="16.5" customHeight="1">
      <c r="B106" s="40"/>
      <c r="C106" s="191" t="s">
        <v>162</v>
      </c>
      <c r="D106" s="191" t="s">
        <v>137</v>
      </c>
      <c r="E106" s="192" t="s">
        <v>531</v>
      </c>
      <c r="F106" s="193" t="s">
        <v>532</v>
      </c>
      <c r="G106" s="194" t="s">
        <v>259</v>
      </c>
      <c r="H106" s="195">
        <v>153.6</v>
      </c>
      <c r="I106" s="196"/>
      <c r="J106" s="197">
        <f>ROUND(I106*H106,2)</f>
        <v>0</v>
      </c>
      <c r="K106" s="193" t="s">
        <v>141</v>
      </c>
      <c r="L106" s="60"/>
      <c r="M106" s="198" t="s">
        <v>21</v>
      </c>
      <c r="N106" s="199" t="s">
        <v>45</v>
      </c>
      <c r="O106" s="41"/>
      <c r="P106" s="200">
        <f>O106*H106</f>
        <v>0</v>
      </c>
      <c r="Q106" s="200">
        <v>0</v>
      </c>
      <c r="R106" s="200">
        <f>Q106*H106</f>
        <v>0</v>
      </c>
      <c r="S106" s="200">
        <v>0</v>
      </c>
      <c r="T106" s="201">
        <f>S106*H106</f>
        <v>0</v>
      </c>
      <c r="AR106" s="23" t="s">
        <v>135</v>
      </c>
      <c r="AT106" s="23" t="s">
        <v>137</v>
      </c>
      <c r="AU106" s="23" t="s">
        <v>83</v>
      </c>
      <c r="AY106" s="23" t="s">
        <v>136</v>
      </c>
      <c r="BE106" s="202">
        <f>IF(N106="základní",J106,0)</f>
        <v>0</v>
      </c>
      <c r="BF106" s="202">
        <f>IF(N106="snížená",J106,0)</f>
        <v>0</v>
      </c>
      <c r="BG106" s="202">
        <f>IF(N106="zákl. přenesená",J106,0)</f>
        <v>0</v>
      </c>
      <c r="BH106" s="202">
        <f>IF(N106="sníž. přenesená",J106,0)</f>
        <v>0</v>
      </c>
      <c r="BI106" s="202">
        <f>IF(N106="nulová",J106,0)</f>
        <v>0</v>
      </c>
      <c r="BJ106" s="23" t="s">
        <v>81</v>
      </c>
      <c r="BK106" s="202">
        <f>ROUND(I106*H106,2)</f>
        <v>0</v>
      </c>
      <c r="BL106" s="23" t="s">
        <v>135</v>
      </c>
      <c r="BM106" s="23" t="s">
        <v>533</v>
      </c>
    </row>
    <row r="107" spans="2:65" s="1" customFormat="1" ht="16.5" customHeight="1">
      <c r="B107" s="40"/>
      <c r="C107" s="191" t="s">
        <v>167</v>
      </c>
      <c r="D107" s="191" t="s">
        <v>137</v>
      </c>
      <c r="E107" s="192" t="s">
        <v>534</v>
      </c>
      <c r="F107" s="193" t="s">
        <v>535</v>
      </c>
      <c r="G107" s="194" t="s">
        <v>217</v>
      </c>
      <c r="H107" s="195">
        <v>65.7</v>
      </c>
      <c r="I107" s="196"/>
      <c r="J107" s="197">
        <f>ROUND(I107*H107,2)</f>
        <v>0</v>
      </c>
      <c r="K107" s="193" t="s">
        <v>141</v>
      </c>
      <c r="L107" s="60"/>
      <c r="M107" s="198" t="s">
        <v>21</v>
      </c>
      <c r="N107" s="199" t="s">
        <v>45</v>
      </c>
      <c r="O107" s="41"/>
      <c r="P107" s="200">
        <f>O107*H107</f>
        <v>0</v>
      </c>
      <c r="Q107" s="200">
        <v>0.00046</v>
      </c>
      <c r="R107" s="200">
        <f>Q107*H107</f>
        <v>0.030222000000000002</v>
      </c>
      <c r="S107" s="200">
        <v>0</v>
      </c>
      <c r="T107" s="201">
        <f>S107*H107</f>
        <v>0</v>
      </c>
      <c r="AR107" s="23" t="s">
        <v>135</v>
      </c>
      <c r="AT107" s="23" t="s">
        <v>137</v>
      </c>
      <c r="AU107" s="23" t="s">
        <v>83</v>
      </c>
      <c r="AY107" s="23" t="s">
        <v>136</v>
      </c>
      <c r="BE107" s="202">
        <f>IF(N107="základní",J107,0)</f>
        <v>0</v>
      </c>
      <c r="BF107" s="202">
        <f>IF(N107="snížená",J107,0)</f>
        <v>0</v>
      </c>
      <c r="BG107" s="202">
        <f>IF(N107="zákl. přenesená",J107,0)</f>
        <v>0</v>
      </c>
      <c r="BH107" s="202">
        <f>IF(N107="sníž. přenesená",J107,0)</f>
        <v>0</v>
      </c>
      <c r="BI107" s="202">
        <f>IF(N107="nulová",J107,0)</f>
        <v>0</v>
      </c>
      <c r="BJ107" s="23" t="s">
        <v>81</v>
      </c>
      <c r="BK107" s="202">
        <f>ROUND(I107*H107,2)</f>
        <v>0</v>
      </c>
      <c r="BL107" s="23" t="s">
        <v>135</v>
      </c>
      <c r="BM107" s="23" t="s">
        <v>536</v>
      </c>
    </row>
    <row r="108" spans="2:51" s="12" customFormat="1" ht="13.5">
      <c r="B108" s="220"/>
      <c r="C108" s="221"/>
      <c r="D108" s="203" t="s">
        <v>212</v>
      </c>
      <c r="E108" s="222" t="s">
        <v>21</v>
      </c>
      <c r="F108" s="223" t="s">
        <v>537</v>
      </c>
      <c r="G108" s="221"/>
      <c r="H108" s="224">
        <v>65.7</v>
      </c>
      <c r="I108" s="225"/>
      <c r="J108" s="221"/>
      <c r="K108" s="221"/>
      <c r="L108" s="226"/>
      <c r="M108" s="227"/>
      <c r="N108" s="228"/>
      <c r="O108" s="228"/>
      <c r="P108" s="228"/>
      <c r="Q108" s="228"/>
      <c r="R108" s="228"/>
      <c r="S108" s="228"/>
      <c r="T108" s="229"/>
      <c r="AT108" s="230" t="s">
        <v>212</v>
      </c>
      <c r="AU108" s="230" t="s">
        <v>83</v>
      </c>
      <c r="AV108" s="12" t="s">
        <v>83</v>
      </c>
      <c r="AW108" s="12" t="s">
        <v>37</v>
      </c>
      <c r="AX108" s="12" t="s">
        <v>74</v>
      </c>
      <c r="AY108" s="230" t="s">
        <v>136</v>
      </c>
    </row>
    <row r="109" spans="2:51" s="13" customFormat="1" ht="13.5">
      <c r="B109" s="231"/>
      <c r="C109" s="232"/>
      <c r="D109" s="203" t="s">
        <v>212</v>
      </c>
      <c r="E109" s="233" t="s">
        <v>21</v>
      </c>
      <c r="F109" s="234" t="s">
        <v>214</v>
      </c>
      <c r="G109" s="232"/>
      <c r="H109" s="235">
        <v>65.7</v>
      </c>
      <c r="I109" s="236"/>
      <c r="J109" s="232"/>
      <c r="K109" s="232"/>
      <c r="L109" s="237"/>
      <c r="M109" s="238"/>
      <c r="N109" s="239"/>
      <c r="O109" s="239"/>
      <c r="P109" s="239"/>
      <c r="Q109" s="239"/>
      <c r="R109" s="239"/>
      <c r="S109" s="239"/>
      <c r="T109" s="240"/>
      <c r="AT109" s="241" t="s">
        <v>212</v>
      </c>
      <c r="AU109" s="241" t="s">
        <v>83</v>
      </c>
      <c r="AV109" s="13" t="s">
        <v>135</v>
      </c>
      <c r="AW109" s="13" t="s">
        <v>37</v>
      </c>
      <c r="AX109" s="13" t="s">
        <v>81</v>
      </c>
      <c r="AY109" s="241" t="s">
        <v>136</v>
      </c>
    </row>
    <row r="110" spans="2:65" s="1" customFormat="1" ht="16.5" customHeight="1">
      <c r="B110" s="40"/>
      <c r="C110" s="191" t="s">
        <v>172</v>
      </c>
      <c r="D110" s="191" t="s">
        <v>137</v>
      </c>
      <c r="E110" s="192" t="s">
        <v>538</v>
      </c>
      <c r="F110" s="193" t="s">
        <v>539</v>
      </c>
      <c r="G110" s="194" t="s">
        <v>217</v>
      </c>
      <c r="H110" s="195">
        <v>65.7</v>
      </c>
      <c r="I110" s="196"/>
      <c r="J110" s="197">
        <f>ROUND(I110*H110,2)</f>
        <v>0</v>
      </c>
      <c r="K110" s="193" t="s">
        <v>141</v>
      </c>
      <c r="L110" s="60"/>
      <c r="M110" s="198" t="s">
        <v>21</v>
      </c>
      <c r="N110" s="199" t="s">
        <v>45</v>
      </c>
      <c r="O110" s="41"/>
      <c r="P110" s="200">
        <f>O110*H110</f>
        <v>0</v>
      </c>
      <c r="Q110" s="200">
        <v>0</v>
      </c>
      <c r="R110" s="200">
        <f>Q110*H110</f>
        <v>0</v>
      </c>
      <c r="S110" s="200">
        <v>0</v>
      </c>
      <c r="T110" s="201">
        <f>S110*H110</f>
        <v>0</v>
      </c>
      <c r="AR110" s="23" t="s">
        <v>135</v>
      </c>
      <c r="AT110" s="23" t="s">
        <v>137</v>
      </c>
      <c r="AU110" s="23" t="s">
        <v>83</v>
      </c>
      <c r="AY110" s="23" t="s">
        <v>136</v>
      </c>
      <c r="BE110" s="202">
        <f>IF(N110="základní",J110,0)</f>
        <v>0</v>
      </c>
      <c r="BF110" s="202">
        <f>IF(N110="snížená",J110,0)</f>
        <v>0</v>
      </c>
      <c r="BG110" s="202">
        <f>IF(N110="zákl. přenesená",J110,0)</f>
        <v>0</v>
      </c>
      <c r="BH110" s="202">
        <f>IF(N110="sníž. přenesená",J110,0)</f>
        <v>0</v>
      </c>
      <c r="BI110" s="202">
        <f>IF(N110="nulová",J110,0)</f>
        <v>0</v>
      </c>
      <c r="BJ110" s="23" t="s">
        <v>81</v>
      </c>
      <c r="BK110" s="202">
        <f>ROUND(I110*H110,2)</f>
        <v>0</v>
      </c>
      <c r="BL110" s="23" t="s">
        <v>135</v>
      </c>
      <c r="BM110" s="23" t="s">
        <v>540</v>
      </c>
    </row>
    <row r="111" spans="2:65" s="1" customFormat="1" ht="16.5" customHeight="1">
      <c r="B111" s="40"/>
      <c r="C111" s="191" t="s">
        <v>177</v>
      </c>
      <c r="D111" s="191" t="s">
        <v>137</v>
      </c>
      <c r="E111" s="192" t="s">
        <v>232</v>
      </c>
      <c r="F111" s="193" t="s">
        <v>233</v>
      </c>
      <c r="G111" s="194" t="s">
        <v>217</v>
      </c>
      <c r="H111" s="195">
        <v>31.9</v>
      </c>
      <c r="I111" s="196"/>
      <c r="J111" s="197">
        <f>ROUND(I111*H111,2)</f>
        <v>0</v>
      </c>
      <c r="K111" s="193" t="s">
        <v>141</v>
      </c>
      <c r="L111" s="60"/>
      <c r="M111" s="198" t="s">
        <v>21</v>
      </c>
      <c r="N111" s="199" t="s">
        <v>45</v>
      </c>
      <c r="O111" s="41"/>
      <c r="P111" s="200">
        <f>O111*H111</f>
        <v>0</v>
      </c>
      <c r="Q111" s="200">
        <v>0</v>
      </c>
      <c r="R111" s="200">
        <f>Q111*H111</f>
        <v>0</v>
      </c>
      <c r="S111" s="200">
        <v>0</v>
      </c>
      <c r="T111" s="201">
        <f>S111*H111</f>
        <v>0</v>
      </c>
      <c r="AR111" s="23" t="s">
        <v>135</v>
      </c>
      <c r="AT111" s="23" t="s">
        <v>137</v>
      </c>
      <c r="AU111" s="23" t="s">
        <v>83</v>
      </c>
      <c r="AY111" s="23" t="s">
        <v>136</v>
      </c>
      <c r="BE111" s="202">
        <f>IF(N111="základní",J111,0)</f>
        <v>0</v>
      </c>
      <c r="BF111" s="202">
        <f>IF(N111="snížená",J111,0)</f>
        <v>0</v>
      </c>
      <c r="BG111" s="202">
        <f>IF(N111="zákl. přenesená",J111,0)</f>
        <v>0</v>
      </c>
      <c r="BH111" s="202">
        <f>IF(N111="sníž. přenesená",J111,0)</f>
        <v>0</v>
      </c>
      <c r="BI111" s="202">
        <f>IF(N111="nulová",J111,0)</f>
        <v>0</v>
      </c>
      <c r="BJ111" s="23" t="s">
        <v>81</v>
      </c>
      <c r="BK111" s="202">
        <f>ROUND(I111*H111,2)</f>
        <v>0</v>
      </c>
      <c r="BL111" s="23" t="s">
        <v>135</v>
      </c>
      <c r="BM111" s="23" t="s">
        <v>541</v>
      </c>
    </row>
    <row r="112" spans="2:51" s="12" customFormat="1" ht="13.5">
      <c r="B112" s="220"/>
      <c r="C112" s="221"/>
      <c r="D112" s="203" t="s">
        <v>212</v>
      </c>
      <c r="E112" s="222" t="s">
        <v>21</v>
      </c>
      <c r="F112" s="223" t="s">
        <v>542</v>
      </c>
      <c r="G112" s="221"/>
      <c r="H112" s="224">
        <v>65.4</v>
      </c>
      <c r="I112" s="225"/>
      <c r="J112" s="221"/>
      <c r="K112" s="221"/>
      <c r="L112" s="226"/>
      <c r="M112" s="227"/>
      <c r="N112" s="228"/>
      <c r="O112" s="228"/>
      <c r="P112" s="228"/>
      <c r="Q112" s="228"/>
      <c r="R112" s="228"/>
      <c r="S112" s="228"/>
      <c r="T112" s="229"/>
      <c r="AT112" s="230" t="s">
        <v>212</v>
      </c>
      <c r="AU112" s="230" t="s">
        <v>83</v>
      </c>
      <c r="AV112" s="12" t="s">
        <v>83</v>
      </c>
      <c r="AW112" s="12" t="s">
        <v>37</v>
      </c>
      <c r="AX112" s="12" t="s">
        <v>74</v>
      </c>
      <c r="AY112" s="230" t="s">
        <v>136</v>
      </c>
    </row>
    <row r="113" spans="2:51" s="12" customFormat="1" ht="13.5">
      <c r="B113" s="220"/>
      <c r="C113" s="221"/>
      <c r="D113" s="203" t="s">
        <v>212</v>
      </c>
      <c r="E113" s="222" t="s">
        <v>21</v>
      </c>
      <c r="F113" s="223" t="s">
        <v>543</v>
      </c>
      <c r="G113" s="221"/>
      <c r="H113" s="224">
        <v>-33.5</v>
      </c>
      <c r="I113" s="225"/>
      <c r="J113" s="221"/>
      <c r="K113" s="221"/>
      <c r="L113" s="226"/>
      <c r="M113" s="227"/>
      <c r="N113" s="228"/>
      <c r="O113" s="228"/>
      <c r="P113" s="228"/>
      <c r="Q113" s="228"/>
      <c r="R113" s="228"/>
      <c r="S113" s="228"/>
      <c r="T113" s="229"/>
      <c r="AT113" s="230" t="s">
        <v>212</v>
      </c>
      <c r="AU113" s="230" t="s">
        <v>83</v>
      </c>
      <c r="AV113" s="12" t="s">
        <v>83</v>
      </c>
      <c r="AW113" s="12" t="s">
        <v>37</v>
      </c>
      <c r="AX113" s="12" t="s">
        <v>74</v>
      </c>
      <c r="AY113" s="230" t="s">
        <v>136</v>
      </c>
    </row>
    <row r="114" spans="2:51" s="13" customFormat="1" ht="13.5">
      <c r="B114" s="231"/>
      <c r="C114" s="232"/>
      <c r="D114" s="203" t="s">
        <v>212</v>
      </c>
      <c r="E114" s="233" t="s">
        <v>21</v>
      </c>
      <c r="F114" s="234" t="s">
        <v>214</v>
      </c>
      <c r="G114" s="232"/>
      <c r="H114" s="235">
        <v>31.9</v>
      </c>
      <c r="I114" s="236"/>
      <c r="J114" s="232"/>
      <c r="K114" s="232"/>
      <c r="L114" s="237"/>
      <c r="M114" s="238"/>
      <c r="N114" s="239"/>
      <c r="O114" s="239"/>
      <c r="P114" s="239"/>
      <c r="Q114" s="239"/>
      <c r="R114" s="239"/>
      <c r="S114" s="239"/>
      <c r="T114" s="240"/>
      <c r="AT114" s="241" t="s">
        <v>212</v>
      </c>
      <c r="AU114" s="241" t="s">
        <v>83</v>
      </c>
      <c r="AV114" s="13" t="s">
        <v>135</v>
      </c>
      <c r="AW114" s="13" t="s">
        <v>37</v>
      </c>
      <c r="AX114" s="13" t="s">
        <v>81</v>
      </c>
      <c r="AY114" s="241" t="s">
        <v>136</v>
      </c>
    </row>
    <row r="115" spans="2:65" s="1" customFormat="1" ht="16.5" customHeight="1">
      <c r="B115" s="40"/>
      <c r="C115" s="191" t="s">
        <v>185</v>
      </c>
      <c r="D115" s="191" t="s">
        <v>137</v>
      </c>
      <c r="E115" s="192" t="s">
        <v>248</v>
      </c>
      <c r="F115" s="193" t="s">
        <v>249</v>
      </c>
      <c r="G115" s="194" t="s">
        <v>245</v>
      </c>
      <c r="H115" s="195">
        <v>52.635</v>
      </c>
      <c r="I115" s="196"/>
      <c r="J115" s="197">
        <f>ROUND(I115*H115,2)</f>
        <v>0</v>
      </c>
      <c r="K115" s="193" t="s">
        <v>141</v>
      </c>
      <c r="L115" s="60"/>
      <c r="M115" s="198" t="s">
        <v>21</v>
      </c>
      <c r="N115" s="199" t="s">
        <v>45</v>
      </c>
      <c r="O115" s="41"/>
      <c r="P115" s="200">
        <f>O115*H115</f>
        <v>0</v>
      </c>
      <c r="Q115" s="200">
        <v>0</v>
      </c>
      <c r="R115" s="200">
        <f>Q115*H115</f>
        <v>0</v>
      </c>
      <c r="S115" s="200">
        <v>0</v>
      </c>
      <c r="T115" s="201">
        <f>S115*H115</f>
        <v>0</v>
      </c>
      <c r="AR115" s="23" t="s">
        <v>135</v>
      </c>
      <c r="AT115" s="23" t="s">
        <v>137</v>
      </c>
      <c r="AU115" s="23" t="s">
        <v>83</v>
      </c>
      <c r="AY115" s="23" t="s">
        <v>136</v>
      </c>
      <c r="BE115" s="202">
        <f>IF(N115="základní",J115,0)</f>
        <v>0</v>
      </c>
      <c r="BF115" s="202">
        <f>IF(N115="snížená",J115,0)</f>
        <v>0</v>
      </c>
      <c r="BG115" s="202">
        <f>IF(N115="zákl. přenesená",J115,0)</f>
        <v>0</v>
      </c>
      <c r="BH115" s="202">
        <f>IF(N115="sníž. přenesená",J115,0)</f>
        <v>0</v>
      </c>
      <c r="BI115" s="202">
        <f>IF(N115="nulová",J115,0)</f>
        <v>0</v>
      </c>
      <c r="BJ115" s="23" t="s">
        <v>81</v>
      </c>
      <c r="BK115" s="202">
        <f>ROUND(I115*H115,2)</f>
        <v>0</v>
      </c>
      <c r="BL115" s="23" t="s">
        <v>135</v>
      </c>
      <c r="BM115" s="23" t="s">
        <v>544</v>
      </c>
    </row>
    <row r="116" spans="2:51" s="12" customFormat="1" ht="13.5">
      <c r="B116" s="220"/>
      <c r="C116" s="221"/>
      <c r="D116" s="203" t="s">
        <v>212</v>
      </c>
      <c r="E116" s="222" t="s">
        <v>21</v>
      </c>
      <c r="F116" s="223" t="s">
        <v>545</v>
      </c>
      <c r="G116" s="221"/>
      <c r="H116" s="224">
        <v>52.635</v>
      </c>
      <c r="I116" s="225"/>
      <c r="J116" s="221"/>
      <c r="K116" s="221"/>
      <c r="L116" s="226"/>
      <c r="M116" s="227"/>
      <c r="N116" s="228"/>
      <c r="O116" s="228"/>
      <c r="P116" s="228"/>
      <c r="Q116" s="228"/>
      <c r="R116" s="228"/>
      <c r="S116" s="228"/>
      <c r="T116" s="229"/>
      <c r="AT116" s="230" t="s">
        <v>212</v>
      </c>
      <c r="AU116" s="230" t="s">
        <v>83</v>
      </c>
      <c r="AV116" s="12" t="s">
        <v>83</v>
      </c>
      <c r="AW116" s="12" t="s">
        <v>37</v>
      </c>
      <c r="AX116" s="12" t="s">
        <v>74</v>
      </c>
      <c r="AY116" s="230" t="s">
        <v>136</v>
      </c>
    </row>
    <row r="117" spans="2:51" s="13" customFormat="1" ht="13.5">
      <c r="B117" s="231"/>
      <c r="C117" s="232"/>
      <c r="D117" s="203" t="s">
        <v>212</v>
      </c>
      <c r="E117" s="233" t="s">
        <v>21</v>
      </c>
      <c r="F117" s="234" t="s">
        <v>214</v>
      </c>
      <c r="G117" s="232"/>
      <c r="H117" s="235">
        <v>52.635</v>
      </c>
      <c r="I117" s="236"/>
      <c r="J117" s="232"/>
      <c r="K117" s="232"/>
      <c r="L117" s="237"/>
      <c r="M117" s="238"/>
      <c r="N117" s="239"/>
      <c r="O117" s="239"/>
      <c r="P117" s="239"/>
      <c r="Q117" s="239"/>
      <c r="R117" s="239"/>
      <c r="S117" s="239"/>
      <c r="T117" s="240"/>
      <c r="AT117" s="241" t="s">
        <v>212</v>
      </c>
      <c r="AU117" s="241" t="s">
        <v>83</v>
      </c>
      <c r="AV117" s="13" t="s">
        <v>135</v>
      </c>
      <c r="AW117" s="13" t="s">
        <v>37</v>
      </c>
      <c r="AX117" s="13" t="s">
        <v>81</v>
      </c>
      <c r="AY117" s="241" t="s">
        <v>136</v>
      </c>
    </row>
    <row r="118" spans="2:65" s="1" customFormat="1" ht="16.5" customHeight="1">
      <c r="B118" s="40"/>
      <c r="C118" s="191" t="s">
        <v>189</v>
      </c>
      <c r="D118" s="191" t="s">
        <v>137</v>
      </c>
      <c r="E118" s="192" t="s">
        <v>253</v>
      </c>
      <c r="F118" s="193" t="s">
        <v>254</v>
      </c>
      <c r="G118" s="194" t="s">
        <v>217</v>
      </c>
      <c r="H118" s="195">
        <v>40.1</v>
      </c>
      <c r="I118" s="196"/>
      <c r="J118" s="197">
        <f>ROUND(I118*H118,2)</f>
        <v>0</v>
      </c>
      <c r="K118" s="193" t="s">
        <v>141</v>
      </c>
      <c r="L118" s="60"/>
      <c r="M118" s="198" t="s">
        <v>21</v>
      </c>
      <c r="N118" s="199" t="s">
        <v>45</v>
      </c>
      <c r="O118" s="41"/>
      <c r="P118" s="200">
        <f>O118*H118</f>
        <v>0</v>
      </c>
      <c r="Q118" s="200">
        <v>0</v>
      </c>
      <c r="R118" s="200">
        <f>Q118*H118</f>
        <v>0</v>
      </c>
      <c r="S118" s="200">
        <v>0</v>
      </c>
      <c r="T118" s="201">
        <f>S118*H118</f>
        <v>0</v>
      </c>
      <c r="AR118" s="23" t="s">
        <v>135</v>
      </c>
      <c r="AT118" s="23" t="s">
        <v>137</v>
      </c>
      <c r="AU118" s="23" t="s">
        <v>83</v>
      </c>
      <c r="AY118" s="23" t="s">
        <v>136</v>
      </c>
      <c r="BE118" s="202">
        <f>IF(N118="základní",J118,0)</f>
        <v>0</v>
      </c>
      <c r="BF118" s="202">
        <f>IF(N118="snížená",J118,0)</f>
        <v>0</v>
      </c>
      <c r="BG118" s="202">
        <f>IF(N118="zákl. přenesená",J118,0)</f>
        <v>0</v>
      </c>
      <c r="BH118" s="202">
        <f>IF(N118="sníž. přenesená",J118,0)</f>
        <v>0</v>
      </c>
      <c r="BI118" s="202">
        <f>IF(N118="nulová",J118,0)</f>
        <v>0</v>
      </c>
      <c r="BJ118" s="23" t="s">
        <v>81</v>
      </c>
      <c r="BK118" s="202">
        <f>ROUND(I118*H118,2)</f>
        <v>0</v>
      </c>
      <c r="BL118" s="23" t="s">
        <v>135</v>
      </c>
      <c r="BM118" s="23" t="s">
        <v>546</v>
      </c>
    </row>
    <row r="119" spans="2:51" s="12" customFormat="1" ht="27">
      <c r="B119" s="220"/>
      <c r="C119" s="221"/>
      <c r="D119" s="203" t="s">
        <v>212</v>
      </c>
      <c r="E119" s="222" t="s">
        <v>21</v>
      </c>
      <c r="F119" s="223" t="s">
        <v>547</v>
      </c>
      <c r="G119" s="221"/>
      <c r="H119" s="224">
        <v>33.5</v>
      </c>
      <c r="I119" s="225"/>
      <c r="J119" s="221"/>
      <c r="K119" s="221"/>
      <c r="L119" s="226"/>
      <c r="M119" s="227"/>
      <c r="N119" s="228"/>
      <c r="O119" s="228"/>
      <c r="P119" s="228"/>
      <c r="Q119" s="228"/>
      <c r="R119" s="228"/>
      <c r="S119" s="228"/>
      <c r="T119" s="229"/>
      <c r="AT119" s="230" t="s">
        <v>212</v>
      </c>
      <c r="AU119" s="230" t="s">
        <v>83</v>
      </c>
      <c r="AV119" s="12" t="s">
        <v>83</v>
      </c>
      <c r="AW119" s="12" t="s">
        <v>37</v>
      </c>
      <c r="AX119" s="12" t="s">
        <v>74</v>
      </c>
      <c r="AY119" s="230" t="s">
        <v>136</v>
      </c>
    </row>
    <row r="120" spans="2:51" s="12" customFormat="1" ht="27">
      <c r="B120" s="220"/>
      <c r="C120" s="221"/>
      <c r="D120" s="203" t="s">
        <v>212</v>
      </c>
      <c r="E120" s="222" t="s">
        <v>21</v>
      </c>
      <c r="F120" s="223" t="s">
        <v>548</v>
      </c>
      <c r="G120" s="221"/>
      <c r="H120" s="224">
        <v>6.6</v>
      </c>
      <c r="I120" s="225"/>
      <c r="J120" s="221"/>
      <c r="K120" s="221"/>
      <c r="L120" s="226"/>
      <c r="M120" s="227"/>
      <c r="N120" s="228"/>
      <c r="O120" s="228"/>
      <c r="P120" s="228"/>
      <c r="Q120" s="228"/>
      <c r="R120" s="228"/>
      <c r="S120" s="228"/>
      <c r="T120" s="229"/>
      <c r="AT120" s="230" t="s">
        <v>212</v>
      </c>
      <c r="AU120" s="230" t="s">
        <v>83</v>
      </c>
      <c r="AV120" s="12" t="s">
        <v>83</v>
      </c>
      <c r="AW120" s="12" t="s">
        <v>37</v>
      </c>
      <c r="AX120" s="12" t="s">
        <v>74</v>
      </c>
      <c r="AY120" s="230" t="s">
        <v>136</v>
      </c>
    </row>
    <row r="121" spans="2:51" s="13" customFormat="1" ht="13.5">
      <c r="B121" s="231"/>
      <c r="C121" s="232"/>
      <c r="D121" s="203" t="s">
        <v>212</v>
      </c>
      <c r="E121" s="233" t="s">
        <v>21</v>
      </c>
      <c r="F121" s="234" t="s">
        <v>214</v>
      </c>
      <c r="G121" s="232"/>
      <c r="H121" s="235">
        <v>40.1</v>
      </c>
      <c r="I121" s="236"/>
      <c r="J121" s="232"/>
      <c r="K121" s="232"/>
      <c r="L121" s="237"/>
      <c r="M121" s="238"/>
      <c r="N121" s="239"/>
      <c r="O121" s="239"/>
      <c r="P121" s="239"/>
      <c r="Q121" s="239"/>
      <c r="R121" s="239"/>
      <c r="S121" s="239"/>
      <c r="T121" s="240"/>
      <c r="AT121" s="241" t="s">
        <v>212</v>
      </c>
      <c r="AU121" s="241" t="s">
        <v>83</v>
      </c>
      <c r="AV121" s="13" t="s">
        <v>135</v>
      </c>
      <c r="AW121" s="13" t="s">
        <v>37</v>
      </c>
      <c r="AX121" s="13" t="s">
        <v>81</v>
      </c>
      <c r="AY121" s="241" t="s">
        <v>136</v>
      </c>
    </row>
    <row r="122" spans="2:65" s="1" customFormat="1" ht="16.5" customHeight="1">
      <c r="B122" s="40"/>
      <c r="C122" s="242" t="s">
        <v>262</v>
      </c>
      <c r="D122" s="242" t="s">
        <v>242</v>
      </c>
      <c r="E122" s="243" t="s">
        <v>549</v>
      </c>
      <c r="F122" s="244" t="s">
        <v>550</v>
      </c>
      <c r="G122" s="245" t="s">
        <v>245</v>
      </c>
      <c r="H122" s="246">
        <v>13.2</v>
      </c>
      <c r="I122" s="247"/>
      <c r="J122" s="248">
        <f>ROUND(I122*H122,2)</f>
        <v>0</v>
      </c>
      <c r="K122" s="244" t="s">
        <v>141</v>
      </c>
      <c r="L122" s="249"/>
      <c r="M122" s="250" t="s">
        <v>21</v>
      </c>
      <c r="N122" s="251" t="s">
        <v>45</v>
      </c>
      <c r="O122" s="41"/>
      <c r="P122" s="200">
        <f>O122*H122</f>
        <v>0</v>
      </c>
      <c r="Q122" s="200">
        <v>1</v>
      </c>
      <c r="R122" s="200">
        <f>Q122*H122</f>
        <v>13.2</v>
      </c>
      <c r="S122" s="200">
        <v>0</v>
      </c>
      <c r="T122" s="201">
        <f>S122*H122</f>
        <v>0</v>
      </c>
      <c r="AR122" s="23" t="s">
        <v>172</v>
      </c>
      <c r="AT122" s="23" t="s">
        <v>242</v>
      </c>
      <c r="AU122" s="23" t="s">
        <v>83</v>
      </c>
      <c r="AY122" s="23" t="s">
        <v>136</v>
      </c>
      <c r="BE122" s="202">
        <f>IF(N122="základní",J122,0)</f>
        <v>0</v>
      </c>
      <c r="BF122" s="202">
        <f>IF(N122="snížená",J122,0)</f>
        <v>0</v>
      </c>
      <c r="BG122" s="202">
        <f>IF(N122="zákl. přenesená",J122,0)</f>
        <v>0</v>
      </c>
      <c r="BH122" s="202">
        <f>IF(N122="sníž. přenesená",J122,0)</f>
        <v>0</v>
      </c>
      <c r="BI122" s="202">
        <f>IF(N122="nulová",J122,0)</f>
        <v>0</v>
      </c>
      <c r="BJ122" s="23" t="s">
        <v>81</v>
      </c>
      <c r="BK122" s="202">
        <f>ROUND(I122*H122,2)</f>
        <v>0</v>
      </c>
      <c r="BL122" s="23" t="s">
        <v>135</v>
      </c>
      <c r="BM122" s="23" t="s">
        <v>551</v>
      </c>
    </row>
    <row r="123" spans="2:51" s="12" customFormat="1" ht="13.5">
      <c r="B123" s="220"/>
      <c r="C123" s="221"/>
      <c r="D123" s="203" t="s">
        <v>212</v>
      </c>
      <c r="E123" s="222" t="s">
        <v>21</v>
      </c>
      <c r="F123" s="223" t="s">
        <v>552</v>
      </c>
      <c r="G123" s="221"/>
      <c r="H123" s="224">
        <v>13.2</v>
      </c>
      <c r="I123" s="225"/>
      <c r="J123" s="221"/>
      <c r="K123" s="221"/>
      <c r="L123" s="226"/>
      <c r="M123" s="227"/>
      <c r="N123" s="228"/>
      <c r="O123" s="228"/>
      <c r="P123" s="228"/>
      <c r="Q123" s="228"/>
      <c r="R123" s="228"/>
      <c r="S123" s="228"/>
      <c r="T123" s="229"/>
      <c r="AT123" s="230" t="s">
        <v>212</v>
      </c>
      <c r="AU123" s="230" t="s">
        <v>83</v>
      </c>
      <c r="AV123" s="12" t="s">
        <v>83</v>
      </c>
      <c r="AW123" s="12" t="s">
        <v>37</v>
      </c>
      <c r="AX123" s="12" t="s">
        <v>74</v>
      </c>
      <c r="AY123" s="230" t="s">
        <v>136</v>
      </c>
    </row>
    <row r="124" spans="2:51" s="13" customFormat="1" ht="13.5">
      <c r="B124" s="231"/>
      <c r="C124" s="232"/>
      <c r="D124" s="203" t="s">
        <v>212</v>
      </c>
      <c r="E124" s="233" t="s">
        <v>21</v>
      </c>
      <c r="F124" s="234" t="s">
        <v>214</v>
      </c>
      <c r="G124" s="232"/>
      <c r="H124" s="235">
        <v>13.2</v>
      </c>
      <c r="I124" s="236"/>
      <c r="J124" s="232"/>
      <c r="K124" s="232"/>
      <c r="L124" s="237"/>
      <c r="M124" s="238"/>
      <c r="N124" s="239"/>
      <c r="O124" s="239"/>
      <c r="P124" s="239"/>
      <c r="Q124" s="239"/>
      <c r="R124" s="239"/>
      <c r="S124" s="239"/>
      <c r="T124" s="240"/>
      <c r="AT124" s="241" t="s">
        <v>212</v>
      </c>
      <c r="AU124" s="241" t="s">
        <v>83</v>
      </c>
      <c r="AV124" s="13" t="s">
        <v>135</v>
      </c>
      <c r="AW124" s="13" t="s">
        <v>37</v>
      </c>
      <c r="AX124" s="13" t="s">
        <v>81</v>
      </c>
      <c r="AY124" s="241" t="s">
        <v>136</v>
      </c>
    </row>
    <row r="125" spans="2:65" s="1" customFormat="1" ht="16.5" customHeight="1">
      <c r="B125" s="40"/>
      <c r="C125" s="191" t="s">
        <v>267</v>
      </c>
      <c r="D125" s="191" t="s">
        <v>137</v>
      </c>
      <c r="E125" s="192" t="s">
        <v>553</v>
      </c>
      <c r="F125" s="193" t="s">
        <v>554</v>
      </c>
      <c r="G125" s="194" t="s">
        <v>217</v>
      </c>
      <c r="H125" s="195">
        <v>15.2</v>
      </c>
      <c r="I125" s="196"/>
      <c r="J125" s="197">
        <f>ROUND(I125*H125,2)</f>
        <v>0</v>
      </c>
      <c r="K125" s="193" t="s">
        <v>141</v>
      </c>
      <c r="L125" s="60"/>
      <c r="M125" s="198" t="s">
        <v>21</v>
      </c>
      <c r="N125" s="199" t="s">
        <v>45</v>
      </c>
      <c r="O125" s="41"/>
      <c r="P125" s="200">
        <f>O125*H125</f>
        <v>0</v>
      </c>
      <c r="Q125" s="200">
        <v>0</v>
      </c>
      <c r="R125" s="200">
        <f>Q125*H125</f>
        <v>0</v>
      </c>
      <c r="S125" s="200">
        <v>0</v>
      </c>
      <c r="T125" s="201">
        <f>S125*H125</f>
        <v>0</v>
      </c>
      <c r="AR125" s="23" t="s">
        <v>135</v>
      </c>
      <c r="AT125" s="23" t="s">
        <v>137</v>
      </c>
      <c r="AU125" s="23" t="s">
        <v>83</v>
      </c>
      <c r="AY125" s="23" t="s">
        <v>136</v>
      </c>
      <c r="BE125" s="202">
        <f>IF(N125="základní",J125,0)</f>
        <v>0</v>
      </c>
      <c r="BF125" s="202">
        <f>IF(N125="snížená",J125,0)</f>
        <v>0</v>
      </c>
      <c r="BG125" s="202">
        <f>IF(N125="zákl. přenesená",J125,0)</f>
        <v>0</v>
      </c>
      <c r="BH125" s="202">
        <f>IF(N125="sníž. přenesená",J125,0)</f>
        <v>0</v>
      </c>
      <c r="BI125" s="202">
        <f>IF(N125="nulová",J125,0)</f>
        <v>0</v>
      </c>
      <c r="BJ125" s="23" t="s">
        <v>81</v>
      </c>
      <c r="BK125" s="202">
        <f>ROUND(I125*H125,2)</f>
        <v>0</v>
      </c>
      <c r="BL125" s="23" t="s">
        <v>135</v>
      </c>
      <c r="BM125" s="23" t="s">
        <v>555</v>
      </c>
    </row>
    <row r="126" spans="2:51" s="12" customFormat="1" ht="13.5">
      <c r="B126" s="220"/>
      <c r="C126" s="221"/>
      <c r="D126" s="203" t="s">
        <v>212</v>
      </c>
      <c r="E126" s="222" t="s">
        <v>21</v>
      </c>
      <c r="F126" s="223" t="s">
        <v>556</v>
      </c>
      <c r="G126" s="221"/>
      <c r="H126" s="224">
        <v>15.2</v>
      </c>
      <c r="I126" s="225"/>
      <c r="J126" s="221"/>
      <c r="K126" s="221"/>
      <c r="L126" s="226"/>
      <c r="M126" s="227"/>
      <c r="N126" s="228"/>
      <c r="O126" s="228"/>
      <c r="P126" s="228"/>
      <c r="Q126" s="228"/>
      <c r="R126" s="228"/>
      <c r="S126" s="228"/>
      <c r="T126" s="229"/>
      <c r="AT126" s="230" t="s">
        <v>212</v>
      </c>
      <c r="AU126" s="230" t="s">
        <v>83</v>
      </c>
      <c r="AV126" s="12" t="s">
        <v>83</v>
      </c>
      <c r="AW126" s="12" t="s">
        <v>37</v>
      </c>
      <c r="AX126" s="12" t="s">
        <v>74</v>
      </c>
      <c r="AY126" s="230" t="s">
        <v>136</v>
      </c>
    </row>
    <row r="127" spans="2:51" s="13" customFormat="1" ht="13.5">
      <c r="B127" s="231"/>
      <c r="C127" s="232"/>
      <c r="D127" s="203" t="s">
        <v>212</v>
      </c>
      <c r="E127" s="233" t="s">
        <v>21</v>
      </c>
      <c r="F127" s="234" t="s">
        <v>214</v>
      </c>
      <c r="G127" s="232"/>
      <c r="H127" s="235">
        <v>15.2</v>
      </c>
      <c r="I127" s="236"/>
      <c r="J127" s="232"/>
      <c r="K127" s="232"/>
      <c r="L127" s="237"/>
      <c r="M127" s="238"/>
      <c r="N127" s="239"/>
      <c r="O127" s="239"/>
      <c r="P127" s="239"/>
      <c r="Q127" s="239"/>
      <c r="R127" s="239"/>
      <c r="S127" s="239"/>
      <c r="T127" s="240"/>
      <c r="AT127" s="241" t="s">
        <v>212</v>
      </c>
      <c r="AU127" s="241" t="s">
        <v>83</v>
      </c>
      <c r="AV127" s="13" t="s">
        <v>135</v>
      </c>
      <c r="AW127" s="13" t="s">
        <v>37</v>
      </c>
      <c r="AX127" s="13" t="s">
        <v>81</v>
      </c>
      <c r="AY127" s="241" t="s">
        <v>136</v>
      </c>
    </row>
    <row r="128" spans="2:65" s="1" customFormat="1" ht="16.5" customHeight="1">
      <c r="B128" s="40"/>
      <c r="C128" s="242" t="s">
        <v>272</v>
      </c>
      <c r="D128" s="242" t="s">
        <v>242</v>
      </c>
      <c r="E128" s="243" t="s">
        <v>557</v>
      </c>
      <c r="F128" s="244" t="s">
        <v>558</v>
      </c>
      <c r="G128" s="245" t="s">
        <v>245</v>
      </c>
      <c r="H128" s="246">
        <v>30.4</v>
      </c>
      <c r="I128" s="247"/>
      <c r="J128" s="248">
        <f>ROUND(I128*H128,2)</f>
        <v>0</v>
      </c>
      <c r="K128" s="244" t="s">
        <v>141</v>
      </c>
      <c r="L128" s="249"/>
      <c r="M128" s="250" t="s">
        <v>21</v>
      </c>
      <c r="N128" s="251" t="s">
        <v>45</v>
      </c>
      <c r="O128" s="41"/>
      <c r="P128" s="200">
        <f>O128*H128</f>
        <v>0</v>
      </c>
      <c r="Q128" s="200">
        <v>1</v>
      </c>
      <c r="R128" s="200">
        <f>Q128*H128</f>
        <v>30.4</v>
      </c>
      <c r="S128" s="200">
        <v>0</v>
      </c>
      <c r="T128" s="201">
        <f>S128*H128</f>
        <v>0</v>
      </c>
      <c r="AR128" s="23" t="s">
        <v>172</v>
      </c>
      <c r="AT128" s="23" t="s">
        <v>242</v>
      </c>
      <c r="AU128" s="23" t="s">
        <v>83</v>
      </c>
      <c r="AY128" s="23" t="s">
        <v>136</v>
      </c>
      <c r="BE128" s="202">
        <f>IF(N128="základní",J128,0)</f>
        <v>0</v>
      </c>
      <c r="BF128" s="202">
        <f>IF(N128="snížená",J128,0)</f>
        <v>0</v>
      </c>
      <c r="BG128" s="202">
        <f>IF(N128="zákl. přenesená",J128,0)</f>
        <v>0</v>
      </c>
      <c r="BH128" s="202">
        <f>IF(N128="sníž. přenesená",J128,0)</f>
        <v>0</v>
      </c>
      <c r="BI128" s="202">
        <f>IF(N128="nulová",J128,0)</f>
        <v>0</v>
      </c>
      <c r="BJ128" s="23" t="s">
        <v>81</v>
      </c>
      <c r="BK128" s="202">
        <f>ROUND(I128*H128,2)</f>
        <v>0</v>
      </c>
      <c r="BL128" s="23" t="s">
        <v>135</v>
      </c>
      <c r="BM128" s="23" t="s">
        <v>559</v>
      </c>
    </row>
    <row r="129" spans="2:51" s="12" customFormat="1" ht="13.5">
      <c r="B129" s="220"/>
      <c r="C129" s="221"/>
      <c r="D129" s="203" t="s">
        <v>212</v>
      </c>
      <c r="E129" s="222" t="s">
        <v>21</v>
      </c>
      <c r="F129" s="223" t="s">
        <v>560</v>
      </c>
      <c r="G129" s="221"/>
      <c r="H129" s="224">
        <v>30.4</v>
      </c>
      <c r="I129" s="225"/>
      <c r="J129" s="221"/>
      <c r="K129" s="221"/>
      <c r="L129" s="226"/>
      <c r="M129" s="227"/>
      <c r="N129" s="228"/>
      <c r="O129" s="228"/>
      <c r="P129" s="228"/>
      <c r="Q129" s="228"/>
      <c r="R129" s="228"/>
      <c r="S129" s="228"/>
      <c r="T129" s="229"/>
      <c r="AT129" s="230" t="s">
        <v>212</v>
      </c>
      <c r="AU129" s="230" t="s">
        <v>83</v>
      </c>
      <c r="AV129" s="12" t="s">
        <v>83</v>
      </c>
      <c r="AW129" s="12" t="s">
        <v>37</v>
      </c>
      <c r="AX129" s="12" t="s">
        <v>74</v>
      </c>
      <c r="AY129" s="230" t="s">
        <v>136</v>
      </c>
    </row>
    <row r="130" spans="2:51" s="13" customFormat="1" ht="13.5">
      <c r="B130" s="231"/>
      <c r="C130" s="232"/>
      <c r="D130" s="203" t="s">
        <v>212</v>
      </c>
      <c r="E130" s="233" t="s">
        <v>21</v>
      </c>
      <c r="F130" s="234" t="s">
        <v>214</v>
      </c>
      <c r="G130" s="232"/>
      <c r="H130" s="235">
        <v>30.4</v>
      </c>
      <c r="I130" s="236"/>
      <c r="J130" s="232"/>
      <c r="K130" s="232"/>
      <c r="L130" s="237"/>
      <c r="M130" s="238"/>
      <c r="N130" s="239"/>
      <c r="O130" s="239"/>
      <c r="P130" s="239"/>
      <c r="Q130" s="239"/>
      <c r="R130" s="239"/>
      <c r="S130" s="239"/>
      <c r="T130" s="240"/>
      <c r="AT130" s="241" t="s">
        <v>212</v>
      </c>
      <c r="AU130" s="241" t="s">
        <v>83</v>
      </c>
      <c r="AV130" s="13" t="s">
        <v>135</v>
      </c>
      <c r="AW130" s="13" t="s">
        <v>37</v>
      </c>
      <c r="AX130" s="13" t="s">
        <v>81</v>
      </c>
      <c r="AY130" s="241" t="s">
        <v>136</v>
      </c>
    </row>
    <row r="131" spans="2:65" s="1" customFormat="1" ht="25.5" customHeight="1">
      <c r="B131" s="40"/>
      <c r="C131" s="191" t="s">
        <v>10</v>
      </c>
      <c r="D131" s="191" t="s">
        <v>137</v>
      </c>
      <c r="E131" s="192" t="s">
        <v>257</v>
      </c>
      <c r="F131" s="193" t="s">
        <v>258</v>
      </c>
      <c r="G131" s="194" t="s">
        <v>259</v>
      </c>
      <c r="H131" s="195">
        <v>30.7</v>
      </c>
      <c r="I131" s="196"/>
      <c r="J131" s="197">
        <f>ROUND(I131*H131,2)</f>
        <v>0</v>
      </c>
      <c r="K131" s="193" t="s">
        <v>141</v>
      </c>
      <c r="L131" s="60"/>
      <c r="M131" s="198" t="s">
        <v>21</v>
      </c>
      <c r="N131" s="199" t="s">
        <v>45</v>
      </c>
      <c r="O131" s="41"/>
      <c r="P131" s="200">
        <f>O131*H131</f>
        <v>0</v>
      </c>
      <c r="Q131" s="200">
        <v>0</v>
      </c>
      <c r="R131" s="200">
        <f>Q131*H131</f>
        <v>0</v>
      </c>
      <c r="S131" s="200">
        <v>0</v>
      </c>
      <c r="T131" s="201">
        <f>S131*H131</f>
        <v>0</v>
      </c>
      <c r="AR131" s="23" t="s">
        <v>135</v>
      </c>
      <c r="AT131" s="23" t="s">
        <v>137</v>
      </c>
      <c r="AU131" s="23" t="s">
        <v>83</v>
      </c>
      <c r="AY131" s="23" t="s">
        <v>136</v>
      </c>
      <c r="BE131" s="202">
        <f>IF(N131="základní",J131,0)</f>
        <v>0</v>
      </c>
      <c r="BF131" s="202">
        <f>IF(N131="snížená",J131,0)</f>
        <v>0</v>
      </c>
      <c r="BG131" s="202">
        <f>IF(N131="zákl. přenesená",J131,0)</f>
        <v>0</v>
      </c>
      <c r="BH131" s="202">
        <f>IF(N131="sníž. přenesená",J131,0)</f>
        <v>0</v>
      </c>
      <c r="BI131" s="202">
        <f>IF(N131="nulová",J131,0)</f>
        <v>0</v>
      </c>
      <c r="BJ131" s="23" t="s">
        <v>81</v>
      </c>
      <c r="BK131" s="202">
        <f>ROUND(I131*H131,2)</f>
        <v>0</v>
      </c>
      <c r="BL131" s="23" t="s">
        <v>135</v>
      </c>
      <c r="BM131" s="23" t="s">
        <v>561</v>
      </c>
    </row>
    <row r="132" spans="2:51" s="12" customFormat="1" ht="27">
      <c r="B132" s="220"/>
      <c r="C132" s="221"/>
      <c r="D132" s="203" t="s">
        <v>212</v>
      </c>
      <c r="E132" s="222" t="s">
        <v>21</v>
      </c>
      <c r="F132" s="223" t="s">
        <v>562</v>
      </c>
      <c r="G132" s="221"/>
      <c r="H132" s="224">
        <v>30.7</v>
      </c>
      <c r="I132" s="225"/>
      <c r="J132" s="221"/>
      <c r="K132" s="221"/>
      <c r="L132" s="226"/>
      <c r="M132" s="227"/>
      <c r="N132" s="228"/>
      <c r="O132" s="228"/>
      <c r="P132" s="228"/>
      <c r="Q132" s="228"/>
      <c r="R132" s="228"/>
      <c r="S132" s="228"/>
      <c r="T132" s="229"/>
      <c r="AT132" s="230" t="s">
        <v>212</v>
      </c>
      <c r="AU132" s="230" t="s">
        <v>83</v>
      </c>
      <c r="AV132" s="12" t="s">
        <v>83</v>
      </c>
      <c r="AW132" s="12" t="s">
        <v>37</v>
      </c>
      <c r="AX132" s="12" t="s">
        <v>74</v>
      </c>
      <c r="AY132" s="230" t="s">
        <v>136</v>
      </c>
    </row>
    <row r="133" spans="2:51" s="13" customFormat="1" ht="13.5">
      <c r="B133" s="231"/>
      <c r="C133" s="232"/>
      <c r="D133" s="203" t="s">
        <v>212</v>
      </c>
      <c r="E133" s="233" t="s">
        <v>21</v>
      </c>
      <c r="F133" s="234" t="s">
        <v>214</v>
      </c>
      <c r="G133" s="232"/>
      <c r="H133" s="235">
        <v>30.7</v>
      </c>
      <c r="I133" s="236"/>
      <c r="J133" s="232"/>
      <c r="K133" s="232"/>
      <c r="L133" s="237"/>
      <c r="M133" s="238"/>
      <c r="N133" s="239"/>
      <c r="O133" s="239"/>
      <c r="P133" s="239"/>
      <c r="Q133" s="239"/>
      <c r="R133" s="239"/>
      <c r="S133" s="239"/>
      <c r="T133" s="240"/>
      <c r="AT133" s="241" t="s">
        <v>212</v>
      </c>
      <c r="AU133" s="241" t="s">
        <v>83</v>
      </c>
      <c r="AV133" s="13" t="s">
        <v>135</v>
      </c>
      <c r="AW133" s="13" t="s">
        <v>37</v>
      </c>
      <c r="AX133" s="13" t="s">
        <v>81</v>
      </c>
      <c r="AY133" s="241" t="s">
        <v>136</v>
      </c>
    </row>
    <row r="134" spans="2:65" s="1" customFormat="1" ht="25.5" customHeight="1">
      <c r="B134" s="40"/>
      <c r="C134" s="191" t="s">
        <v>281</v>
      </c>
      <c r="D134" s="191" t="s">
        <v>137</v>
      </c>
      <c r="E134" s="192" t="s">
        <v>268</v>
      </c>
      <c r="F134" s="193" t="s">
        <v>269</v>
      </c>
      <c r="G134" s="194" t="s">
        <v>259</v>
      </c>
      <c r="H134" s="195">
        <v>30.7</v>
      </c>
      <c r="I134" s="196"/>
      <c r="J134" s="197">
        <f>ROUND(I134*H134,2)</f>
        <v>0</v>
      </c>
      <c r="K134" s="193" t="s">
        <v>141</v>
      </c>
      <c r="L134" s="60"/>
      <c r="M134" s="198" t="s">
        <v>21</v>
      </c>
      <c r="N134" s="199" t="s">
        <v>45</v>
      </c>
      <c r="O134" s="41"/>
      <c r="P134" s="200">
        <f>O134*H134</f>
        <v>0</v>
      </c>
      <c r="Q134" s="200">
        <v>0</v>
      </c>
      <c r="R134" s="200">
        <f>Q134*H134</f>
        <v>0</v>
      </c>
      <c r="S134" s="200">
        <v>0</v>
      </c>
      <c r="T134" s="201">
        <f>S134*H134</f>
        <v>0</v>
      </c>
      <c r="AR134" s="23" t="s">
        <v>135</v>
      </c>
      <c r="AT134" s="23" t="s">
        <v>137</v>
      </c>
      <c r="AU134" s="23" t="s">
        <v>83</v>
      </c>
      <c r="AY134" s="23" t="s">
        <v>136</v>
      </c>
      <c r="BE134" s="202">
        <f>IF(N134="základní",J134,0)</f>
        <v>0</v>
      </c>
      <c r="BF134" s="202">
        <f>IF(N134="snížená",J134,0)</f>
        <v>0</v>
      </c>
      <c r="BG134" s="202">
        <f>IF(N134="zákl. přenesená",J134,0)</f>
        <v>0</v>
      </c>
      <c r="BH134" s="202">
        <f>IF(N134="sníž. přenesená",J134,0)</f>
        <v>0</v>
      </c>
      <c r="BI134" s="202">
        <f>IF(N134="nulová",J134,0)</f>
        <v>0</v>
      </c>
      <c r="BJ134" s="23" t="s">
        <v>81</v>
      </c>
      <c r="BK134" s="202">
        <f>ROUND(I134*H134,2)</f>
        <v>0</v>
      </c>
      <c r="BL134" s="23" t="s">
        <v>135</v>
      </c>
      <c r="BM134" s="23" t="s">
        <v>563</v>
      </c>
    </row>
    <row r="135" spans="2:51" s="12" customFormat="1" ht="13.5">
      <c r="B135" s="220"/>
      <c r="C135" s="221"/>
      <c r="D135" s="203" t="s">
        <v>212</v>
      </c>
      <c r="E135" s="222" t="s">
        <v>21</v>
      </c>
      <c r="F135" s="223" t="s">
        <v>564</v>
      </c>
      <c r="G135" s="221"/>
      <c r="H135" s="224">
        <v>30.7</v>
      </c>
      <c r="I135" s="225"/>
      <c r="J135" s="221"/>
      <c r="K135" s="221"/>
      <c r="L135" s="226"/>
      <c r="M135" s="227"/>
      <c r="N135" s="228"/>
      <c r="O135" s="228"/>
      <c r="P135" s="228"/>
      <c r="Q135" s="228"/>
      <c r="R135" s="228"/>
      <c r="S135" s="228"/>
      <c r="T135" s="229"/>
      <c r="AT135" s="230" t="s">
        <v>212</v>
      </c>
      <c r="AU135" s="230" t="s">
        <v>83</v>
      </c>
      <c r="AV135" s="12" t="s">
        <v>83</v>
      </c>
      <c r="AW135" s="12" t="s">
        <v>37</v>
      </c>
      <c r="AX135" s="12" t="s">
        <v>74</v>
      </c>
      <c r="AY135" s="230" t="s">
        <v>136</v>
      </c>
    </row>
    <row r="136" spans="2:51" s="13" customFormat="1" ht="13.5">
      <c r="B136" s="231"/>
      <c r="C136" s="232"/>
      <c r="D136" s="203" t="s">
        <v>212</v>
      </c>
      <c r="E136" s="233" t="s">
        <v>21</v>
      </c>
      <c r="F136" s="234" t="s">
        <v>214</v>
      </c>
      <c r="G136" s="232"/>
      <c r="H136" s="235">
        <v>30.7</v>
      </c>
      <c r="I136" s="236"/>
      <c r="J136" s="232"/>
      <c r="K136" s="232"/>
      <c r="L136" s="237"/>
      <c r="M136" s="238"/>
      <c r="N136" s="239"/>
      <c r="O136" s="239"/>
      <c r="P136" s="239"/>
      <c r="Q136" s="239"/>
      <c r="R136" s="239"/>
      <c r="S136" s="239"/>
      <c r="T136" s="240"/>
      <c r="AT136" s="241" t="s">
        <v>212</v>
      </c>
      <c r="AU136" s="241" t="s">
        <v>83</v>
      </c>
      <c r="AV136" s="13" t="s">
        <v>135</v>
      </c>
      <c r="AW136" s="13" t="s">
        <v>37</v>
      </c>
      <c r="AX136" s="13" t="s">
        <v>81</v>
      </c>
      <c r="AY136" s="241" t="s">
        <v>136</v>
      </c>
    </row>
    <row r="137" spans="2:65" s="1" customFormat="1" ht="16.5" customHeight="1">
      <c r="B137" s="40"/>
      <c r="C137" s="242" t="s">
        <v>286</v>
      </c>
      <c r="D137" s="242" t="s">
        <v>242</v>
      </c>
      <c r="E137" s="243" t="s">
        <v>273</v>
      </c>
      <c r="F137" s="244" t="s">
        <v>274</v>
      </c>
      <c r="G137" s="245" t="s">
        <v>275</v>
      </c>
      <c r="H137" s="246">
        <v>1.075</v>
      </c>
      <c r="I137" s="247"/>
      <c r="J137" s="248">
        <f>ROUND(I137*H137,2)</f>
        <v>0</v>
      </c>
      <c r="K137" s="244" t="s">
        <v>141</v>
      </c>
      <c r="L137" s="249"/>
      <c r="M137" s="250" t="s">
        <v>21</v>
      </c>
      <c r="N137" s="251" t="s">
        <v>45</v>
      </c>
      <c r="O137" s="41"/>
      <c r="P137" s="200">
        <f>O137*H137</f>
        <v>0</v>
      </c>
      <c r="Q137" s="200">
        <v>0.001</v>
      </c>
      <c r="R137" s="200">
        <f>Q137*H137</f>
        <v>0.001075</v>
      </c>
      <c r="S137" s="200">
        <v>0</v>
      </c>
      <c r="T137" s="201">
        <f>S137*H137</f>
        <v>0</v>
      </c>
      <c r="AR137" s="23" t="s">
        <v>172</v>
      </c>
      <c r="AT137" s="23" t="s">
        <v>242</v>
      </c>
      <c r="AU137" s="23" t="s">
        <v>83</v>
      </c>
      <c r="AY137" s="23" t="s">
        <v>136</v>
      </c>
      <c r="BE137" s="202">
        <f>IF(N137="základní",J137,0)</f>
        <v>0</v>
      </c>
      <c r="BF137" s="202">
        <f>IF(N137="snížená",J137,0)</f>
        <v>0</v>
      </c>
      <c r="BG137" s="202">
        <f>IF(N137="zákl. přenesená",J137,0)</f>
        <v>0</v>
      </c>
      <c r="BH137" s="202">
        <f>IF(N137="sníž. přenesená",J137,0)</f>
        <v>0</v>
      </c>
      <c r="BI137" s="202">
        <f>IF(N137="nulová",J137,0)</f>
        <v>0</v>
      </c>
      <c r="BJ137" s="23" t="s">
        <v>81</v>
      </c>
      <c r="BK137" s="202">
        <f>ROUND(I137*H137,2)</f>
        <v>0</v>
      </c>
      <c r="BL137" s="23" t="s">
        <v>135</v>
      </c>
      <c r="BM137" s="23" t="s">
        <v>565</v>
      </c>
    </row>
    <row r="138" spans="2:51" s="12" customFormat="1" ht="13.5">
      <c r="B138" s="220"/>
      <c r="C138" s="221"/>
      <c r="D138" s="203" t="s">
        <v>212</v>
      </c>
      <c r="E138" s="222" t="s">
        <v>21</v>
      </c>
      <c r="F138" s="223" t="s">
        <v>566</v>
      </c>
      <c r="G138" s="221"/>
      <c r="H138" s="224">
        <v>1.075</v>
      </c>
      <c r="I138" s="225"/>
      <c r="J138" s="221"/>
      <c r="K138" s="221"/>
      <c r="L138" s="226"/>
      <c r="M138" s="227"/>
      <c r="N138" s="228"/>
      <c r="O138" s="228"/>
      <c r="P138" s="228"/>
      <c r="Q138" s="228"/>
      <c r="R138" s="228"/>
      <c r="S138" s="228"/>
      <c r="T138" s="229"/>
      <c r="AT138" s="230" t="s">
        <v>212</v>
      </c>
      <c r="AU138" s="230" t="s">
        <v>83</v>
      </c>
      <c r="AV138" s="12" t="s">
        <v>83</v>
      </c>
      <c r="AW138" s="12" t="s">
        <v>37</v>
      </c>
      <c r="AX138" s="12" t="s">
        <v>74</v>
      </c>
      <c r="AY138" s="230" t="s">
        <v>136</v>
      </c>
    </row>
    <row r="139" spans="2:51" s="13" customFormat="1" ht="13.5">
      <c r="B139" s="231"/>
      <c r="C139" s="232"/>
      <c r="D139" s="203" t="s">
        <v>212</v>
      </c>
      <c r="E139" s="233" t="s">
        <v>21</v>
      </c>
      <c r="F139" s="234" t="s">
        <v>214</v>
      </c>
      <c r="G139" s="232"/>
      <c r="H139" s="235">
        <v>1.075</v>
      </c>
      <c r="I139" s="236"/>
      <c r="J139" s="232"/>
      <c r="K139" s="232"/>
      <c r="L139" s="237"/>
      <c r="M139" s="238"/>
      <c r="N139" s="239"/>
      <c r="O139" s="239"/>
      <c r="P139" s="239"/>
      <c r="Q139" s="239"/>
      <c r="R139" s="239"/>
      <c r="S139" s="239"/>
      <c r="T139" s="240"/>
      <c r="AT139" s="241" t="s">
        <v>212</v>
      </c>
      <c r="AU139" s="241" t="s">
        <v>83</v>
      </c>
      <c r="AV139" s="13" t="s">
        <v>135</v>
      </c>
      <c r="AW139" s="13" t="s">
        <v>37</v>
      </c>
      <c r="AX139" s="13" t="s">
        <v>81</v>
      </c>
      <c r="AY139" s="241" t="s">
        <v>136</v>
      </c>
    </row>
    <row r="140" spans="2:65" s="1" customFormat="1" ht="16.5" customHeight="1">
      <c r="B140" s="40"/>
      <c r="C140" s="191" t="s">
        <v>290</v>
      </c>
      <c r="D140" s="191" t="s">
        <v>137</v>
      </c>
      <c r="E140" s="192" t="s">
        <v>278</v>
      </c>
      <c r="F140" s="193" t="s">
        <v>279</v>
      </c>
      <c r="G140" s="194" t="s">
        <v>259</v>
      </c>
      <c r="H140" s="195">
        <v>38.048</v>
      </c>
      <c r="I140" s="196"/>
      <c r="J140" s="197">
        <f>ROUND(I140*H140,2)</f>
        <v>0</v>
      </c>
      <c r="K140" s="193" t="s">
        <v>141</v>
      </c>
      <c r="L140" s="60"/>
      <c r="M140" s="198" t="s">
        <v>21</v>
      </c>
      <c r="N140" s="199" t="s">
        <v>45</v>
      </c>
      <c r="O140" s="41"/>
      <c r="P140" s="200">
        <f>O140*H140</f>
        <v>0</v>
      </c>
      <c r="Q140" s="200">
        <v>0</v>
      </c>
      <c r="R140" s="200">
        <f>Q140*H140</f>
        <v>0</v>
      </c>
      <c r="S140" s="200">
        <v>0</v>
      </c>
      <c r="T140" s="201">
        <f>S140*H140</f>
        <v>0</v>
      </c>
      <c r="AR140" s="23" t="s">
        <v>135</v>
      </c>
      <c r="AT140" s="23" t="s">
        <v>137</v>
      </c>
      <c r="AU140" s="23" t="s">
        <v>83</v>
      </c>
      <c r="AY140" s="23" t="s">
        <v>136</v>
      </c>
      <c r="BE140" s="202">
        <f>IF(N140="základní",J140,0)</f>
        <v>0</v>
      </c>
      <c r="BF140" s="202">
        <f>IF(N140="snížená",J140,0)</f>
        <v>0</v>
      </c>
      <c r="BG140" s="202">
        <f>IF(N140="zákl. přenesená",J140,0)</f>
        <v>0</v>
      </c>
      <c r="BH140" s="202">
        <f>IF(N140="sníž. přenesená",J140,0)</f>
        <v>0</v>
      </c>
      <c r="BI140" s="202">
        <f>IF(N140="nulová",J140,0)</f>
        <v>0</v>
      </c>
      <c r="BJ140" s="23" t="s">
        <v>81</v>
      </c>
      <c r="BK140" s="202">
        <f>ROUND(I140*H140,2)</f>
        <v>0</v>
      </c>
      <c r="BL140" s="23" t="s">
        <v>135</v>
      </c>
      <c r="BM140" s="23" t="s">
        <v>567</v>
      </c>
    </row>
    <row r="141" spans="2:51" s="12" customFormat="1" ht="13.5">
      <c r="B141" s="220"/>
      <c r="C141" s="221"/>
      <c r="D141" s="203" t="s">
        <v>212</v>
      </c>
      <c r="E141" s="222" t="s">
        <v>21</v>
      </c>
      <c r="F141" s="223" t="s">
        <v>568</v>
      </c>
      <c r="G141" s="221"/>
      <c r="H141" s="224">
        <v>38.048</v>
      </c>
      <c r="I141" s="225"/>
      <c r="J141" s="221"/>
      <c r="K141" s="221"/>
      <c r="L141" s="226"/>
      <c r="M141" s="227"/>
      <c r="N141" s="228"/>
      <c r="O141" s="228"/>
      <c r="P141" s="228"/>
      <c r="Q141" s="228"/>
      <c r="R141" s="228"/>
      <c r="S141" s="228"/>
      <c r="T141" s="229"/>
      <c r="AT141" s="230" t="s">
        <v>212</v>
      </c>
      <c r="AU141" s="230" t="s">
        <v>83</v>
      </c>
      <c r="AV141" s="12" t="s">
        <v>83</v>
      </c>
      <c r="AW141" s="12" t="s">
        <v>37</v>
      </c>
      <c r="AX141" s="12" t="s">
        <v>74</v>
      </c>
      <c r="AY141" s="230" t="s">
        <v>136</v>
      </c>
    </row>
    <row r="142" spans="2:51" s="13" customFormat="1" ht="13.5">
      <c r="B142" s="231"/>
      <c r="C142" s="232"/>
      <c r="D142" s="203" t="s">
        <v>212</v>
      </c>
      <c r="E142" s="233" t="s">
        <v>21</v>
      </c>
      <c r="F142" s="234" t="s">
        <v>214</v>
      </c>
      <c r="G142" s="232"/>
      <c r="H142" s="235">
        <v>38.048</v>
      </c>
      <c r="I142" s="236"/>
      <c r="J142" s="232"/>
      <c r="K142" s="232"/>
      <c r="L142" s="237"/>
      <c r="M142" s="238"/>
      <c r="N142" s="239"/>
      <c r="O142" s="239"/>
      <c r="P142" s="239"/>
      <c r="Q142" s="239"/>
      <c r="R142" s="239"/>
      <c r="S142" s="239"/>
      <c r="T142" s="240"/>
      <c r="AT142" s="241" t="s">
        <v>212</v>
      </c>
      <c r="AU142" s="241" t="s">
        <v>83</v>
      </c>
      <c r="AV142" s="13" t="s">
        <v>135</v>
      </c>
      <c r="AW142" s="13" t="s">
        <v>37</v>
      </c>
      <c r="AX142" s="13" t="s">
        <v>81</v>
      </c>
      <c r="AY142" s="241" t="s">
        <v>136</v>
      </c>
    </row>
    <row r="143" spans="2:65" s="1" customFormat="1" ht="16.5" customHeight="1">
      <c r="B143" s="40"/>
      <c r="C143" s="191" t="s">
        <v>294</v>
      </c>
      <c r="D143" s="191" t="s">
        <v>137</v>
      </c>
      <c r="E143" s="192" t="s">
        <v>287</v>
      </c>
      <c r="F143" s="193" t="s">
        <v>288</v>
      </c>
      <c r="G143" s="194" t="s">
        <v>259</v>
      </c>
      <c r="H143" s="195">
        <v>30.7</v>
      </c>
      <c r="I143" s="196"/>
      <c r="J143" s="197">
        <f>ROUND(I143*H143,2)</f>
        <v>0</v>
      </c>
      <c r="K143" s="193" t="s">
        <v>141</v>
      </c>
      <c r="L143" s="60"/>
      <c r="M143" s="198" t="s">
        <v>21</v>
      </c>
      <c r="N143" s="199" t="s">
        <v>45</v>
      </c>
      <c r="O143" s="41"/>
      <c r="P143" s="200">
        <f>O143*H143</f>
        <v>0</v>
      </c>
      <c r="Q143" s="200">
        <v>0</v>
      </c>
      <c r="R143" s="200">
        <f>Q143*H143</f>
        <v>0</v>
      </c>
      <c r="S143" s="200">
        <v>0</v>
      </c>
      <c r="T143" s="201">
        <f>S143*H143</f>
        <v>0</v>
      </c>
      <c r="AR143" s="23" t="s">
        <v>135</v>
      </c>
      <c r="AT143" s="23" t="s">
        <v>137</v>
      </c>
      <c r="AU143" s="23" t="s">
        <v>83</v>
      </c>
      <c r="AY143" s="23" t="s">
        <v>136</v>
      </c>
      <c r="BE143" s="202">
        <f>IF(N143="základní",J143,0)</f>
        <v>0</v>
      </c>
      <c r="BF143" s="202">
        <f>IF(N143="snížená",J143,0)</f>
        <v>0</v>
      </c>
      <c r="BG143" s="202">
        <f>IF(N143="zákl. přenesená",J143,0)</f>
        <v>0</v>
      </c>
      <c r="BH143" s="202">
        <f>IF(N143="sníž. přenesená",J143,0)</f>
        <v>0</v>
      </c>
      <c r="BI143" s="202">
        <f>IF(N143="nulová",J143,0)</f>
        <v>0</v>
      </c>
      <c r="BJ143" s="23" t="s">
        <v>81</v>
      </c>
      <c r="BK143" s="202">
        <f>ROUND(I143*H143,2)</f>
        <v>0</v>
      </c>
      <c r="BL143" s="23" t="s">
        <v>135</v>
      </c>
      <c r="BM143" s="23" t="s">
        <v>569</v>
      </c>
    </row>
    <row r="144" spans="2:65" s="1" customFormat="1" ht="16.5" customHeight="1">
      <c r="B144" s="40"/>
      <c r="C144" s="191" t="s">
        <v>299</v>
      </c>
      <c r="D144" s="191" t="s">
        <v>137</v>
      </c>
      <c r="E144" s="192" t="s">
        <v>291</v>
      </c>
      <c r="F144" s="193" t="s">
        <v>292</v>
      </c>
      <c r="G144" s="194" t="s">
        <v>259</v>
      </c>
      <c r="H144" s="195">
        <v>30.7</v>
      </c>
      <c r="I144" s="196"/>
      <c r="J144" s="197">
        <f>ROUND(I144*H144,2)</f>
        <v>0</v>
      </c>
      <c r="K144" s="193" t="s">
        <v>141</v>
      </c>
      <c r="L144" s="60"/>
      <c r="M144" s="198" t="s">
        <v>21</v>
      </c>
      <c r="N144" s="199" t="s">
        <v>45</v>
      </c>
      <c r="O144" s="41"/>
      <c r="P144" s="200">
        <f>O144*H144</f>
        <v>0</v>
      </c>
      <c r="Q144" s="200">
        <v>0</v>
      </c>
      <c r="R144" s="200">
        <f>Q144*H144</f>
        <v>0</v>
      </c>
      <c r="S144" s="200">
        <v>0</v>
      </c>
      <c r="T144" s="201">
        <f>S144*H144</f>
        <v>0</v>
      </c>
      <c r="AR144" s="23" t="s">
        <v>135</v>
      </c>
      <c r="AT144" s="23" t="s">
        <v>137</v>
      </c>
      <c r="AU144" s="23" t="s">
        <v>83</v>
      </c>
      <c r="AY144" s="23" t="s">
        <v>136</v>
      </c>
      <c r="BE144" s="202">
        <f>IF(N144="základní",J144,0)</f>
        <v>0</v>
      </c>
      <c r="BF144" s="202">
        <f>IF(N144="snížená",J144,0)</f>
        <v>0</v>
      </c>
      <c r="BG144" s="202">
        <f>IF(N144="zákl. přenesená",J144,0)</f>
        <v>0</v>
      </c>
      <c r="BH144" s="202">
        <f>IF(N144="sníž. přenesená",J144,0)</f>
        <v>0</v>
      </c>
      <c r="BI144" s="202">
        <f>IF(N144="nulová",J144,0)</f>
        <v>0</v>
      </c>
      <c r="BJ144" s="23" t="s">
        <v>81</v>
      </c>
      <c r="BK144" s="202">
        <f>ROUND(I144*H144,2)</f>
        <v>0</v>
      </c>
      <c r="BL144" s="23" t="s">
        <v>135</v>
      </c>
      <c r="BM144" s="23" t="s">
        <v>570</v>
      </c>
    </row>
    <row r="145" spans="2:65" s="1" customFormat="1" ht="25.5" customHeight="1">
      <c r="B145" s="40"/>
      <c r="C145" s="191" t="s">
        <v>9</v>
      </c>
      <c r="D145" s="191" t="s">
        <v>137</v>
      </c>
      <c r="E145" s="192" t="s">
        <v>295</v>
      </c>
      <c r="F145" s="193" t="s">
        <v>296</v>
      </c>
      <c r="G145" s="194" t="s">
        <v>259</v>
      </c>
      <c r="H145" s="195">
        <v>30.7</v>
      </c>
      <c r="I145" s="196"/>
      <c r="J145" s="197">
        <f>ROUND(I145*H145,2)</f>
        <v>0</v>
      </c>
      <c r="K145" s="193" t="s">
        <v>141</v>
      </c>
      <c r="L145" s="60"/>
      <c r="M145" s="198" t="s">
        <v>21</v>
      </c>
      <c r="N145" s="199" t="s">
        <v>45</v>
      </c>
      <c r="O145" s="41"/>
      <c r="P145" s="200">
        <f>O145*H145</f>
        <v>0</v>
      </c>
      <c r="Q145" s="200">
        <v>0</v>
      </c>
      <c r="R145" s="200">
        <f>Q145*H145</f>
        <v>0</v>
      </c>
      <c r="S145" s="200">
        <v>0</v>
      </c>
      <c r="T145" s="201">
        <f>S145*H145</f>
        <v>0</v>
      </c>
      <c r="AR145" s="23" t="s">
        <v>135</v>
      </c>
      <c r="AT145" s="23" t="s">
        <v>137</v>
      </c>
      <c r="AU145" s="23" t="s">
        <v>83</v>
      </c>
      <c r="AY145" s="23" t="s">
        <v>136</v>
      </c>
      <c r="BE145" s="202">
        <f>IF(N145="základní",J145,0)</f>
        <v>0</v>
      </c>
      <c r="BF145" s="202">
        <f>IF(N145="snížená",J145,0)</f>
        <v>0</v>
      </c>
      <c r="BG145" s="202">
        <f>IF(N145="zákl. přenesená",J145,0)</f>
        <v>0</v>
      </c>
      <c r="BH145" s="202">
        <f>IF(N145="sníž. přenesená",J145,0)</f>
        <v>0</v>
      </c>
      <c r="BI145" s="202">
        <f>IF(N145="nulová",J145,0)</f>
        <v>0</v>
      </c>
      <c r="BJ145" s="23" t="s">
        <v>81</v>
      </c>
      <c r="BK145" s="202">
        <f>ROUND(I145*H145,2)</f>
        <v>0</v>
      </c>
      <c r="BL145" s="23" t="s">
        <v>135</v>
      </c>
      <c r="BM145" s="23" t="s">
        <v>571</v>
      </c>
    </row>
    <row r="146" spans="2:63" s="10" customFormat="1" ht="29.85" customHeight="1">
      <c r="B146" s="177"/>
      <c r="C146" s="178"/>
      <c r="D146" s="179" t="s">
        <v>73</v>
      </c>
      <c r="E146" s="218" t="s">
        <v>135</v>
      </c>
      <c r="F146" s="218" t="s">
        <v>298</v>
      </c>
      <c r="G146" s="178"/>
      <c r="H146" s="178"/>
      <c r="I146" s="181"/>
      <c r="J146" s="219">
        <f>BK146</f>
        <v>0</v>
      </c>
      <c r="K146" s="178"/>
      <c r="L146" s="183"/>
      <c r="M146" s="184"/>
      <c r="N146" s="185"/>
      <c r="O146" s="185"/>
      <c r="P146" s="186">
        <f>SUM(P147:P149)</f>
        <v>0</v>
      </c>
      <c r="Q146" s="185"/>
      <c r="R146" s="186">
        <f>SUM(R147:R149)</f>
        <v>0</v>
      </c>
      <c r="S146" s="185"/>
      <c r="T146" s="187">
        <f>SUM(T147:T149)</f>
        <v>0</v>
      </c>
      <c r="AR146" s="188" t="s">
        <v>81</v>
      </c>
      <c r="AT146" s="189" t="s">
        <v>73</v>
      </c>
      <c r="AU146" s="189" t="s">
        <v>81</v>
      </c>
      <c r="AY146" s="188" t="s">
        <v>136</v>
      </c>
      <c r="BK146" s="190">
        <f>SUM(BK147:BK149)</f>
        <v>0</v>
      </c>
    </row>
    <row r="147" spans="2:65" s="1" customFormat="1" ht="16.5" customHeight="1">
      <c r="B147" s="40"/>
      <c r="C147" s="191" t="s">
        <v>308</v>
      </c>
      <c r="D147" s="191" t="s">
        <v>137</v>
      </c>
      <c r="E147" s="192" t="s">
        <v>572</v>
      </c>
      <c r="F147" s="193" t="s">
        <v>573</v>
      </c>
      <c r="G147" s="194" t="s">
        <v>217</v>
      </c>
      <c r="H147" s="195">
        <v>3.8</v>
      </c>
      <c r="I147" s="196"/>
      <c r="J147" s="197">
        <f>ROUND(I147*H147,2)</f>
        <v>0</v>
      </c>
      <c r="K147" s="193" t="s">
        <v>141</v>
      </c>
      <c r="L147" s="60"/>
      <c r="M147" s="198" t="s">
        <v>21</v>
      </c>
      <c r="N147" s="199" t="s">
        <v>45</v>
      </c>
      <c r="O147" s="41"/>
      <c r="P147" s="200">
        <f>O147*H147</f>
        <v>0</v>
      </c>
      <c r="Q147" s="200">
        <v>0</v>
      </c>
      <c r="R147" s="200">
        <f>Q147*H147</f>
        <v>0</v>
      </c>
      <c r="S147" s="200">
        <v>0</v>
      </c>
      <c r="T147" s="201">
        <f>S147*H147</f>
        <v>0</v>
      </c>
      <c r="AR147" s="23" t="s">
        <v>135</v>
      </c>
      <c r="AT147" s="23" t="s">
        <v>137</v>
      </c>
      <c r="AU147" s="23" t="s">
        <v>83</v>
      </c>
      <c r="AY147" s="23" t="s">
        <v>136</v>
      </c>
      <c r="BE147" s="202">
        <f>IF(N147="základní",J147,0)</f>
        <v>0</v>
      </c>
      <c r="BF147" s="202">
        <f>IF(N147="snížená",J147,0)</f>
        <v>0</v>
      </c>
      <c r="BG147" s="202">
        <f>IF(N147="zákl. přenesená",J147,0)</f>
        <v>0</v>
      </c>
      <c r="BH147" s="202">
        <f>IF(N147="sníž. přenesená",J147,0)</f>
        <v>0</v>
      </c>
      <c r="BI147" s="202">
        <f>IF(N147="nulová",J147,0)</f>
        <v>0</v>
      </c>
      <c r="BJ147" s="23" t="s">
        <v>81</v>
      </c>
      <c r="BK147" s="202">
        <f>ROUND(I147*H147,2)</f>
        <v>0</v>
      </c>
      <c r="BL147" s="23" t="s">
        <v>135</v>
      </c>
      <c r="BM147" s="23" t="s">
        <v>574</v>
      </c>
    </row>
    <row r="148" spans="2:51" s="12" customFormat="1" ht="13.5">
      <c r="B148" s="220"/>
      <c r="C148" s="221"/>
      <c r="D148" s="203" t="s">
        <v>212</v>
      </c>
      <c r="E148" s="222" t="s">
        <v>21</v>
      </c>
      <c r="F148" s="223" t="s">
        <v>575</v>
      </c>
      <c r="G148" s="221"/>
      <c r="H148" s="224">
        <v>3.8</v>
      </c>
      <c r="I148" s="225"/>
      <c r="J148" s="221"/>
      <c r="K148" s="221"/>
      <c r="L148" s="226"/>
      <c r="M148" s="227"/>
      <c r="N148" s="228"/>
      <c r="O148" s="228"/>
      <c r="P148" s="228"/>
      <c r="Q148" s="228"/>
      <c r="R148" s="228"/>
      <c r="S148" s="228"/>
      <c r="T148" s="229"/>
      <c r="AT148" s="230" t="s">
        <v>212</v>
      </c>
      <c r="AU148" s="230" t="s">
        <v>83</v>
      </c>
      <c r="AV148" s="12" t="s">
        <v>83</v>
      </c>
      <c r="AW148" s="12" t="s">
        <v>37</v>
      </c>
      <c r="AX148" s="12" t="s">
        <v>74</v>
      </c>
      <c r="AY148" s="230" t="s">
        <v>136</v>
      </c>
    </row>
    <row r="149" spans="2:51" s="13" customFormat="1" ht="13.5">
      <c r="B149" s="231"/>
      <c r="C149" s="232"/>
      <c r="D149" s="203" t="s">
        <v>212</v>
      </c>
      <c r="E149" s="233" t="s">
        <v>21</v>
      </c>
      <c r="F149" s="234" t="s">
        <v>214</v>
      </c>
      <c r="G149" s="232"/>
      <c r="H149" s="235">
        <v>3.8</v>
      </c>
      <c r="I149" s="236"/>
      <c r="J149" s="232"/>
      <c r="K149" s="232"/>
      <c r="L149" s="237"/>
      <c r="M149" s="238"/>
      <c r="N149" s="239"/>
      <c r="O149" s="239"/>
      <c r="P149" s="239"/>
      <c r="Q149" s="239"/>
      <c r="R149" s="239"/>
      <c r="S149" s="239"/>
      <c r="T149" s="240"/>
      <c r="AT149" s="241" t="s">
        <v>212</v>
      </c>
      <c r="AU149" s="241" t="s">
        <v>83</v>
      </c>
      <c r="AV149" s="13" t="s">
        <v>135</v>
      </c>
      <c r="AW149" s="13" t="s">
        <v>37</v>
      </c>
      <c r="AX149" s="13" t="s">
        <v>81</v>
      </c>
      <c r="AY149" s="241" t="s">
        <v>136</v>
      </c>
    </row>
    <row r="150" spans="2:63" s="10" customFormat="1" ht="29.85" customHeight="1">
      <c r="B150" s="177"/>
      <c r="C150" s="178"/>
      <c r="D150" s="179" t="s">
        <v>73</v>
      </c>
      <c r="E150" s="218" t="s">
        <v>172</v>
      </c>
      <c r="F150" s="218" t="s">
        <v>328</v>
      </c>
      <c r="G150" s="178"/>
      <c r="H150" s="178"/>
      <c r="I150" s="181"/>
      <c r="J150" s="219">
        <f>BK150</f>
        <v>0</v>
      </c>
      <c r="K150" s="178"/>
      <c r="L150" s="183"/>
      <c r="M150" s="184"/>
      <c r="N150" s="185"/>
      <c r="O150" s="185"/>
      <c r="P150" s="186">
        <f>SUM(P151:P173)</f>
        <v>0</v>
      </c>
      <c r="Q150" s="185"/>
      <c r="R150" s="186">
        <f>SUM(R151:R173)</f>
        <v>4.5699682</v>
      </c>
      <c r="S150" s="185"/>
      <c r="T150" s="187">
        <f>SUM(T151:T173)</f>
        <v>0</v>
      </c>
      <c r="AR150" s="188" t="s">
        <v>81</v>
      </c>
      <c r="AT150" s="189" t="s">
        <v>73</v>
      </c>
      <c r="AU150" s="189" t="s">
        <v>81</v>
      </c>
      <c r="AY150" s="188" t="s">
        <v>136</v>
      </c>
      <c r="BK150" s="190">
        <f>SUM(BK151:BK173)</f>
        <v>0</v>
      </c>
    </row>
    <row r="151" spans="2:65" s="1" customFormat="1" ht="16.5" customHeight="1">
      <c r="B151" s="40"/>
      <c r="C151" s="191" t="s">
        <v>314</v>
      </c>
      <c r="D151" s="191" t="s">
        <v>137</v>
      </c>
      <c r="E151" s="192" t="s">
        <v>576</v>
      </c>
      <c r="F151" s="193" t="s">
        <v>577</v>
      </c>
      <c r="G151" s="194" t="s">
        <v>210</v>
      </c>
      <c r="H151" s="195">
        <v>47.56</v>
      </c>
      <c r="I151" s="196"/>
      <c r="J151" s="197">
        <f>ROUND(I151*H151,2)</f>
        <v>0</v>
      </c>
      <c r="K151" s="193" t="s">
        <v>141</v>
      </c>
      <c r="L151" s="60"/>
      <c r="M151" s="198" t="s">
        <v>21</v>
      </c>
      <c r="N151" s="199" t="s">
        <v>45</v>
      </c>
      <c r="O151" s="41"/>
      <c r="P151" s="200">
        <f>O151*H151</f>
        <v>0</v>
      </c>
      <c r="Q151" s="200">
        <v>0.00427</v>
      </c>
      <c r="R151" s="200">
        <f>Q151*H151</f>
        <v>0.20308120000000002</v>
      </c>
      <c r="S151" s="200">
        <v>0</v>
      </c>
      <c r="T151" s="201">
        <f>S151*H151</f>
        <v>0</v>
      </c>
      <c r="AR151" s="23" t="s">
        <v>135</v>
      </c>
      <c r="AT151" s="23" t="s">
        <v>137</v>
      </c>
      <c r="AU151" s="23" t="s">
        <v>83</v>
      </c>
      <c r="AY151" s="23" t="s">
        <v>136</v>
      </c>
      <c r="BE151" s="202">
        <f>IF(N151="základní",J151,0)</f>
        <v>0</v>
      </c>
      <c r="BF151" s="202">
        <f>IF(N151="snížená",J151,0)</f>
        <v>0</v>
      </c>
      <c r="BG151" s="202">
        <f>IF(N151="zákl. přenesená",J151,0)</f>
        <v>0</v>
      </c>
      <c r="BH151" s="202">
        <f>IF(N151="sníž. přenesená",J151,0)</f>
        <v>0</v>
      </c>
      <c r="BI151" s="202">
        <f>IF(N151="nulová",J151,0)</f>
        <v>0</v>
      </c>
      <c r="BJ151" s="23" t="s">
        <v>81</v>
      </c>
      <c r="BK151" s="202">
        <f>ROUND(I151*H151,2)</f>
        <v>0</v>
      </c>
      <c r="BL151" s="23" t="s">
        <v>135</v>
      </c>
      <c r="BM151" s="23" t="s">
        <v>578</v>
      </c>
    </row>
    <row r="152" spans="2:51" s="12" customFormat="1" ht="27">
      <c r="B152" s="220"/>
      <c r="C152" s="221"/>
      <c r="D152" s="203" t="s">
        <v>212</v>
      </c>
      <c r="E152" s="222" t="s">
        <v>21</v>
      </c>
      <c r="F152" s="223" t="s">
        <v>579</v>
      </c>
      <c r="G152" s="221"/>
      <c r="H152" s="224">
        <v>47.56</v>
      </c>
      <c r="I152" s="225"/>
      <c r="J152" s="221"/>
      <c r="K152" s="221"/>
      <c r="L152" s="226"/>
      <c r="M152" s="227"/>
      <c r="N152" s="228"/>
      <c r="O152" s="228"/>
      <c r="P152" s="228"/>
      <c r="Q152" s="228"/>
      <c r="R152" s="228"/>
      <c r="S152" s="228"/>
      <c r="T152" s="229"/>
      <c r="AT152" s="230" t="s">
        <v>212</v>
      </c>
      <c r="AU152" s="230" t="s">
        <v>83</v>
      </c>
      <c r="AV152" s="12" t="s">
        <v>83</v>
      </c>
      <c r="AW152" s="12" t="s">
        <v>37</v>
      </c>
      <c r="AX152" s="12" t="s">
        <v>74</v>
      </c>
      <c r="AY152" s="230" t="s">
        <v>136</v>
      </c>
    </row>
    <row r="153" spans="2:51" s="13" customFormat="1" ht="13.5">
      <c r="B153" s="231"/>
      <c r="C153" s="232"/>
      <c r="D153" s="203" t="s">
        <v>212</v>
      </c>
      <c r="E153" s="233" t="s">
        <v>21</v>
      </c>
      <c r="F153" s="234" t="s">
        <v>214</v>
      </c>
      <c r="G153" s="232"/>
      <c r="H153" s="235">
        <v>47.56</v>
      </c>
      <c r="I153" s="236"/>
      <c r="J153" s="232"/>
      <c r="K153" s="232"/>
      <c r="L153" s="237"/>
      <c r="M153" s="238"/>
      <c r="N153" s="239"/>
      <c r="O153" s="239"/>
      <c r="P153" s="239"/>
      <c r="Q153" s="239"/>
      <c r="R153" s="239"/>
      <c r="S153" s="239"/>
      <c r="T153" s="240"/>
      <c r="AT153" s="241" t="s">
        <v>212</v>
      </c>
      <c r="AU153" s="241" t="s">
        <v>83</v>
      </c>
      <c r="AV153" s="13" t="s">
        <v>135</v>
      </c>
      <c r="AW153" s="13" t="s">
        <v>37</v>
      </c>
      <c r="AX153" s="13" t="s">
        <v>81</v>
      </c>
      <c r="AY153" s="241" t="s">
        <v>136</v>
      </c>
    </row>
    <row r="154" spans="2:65" s="1" customFormat="1" ht="25.5" customHeight="1">
      <c r="B154" s="40"/>
      <c r="C154" s="191" t="s">
        <v>319</v>
      </c>
      <c r="D154" s="191" t="s">
        <v>137</v>
      </c>
      <c r="E154" s="192" t="s">
        <v>580</v>
      </c>
      <c r="F154" s="193" t="s">
        <v>581</v>
      </c>
      <c r="G154" s="194" t="s">
        <v>284</v>
      </c>
      <c r="H154" s="195">
        <v>2</v>
      </c>
      <c r="I154" s="196"/>
      <c r="J154" s="197">
        <f>ROUND(I154*H154,2)</f>
        <v>0</v>
      </c>
      <c r="K154" s="193" t="s">
        <v>141</v>
      </c>
      <c r="L154" s="60"/>
      <c r="M154" s="198" t="s">
        <v>21</v>
      </c>
      <c r="N154" s="199" t="s">
        <v>45</v>
      </c>
      <c r="O154" s="41"/>
      <c r="P154" s="200">
        <f>O154*H154</f>
        <v>0</v>
      </c>
      <c r="Q154" s="200">
        <v>0</v>
      </c>
      <c r="R154" s="200">
        <f>Q154*H154</f>
        <v>0</v>
      </c>
      <c r="S154" s="200">
        <v>0</v>
      </c>
      <c r="T154" s="201">
        <f>S154*H154</f>
        <v>0</v>
      </c>
      <c r="AR154" s="23" t="s">
        <v>135</v>
      </c>
      <c r="AT154" s="23" t="s">
        <v>137</v>
      </c>
      <c r="AU154" s="23" t="s">
        <v>83</v>
      </c>
      <c r="AY154" s="23" t="s">
        <v>136</v>
      </c>
      <c r="BE154" s="202">
        <f>IF(N154="základní",J154,0)</f>
        <v>0</v>
      </c>
      <c r="BF154" s="202">
        <f>IF(N154="snížená",J154,0)</f>
        <v>0</v>
      </c>
      <c r="BG154" s="202">
        <f>IF(N154="zákl. přenesená",J154,0)</f>
        <v>0</v>
      </c>
      <c r="BH154" s="202">
        <f>IF(N154="sníž. přenesená",J154,0)</f>
        <v>0</v>
      </c>
      <c r="BI154" s="202">
        <f>IF(N154="nulová",J154,0)</f>
        <v>0</v>
      </c>
      <c r="BJ154" s="23" t="s">
        <v>81</v>
      </c>
      <c r="BK154" s="202">
        <f>ROUND(I154*H154,2)</f>
        <v>0</v>
      </c>
      <c r="BL154" s="23" t="s">
        <v>135</v>
      </c>
      <c r="BM154" s="23" t="s">
        <v>582</v>
      </c>
    </row>
    <row r="155" spans="2:65" s="1" customFormat="1" ht="16.5" customHeight="1">
      <c r="B155" s="40"/>
      <c r="C155" s="242" t="s">
        <v>324</v>
      </c>
      <c r="D155" s="242" t="s">
        <v>242</v>
      </c>
      <c r="E155" s="243" t="s">
        <v>583</v>
      </c>
      <c r="F155" s="244" t="s">
        <v>584</v>
      </c>
      <c r="G155" s="245" t="s">
        <v>284</v>
      </c>
      <c r="H155" s="246">
        <v>2</v>
      </c>
      <c r="I155" s="247"/>
      <c r="J155" s="248">
        <f>ROUND(I155*H155,2)</f>
        <v>0</v>
      </c>
      <c r="K155" s="244" t="s">
        <v>141</v>
      </c>
      <c r="L155" s="249"/>
      <c r="M155" s="250" t="s">
        <v>21</v>
      </c>
      <c r="N155" s="251" t="s">
        <v>45</v>
      </c>
      <c r="O155" s="41"/>
      <c r="P155" s="200">
        <f>O155*H155</f>
        <v>0</v>
      </c>
      <c r="Q155" s="200">
        <v>0.0008</v>
      </c>
      <c r="R155" s="200">
        <f>Q155*H155</f>
        <v>0.0016</v>
      </c>
      <c r="S155" s="200">
        <v>0</v>
      </c>
      <c r="T155" s="201">
        <f>S155*H155</f>
        <v>0</v>
      </c>
      <c r="AR155" s="23" t="s">
        <v>172</v>
      </c>
      <c r="AT155" s="23" t="s">
        <v>242</v>
      </c>
      <c r="AU155" s="23" t="s">
        <v>83</v>
      </c>
      <c r="AY155" s="23" t="s">
        <v>136</v>
      </c>
      <c r="BE155" s="202">
        <f>IF(N155="základní",J155,0)</f>
        <v>0</v>
      </c>
      <c r="BF155" s="202">
        <f>IF(N155="snížená",J155,0)</f>
        <v>0</v>
      </c>
      <c r="BG155" s="202">
        <f>IF(N155="zákl. přenesená",J155,0)</f>
        <v>0</v>
      </c>
      <c r="BH155" s="202">
        <f>IF(N155="sníž. přenesená",J155,0)</f>
        <v>0</v>
      </c>
      <c r="BI155" s="202">
        <f>IF(N155="nulová",J155,0)</f>
        <v>0</v>
      </c>
      <c r="BJ155" s="23" t="s">
        <v>81</v>
      </c>
      <c r="BK155" s="202">
        <f>ROUND(I155*H155,2)</f>
        <v>0</v>
      </c>
      <c r="BL155" s="23" t="s">
        <v>135</v>
      </c>
      <c r="BM155" s="23" t="s">
        <v>585</v>
      </c>
    </row>
    <row r="156" spans="2:65" s="1" customFormat="1" ht="16.5" customHeight="1">
      <c r="B156" s="40"/>
      <c r="C156" s="191" t="s">
        <v>329</v>
      </c>
      <c r="D156" s="191" t="s">
        <v>137</v>
      </c>
      <c r="E156" s="192" t="s">
        <v>586</v>
      </c>
      <c r="F156" s="193" t="s">
        <v>587</v>
      </c>
      <c r="G156" s="194" t="s">
        <v>588</v>
      </c>
      <c r="H156" s="195">
        <v>5</v>
      </c>
      <c r="I156" s="196"/>
      <c r="J156" s="197">
        <f>ROUND(I156*H156,2)</f>
        <v>0</v>
      </c>
      <c r="K156" s="193" t="s">
        <v>141</v>
      </c>
      <c r="L156" s="60"/>
      <c r="M156" s="198" t="s">
        <v>21</v>
      </c>
      <c r="N156" s="199" t="s">
        <v>45</v>
      </c>
      <c r="O156" s="41"/>
      <c r="P156" s="200">
        <f>O156*H156</f>
        <v>0</v>
      </c>
      <c r="Q156" s="200">
        <v>0.00018</v>
      </c>
      <c r="R156" s="200">
        <f>Q156*H156</f>
        <v>0.0009000000000000001</v>
      </c>
      <c r="S156" s="200">
        <v>0</v>
      </c>
      <c r="T156" s="201">
        <f>S156*H156</f>
        <v>0</v>
      </c>
      <c r="AR156" s="23" t="s">
        <v>135</v>
      </c>
      <c r="AT156" s="23" t="s">
        <v>137</v>
      </c>
      <c r="AU156" s="23" t="s">
        <v>83</v>
      </c>
      <c r="AY156" s="23" t="s">
        <v>136</v>
      </c>
      <c r="BE156" s="202">
        <f>IF(N156="základní",J156,0)</f>
        <v>0</v>
      </c>
      <c r="BF156" s="202">
        <f>IF(N156="snížená",J156,0)</f>
        <v>0</v>
      </c>
      <c r="BG156" s="202">
        <f>IF(N156="zákl. přenesená",J156,0)</f>
        <v>0</v>
      </c>
      <c r="BH156" s="202">
        <f>IF(N156="sníž. přenesená",J156,0)</f>
        <v>0</v>
      </c>
      <c r="BI156" s="202">
        <f>IF(N156="nulová",J156,0)</f>
        <v>0</v>
      </c>
      <c r="BJ156" s="23" t="s">
        <v>81</v>
      </c>
      <c r="BK156" s="202">
        <f>ROUND(I156*H156,2)</f>
        <v>0</v>
      </c>
      <c r="BL156" s="23" t="s">
        <v>135</v>
      </c>
      <c r="BM156" s="23" t="s">
        <v>589</v>
      </c>
    </row>
    <row r="157" spans="2:51" s="12" customFormat="1" ht="13.5">
      <c r="B157" s="220"/>
      <c r="C157" s="221"/>
      <c r="D157" s="203" t="s">
        <v>212</v>
      </c>
      <c r="E157" s="222" t="s">
        <v>21</v>
      </c>
      <c r="F157" s="223" t="s">
        <v>590</v>
      </c>
      <c r="G157" s="221"/>
      <c r="H157" s="224">
        <v>1</v>
      </c>
      <c r="I157" s="225"/>
      <c r="J157" s="221"/>
      <c r="K157" s="221"/>
      <c r="L157" s="226"/>
      <c r="M157" s="227"/>
      <c r="N157" s="228"/>
      <c r="O157" s="228"/>
      <c r="P157" s="228"/>
      <c r="Q157" s="228"/>
      <c r="R157" s="228"/>
      <c r="S157" s="228"/>
      <c r="T157" s="229"/>
      <c r="AT157" s="230" t="s">
        <v>212</v>
      </c>
      <c r="AU157" s="230" t="s">
        <v>83</v>
      </c>
      <c r="AV157" s="12" t="s">
        <v>83</v>
      </c>
      <c r="AW157" s="12" t="s">
        <v>37</v>
      </c>
      <c r="AX157" s="12" t="s">
        <v>74</v>
      </c>
      <c r="AY157" s="230" t="s">
        <v>136</v>
      </c>
    </row>
    <row r="158" spans="2:51" s="12" customFormat="1" ht="13.5">
      <c r="B158" s="220"/>
      <c r="C158" s="221"/>
      <c r="D158" s="203" t="s">
        <v>212</v>
      </c>
      <c r="E158" s="222" t="s">
        <v>21</v>
      </c>
      <c r="F158" s="223" t="s">
        <v>591</v>
      </c>
      <c r="G158" s="221"/>
      <c r="H158" s="224">
        <v>1</v>
      </c>
      <c r="I158" s="225"/>
      <c r="J158" s="221"/>
      <c r="K158" s="221"/>
      <c r="L158" s="226"/>
      <c r="M158" s="227"/>
      <c r="N158" s="228"/>
      <c r="O158" s="228"/>
      <c r="P158" s="228"/>
      <c r="Q158" s="228"/>
      <c r="R158" s="228"/>
      <c r="S158" s="228"/>
      <c r="T158" s="229"/>
      <c r="AT158" s="230" t="s">
        <v>212</v>
      </c>
      <c r="AU158" s="230" t="s">
        <v>83</v>
      </c>
      <c r="AV158" s="12" t="s">
        <v>83</v>
      </c>
      <c r="AW158" s="12" t="s">
        <v>37</v>
      </c>
      <c r="AX158" s="12" t="s">
        <v>74</v>
      </c>
      <c r="AY158" s="230" t="s">
        <v>136</v>
      </c>
    </row>
    <row r="159" spans="2:51" s="12" customFormat="1" ht="13.5">
      <c r="B159" s="220"/>
      <c r="C159" s="221"/>
      <c r="D159" s="203" t="s">
        <v>212</v>
      </c>
      <c r="E159" s="222" t="s">
        <v>21</v>
      </c>
      <c r="F159" s="223" t="s">
        <v>592</v>
      </c>
      <c r="G159" s="221"/>
      <c r="H159" s="224">
        <v>1</v>
      </c>
      <c r="I159" s="225"/>
      <c r="J159" s="221"/>
      <c r="K159" s="221"/>
      <c r="L159" s="226"/>
      <c r="M159" s="227"/>
      <c r="N159" s="228"/>
      <c r="O159" s="228"/>
      <c r="P159" s="228"/>
      <c r="Q159" s="228"/>
      <c r="R159" s="228"/>
      <c r="S159" s="228"/>
      <c r="T159" s="229"/>
      <c r="AT159" s="230" t="s">
        <v>212</v>
      </c>
      <c r="AU159" s="230" t="s">
        <v>83</v>
      </c>
      <c r="AV159" s="12" t="s">
        <v>83</v>
      </c>
      <c r="AW159" s="12" t="s">
        <v>37</v>
      </c>
      <c r="AX159" s="12" t="s">
        <v>74</v>
      </c>
      <c r="AY159" s="230" t="s">
        <v>136</v>
      </c>
    </row>
    <row r="160" spans="2:51" s="12" customFormat="1" ht="13.5">
      <c r="B160" s="220"/>
      <c r="C160" s="221"/>
      <c r="D160" s="203" t="s">
        <v>212</v>
      </c>
      <c r="E160" s="222" t="s">
        <v>21</v>
      </c>
      <c r="F160" s="223" t="s">
        <v>593</v>
      </c>
      <c r="G160" s="221"/>
      <c r="H160" s="224">
        <v>1</v>
      </c>
      <c r="I160" s="225"/>
      <c r="J160" s="221"/>
      <c r="K160" s="221"/>
      <c r="L160" s="226"/>
      <c r="M160" s="227"/>
      <c r="N160" s="228"/>
      <c r="O160" s="228"/>
      <c r="P160" s="228"/>
      <c r="Q160" s="228"/>
      <c r="R160" s="228"/>
      <c r="S160" s="228"/>
      <c r="T160" s="229"/>
      <c r="AT160" s="230" t="s">
        <v>212</v>
      </c>
      <c r="AU160" s="230" t="s">
        <v>83</v>
      </c>
      <c r="AV160" s="12" t="s">
        <v>83</v>
      </c>
      <c r="AW160" s="12" t="s">
        <v>37</v>
      </c>
      <c r="AX160" s="12" t="s">
        <v>74</v>
      </c>
      <c r="AY160" s="230" t="s">
        <v>136</v>
      </c>
    </row>
    <row r="161" spans="2:51" s="12" customFormat="1" ht="13.5">
      <c r="B161" s="220"/>
      <c r="C161" s="221"/>
      <c r="D161" s="203" t="s">
        <v>212</v>
      </c>
      <c r="E161" s="222" t="s">
        <v>21</v>
      </c>
      <c r="F161" s="223" t="s">
        <v>594</v>
      </c>
      <c r="G161" s="221"/>
      <c r="H161" s="224">
        <v>1</v>
      </c>
      <c r="I161" s="225"/>
      <c r="J161" s="221"/>
      <c r="K161" s="221"/>
      <c r="L161" s="226"/>
      <c r="M161" s="227"/>
      <c r="N161" s="228"/>
      <c r="O161" s="228"/>
      <c r="P161" s="228"/>
      <c r="Q161" s="228"/>
      <c r="R161" s="228"/>
      <c r="S161" s="228"/>
      <c r="T161" s="229"/>
      <c r="AT161" s="230" t="s">
        <v>212</v>
      </c>
      <c r="AU161" s="230" t="s">
        <v>83</v>
      </c>
      <c r="AV161" s="12" t="s">
        <v>83</v>
      </c>
      <c r="AW161" s="12" t="s">
        <v>37</v>
      </c>
      <c r="AX161" s="12" t="s">
        <v>74</v>
      </c>
      <c r="AY161" s="230" t="s">
        <v>136</v>
      </c>
    </row>
    <row r="162" spans="2:51" s="13" customFormat="1" ht="13.5">
      <c r="B162" s="231"/>
      <c r="C162" s="232"/>
      <c r="D162" s="203" t="s">
        <v>212</v>
      </c>
      <c r="E162" s="233" t="s">
        <v>21</v>
      </c>
      <c r="F162" s="234" t="s">
        <v>214</v>
      </c>
      <c r="G162" s="232"/>
      <c r="H162" s="235">
        <v>5</v>
      </c>
      <c r="I162" s="236"/>
      <c r="J162" s="232"/>
      <c r="K162" s="232"/>
      <c r="L162" s="237"/>
      <c r="M162" s="238"/>
      <c r="N162" s="239"/>
      <c r="O162" s="239"/>
      <c r="P162" s="239"/>
      <c r="Q162" s="239"/>
      <c r="R162" s="239"/>
      <c r="S162" s="239"/>
      <c r="T162" s="240"/>
      <c r="AT162" s="241" t="s">
        <v>212</v>
      </c>
      <c r="AU162" s="241" t="s">
        <v>83</v>
      </c>
      <c r="AV162" s="13" t="s">
        <v>135</v>
      </c>
      <c r="AW162" s="13" t="s">
        <v>37</v>
      </c>
      <c r="AX162" s="13" t="s">
        <v>81</v>
      </c>
      <c r="AY162" s="241" t="s">
        <v>136</v>
      </c>
    </row>
    <row r="163" spans="2:65" s="1" customFormat="1" ht="16.5" customHeight="1">
      <c r="B163" s="40"/>
      <c r="C163" s="191" t="s">
        <v>335</v>
      </c>
      <c r="D163" s="191" t="s">
        <v>137</v>
      </c>
      <c r="E163" s="192" t="s">
        <v>595</v>
      </c>
      <c r="F163" s="193" t="s">
        <v>596</v>
      </c>
      <c r="G163" s="194" t="s">
        <v>284</v>
      </c>
      <c r="H163" s="195">
        <v>1</v>
      </c>
      <c r="I163" s="196"/>
      <c r="J163" s="197">
        <f>ROUND(I163*H163,2)</f>
        <v>0</v>
      </c>
      <c r="K163" s="193" t="s">
        <v>180</v>
      </c>
      <c r="L163" s="60"/>
      <c r="M163" s="198" t="s">
        <v>21</v>
      </c>
      <c r="N163" s="199" t="s">
        <v>45</v>
      </c>
      <c r="O163" s="41"/>
      <c r="P163" s="200">
        <f>O163*H163</f>
        <v>0</v>
      </c>
      <c r="Q163" s="200">
        <v>2.22726</v>
      </c>
      <c r="R163" s="200">
        <f>Q163*H163</f>
        <v>2.22726</v>
      </c>
      <c r="S163" s="200">
        <v>0</v>
      </c>
      <c r="T163" s="201">
        <f>S163*H163</f>
        <v>0</v>
      </c>
      <c r="AR163" s="23" t="s">
        <v>135</v>
      </c>
      <c r="AT163" s="23" t="s">
        <v>137</v>
      </c>
      <c r="AU163" s="23" t="s">
        <v>83</v>
      </c>
      <c r="AY163" s="23" t="s">
        <v>136</v>
      </c>
      <c r="BE163" s="202">
        <f>IF(N163="základní",J163,0)</f>
        <v>0</v>
      </c>
      <c r="BF163" s="202">
        <f>IF(N163="snížená",J163,0)</f>
        <v>0</v>
      </c>
      <c r="BG163" s="202">
        <f>IF(N163="zákl. přenesená",J163,0)</f>
        <v>0</v>
      </c>
      <c r="BH163" s="202">
        <f>IF(N163="sníž. přenesená",J163,0)</f>
        <v>0</v>
      </c>
      <c r="BI163" s="202">
        <f>IF(N163="nulová",J163,0)</f>
        <v>0</v>
      </c>
      <c r="BJ163" s="23" t="s">
        <v>81</v>
      </c>
      <c r="BK163" s="202">
        <f>ROUND(I163*H163,2)</f>
        <v>0</v>
      </c>
      <c r="BL163" s="23" t="s">
        <v>135</v>
      </c>
      <c r="BM163" s="23" t="s">
        <v>597</v>
      </c>
    </row>
    <row r="164" spans="2:47" s="1" customFormat="1" ht="108">
      <c r="B164" s="40"/>
      <c r="C164" s="62"/>
      <c r="D164" s="203" t="s">
        <v>144</v>
      </c>
      <c r="E164" s="62"/>
      <c r="F164" s="204" t="s">
        <v>598</v>
      </c>
      <c r="G164" s="62"/>
      <c r="H164" s="62"/>
      <c r="I164" s="164"/>
      <c r="J164" s="62"/>
      <c r="K164" s="62"/>
      <c r="L164" s="60"/>
      <c r="M164" s="205"/>
      <c r="N164" s="41"/>
      <c r="O164" s="41"/>
      <c r="P164" s="41"/>
      <c r="Q164" s="41"/>
      <c r="R164" s="41"/>
      <c r="S164" s="41"/>
      <c r="T164" s="77"/>
      <c r="AT164" s="23" t="s">
        <v>144</v>
      </c>
      <c r="AU164" s="23" t="s">
        <v>83</v>
      </c>
    </row>
    <row r="165" spans="2:51" s="14" customFormat="1" ht="13.5">
      <c r="B165" s="252"/>
      <c r="C165" s="253"/>
      <c r="D165" s="203" t="s">
        <v>212</v>
      </c>
      <c r="E165" s="254" t="s">
        <v>21</v>
      </c>
      <c r="F165" s="255" t="s">
        <v>599</v>
      </c>
      <c r="G165" s="253"/>
      <c r="H165" s="254" t="s">
        <v>21</v>
      </c>
      <c r="I165" s="256"/>
      <c r="J165" s="253"/>
      <c r="K165" s="253"/>
      <c r="L165" s="257"/>
      <c r="M165" s="258"/>
      <c r="N165" s="259"/>
      <c r="O165" s="259"/>
      <c r="P165" s="259"/>
      <c r="Q165" s="259"/>
      <c r="R165" s="259"/>
      <c r="S165" s="259"/>
      <c r="T165" s="260"/>
      <c r="AT165" s="261" t="s">
        <v>212</v>
      </c>
      <c r="AU165" s="261" t="s">
        <v>83</v>
      </c>
      <c r="AV165" s="14" t="s">
        <v>81</v>
      </c>
      <c r="AW165" s="14" t="s">
        <v>37</v>
      </c>
      <c r="AX165" s="14" t="s">
        <v>74</v>
      </c>
      <c r="AY165" s="261" t="s">
        <v>136</v>
      </c>
    </row>
    <row r="166" spans="2:51" s="12" customFormat="1" ht="13.5">
      <c r="B166" s="220"/>
      <c r="C166" s="221"/>
      <c r="D166" s="203" t="s">
        <v>212</v>
      </c>
      <c r="E166" s="222" t="s">
        <v>21</v>
      </c>
      <c r="F166" s="223" t="s">
        <v>600</v>
      </c>
      <c r="G166" s="221"/>
      <c r="H166" s="224">
        <v>1</v>
      </c>
      <c r="I166" s="225"/>
      <c r="J166" s="221"/>
      <c r="K166" s="221"/>
      <c r="L166" s="226"/>
      <c r="M166" s="227"/>
      <c r="N166" s="228"/>
      <c r="O166" s="228"/>
      <c r="P166" s="228"/>
      <c r="Q166" s="228"/>
      <c r="R166" s="228"/>
      <c r="S166" s="228"/>
      <c r="T166" s="229"/>
      <c r="AT166" s="230" t="s">
        <v>212</v>
      </c>
      <c r="AU166" s="230" t="s">
        <v>83</v>
      </c>
      <c r="AV166" s="12" t="s">
        <v>83</v>
      </c>
      <c r="AW166" s="12" t="s">
        <v>37</v>
      </c>
      <c r="AX166" s="12" t="s">
        <v>74</v>
      </c>
      <c r="AY166" s="230" t="s">
        <v>136</v>
      </c>
    </row>
    <row r="167" spans="2:51" s="13" customFormat="1" ht="13.5">
      <c r="B167" s="231"/>
      <c r="C167" s="232"/>
      <c r="D167" s="203" t="s">
        <v>212</v>
      </c>
      <c r="E167" s="233" t="s">
        <v>21</v>
      </c>
      <c r="F167" s="234" t="s">
        <v>214</v>
      </c>
      <c r="G167" s="232"/>
      <c r="H167" s="235">
        <v>1</v>
      </c>
      <c r="I167" s="236"/>
      <c r="J167" s="232"/>
      <c r="K167" s="232"/>
      <c r="L167" s="237"/>
      <c r="M167" s="238"/>
      <c r="N167" s="239"/>
      <c r="O167" s="239"/>
      <c r="P167" s="239"/>
      <c r="Q167" s="239"/>
      <c r="R167" s="239"/>
      <c r="S167" s="239"/>
      <c r="T167" s="240"/>
      <c r="AT167" s="241" t="s">
        <v>212</v>
      </c>
      <c r="AU167" s="241" t="s">
        <v>83</v>
      </c>
      <c r="AV167" s="13" t="s">
        <v>135</v>
      </c>
      <c r="AW167" s="13" t="s">
        <v>37</v>
      </c>
      <c r="AX167" s="13" t="s">
        <v>81</v>
      </c>
      <c r="AY167" s="241" t="s">
        <v>136</v>
      </c>
    </row>
    <row r="168" spans="2:65" s="1" customFormat="1" ht="16.5" customHeight="1">
      <c r="B168" s="40"/>
      <c r="C168" s="191" t="s">
        <v>339</v>
      </c>
      <c r="D168" s="191" t="s">
        <v>137</v>
      </c>
      <c r="E168" s="192" t="s">
        <v>601</v>
      </c>
      <c r="F168" s="193" t="s">
        <v>602</v>
      </c>
      <c r="G168" s="194" t="s">
        <v>259</v>
      </c>
      <c r="H168" s="195">
        <v>3.3</v>
      </c>
      <c r="I168" s="196"/>
      <c r="J168" s="197">
        <f>ROUND(I168*H168,2)</f>
        <v>0</v>
      </c>
      <c r="K168" s="193" t="s">
        <v>180</v>
      </c>
      <c r="L168" s="60"/>
      <c r="M168" s="198" t="s">
        <v>21</v>
      </c>
      <c r="N168" s="199" t="s">
        <v>45</v>
      </c>
      <c r="O168" s="41"/>
      <c r="P168" s="200">
        <f>O168*H168</f>
        <v>0</v>
      </c>
      <c r="Q168" s="200">
        <v>0.10519</v>
      </c>
      <c r="R168" s="200">
        <f>Q168*H168</f>
        <v>0.347127</v>
      </c>
      <c r="S168" s="200">
        <v>0</v>
      </c>
      <c r="T168" s="201">
        <f>S168*H168</f>
        <v>0</v>
      </c>
      <c r="AR168" s="23" t="s">
        <v>135</v>
      </c>
      <c r="AT168" s="23" t="s">
        <v>137</v>
      </c>
      <c r="AU168" s="23" t="s">
        <v>83</v>
      </c>
      <c r="AY168" s="23" t="s">
        <v>136</v>
      </c>
      <c r="BE168" s="202">
        <f>IF(N168="základní",J168,0)</f>
        <v>0</v>
      </c>
      <c r="BF168" s="202">
        <f>IF(N168="snížená",J168,0)</f>
        <v>0</v>
      </c>
      <c r="BG168" s="202">
        <f>IF(N168="zákl. přenesená",J168,0)</f>
        <v>0</v>
      </c>
      <c r="BH168" s="202">
        <f>IF(N168="sníž. přenesená",J168,0)</f>
        <v>0</v>
      </c>
      <c r="BI168" s="202">
        <f>IF(N168="nulová",J168,0)</f>
        <v>0</v>
      </c>
      <c r="BJ168" s="23" t="s">
        <v>81</v>
      </c>
      <c r="BK168" s="202">
        <f>ROUND(I168*H168,2)</f>
        <v>0</v>
      </c>
      <c r="BL168" s="23" t="s">
        <v>135</v>
      </c>
      <c r="BM168" s="23" t="s">
        <v>603</v>
      </c>
    </row>
    <row r="169" spans="2:51" s="12" customFormat="1" ht="13.5">
      <c r="B169" s="220"/>
      <c r="C169" s="221"/>
      <c r="D169" s="203" t="s">
        <v>212</v>
      </c>
      <c r="E169" s="222" t="s">
        <v>21</v>
      </c>
      <c r="F169" s="223" t="s">
        <v>604</v>
      </c>
      <c r="G169" s="221"/>
      <c r="H169" s="224">
        <v>3.3</v>
      </c>
      <c r="I169" s="225"/>
      <c r="J169" s="221"/>
      <c r="K169" s="221"/>
      <c r="L169" s="226"/>
      <c r="M169" s="227"/>
      <c r="N169" s="228"/>
      <c r="O169" s="228"/>
      <c r="P169" s="228"/>
      <c r="Q169" s="228"/>
      <c r="R169" s="228"/>
      <c r="S169" s="228"/>
      <c r="T169" s="229"/>
      <c r="AT169" s="230" t="s">
        <v>212</v>
      </c>
      <c r="AU169" s="230" t="s">
        <v>83</v>
      </c>
      <c r="AV169" s="12" t="s">
        <v>83</v>
      </c>
      <c r="AW169" s="12" t="s">
        <v>37</v>
      </c>
      <c r="AX169" s="12" t="s">
        <v>74</v>
      </c>
      <c r="AY169" s="230" t="s">
        <v>136</v>
      </c>
    </row>
    <row r="170" spans="2:51" s="13" customFormat="1" ht="13.5">
      <c r="B170" s="231"/>
      <c r="C170" s="232"/>
      <c r="D170" s="203" t="s">
        <v>212</v>
      </c>
      <c r="E170" s="233" t="s">
        <v>21</v>
      </c>
      <c r="F170" s="234" t="s">
        <v>214</v>
      </c>
      <c r="G170" s="232"/>
      <c r="H170" s="235">
        <v>3.3</v>
      </c>
      <c r="I170" s="236"/>
      <c r="J170" s="232"/>
      <c r="K170" s="232"/>
      <c r="L170" s="237"/>
      <c r="M170" s="238"/>
      <c r="N170" s="239"/>
      <c r="O170" s="239"/>
      <c r="P170" s="239"/>
      <c r="Q170" s="239"/>
      <c r="R170" s="239"/>
      <c r="S170" s="239"/>
      <c r="T170" s="240"/>
      <c r="AT170" s="241" t="s">
        <v>212</v>
      </c>
      <c r="AU170" s="241" t="s">
        <v>83</v>
      </c>
      <c r="AV170" s="13" t="s">
        <v>135</v>
      </c>
      <c r="AW170" s="13" t="s">
        <v>37</v>
      </c>
      <c r="AX170" s="13" t="s">
        <v>81</v>
      </c>
      <c r="AY170" s="241" t="s">
        <v>136</v>
      </c>
    </row>
    <row r="171" spans="2:65" s="1" customFormat="1" ht="16.5" customHeight="1">
      <c r="B171" s="40"/>
      <c r="C171" s="191" t="s">
        <v>343</v>
      </c>
      <c r="D171" s="191" t="s">
        <v>137</v>
      </c>
      <c r="E171" s="192" t="s">
        <v>605</v>
      </c>
      <c r="F171" s="193" t="s">
        <v>606</v>
      </c>
      <c r="G171" s="194" t="s">
        <v>284</v>
      </c>
      <c r="H171" s="195">
        <v>1</v>
      </c>
      <c r="I171" s="196"/>
      <c r="J171" s="197">
        <f>ROUND(I171*H171,2)</f>
        <v>0</v>
      </c>
      <c r="K171" s="193" t="s">
        <v>180</v>
      </c>
      <c r="L171" s="60"/>
      <c r="M171" s="198" t="s">
        <v>21</v>
      </c>
      <c r="N171" s="199" t="s">
        <v>45</v>
      </c>
      <c r="O171" s="41"/>
      <c r="P171" s="200">
        <f>O171*H171</f>
        <v>0</v>
      </c>
      <c r="Q171" s="200">
        <v>1.79</v>
      </c>
      <c r="R171" s="200">
        <f>Q171*H171</f>
        <v>1.79</v>
      </c>
      <c r="S171" s="200">
        <v>0</v>
      </c>
      <c r="T171" s="201">
        <f>S171*H171</f>
        <v>0</v>
      </c>
      <c r="AR171" s="23" t="s">
        <v>135</v>
      </c>
      <c r="AT171" s="23" t="s">
        <v>137</v>
      </c>
      <c r="AU171" s="23" t="s">
        <v>83</v>
      </c>
      <c r="AY171" s="23" t="s">
        <v>136</v>
      </c>
      <c r="BE171" s="202">
        <f>IF(N171="základní",J171,0)</f>
        <v>0</v>
      </c>
      <c r="BF171" s="202">
        <f>IF(N171="snížená",J171,0)</f>
        <v>0</v>
      </c>
      <c r="BG171" s="202">
        <f>IF(N171="zákl. přenesená",J171,0)</f>
        <v>0</v>
      </c>
      <c r="BH171" s="202">
        <f>IF(N171="sníž. přenesená",J171,0)</f>
        <v>0</v>
      </c>
      <c r="BI171" s="202">
        <f>IF(N171="nulová",J171,0)</f>
        <v>0</v>
      </c>
      <c r="BJ171" s="23" t="s">
        <v>81</v>
      </c>
      <c r="BK171" s="202">
        <f>ROUND(I171*H171,2)</f>
        <v>0</v>
      </c>
      <c r="BL171" s="23" t="s">
        <v>135</v>
      </c>
      <c r="BM171" s="23" t="s">
        <v>607</v>
      </c>
    </row>
    <row r="172" spans="2:51" s="12" customFormat="1" ht="27">
      <c r="B172" s="220"/>
      <c r="C172" s="221"/>
      <c r="D172" s="203" t="s">
        <v>212</v>
      </c>
      <c r="E172" s="222" t="s">
        <v>21</v>
      </c>
      <c r="F172" s="223" t="s">
        <v>608</v>
      </c>
      <c r="G172" s="221"/>
      <c r="H172" s="224">
        <v>1</v>
      </c>
      <c r="I172" s="225"/>
      <c r="J172" s="221"/>
      <c r="K172" s="221"/>
      <c r="L172" s="226"/>
      <c r="M172" s="227"/>
      <c r="N172" s="228"/>
      <c r="O172" s="228"/>
      <c r="P172" s="228"/>
      <c r="Q172" s="228"/>
      <c r="R172" s="228"/>
      <c r="S172" s="228"/>
      <c r="T172" s="229"/>
      <c r="AT172" s="230" t="s">
        <v>212</v>
      </c>
      <c r="AU172" s="230" t="s">
        <v>83</v>
      </c>
      <c r="AV172" s="12" t="s">
        <v>83</v>
      </c>
      <c r="AW172" s="12" t="s">
        <v>37</v>
      </c>
      <c r="AX172" s="12" t="s">
        <v>74</v>
      </c>
      <c r="AY172" s="230" t="s">
        <v>136</v>
      </c>
    </row>
    <row r="173" spans="2:51" s="13" customFormat="1" ht="13.5">
      <c r="B173" s="231"/>
      <c r="C173" s="232"/>
      <c r="D173" s="203" t="s">
        <v>212</v>
      </c>
      <c r="E173" s="233" t="s">
        <v>21</v>
      </c>
      <c r="F173" s="234" t="s">
        <v>214</v>
      </c>
      <c r="G173" s="232"/>
      <c r="H173" s="235">
        <v>1</v>
      </c>
      <c r="I173" s="236"/>
      <c r="J173" s="232"/>
      <c r="K173" s="232"/>
      <c r="L173" s="237"/>
      <c r="M173" s="238"/>
      <c r="N173" s="239"/>
      <c r="O173" s="239"/>
      <c r="P173" s="239"/>
      <c r="Q173" s="239"/>
      <c r="R173" s="239"/>
      <c r="S173" s="239"/>
      <c r="T173" s="240"/>
      <c r="AT173" s="241" t="s">
        <v>212</v>
      </c>
      <c r="AU173" s="241" t="s">
        <v>83</v>
      </c>
      <c r="AV173" s="13" t="s">
        <v>135</v>
      </c>
      <c r="AW173" s="13" t="s">
        <v>37</v>
      </c>
      <c r="AX173" s="13" t="s">
        <v>81</v>
      </c>
      <c r="AY173" s="241" t="s">
        <v>136</v>
      </c>
    </row>
    <row r="174" spans="2:63" s="10" customFormat="1" ht="29.85" customHeight="1">
      <c r="B174" s="177"/>
      <c r="C174" s="178"/>
      <c r="D174" s="179" t="s">
        <v>73</v>
      </c>
      <c r="E174" s="218" t="s">
        <v>177</v>
      </c>
      <c r="F174" s="218" t="s">
        <v>381</v>
      </c>
      <c r="G174" s="178"/>
      <c r="H174" s="178"/>
      <c r="I174" s="181"/>
      <c r="J174" s="219">
        <f>BK174</f>
        <v>0</v>
      </c>
      <c r="K174" s="178"/>
      <c r="L174" s="183"/>
      <c r="M174" s="184"/>
      <c r="N174" s="185"/>
      <c r="O174" s="185"/>
      <c r="P174" s="186">
        <f>SUM(P175:P180)</f>
        <v>0</v>
      </c>
      <c r="Q174" s="185"/>
      <c r="R174" s="186">
        <f>SUM(R175:R180)</f>
        <v>0.0013878</v>
      </c>
      <c r="S174" s="185"/>
      <c r="T174" s="187">
        <f>SUM(T175:T180)</f>
        <v>0.05443</v>
      </c>
      <c r="AR174" s="188" t="s">
        <v>81</v>
      </c>
      <c r="AT174" s="189" t="s">
        <v>73</v>
      </c>
      <c r="AU174" s="189" t="s">
        <v>81</v>
      </c>
      <c r="AY174" s="188" t="s">
        <v>136</v>
      </c>
      <c r="BK174" s="190">
        <f>SUM(BK175:BK180)</f>
        <v>0</v>
      </c>
    </row>
    <row r="175" spans="2:65" s="1" customFormat="1" ht="16.5" customHeight="1">
      <c r="B175" s="40"/>
      <c r="C175" s="191" t="s">
        <v>347</v>
      </c>
      <c r="D175" s="191" t="s">
        <v>137</v>
      </c>
      <c r="E175" s="192" t="s">
        <v>609</v>
      </c>
      <c r="F175" s="193" t="s">
        <v>610</v>
      </c>
      <c r="G175" s="194" t="s">
        <v>210</v>
      </c>
      <c r="H175" s="195">
        <v>0.35</v>
      </c>
      <c r="I175" s="196"/>
      <c r="J175" s="197">
        <f>ROUND(I175*H175,2)</f>
        <v>0</v>
      </c>
      <c r="K175" s="193" t="s">
        <v>141</v>
      </c>
      <c r="L175" s="60"/>
      <c r="M175" s="198" t="s">
        <v>21</v>
      </c>
      <c r="N175" s="199" t="s">
        <v>45</v>
      </c>
      <c r="O175" s="41"/>
      <c r="P175" s="200">
        <f>O175*H175</f>
        <v>0</v>
      </c>
      <c r="Q175" s="200">
        <v>0.00282</v>
      </c>
      <c r="R175" s="200">
        <f>Q175*H175</f>
        <v>0.000987</v>
      </c>
      <c r="S175" s="200">
        <v>0.101</v>
      </c>
      <c r="T175" s="201">
        <f>S175*H175</f>
        <v>0.03535</v>
      </c>
      <c r="AR175" s="23" t="s">
        <v>135</v>
      </c>
      <c r="AT175" s="23" t="s">
        <v>137</v>
      </c>
      <c r="AU175" s="23" t="s">
        <v>83</v>
      </c>
      <c r="AY175" s="23" t="s">
        <v>136</v>
      </c>
      <c r="BE175" s="202">
        <f>IF(N175="základní",J175,0)</f>
        <v>0</v>
      </c>
      <c r="BF175" s="202">
        <f>IF(N175="snížená",J175,0)</f>
        <v>0</v>
      </c>
      <c r="BG175" s="202">
        <f>IF(N175="zákl. přenesená",J175,0)</f>
        <v>0</v>
      </c>
      <c r="BH175" s="202">
        <f>IF(N175="sníž. přenesená",J175,0)</f>
        <v>0</v>
      </c>
      <c r="BI175" s="202">
        <f>IF(N175="nulová",J175,0)</f>
        <v>0</v>
      </c>
      <c r="BJ175" s="23" t="s">
        <v>81</v>
      </c>
      <c r="BK175" s="202">
        <f>ROUND(I175*H175,2)</f>
        <v>0</v>
      </c>
      <c r="BL175" s="23" t="s">
        <v>135</v>
      </c>
      <c r="BM175" s="23" t="s">
        <v>611</v>
      </c>
    </row>
    <row r="176" spans="2:51" s="12" customFormat="1" ht="13.5">
      <c r="B176" s="220"/>
      <c r="C176" s="221"/>
      <c r="D176" s="203" t="s">
        <v>212</v>
      </c>
      <c r="E176" s="222" t="s">
        <v>21</v>
      </c>
      <c r="F176" s="223" t="s">
        <v>612</v>
      </c>
      <c r="G176" s="221"/>
      <c r="H176" s="224">
        <v>0.35</v>
      </c>
      <c r="I176" s="225"/>
      <c r="J176" s="221"/>
      <c r="K176" s="221"/>
      <c r="L176" s="226"/>
      <c r="M176" s="227"/>
      <c r="N176" s="228"/>
      <c r="O176" s="228"/>
      <c r="P176" s="228"/>
      <c r="Q176" s="228"/>
      <c r="R176" s="228"/>
      <c r="S176" s="228"/>
      <c r="T176" s="229"/>
      <c r="AT176" s="230" t="s">
        <v>212</v>
      </c>
      <c r="AU176" s="230" t="s">
        <v>83</v>
      </c>
      <c r="AV176" s="12" t="s">
        <v>83</v>
      </c>
      <c r="AW176" s="12" t="s">
        <v>37</v>
      </c>
      <c r="AX176" s="12" t="s">
        <v>74</v>
      </c>
      <c r="AY176" s="230" t="s">
        <v>136</v>
      </c>
    </row>
    <row r="177" spans="2:51" s="13" customFormat="1" ht="13.5">
      <c r="B177" s="231"/>
      <c r="C177" s="232"/>
      <c r="D177" s="203" t="s">
        <v>212</v>
      </c>
      <c r="E177" s="233" t="s">
        <v>21</v>
      </c>
      <c r="F177" s="234" t="s">
        <v>214</v>
      </c>
      <c r="G177" s="232"/>
      <c r="H177" s="235">
        <v>0.35</v>
      </c>
      <c r="I177" s="236"/>
      <c r="J177" s="232"/>
      <c r="K177" s="232"/>
      <c r="L177" s="237"/>
      <c r="M177" s="238"/>
      <c r="N177" s="239"/>
      <c r="O177" s="239"/>
      <c r="P177" s="239"/>
      <c r="Q177" s="239"/>
      <c r="R177" s="239"/>
      <c r="S177" s="239"/>
      <c r="T177" s="240"/>
      <c r="AT177" s="241" t="s">
        <v>212</v>
      </c>
      <c r="AU177" s="241" t="s">
        <v>83</v>
      </c>
      <c r="AV177" s="13" t="s">
        <v>135</v>
      </c>
      <c r="AW177" s="13" t="s">
        <v>37</v>
      </c>
      <c r="AX177" s="13" t="s">
        <v>81</v>
      </c>
      <c r="AY177" s="241" t="s">
        <v>136</v>
      </c>
    </row>
    <row r="178" spans="2:65" s="1" customFormat="1" ht="16.5" customHeight="1">
      <c r="B178" s="40"/>
      <c r="C178" s="191" t="s">
        <v>351</v>
      </c>
      <c r="D178" s="191" t="s">
        <v>137</v>
      </c>
      <c r="E178" s="192" t="s">
        <v>613</v>
      </c>
      <c r="F178" s="193" t="s">
        <v>614</v>
      </c>
      <c r="G178" s="194" t="s">
        <v>210</v>
      </c>
      <c r="H178" s="195">
        <v>0.12</v>
      </c>
      <c r="I178" s="196"/>
      <c r="J178" s="197">
        <f>ROUND(I178*H178,2)</f>
        <v>0</v>
      </c>
      <c r="K178" s="193" t="s">
        <v>141</v>
      </c>
      <c r="L178" s="60"/>
      <c r="M178" s="198" t="s">
        <v>21</v>
      </c>
      <c r="N178" s="199" t="s">
        <v>45</v>
      </c>
      <c r="O178" s="41"/>
      <c r="P178" s="200">
        <f>O178*H178</f>
        <v>0</v>
      </c>
      <c r="Q178" s="200">
        <v>0.00334</v>
      </c>
      <c r="R178" s="200">
        <f>Q178*H178</f>
        <v>0.0004008</v>
      </c>
      <c r="S178" s="200">
        <v>0.159</v>
      </c>
      <c r="T178" s="201">
        <f>S178*H178</f>
        <v>0.01908</v>
      </c>
      <c r="AR178" s="23" t="s">
        <v>135</v>
      </c>
      <c r="AT178" s="23" t="s">
        <v>137</v>
      </c>
      <c r="AU178" s="23" t="s">
        <v>83</v>
      </c>
      <c r="AY178" s="23" t="s">
        <v>136</v>
      </c>
      <c r="BE178" s="202">
        <f>IF(N178="základní",J178,0)</f>
        <v>0</v>
      </c>
      <c r="BF178" s="202">
        <f>IF(N178="snížená",J178,0)</f>
        <v>0</v>
      </c>
      <c r="BG178" s="202">
        <f>IF(N178="zákl. přenesená",J178,0)</f>
        <v>0</v>
      </c>
      <c r="BH178" s="202">
        <f>IF(N178="sníž. přenesená",J178,0)</f>
        <v>0</v>
      </c>
      <c r="BI178" s="202">
        <f>IF(N178="nulová",J178,0)</f>
        <v>0</v>
      </c>
      <c r="BJ178" s="23" t="s">
        <v>81</v>
      </c>
      <c r="BK178" s="202">
        <f>ROUND(I178*H178,2)</f>
        <v>0</v>
      </c>
      <c r="BL178" s="23" t="s">
        <v>135</v>
      </c>
      <c r="BM178" s="23" t="s">
        <v>615</v>
      </c>
    </row>
    <row r="179" spans="2:51" s="12" customFormat="1" ht="13.5">
      <c r="B179" s="220"/>
      <c r="C179" s="221"/>
      <c r="D179" s="203" t="s">
        <v>212</v>
      </c>
      <c r="E179" s="222" t="s">
        <v>21</v>
      </c>
      <c r="F179" s="223" t="s">
        <v>616</v>
      </c>
      <c r="G179" s="221"/>
      <c r="H179" s="224">
        <v>0.12</v>
      </c>
      <c r="I179" s="225"/>
      <c r="J179" s="221"/>
      <c r="K179" s="221"/>
      <c r="L179" s="226"/>
      <c r="M179" s="227"/>
      <c r="N179" s="228"/>
      <c r="O179" s="228"/>
      <c r="P179" s="228"/>
      <c r="Q179" s="228"/>
      <c r="R179" s="228"/>
      <c r="S179" s="228"/>
      <c r="T179" s="229"/>
      <c r="AT179" s="230" t="s">
        <v>212</v>
      </c>
      <c r="AU179" s="230" t="s">
        <v>83</v>
      </c>
      <c r="AV179" s="12" t="s">
        <v>83</v>
      </c>
      <c r="AW179" s="12" t="s">
        <v>37</v>
      </c>
      <c r="AX179" s="12" t="s">
        <v>74</v>
      </c>
      <c r="AY179" s="230" t="s">
        <v>136</v>
      </c>
    </row>
    <row r="180" spans="2:51" s="13" customFormat="1" ht="13.5">
      <c r="B180" s="231"/>
      <c r="C180" s="232"/>
      <c r="D180" s="203" t="s">
        <v>212</v>
      </c>
      <c r="E180" s="233" t="s">
        <v>21</v>
      </c>
      <c r="F180" s="234" t="s">
        <v>214</v>
      </c>
      <c r="G180" s="232"/>
      <c r="H180" s="235">
        <v>0.12</v>
      </c>
      <c r="I180" s="236"/>
      <c r="J180" s="232"/>
      <c r="K180" s="232"/>
      <c r="L180" s="237"/>
      <c r="M180" s="238"/>
      <c r="N180" s="239"/>
      <c r="O180" s="239"/>
      <c r="P180" s="239"/>
      <c r="Q180" s="239"/>
      <c r="R180" s="239"/>
      <c r="S180" s="239"/>
      <c r="T180" s="240"/>
      <c r="AT180" s="241" t="s">
        <v>212</v>
      </c>
      <c r="AU180" s="241" t="s">
        <v>83</v>
      </c>
      <c r="AV180" s="13" t="s">
        <v>135</v>
      </c>
      <c r="AW180" s="13" t="s">
        <v>37</v>
      </c>
      <c r="AX180" s="13" t="s">
        <v>81</v>
      </c>
      <c r="AY180" s="241" t="s">
        <v>136</v>
      </c>
    </row>
    <row r="181" spans="2:63" s="10" customFormat="1" ht="29.85" customHeight="1">
      <c r="B181" s="177"/>
      <c r="C181" s="178"/>
      <c r="D181" s="179" t="s">
        <v>73</v>
      </c>
      <c r="E181" s="218" t="s">
        <v>480</v>
      </c>
      <c r="F181" s="218" t="s">
        <v>481</v>
      </c>
      <c r="G181" s="178"/>
      <c r="H181" s="178"/>
      <c r="I181" s="181"/>
      <c r="J181" s="219">
        <f>BK181</f>
        <v>0</v>
      </c>
      <c r="K181" s="178"/>
      <c r="L181" s="183"/>
      <c r="M181" s="184"/>
      <c r="N181" s="185"/>
      <c r="O181" s="185"/>
      <c r="P181" s="186">
        <f>P182</f>
        <v>0</v>
      </c>
      <c r="Q181" s="185"/>
      <c r="R181" s="186">
        <f>R182</f>
        <v>0</v>
      </c>
      <c r="S181" s="185"/>
      <c r="T181" s="187">
        <f>T182</f>
        <v>0</v>
      </c>
      <c r="AR181" s="188" t="s">
        <v>81</v>
      </c>
      <c r="AT181" s="189" t="s">
        <v>73</v>
      </c>
      <c r="AU181" s="189" t="s">
        <v>81</v>
      </c>
      <c r="AY181" s="188" t="s">
        <v>136</v>
      </c>
      <c r="BK181" s="190">
        <f>BK182</f>
        <v>0</v>
      </c>
    </row>
    <row r="182" spans="2:65" s="1" customFormat="1" ht="16.5" customHeight="1">
      <c r="B182" s="40"/>
      <c r="C182" s="191" t="s">
        <v>355</v>
      </c>
      <c r="D182" s="191" t="s">
        <v>137</v>
      </c>
      <c r="E182" s="192" t="s">
        <v>617</v>
      </c>
      <c r="F182" s="193" t="s">
        <v>618</v>
      </c>
      <c r="G182" s="194" t="s">
        <v>245</v>
      </c>
      <c r="H182" s="195">
        <v>48.31</v>
      </c>
      <c r="I182" s="196"/>
      <c r="J182" s="197">
        <f>ROUND(I182*H182,2)</f>
        <v>0</v>
      </c>
      <c r="K182" s="193" t="s">
        <v>141</v>
      </c>
      <c r="L182" s="60"/>
      <c r="M182" s="198" t="s">
        <v>21</v>
      </c>
      <c r="N182" s="262" t="s">
        <v>45</v>
      </c>
      <c r="O182" s="207"/>
      <c r="P182" s="263">
        <f>O182*H182</f>
        <v>0</v>
      </c>
      <c r="Q182" s="263">
        <v>0</v>
      </c>
      <c r="R182" s="263">
        <f>Q182*H182</f>
        <v>0</v>
      </c>
      <c r="S182" s="263">
        <v>0</v>
      </c>
      <c r="T182" s="264">
        <f>S182*H182</f>
        <v>0</v>
      </c>
      <c r="AR182" s="23" t="s">
        <v>135</v>
      </c>
      <c r="AT182" s="23" t="s">
        <v>137</v>
      </c>
      <c r="AU182" s="23" t="s">
        <v>83</v>
      </c>
      <c r="AY182" s="23" t="s">
        <v>136</v>
      </c>
      <c r="BE182" s="202">
        <f>IF(N182="základní",J182,0)</f>
        <v>0</v>
      </c>
      <c r="BF182" s="202">
        <f>IF(N182="snížená",J182,0)</f>
        <v>0</v>
      </c>
      <c r="BG182" s="202">
        <f>IF(N182="zákl. přenesená",J182,0)</f>
        <v>0</v>
      </c>
      <c r="BH182" s="202">
        <f>IF(N182="sníž. přenesená",J182,0)</f>
        <v>0</v>
      </c>
      <c r="BI182" s="202">
        <f>IF(N182="nulová",J182,0)</f>
        <v>0</v>
      </c>
      <c r="BJ182" s="23" t="s">
        <v>81</v>
      </c>
      <c r="BK182" s="202">
        <f>ROUND(I182*H182,2)</f>
        <v>0</v>
      </c>
      <c r="BL182" s="23" t="s">
        <v>135</v>
      </c>
      <c r="BM182" s="23" t="s">
        <v>619</v>
      </c>
    </row>
    <row r="183" spans="2:12" s="1" customFormat="1" ht="6.95" customHeight="1">
      <c r="B183" s="55"/>
      <c r="C183" s="56"/>
      <c r="D183" s="56"/>
      <c r="E183" s="56"/>
      <c r="F183" s="56"/>
      <c r="G183" s="56"/>
      <c r="H183" s="56"/>
      <c r="I183" s="147"/>
      <c r="J183" s="56"/>
      <c r="K183" s="56"/>
      <c r="L183" s="60"/>
    </row>
  </sheetData>
  <sheetProtection algorithmName="SHA-512" hashValue="nBA9answdqN4kggY1WWL+aNR7HR4XNGlooqwIPcwjXlrOVwyg4bIo8i4iAeMe8jx4VioozKK68xqAR4/liKzaw==" saltValue="N/3waFK5ggHBulYI/rGTel/GKz/7dOtiCzsWkSWMiEqxaL9YujQv2a7DJeCJzyi1uzZnJpOwnMFhzQRVStPxcg==" spinCount="100000" sheet="1" objects="1" scenarios="1" formatColumns="0" formatRows="0" autoFilter="0"/>
  <autoFilter ref="C87:K182"/>
  <mergeCells count="13">
    <mergeCell ref="E80:H80"/>
    <mergeCell ref="G1:H1"/>
    <mergeCell ref="L2:V2"/>
    <mergeCell ref="E49:H49"/>
    <mergeCell ref="E51:H51"/>
    <mergeCell ref="J55:J56"/>
    <mergeCell ref="E76:H76"/>
    <mergeCell ref="E78:H78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portrait" paperSize="9" scale="70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R16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20"/>
      <c r="C1" s="120"/>
      <c r="D1" s="121" t="s">
        <v>1</v>
      </c>
      <c r="E1" s="120"/>
      <c r="F1" s="122" t="s">
        <v>104</v>
      </c>
      <c r="G1" s="315" t="s">
        <v>105</v>
      </c>
      <c r="H1" s="315"/>
      <c r="I1" s="123"/>
      <c r="J1" s="122" t="s">
        <v>106</v>
      </c>
      <c r="K1" s="121" t="s">
        <v>107</v>
      </c>
      <c r="L1" s="122" t="s">
        <v>108</v>
      </c>
      <c r="M1" s="122"/>
      <c r="N1" s="122"/>
      <c r="O1" s="122"/>
      <c r="P1" s="122"/>
      <c r="Q1" s="122"/>
      <c r="R1" s="122"/>
      <c r="S1" s="122"/>
      <c r="T1" s="122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AT2" s="23" t="s">
        <v>100</v>
      </c>
    </row>
    <row r="3" spans="2:46" ht="6.95" customHeight="1">
      <c r="B3" s="24"/>
      <c r="C3" s="25"/>
      <c r="D3" s="25"/>
      <c r="E3" s="25"/>
      <c r="F3" s="25"/>
      <c r="G3" s="25"/>
      <c r="H3" s="25"/>
      <c r="I3" s="124"/>
      <c r="J3" s="25"/>
      <c r="K3" s="26"/>
      <c r="AT3" s="23" t="s">
        <v>83</v>
      </c>
    </row>
    <row r="4" spans="2:46" ht="36.95" customHeight="1">
      <c r="B4" s="27"/>
      <c r="C4" s="28"/>
      <c r="D4" s="29" t="s">
        <v>109</v>
      </c>
      <c r="E4" s="28"/>
      <c r="F4" s="28"/>
      <c r="G4" s="28"/>
      <c r="H4" s="28"/>
      <c r="I4" s="125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25"/>
      <c r="J5" s="28"/>
      <c r="K5" s="30"/>
    </row>
    <row r="6" spans="2:11" ht="13.5">
      <c r="B6" s="27"/>
      <c r="C6" s="28"/>
      <c r="D6" s="36" t="s">
        <v>18</v>
      </c>
      <c r="E6" s="28"/>
      <c r="F6" s="28"/>
      <c r="G6" s="28"/>
      <c r="H6" s="28"/>
      <c r="I6" s="125"/>
      <c r="J6" s="28"/>
      <c r="K6" s="30"/>
    </row>
    <row r="7" spans="2:11" ht="16.5" customHeight="1">
      <c r="B7" s="27"/>
      <c r="C7" s="28"/>
      <c r="D7" s="28"/>
      <c r="E7" s="307" t="str">
        <f>'Rekapitulace stavby'!K6</f>
        <v>Rozšíření parkoviště u DPS Revoluční, Nový Jičín</v>
      </c>
      <c r="F7" s="308"/>
      <c r="G7" s="308"/>
      <c r="H7" s="308"/>
      <c r="I7" s="125"/>
      <c r="J7" s="28"/>
      <c r="K7" s="30"/>
    </row>
    <row r="8" spans="2:11" ht="13.5">
      <c r="B8" s="27"/>
      <c r="C8" s="28"/>
      <c r="D8" s="36" t="s">
        <v>110</v>
      </c>
      <c r="E8" s="28"/>
      <c r="F8" s="28"/>
      <c r="G8" s="28"/>
      <c r="H8" s="28"/>
      <c r="I8" s="125"/>
      <c r="J8" s="28"/>
      <c r="K8" s="30"/>
    </row>
    <row r="9" spans="2:11" s="1" customFormat="1" ht="16.5" customHeight="1">
      <c r="B9" s="40"/>
      <c r="C9" s="41"/>
      <c r="D9" s="41"/>
      <c r="E9" s="307" t="s">
        <v>506</v>
      </c>
      <c r="F9" s="310"/>
      <c r="G9" s="310"/>
      <c r="H9" s="310"/>
      <c r="I9" s="126"/>
      <c r="J9" s="41"/>
      <c r="K9" s="44"/>
    </row>
    <row r="10" spans="2:11" s="1" customFormat="1" ht="13.5">
      <c r="B10" s="40"/>
      <c r="C10" s="41"/>
      <c r="D10" s="36" t="s">
        <v>195</v>
      </c>
      <c r="E10" s="41"/>
      <c r="F10" s="41"/>
      <c r="G10" s="41"/>
      <c r="H10" s="41"/>
      <c r="I10" s="126"/>
      <c r="J10" s="41"/>
      <c r="K10" s="44"/>
    </row>
    <row r="11" spans="2:11" s="1" customFormat="1" ht="36.95" customHeight="1">
      <c r="B11" s="40"/>
      <c r="C11" s="41"/>
      <c r="D11" s="41"/>
      <c r="E11" s="309" t="s">
        <v>620</v>
      </c>
      <c r="F11" s="310"/>
      <c r="G11" s="310"/>
      <c r="H11" s="310"/>
      <c r="I11" s="126"/>
      <c r="J11" s="41"/>
      <c r="K11" s="44"/>
    </row>
    <row r="12" spans="2:11" s="1" customFormat="1" ht="13.5">
      <c r="B12" s="40"/>
      <c r="C12" s="41"/>
      <c r="D12" s="41"/>
      <c r="E12" s="41"/>
      <c r="F12" s="41"/>
      <c r="G12" s="41"/>
      <c r="H12" s="41"/>
      <c r="I12" s="126"/>
      <c r="J12" s="41"/>
      <c r="K12" s="44"/>
    </row>
    <row r="13" spans="2:11" s="1" customFormat="1" ht="14.45" customHeight="1">
      <c r="B13" s="40"/>
      <c r="C13" s="41"/>
      <c r="D13" s="36" t="s">
        <v>20</v>
      </c>
      <c r="E13" s="41"/>
      <c r="F13" s="34" t="s">
        <v>21</v>
      </c>
      <c r="G13" s="41"/>
      <c r="H13" s="41"/>
      <c r="I13" s="127" t="s">
        <v>22</v>
      </c>
      <c r="J13" s="34" t="s">
        <v>21</v>
      </c>
      <c r="K13" s="44"/>
    </row>
    <row r="14" spans="2:11" s="1" customFormat="1" ht="14.45" customHeight="1">
      <c r="B14" s="40"/>
      <c r="C14" s="41"/>
      <c r="D14" s="36" t="s">
        <v>23</v>
      </c>
      <c r="E14" s="41"/>
      <c r="F14" s="34" t="s">
        <v>24</v>
      </c>
      <c r="G14" s="41"/>
      <c r="H14" s="41"/>
      <c r="I14" s="127" t="s">
        <v>25</v>
      </c>
      <c r="J14" s="128" t="str">
        <f>'Rekapitulace stavby'!AN8</f>
        <v>18. 6. 2018</v>
      </c>
      <c r="K14" s="44"/>
    </row>
    <row r="15" spans="2:11" s="1" customFormat="1" ht="10.9" customHeight="1">
      <c r="B15" s="40"/>
      <c r="C15" s="41"/>
      <c r="D15" s="41"/>
      <c r="E15" s="41"/>
      <c r="F15" s="41"/>
      <c r="G15" s="41"/>
      <c r="H15" s="41"/>
      <c r="I15" s="126"/>
      <c r="J15" s="41"/>
      <c r="K15" s="44"/>
    </row>
    <row r="16" spans="2:11" s="1" customFormat="1" ht="14.45" customHeight="1">
      <c r="B16" s="40"/>
      <c r="C16" s="41"/>
      <c r="D16" s="36" t="s">
        <v>27</v>
      </c>
      <c r="E16" s="41"/>
      <c r="F16" s="41"/>
      <c r="G16" s="41"/>
      <c r="H16" s="41"/>
      <c r="I16" s="127" t="s">
        <v>28</v>
      </c>
      <c r="J16" s="34" t="s">
        <v>29</v>
      </c>
      <c r="K16" s="44"/>
    </row>
    <row r="17" spans="2:11" s="1" customFormat="1" ht="18" customHeight="1">
      <c r="B17" s="40"/>
      <c r="C17" s="41"/>
      <c r="D17" s="41"/>
      <c r="E17" s="34" t="s">
        <v>30</v>
      </c>
      <c r="F17" s="41"/>
      <c r="G17" s="41"/>
      <c r="H17" s="41"/>
      <c r="I17" s="127" t="s">
        <v>31</v>
      </c>
      <c r="J17" s="34" t="s">
        <v>32</v>
      </c>
      <c r="K17" s="44"/>
    </row>
    <row r="18" spans="2:11" s="1" customFormat="1" ht="6.95" customHeight="1">
      <c r="B18" s="40"/>
      <c r="C18" s="41"/>
      <c r="D18" s="41"/>
      <c r="E18" s="41"/>
      <c r="F18" s="41"/>
      <c r="G18" s="41"/>
      <c r="H18" s="41"/>
      <c r="I18" s="126"/>
      <c r="J18" s="41"/>
      <c r="K18" s="44"/>
    </row>
    <row r="19" spans="2:11" s="1" customFormat="1" ht="14.45" customHeight="1">
      <c r="B19" s="40"/>
      <c r="C19" s="41"/>
      <c r="D19" s="36" t="s">
        <v>33</v>
      </c>
      <c r="E19" s="41"/>
      <c r="F19" s="41"/>
      <c r="G19" s="41"/>
      <c r="H19" s="41"/>
      <c r="I19" s="127" t="s">
        <v>28</v>
      </c>
      <c r="J19" s="34" t="str">
        <f>IF('Rekapitulace stavby'!AN13="Vyplň údaj","",IF('Rekapitulace stavby'!AN13="","",'Rekapitulace stavby'!AN13))</f>
        <v/>
      </c>
      <c r="K19" s="44"/>
    </row>
    <row r="20" spans="2:11" s="1" customFormat="1" ht="18" customHeight="1">
      <c r="B20" s="40"/>
      <c r="C20" s="41"/>
      <c r="D20" s="41"/>
      <c r="E20" s="34" t="str">
        <f>IF('Rekapitulace stavby'!E14="Vyplň údaj","",IF('Rekapitulace stavby'!E14="","",'Rekapitulace stavby'!E14))</f>
        <v/>
      </c>
      <c r="F20" s="41"/>
      <c r="G20" s="41"/>
      <c r="H20" s="41"/>
      <c r="I20" s="127" t="s">
        <v>31</v>
      </c>
      <c r="J20" s="34" t="str">
        <f>IF('Rekapitulace stavby'!AN14="Vyplň údaj","",IF('Rekapitulace stavby'!AN14="","",'Rekapitulace stavby'!AN14))</f>
        <v/>
      </c>
      <c r="K20" s="44"/>
    </row>
    <row r="21" spans="2:11" s="1" customFormat="1" ht="6.95" customHeight="1">
      <c r="B21" s="40"/>
      <c r="C21" s="41"/>
      <c r="D21" s="41"/>
      <c r="E21" s="41"/>
      <c r="F21" s="41"/>
      <c r="G21" s="41"/>
      <c r="H21" s="41"/>
      <c r="I21" s="126"/>
      <c r="J21" s="41"/>
      <c r="K21" s="44"/>
    </row>
    <row r="22" spans="2:11" s="1" customFormat="1" ht="14.45" customHeight="1">
      <c r="B22" s="40"/>
      <c r="C22" s="41"/>
      <c r="D22" s="36" t="s">
        <v>35</v>
      </c>
      <c r="E22" s="41"/>
      <c r="F22" s="41"/>
      <c r="G22" s="41"/>
      <c r="H22" s="41"/>
      <c r="I22" s="127" t="s">
        <v>28</v>
      </c>
      <c r="J22" s="34" t="s">
        <v>36</v>
      </c>
      <c r="K22" s="44"/>
    </row>
    <row r="23" spans="2:11" s="1" customFormat="1" ht="18" customHeight="1">
      <c r="B23" s="40"/>
      <c r="C23" s="41"/>
      <c r="D23" s="41"/>
      <c r="E23" s="34" t="s">
        <v>38</v>
      </c>
      <c r="F23" s="41"/>
      <c r="G23" s="41"/>
      <c r="H23" s="41"/>
      <c r="I23" s="127" t="s">
        <v>31</v>
      </c>
      <c r="J23" s="34" t="s">
        <v>21</v>
      </c>
      <c r="K23" s="44"/>
    </row>
    <row r="24" spans="2:11" s="1" customFormat="1" ht="6.95" customHeight="1">
      <c r="B24" s="40"/>
      <c r="C24" s="41"/>
      <c r="D24" s="41"/>
      <c r="E24" s="41"/>
      <c r="F24" s="41"/>
      <c r="G24" s="41"/>
      <c r="H24" s="41"/>
      <c r="I24" s="126"/>
      <c r="J24" s="41"/>
      <c r="K24" s="44"/>
    </row>
    <row r="25" spans="2:11" s="1" customFormat="1" ht="14.45" customHeight="1">
      <c r="B25" s="40"/>
      <c r="C25" s="41"/>
      <c r="D25" s="36" t="s">
        <v>39</v>
      </c>
      <c r="E25" s="41"/>
      <c r="F25" s="41"/>
      <c r="G25" s="41"/>
      <c r="H25" s="41"/>
      <c r="I25" s="126"/>
      <c r="J25" s="41"/>
      <c r="K25" s="44"/>
    </row>
    <row r="26" spans="2:11" s="7" customFormat="1" ht="16.5" customHeight="1">
      <c r="B26" s="129"/>
      <c r="C26" s="130"/>
      <c r="D26" s="130"/>
      <c r="E26" s="272" t="s">
        <v>21</v>
      </c>
      <c r="F26" s="272"/>
      <c r="G26" s="272"/>
      <c r="H26" s="272"/>
      <c r="I26" s="131"/>
      <c r="J26" s="130"/>
      <c r="K26" s="132"/>
    </row>
    <row r="27" spans="2:11" s="1" customFormat="1" ht="6.95" customHeight="1">
      <c r="B27" s="40"/>
      <c r="C27" s="41"/>
      <c r="D27" s="41"/>
      <c r="E27" s="41"/>
      <c r="F27" s="41"/>
      <c r="G27" s="41"/>
      <c r="H27" s="41"/>
      <c r="I27" s="126"/>
      <c r="J27" s="41"/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33"/>
      <c r="J28" s="84"/>
      <c r="K28" s="134"/>
    </row>
    <row r="29" spans="2:11" s="1" customFormat="1" ht="25.35" customHeight="1">
      <c r="B29" s="40"/>
      <c r="C29" s="41"/>
      <c r="D29" s="135" t="s">
        <v>40</v>
      </c>
      <c r="E29" s="41"/>
      <c r="F29" s="41"/>
      <c r="G29" s="41"/>
      <c r="H29" s="41"/>
      <c r="I29" s="126"/>
      <c r="J29" s="136">
        <f>ROUND(J88,2)</f>
        <v>0</v>
      </c>
      <c r="K29" s="44"/>
    </row>
    <row r="30" spans="2:11" s="1" customFormat="1" ht="6.95" customHeight="1">
      <c r="B30" s="40"/>
      <c r="C30" s="41"/>
      <c r="D30" s="84"/>
      <c r="E30" s="84"/>
      <c r="F30" s="84"/>
      <c r="G30" s="84"/>
      <c r="H30" s="84"/>
      <c r="I30" s="133"/>
      <c r="J30" s="84"/>
      <c r="K30" s="134"/>
    </row>
    <row r="31" spans="2:11" s="1" customFormat="1" ht="14.45" customHeight="1">
      <c r="B31" s="40"/>
      <c r="C31" s="41"/>
      <c r="D31" s="41"/>
      <c r="E31" s="41"/>
      <c r="F31" s="45" t="s">
        <v>42</v>
      </c>
      <c r="G31" s="41"/>
      <c r="H31" s="41"/>
      <c r="I31" s="137" t="s">
        <v>41</v>
      </c>
      <c r="J31" s="45" t="s">
        <v>43</v>
      </c>
      <c r="K31" s="44"/>
    </row>
    <row r="32" spans="2:11" s="1" customFormat="1" ht="14.45" customHeight="1">
      <c r="B32" s="40"/>
      <c r="C32" s="41"/>
      <c r="D32" s="48" t="s">
        <v>44</v>
      </c>
      <c r="E32" s="48" t="s">
        <v>45</v>
      </c>
      <c r="F32" s="138">
        <f>ROUND(SUM(BE88:BE167),2)</f>
        <v>0</v>
      </c>
      <c r="G32" s="41"/>
      <c r="H32" s="41"/>
      <c r="I32" s="139">
        <v>0.21</v>
      </c>
      <c r="J32" s="138">
        <f>ROUND(ROUND((SUM(BE88:BE167)),2)*I32,2)</f>
        <v>0</v>
      </c>
      <c r="K32" s="44"/>
    </row>
    <row r="33" spans="2:11" s="1" customFormat="1" ht="14.45" customHeight="1">
      <c r="B33" s="40"/>
      <c r="C33" s="41"/>
      <c r="D33" s="41"/>
      <c r="E33" s="48" t="s">
        <v>46</v>
      </c>
      <c r="F33" s="138">
        <f>ROUND(SUM(BF88:BF167),2)</f>
        <v>0</v>
      </c>
      <c r="G33" s="41"/>
      <c r="H33" s="41"/>
      <c r="I33" s="139">
        <v>0.15</v>
      </c>
      <c r="J33" s="138">
        <f>ROUND(ROUND((SUM(BF88:BF167)),2)*I33,2)</f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47</v>
      </c>
      <c r="F34" s="138">
        <f>ROUND(SUM(BG88:BG167),2)</f>
        <v>0</v>
      </c>
      <c r="G34" s="41"/>
      <c r="H34" s="41"/>
      <c r="I34" s="139">
        <v>0.21</v>
      </c>
      <c r="J34" s="138">
        <v>0</v>
      </c>
      <c r="K34" s="44"/>
    </row>
    <row r="35" spans="2:11" s="1" customFormat="1" ht="14.45" customHeight="1" hidden="1">
      <c r="B35" s="40"/>
      <c r="C35" s="41"/>
      <c r="D35" s="41"/>
      <c r="E35" s="48" t="s">
        <v>48</v>
      </c>
      <c r="F35" s="138">
        <f>ROUND(SUM(BH88:BH167),2)</f>
        <v>0</v>
      </c>
      <c r="G35" s="41"/>
      <c r="H35" s="41"/>
      <c r="I35" s="139">
        <v>0.15</v>
      </c>
      <c r="J35" s="138">
        <v>0</v>
      </c>
      <c r="K35" s="44"/>
    </row>
    <row r="36" spans="2:11" s="1" customFormat="1" ht="14.45" customHeight="1" hidden="1">
      <c r="B36" s="40"/>
      <c r="C36" s="41"/>
      <c r="D36" s="41"/>
      <c r="E36" s="48" t="s">
        <v>49</v>
      </c>
      <c r="F36" s="138">
        <f>ROUND(SUM(BI88:BI167),2)</f>
        <v>0</v>
      </c>
      <c r="G36" s="41"/>
      <c r="H36" s="41"/>
      <c r="I36" s="139">
        <v>0</v>
      </c>
      <c r="J36" s="138">
        <v>0</v>
      </c>
      <c r="K36" s="44"/>
    </row>
    <row r="37" spans="2:11" s="1" customFormat="1" ht="6.95" customHeight="1">
      <c r="B37" s="40"/>
      <c r="C37" s="41"/>
      <c r="D37" s="41"/>
      <c r="E37" s="41"/>
      <c r="F37" s="41"/>
      <c r="G37" s="41"/>
      <c r="H37" s="41"/>
      <c r="I37" s="126"/>
      <c r="J37" s="41"/>
      <c r="K37" s="44"/>
    </row>
    <row r="38" spans="2:11" s="1" customFormat="1" ht="25.35" customHeight="1">
      <c r="B38" s="40"/>
      <c r="C38" s="140"/>
      <c r="D38" s="141" t="s">
        <v>50</v>
      </c>
      <c r="E38" s="78"/>
      <c r="F38" s="78"/>
      <c r="G38" s="142" t="s">
        <v>51</v>
      </c>
      <c r="H38" s="143" t="s">
        <v>52</v>
      </c>
      <c r="I38" s="144"/>
      <c r="J38" s="145">
        <f>SUM(J29:J36)</f>
        <v>0</v>
      </c>
      <c r="K38" s="146"/>
    </row>
    <row r="39" spans="2:11" s="1" customFormat="1" ht="14.45" customHeight="1">
      <c r="B39" s="55"/>
      <c r="C39" s="56"/>
      <c r="D39" s="56"/>
      <c r="E39" s="56"/>
      <c r="F39" s="56"/>
      <c r="G39" s="56"/>
      <c r="H39" s="56"/>
      <c r="I39" s="147"/>
      <c r="J39" s="56"/>
      <c r="K39" s="57"/>
    </row>
    <row r="43" spans="2:11" s="1" customFormat="1" ht="6.95" customHeight="1">
      <c r="B43" s="148"/>
      <c r="C43" s="149"/>
      <c r="D43" s="149"/>
      <c r="E43" s="149"/>
      <c r="F43" s="149"/>
      <c r="G43" s="149"/>
      <c r="H43" s="149"/>
      <c r="I43" s="150"/>
      <c r="J43" s="149"/>
      <c r="K43" s="151"/>
    </row>
    <row r="44" spans="2:11" s="1" customFormat="1" ht="36.95" customHeight="1">
      <c r="B44" s="40"/>
      <c r="C44" s="29" t="s">
        <v>112</v>
      </c>
      <c r="D44" s="41"/>
      <c r="E44" s="41"/>
      <c r="F44" s="41"/>
      <c r="G44" s="41"/>
      <c r="H44" s="41"/>
      <c r="I44" s="126"/>
      <c r="J44" s="41"/>
      <c r="K44" s="44"/>
    </row>
    <row r="45" spans="2:11" s="1" customFormat="1" ht="6.95" customHeight="1">
      <c r="B45" s="40"/>
      <c r="C45" s="41"/>
      <c r="D45" s="41"/>
      <c r="E45" s="41"/>
      <c r="F45" s="41"/>
      <c r="G45" s="41"/>
      <c r="H45" s="41"/>
      <c r="I45" s="126"/>
      <c r="J45" s="41"/>
      <c r="K45" s="44"/>
    </row>
    <row r="46" spans="2:11" s="1" customFormat="1" ht="14.45" customHeight="1">
      <c r="B46" s="40"/>
      <c r="C46" s="36" t="s">
        <v>18</v>
      </c>
      <c r="D46" s="41"/>
      <c r="E46" s="41"/>
      <c r="F46" s="41"/>
      <c r="G46" s="41"/>
      <c r="H46" s="41"/>
      <c r="I46" s="126"/>
      <c r="J46" s="41"/>
      <c r="K46" s="44"/>
    </row>
    <row r="47" spans="2:11" s="1" customFormat="1" ht="16.5" customHeight="1">
      <c r="B47" s="40"/>
      <c r="C47" s="41"/>
      <c r="D47" s="41"/>
      <c r="E47" s="307" t="str">
        <f>E7</f>
        <v>Rozšíření parkoviště u DPS Revoluční, Nový Jičín</v>
      </c>
      <c r="F47" s="308"/>
      <c r="G47" s="308"/>
      <c r="H47" s="308"/>
      <c r="I47" s="126"/>
      <c r="J47" s="41"/>
      <c r="K47" s="44"/>
    </row>
    <row r="48" spans="2:11" ht="13.5">
      <c r="B48" s="27"/>
      <c r="C48" s="36" t="s">
        <v>110</v>
      </c>
      <c r="D48" s="28"/>
      <c r="E48" s="28"/>
      <c r="F48" s="28"/>
      <c r="G48" s="28"/>
      <c r="H48" s="28"/>
      <c r="I48" s="125"/>
      <c r="J48" s="28"/>
      <c r="K48" s="30"/>
    </row>
    <row r="49" spans="2:11" s="1" customFormat="1" ht="16.5" customHeight="1">
      <c r="B49" s="40"/>
      <c r="C49" s="41"/>
      <c r="D49" s="41"/>
      <c r="E49" s="307" t="s">
        <v>506</v>
      </c>
      <c r="F49" s="310"/>
      <c r="G49" s="310"/>
      <c r="H49" s="310"/>
      <c r="I49" s="126"/>
      <c r="J49" s="41"/>
      <c r="K49" s="44"/>
    </row>
    <row r="50" spans="2:11" s="1" customFormat="1" ht="14.45" customHeight="1">
      <c r="B50" s="40"/>
      <c r="C50" s="36" t="s">
        <v>195</v>
      </c>
      <c r="D50" s="41"/>
      <c r="E50" s="41"/>
      <c r="F50" s="41"/>
      <c r="G50" s="41"/>
      <c r="H50" s="41"/>
      <c r="I50" s="126"/>
      <c r="J50" s="41"/>
      <c r="K50" s="44"/>
    </row>
    <row r="51" spans="2:11" s="1" customFormat="1" ht="17.25" customHeight="1">
      <c r="B51" s="40"/>
      <c r="C51" s="41"/>
      <c r="D51" s="41"/>
      <c r="E51" s="309" t="str">
        <f>E11</f>
        <v>2.2 - Retenční nádrž</v>
      </c>
      <c r="F51" s="310"/>
      <c r="G51" s="310"/>
      <c r="H51" s="310"/>
      <c r="I51" s="126"/>
      <c r="J51" s="41"/>
      <c r="K51" s="44"/>
    </row>
    <row r="52" spans="2:11" s="1" customFormat="1" ht="6.95" customHeight="1">
      <c r="B52" s="40"/>
      <c r="C52" s="41"/>
      <c r="D52" s="41"/>
      <c r="E52" s="41"/>
      <c r="F52" s="41"/>
      <c r="G52" s="41"/>
      <c r="H52" s="41"/>
      <c r="I52" s="126"/>
      <c r="J52" s="41"/>
      <c r="K52" s="44"/>
    </row>
    <row r="53" spans="2:11" s="1" customFormat="1" ht="18" customHeight="1">
      <c r="B53" s="40"/>
      <c r="C53" s="36" t="s">
        <v>23</v>
      </c>
      <c r="D53" s="41"/>
      <c r="E53" s="41"/>
      <c r="F53" s="34" t="str">
        <f>F14</f>
        <v>Nový Jičín</v>
      </c>
      <c r="G53" s="41"/>
      <c r="H53" s="41"/>
      <c r="I53" s="127" t="s">
        <v>25</v>
      </c>
      <c r="J53" s="128" t="str">
        <f>IF(J14="","",J14)</f>
        <v>18. 6. 2018</v>
      </c>
      <c r="K53" s="44"/>
    </row>
    <row r="54" spans="2:11" s="1" customFormat="1" ht="6.95" customHeight="1">
      <c r="B54" s="40"/>
      <c r="C54" s="41"/>
      <c r="D54" s="41"/>
      <c r="E54" s="41"/>
      <c r="F54" s="41"/>
      <c r="G54" s="41"/>
      <c r="H54" s="41"/>
      <c r="I54" s="126"/>
      <c r="J54" s="41"/>
      <c r="K54" s="44"/>
    </row>
    <row r="55" spans="2:11" s="1" customFormat="1" ht="13.5">
      <c r="B55" s="40"/>
      <c r="C55" s="36" t="s">
        <v>27</v>
      </c>
      <c r="D55" s="41"/>
      <c r="E55" s="41"/>
      <c r="F55" s="34" t="str">
        <f>E17</f>
        <v>Město Nový Jičín</v>
      </c>
      <c r="G55" s="41"/>
      <c r="H55" s="41"/>
      <c r="I55" s="127" t="s">
        <v>35</v>
      </c>
      <c r="J55" s="272" t="str">
        <f>E23</f>
        <v>Ing. Miroslav Knápek</v>
      </c>
      <c r="K55" s="44"/>
    </row>
    <row r="56" spans="2:11" s="1" customFormat="1" ht="14.45" customHeight="1">
      <c r="B56" s="40"/>
      <c r="C56" s="36" t="s">
        <v>33</v>
      </c>
      <c r="D56" s="41"/>
      <c r="E56" s="41"/>
      <c r="F56" s="34" t="str">
        <f>IF(E20="","",E20)</f>
        <v/>
      </c>
      <c r="G56" s="41"/>
      <c r="H56" s="41"/>
      <c r="I56" s="126"/>
      <c r="J56" s="311"/>
      <c r="K56" s="44"/>
    </row>
    <row r="57" spans="2:11" s="1" customFormat="1" ht="10.35" customHeight="1">
      <c r="B57" s="40"/>
      <c r="C57" s="41"/>
      <c r="D57" s="41"/>
      <c r="E57" s="41"/>
      <c r="F57" s="41"/>
      <c r="G57" s="41"/>
      <c r="H57" s="41"/>
      <c r="I57" s="126"/>
      <c r="J57" s="41"/>
      <c r="K57" s="44"/>
    </row>
    <row r="58" spans="2:11" s="1" customFormat="1" ht="29.25" customHeight="1">
      <c r="B58" s="40"/>
      <c r="C58" s="152" t="s">
        <v>113</v>
      </c>
      <c r="D58" s="140"/>
      <c r="E58" s="140"/>
      <c r="F58" s="140"/>
      <c r="G58" s="140"/>
      <c r="H58" s="140"/>
      <c r="I58" s="153"/>
      <c r="J58" s="154" t="s">
        <v>114</v>
      </c>
      <c r="K58" s="155"/>
    </row>
    <row r="59" spans="2:11" s="1" customFormat="1" ht="10.35" customHeight="1">
      <c r="B59" s="40"/>
      <c r="C59" s="41"/>
      <c r="D59" s="41"/>
      <c r="E59" s="41"/>
      <c r="F59" s="41"/>
      <c r="G59" s="41"/>
      <c r="H59" s="41"/>
      <c r="I59" s="126"/>
      <c r="J59" s="41"/>
      <c r="K59" s="44"/>
    </row>
    <row r="60" spans="2:47" s="1" customFormat="1" ht="29.25" customHeight="1">
      <c r="B60" s="40"/>
      <c r="C60" s="156" t="s">
        <v>115</v>
      </c>
      <c r="D60" s="41"/>
      <c r="E60" s="41"/>
      <c r="F60" s="41"/>
      <c r="G60" s="41"/>
      <c r="H60" s="41"/>
      <c r="I60" s="126"/>
      <c r="J60" s="136">
        <f>J88</f>
        <v>0</v>
      </c>
      <c r="K60" s="44"/>
      <c r="AU60" s="23" t="s">
        <v>116</v>
      </c>
    </row>
    <row r="61" spans="2:11" s="8" customFormat="1" ht="24.95" customHeight="1">
      <c r="B61" s="157"/>
      <c r="C61" s="158"/>
      <c r="D61" s="159" t="s">
        <v>197</v>
      </c>
      <c r="E61" s="160"/>
      <c r="F61" s="160"/>
      <c r="G61" s="160"/>
      <c r="H61" s="160"/>
      <c r="I61" s="161"/>
      <c r="J61" s="162">
        <f>J89</f>
        <v>0</v>
      </c>
      <c r="K61" s="163"/>
    </row>
    <row r="62" spans="2:11" s="11" customFormat="1" ht="19.9" customHeight="1">
      <c r="B62" s="209"/>
      <c r="C62" s="210"/>
      <c r="D62" s="211" t="s">
        <v>198</v>
      </c>
      <c r="E62" s="212"/>
      <c r="F62" s="212"/>
      <c r="G62" s="212"/>
      <c r="H62" s="212"/>
      <c r="I62" s="213"/>
      <c r="J62" s="214">
        <f>J90</f>
        <v>0</v>
      </c>
      <c r="K62" s="215"/>
    </row>
    <row r="63" spans="2:11" s="11" customFormat="1" ht="19.9" customHeight="1">
      <c r="B63" s="209"/>
      <c r="C63" s="210"/>
      <c r="D63" s="211" t="s">
        <v>199</v>
      </c>
      <c r="E63" s="212"/>
      <c r="F63" s="212"/>
      <c r="G63" s="212"/>
      <c r="H63" s="212"/>
      <c r="I63" s="213"/>
      <c r="J63" s="214">
        <f>J137</f>
        <v>0</v>
      </c>
      <c r="K63" s="215"/>
    </row>
    <row r="64" spans="2:11" s="11" customFormat="1" ht="19.9" customHeight="1">
      <c r="B64" s="209"/>
      <c r="C64" s="210"/>
      <c r="D64" s="211" t="s">
        <v>201</v>
      </c>
      <c r="E64" s="212"/>
      <c r="F64" s="212"/>
      <c r="G64" s="212"/>
      <c r="H64" s="212"/>
      <c r="I64" s="213"/>
      <c r="J64" s="214">
        <f>J141</f>
        <v>0</v>
      </c>
      <c r="K64" s="215"/>
    </row>
    <row r="65" spans="2:11" s="11" customFormat="1" ht="19.9" customHeight="1">
      <c r="B65" s="209"/>
      <c r="C65" s="210"/>
      <c r="D65" s="211" t="s">
        <v>204</v>
      </c>
      <c r="E65" s="212"/>
      <c r="F65" s="212"/>
      <c r="G65" s="212"/>
      <c r="H65" s="212"/>
      <c r="I65" s="213"/>
      <c r="J65" s="214">
        <f>J150</f>
        <v>0</v>
      </c>
      <c r="K65" s="215"/>
    </row>
    <row r="66" spans="2:11" s="8" customFormat="1" ht="24.95" customHeight="1">
      <c r="B66" s="157"/>
      <c r="C66" s="158"/>
      <c r="D66" s="159" t="s">
        <v>621</v>
      </c>
      <c r="E66" s="160"/>
      <c r="F66" s="160"/>
      <c r="G66" s="160"/>
      <c r="H66" s="160"/>
      <c r="I66" s="161"/>
      <c r="J66" s="162">
        <f>J152</f>
        <v>0</v>
      </c>
      <c r="K66" s="163"/>
    </row>
    <row r="67" spans="2:11" s="1" customFormat="1" ht="21.75" customHeight="1">
      <c r="B67" s="40"/>
      <c r="C67" s="41"/>
      <c r="D67" s="41"/>
      <c r="E67" s="41"/>
      <c r="F67" s="41"/>
      <c r="G67" s="41"/>
      <c r="H67" s="41"/>
      <c r="I67" s="126"/>
      <c r="J67" s="41"/>
      <c r="K67" s="44"/>
    </row>
    <row r="68" spans="2:11" s="1" customFormat="1" ht="6.95" customHeight="1">
      <c r="B68" s="55"/>
      <c r="C68" s="56"/>
      <c r="D68" s="56"/>
      <c r="E68" s="56"/>
      <c r="F68" s="56"/>
      <c r="G68" s="56"/>
      <c r="H68" s="56"/>
      <c r="I68" s="147"/>
      <c r="J68" s="56"/>
      <c r="K68" s="57"/>
    </row>
    <row r="72" spans="2:12" s="1" customFormat="1" ht="6.95" customHeight="1">
      <c r="B72" s="58"/>
      <c r="C72" s="59"/>
      <c r="D72" s="59"/>
      <c r="E72" s="59"/>
      <c r="F72" s="59"/>
      <c r="G72" s="59"/>
      <c r="H72" s="59"/>
      <c r="I72" s="150"/>
      <c r="J72" s="59"/>
      <c r="K72" s="59"/>
      <c r="L72" s="60"/>
    </row>
    <row r="73" spans="2:12" s="1" customFormat="1" ht="36.95" customHeight="1">
      <c r="B73" s="40"/>
      <c r="C73" s="61" t="s">
        <v>119</v>
      </c>
      <c r="D73" s="62"/>
      <c r="E73" s="62"/>
      <c r="F73" s="62"/>
      <c r="G73" s="62"/>
      <c r="H73" s="62"/>
      <c r="I73" s="164"/>
      <c r="J73" s="62"/>
      <c r="K73" s="62"/>
      <c r="L73" s="60"/>
    </row>
    <row r="74" spans="2:12" s="1" customFormat="1" ht="6.95" customHeight="1">
      <c r="B74" s="40"/>
      <c r="C74" s="62"/>
      <c r="D74" s="62"/>
      <c r="E74" s="62"/>
      <c r="F74" s="62"/>
      <c r="G74" s="62"/>
      <c r="H74" s="62"/>
      <c r="I74" s="164"/>
      <c r="J74" s="62"/>
      <c r="K74" s="62"/>
      <c r="L74" s="60"/>
    </row>
    <row r="75" spans="2:12" s="1" customFormat="1" ht="14.45" customHeight="1">
      <c r="B75" s="40"/>
      <c r="C75" s="64" t="s">
        <v>18</v>
      </c>
      <c r="D75" s="62"/>
      <c r="E75" s="62"/>
      <c r="F75" s="62"/>
      <c r="G75" s="62"/>
      <c r="H75" s="62"/>
      <c r="I75" s="164"/>
      <c r="J75" s="62"/>
      <c r="K75" s="62"/>
      <c r="L75" s="60"/>
    </row>
    <row r="76" spans="2:12" s="1" customFormat="1" ht="16.5" customHeight="1">
      <c r="B76" s="40"/>
      <c r="C76" s="62"/>
      <c r="D76" s="62"/>
      <c r="E76" s="312" t="str">
        <f>E7</f>
        <v>Rozšíření parkoviště u DPS Revoluční, Nový Jičín</v>
      </c>
      <c r="F76" s="313"/>
      <c r="G76" s="313"/>
      <c r="H76" s="313"/>
      <c r="I76" s="164"/>
      <c r="J76" s="62"/>
      <c r="K76" s="62"/>
      <c r="L76" s="60"/>
    </row>
    <row r="77" spans="2:12" ht="13.5">
      <c r="B77" s="27"/>
      <c r="C77" s="64" t="s">
        <v>110</v>
      </c>
      <c r="D77" s="216"/>
      <c r="E77" s="216"/>
      <c r="F77" s="216"/>
      <c r="G77" s="216"/>
      <c r="H77" s="216"/>
      <c r="J77" s="216"/>
      <c r="K77" s="216"/>
      <c r="L77" s="217"/>
    </row>
    <row r="78" spans="2:12" s="1" customFormat="1" ht="16.5" customHeight="1">
      <c r="B78" s="40"/>
      <c r="C78" s="62"/>
      <c r="D78" s="62"/>
      <c r="E78" s="312" t="s">
        <v>506</v>
      </c>
      <c r="F78" s="314"/>
      <c r="G78" s="314"/>
      <c r="H78" s="314"/>
      <c r="I78" s="164"/>
      <c r="J78" s="62"/>
      <c r="K78" s="62"/>
      <c r="L78" s="60"/>
    </row>
    <row r="79" spans="2:12" s="1" customFormat="1" ht="14.45" customHeight="1">
      <c r="B79" s="40"/>
      <c r="C79" s="64" t="s">
        <v>195</v>
      </c>
      <c r="D79" s="62"/>
      <c r="E79" s="62"/>
      <c r="F79" s="62"/>
      <c r="G79" s="62"/>
      <c r="H79" s="62"/>
      <c r="I79" s="164"/>
      <c r="J79" s="62"/>
      <c r="K79" s="62"/>
      <c r="L79" s="60"/>
    </row>
    <row r="80" spans="2:12" s="1" customFormat="1" ht="17.25" customHeight="1">
      <c r="B80" s="40"/>
      <c r="C80" s="62"/>
      <c r="D80" s="62"/>
      <c r="E80" s="283" t="str">
        <f>E11</f>
        <v>2.2 - Retenční nádrž</v>
      </c>
      <c r="F80" s="314"/>
      <c r="G80" s="314"/>
      <c r="H80" s="314"/>
      <c r="I80" s="164"/>
      <c r="J80" s="62"/>
      <c r="K80" s="62"/>
      <c r="L80" s="60"/>
    </row>
    <row r="81" spans="2:12" s="1" customFormat="1" ht="6.95" customHeight="1">
      <c r="B81" s="40"/>
      <c r="C81" s="62"/>
      <c r="D81" s="62"/>
      <c r="E81" s="62"/>
      <c r="F81" s="62"/>
      <c r="G81" s="62"/>
      <c r="H81" s="62"/>
      <c r="I81" s="164"/>
      <c r="J81" s="62"/>
      <c r="K81" s="62"/>
      <c r="L81" s="60"/>
    </row>
    <row r="82" spans="2:12" s="1" customFormat="1" ht="18" customHeight="1">
      <c r="B82" s="40"/>
      <c r="C82" s="64" t="s">
        <v>23</v>
      </c>
      <c r="D82" s="62"/>
      <c r="E82" s="62"/>
      <c r="F82" s="165" t="str">
        <f>F14</f>
        <v>Nový Jičín</v>
      </c>
      <c r="G82" s="62"/>
      <c r="H82" s="62"/>
      <c r="I82" s="166" t="s">
        <v>25</v>
      </c>
      <c r="J82" s="72" t="str">
        <f>IF(J14="","",J14)</f>
        <v>18. 6. 2018</v>
      </c>
      <c r="K82" s="62"/>
      <c r="L82" s="60"/>
    </row>
    <row r="83" spans="2:12" s="1" customFormat="1" ht="6.95" customHeight="1">
      <c r="B83" s="40"/>
      <c r="C83" s="62"/>
      <c r="D83" s="62"/>
      <c r="E83" s="62"/>
      <c r="F83" s="62"/>
      <c r="G83" s="62"/>
      <c r="H83" s="62"/>
      <c r="I83" s="164"/>
      <c r="J83" s="62"/>
      <c r="K83" s="62"/>
      <c r="L83" s="60"/>
    </row>
    <row r="84" spans="2:12" s="1" customFormat="1" ht="13.5">
      <c r="B84" s="40"/>
      <c r="C84" s="64" t="s">
        <v>27</v>
      </c>
      <c r="D84" s="62"/>
      <c r="E84" s="62"/>
      <c r="F84" s="165" t="str">
        <f>E17</f>
        <v>Město Nový Jičín</v>
      </c>
      <c r="G84" s="62"/>
      <c r="H84" s="62"/>
      <c r="I84" s="166" t="s">
        <v>35</v>
      </c>
      <c r="J84" s="165" t="str">
        <f>E23</f>
        <v>Ing. Miroslav Knápek</v>
      </c>
      <c r="K84" s="62"/>
      <c r="L84" s="60"/>
    </row>
    <row r="85" spans="2:12" s="1" customFormat="1" ht="14.45" customHeight="1">
      <c r="B85" s="40"/>
      <c r="C85" s="64" t="s">
        <v>33</v>
      </c>
      <c r="D85" s="62"/>
      <c r="E85" s="62"/>
      <c r="F85" s="165" t="str">
        <f>IF(E20="","",E20)</f>
        <v/>
      </c>
      <c r="G85" s="62"/>
      <c r="H85" s="62"/>
      <c r="I85" s="164"/>
      <c r="J85" s="62"/>
      <c r="K85" s="62"/>
      <c r="L85" s="60"/>
    </row>
    <row r="86" spans="2:12" s="1" customFormat="1" ht="10.35" customHeight="1">
      <c r="B86" s="40"/>
      <c r="C86" s="62"/>
      <c r="D86" s="62"/>
      <c r="E86" s="62"/>
      <c r="F86" s="62"/>
      <c r="G86" s="62"/>
      <c r="H86" s="62"/>
      <c r="I86" s="164"/>
      <c r="J86" s="62"/>
      <c r="K86" s="62"/>
      <c r="L86" s="60"/>
    </row>
    <row r="87" spans="2:20" s="9" customFormat="1" ht="29.25" customHeight="1">
      <c r="B87" s="167"/>
      <c r="C87" s="168" t="s">
        <v>120</v>
      </c>
      <c r="D87" s="169" t="s">
        <v>59</v>
      </c>
      <c r="E87" s="169" t="s">
        <v>55</v>
      </c>
      <c r="F87" s="169" t="s">
        <v>121</v>
      </c>
      <c r="G87" s="169" t="s">
        <v>122</v>
      </c>
      <c r="H87" s="169" t="s">
        <v>123</v>
      </c>
      <c r="I87" s="170" t="s">
        <v>124</v>
      </c>
      <c r="J87" s="169" t="s">
        <v>114</v>
      </c>
      <c r="K87" s="171" t="s">
        <v>125</v>
      </c>
      <c r="L87" s="172"/>
      <c r="M87" s="80" t="s">
        <v>126</v>
      </c>
      <c r="N87" s="81" t="s">
        <v>44</v>
      </c>
      <c r="O87" s="81" t="s">
        <v>127</v>
      </c>
      <c r="P87" s="81" t="s">
        <v>128</v>
      </c>
      <c r="Q87" s="81" t="s">
        <v>129</v>
      </c>
      <c r="R87" s="81" t="s">
        <v>130</v>
      </c>
      <c r="S87" s="81" t="s">
        <v>131</v>
      </c>
      <c r="T87" s="82" t="s">
        <v>132</v>
      </c>
    </row>
    <row r="88" spans="2:63" s="1" customFormat="1" ht="29.25" customHeight="1">
      <c r="B88" s="40"/>
      <c r="C88" s="86" t="s">
        <v>115</v>
      </c>
      <c r="D88" s="62"/>
      <c r="E88" s="62"/>
      <c r="F88" s="62"/>
      <c r="G88" s="62"/>
      <c r="H88" s="62"/>
      <c r="I88" s="164"/>
      <c r="J88" s="173">
        <f>BK88</f>
        <v>0</v>
      </c>
      <c r="K88" s="62"/>
      <c r="L88" s="60"/>
      <c r="M88" s="83"/>
      <c r="N88" s="84"/>
      <c r="O88" s="84"/>
      <c r="P88" s="174">
        <f>P89+P152</f>
        <v>0</v>
      </c>
      <c r="Q88" s="84"/>
      <c r="R88" s="174">
        <f>R89+R152</f>
        <v>11.726041</v>
      </c>
      <c r="S88" s="84"/>
      <c r="T88" s="175">
        <f>T89+T152</f>
        <v>0</v>
      </c>
      <c r="AT88" s="23" t="s">
        <v>73</v>
      </c>
      <c r="AU88" s="23" t="s">
        <v>116</v>
      </c>
      <c r="BK88" s="176">
        <f>BK89+BK152</f>
        <v>0</v>
      </c>
    </row>
    <row r="89" spans="2:63" s="10" customFormat="1" ht="37.35" customHeight="1">
      <c r="B89" s="177"/>
      <c r="C89" s="178"/>
      <c r="D89" s="179" t="s">
        <v>73</v>
      </c>
      <c r="E89" s="180" t="s">
        <v>205</v>
      </c>
      <c r="F89" s="180" t="s">
        <v>206</v>
      </c>
      <c r="G89" s="178"/>
      <c r="H89" s="178"/>
      <c r="I89" s="181"/>
      <c r="J89" s="182">
        <f>BK89</f>
        <v>0</v>
      </c>
      <c r="K89" s="178"/>
      <c r="L89" s="183"/>
      <c r="M89" s="184"/>
      <c r="N89" s="185"/>
      <c r="O89" s="185"/>
      <c r="P89" s="186">
        <f>P90+P137+P141+P150</f>
        <v>0</v>
      </c>
      <c r="Q89" s="185"/>
      <c r="R89" s="186">
        <f>R90+R137+R141+R150</f>
        <v>11.67229</v>
      </c>
      <c r="S89" s="185"/>
      <c r="T89" s="187">
        <f>T90+T137+T141+T150</f>
        <v>0</v>
      </c>
      <c r="AR89" s="188" t="s">
        <v>81</v>
      </c>
      <c r="AT89" s="189" t="s">
        <v>73</v>
      </c>
      <c r="AU89" s="189" t="s">
        <v>74</v>
      </c>
      <c r="AY89" s="188" t="s">
        <v>136</v>
      </c>
      <c r="BK89" s="190">
        <f>BK90+BK137+BK141+BK150</f>
        <v>0</v>
      </c>
    </row>
    <row r="90" spans="2:63" s="10" customFormat="1" ht="19.9" customHeight="1">
      <c r="B90" s="177"/>
      <c r="C90" s="178"/>
      <c r="D90" s="179" t="s">
        <v>73</v>
      </c>
      <c r="E90" s="218" t="s">
        <v>81</v>
      </c>
      <c r="F90" s="218" t="s">
        <v>207</v>
      </c>
      <c r="G90" s="178"/>
      <c r="H90" s="178"/>
      <c r="I90" s="181"/>
      <c r="J90" s="219">
        <f>BK90</f>
        <v>0</v>
      </c>
      <c r="K90" s="178"/>
      <c r="L90" s="183"/>
      <c r="M90" s="184"/>
      <c r="N90" s="185"/>
      <c r="O90" s="185"/>
      <c r="P90" s="186">
        <f>SUM(P91:P136)</f>
        <v>0</v>
      </c>
      <c r="Q90" s="185"/>
      <c r="R90" s="186">
        <f>SUM(R91:R136)</f>
        <v>7.658859999999999</v>
      </c>
      <c r="S90" s="185"/>
      <c r="T90" s="187">
        <f>SUM(T91:T136)</f>
        <v>0</v>
      </c>
      <c r="AR90" s="188" t="s">
        <v>81</v>
      </c>
      <c r="AT90" s="189" t="s">
        <v>73</v>
      </c>
      <c r="AU90" s="189" t="s">
        <v>81</v>
      </c>
      <c r="AY90" s="188" t="s">
        <v>136</v>
      </c>
      <c r="BK90" s="190">
        <f>SUM(BK91:BK136)</f>
        <v>0</v>
      </c>
    </row>
    <row r="91" spans="2:65" s="1" customFormat="1" ht="16.5" customHeight="1">
      <c r="B91" s="40"/>
      <c r="C91" s="191" t="s">
        <v>81</v>
      </c>
      <c r="D91" s="191" t="s">
        <v>137</v>
      </c>
      <c r="E91" s="192" t="s">
        <v>508</v>
      </c>
      <c r="F91" s="193" t="s">
        <v>509</v>
      </c>
      <c r="G91" s="194" t="s">
        <v>510</v>
      </c>
      <c r="H91" s="195">
        <v>50</v>
      </c>
      <c r="I91" s="196"/>
      <c r="J91" s="197">
        <f>ROUND(I91*H91,2)</f>
        <v>0</v>
      </c>
      <c r="K91" s="193" t="s">
        <v>141</v>
      </c>
      <c r="L91" s="60"/>
      <c r="M91" s="198" t="s">
        <v>21</v>
      </c>
      <c r="N91" s="199" t="s">
        <v>45</v>
      </c>
      <c r="O91" s="41"/>
      <c r="P91" s="200">
        <f>O91*H91</f>
        <v>0</v>
      </c>
      <c r="Q91" s="200">
        <v>0</v>
      </c>
      <c r="R91" s="200">
        <f>Q91*H91</f>
        <v>0</v>
      </c>
      <c r="S91" s="200">
        <v>0</v>
      </c>
      <c r="T91" s="201">
        <f>S91*H91</f>
        <v>0</v>
      </c>
      <c r="AR91" s="23" t="s">
        <v>135</v>
      </c>
      <c r="AT91" s="23" t="s">
        <v>137</v>
      </c>
      <c r="AU91" s="23" t="s">
        <v>83</v>
      </c>
      <c r="AY91" s="23" t="s">
        <v>136</v>
      </c>
      <c r="BE91" s="202">
        <f>IF(N91="základní",J91,0)</f>
        <v>0</v>
      </c>
      <c r="BF91" s="202">
        <f>IF(N91="snížená",J91,0)</f>
        <v>0</v>
      </c>
      <c r="BG91" s="202">
        <f>IF(N91="zákl. přenesená",J91,0)</f>
        <v>0</v>
      </c>
      <c r="BH91" s="202">
        <f>IF(N91="sníž. přenesená",J91,0)</f>
        <v>0</v>
      </c>
      <c r="BI91" s="202">
        <f>IF(N91="nulová",J91,0)</f>
        <v>0</v>
      </c>
      <c r="BJ91" s="23" t="s">
        <v>81</v>
      </c>
      <c r="BK91" s="202">
        <f>ROUND(I91*H91,2)</f>
        <v>0</v>
      </c>
      <c r="BL91" s="23" t="s">
        <v>135</v>
      </c>
      <c r="BM91" s="23" t="s">
        <v>622</v>
      </c>
    </row>
    <row r="92" spans="2:51" s="12" customFormat="1" ht="13.5">
      <c r="B92" s="220"/>
      <c r="C92" s="221"/>
      <c r="D92" s="203" t="s">
        <v>212</v>
      </c>
      <c r="E92" s="222" t="s">
        <v>21</v>
      </c>
      <c r="F92" s="223" t="s">
        <v>623</v>
      </c>
      <c r="G92" s="221"/>
      <c r="H92" s="224">
        <v>50</v>
      </c>
      <c r="I92" s="225"/>
      <c r="J92" s="221"/>
      <c r="K92" s="221"/>
      <c r="L92" s="226"/>
      <c r="M92" s="227"/>
      <c r="N92" s="228"/>
      <c r="O92" s="228"/>
      <c r="P92" s="228"/>
      <c r="Q92" s="228"/>
      <c r="R92" s="228"/>
      <c r="S92" s="228"/>
      <c r="T92" s="229"/>
      <c r="AT92" s="230" t="s">
        <v>212</v>
      </c>
      <c r="AU92" s="230" t="s">
        <v>83</v>
      </c>
      <c r="AV92" s="12" t="s">
        <v>83</v>
      </c>
      <c r="AW92" s="12" t="s">
        <v>37</v>
      </c>
      <c r="AX92" s="12" t="s">
        <v>74</v>
      </c>
      <c r="AY92" s="230" t="s">
        <v>136</v>
      </c>
    </row>
    <row r="93" spans="2:51" s="13" customFormat="1" ht="13.5">
      <c r="B93" s="231"/>
      <c r="C93" s="232"/>
      <c r="D93" s="203" t="s">
        <v>212</v>
      </c>
      <c r="E93" s="233" t="s">
        <v>21</v>
      </c>
      <c r="F93" s="234" t="s">
        <v>214</v>
      </c>
      <c r="G93" s="232"/>
      <c r="H93" s="235">
        <v>50</v>
      </c>
      <c r="I93" s="236"/>
      <c r="J93" s="232"/>
      <c r="K93" s="232"/>
      <c r="L93" s="237"/>
      <c r="M93" s="238"/>
      <c r="N93" s="239"/>
      <c r="O93" s="239"/>
      <c r="P93" s="239"/>
      <c r="Q93" s="239"/>
      <c r="R93" s="239"/>
      <c r="S93" s="239"/>
      <c r="T93" s="240"/>
      <c r="AT93" s="241" t="s">
        <v>212</v>
      </c>
      <c r="AU93" s="241" t="s">
        <v>83</v>
      </c>
      <c r="AV93" s="13" t="s">
        <v>135</v>
      </c>
      <c r="AW93" s="13" t="s">
        <v>37</v>
      </c>
      <c r="AX93" s="13" t="s">
        <v>81</v>
      </c>
      <c r="AY93" s="241" t="s">
        <v>136</v>
      </c>
    </row>
    <row r="94" spans="2:65" s="1" customFormat="1" ht="25.5" customHeight="1">
      <c r="B94" s="40"/>
      <c r="C94" s="191" t="s">
        <v>83</v>
      </c>
      <c r="D94" s="191" t="s">
        <v>137</v>
      </c>
      <c r="E94" s="192" t="s">
        <v>513</v>
      </c>
      <c r="F94" s="193" t="s">
        <v>514</v>
      </c>
      <c r="G94" s="194" t="s">
        <v>515</v>
      </c>
      <c r="H94" s="195">
        <v>5</v>
      </c>
      <c r="I94" s="196"/>
      <c r="J94" s="197">
        <f>ROUND(I94*H94,2)</f>
        <v>0</v>
      </c>
      <c r="K94" s="193" t="s">
        <v>141</v>
      </c>
      <c r="L94" s="60"/>
      <c r="M94" s="198" t="s">
        <v>21</v>
      </c>
      <c r="N94" s="199" t="s">
        <v>45</v>
      </c>
      <c r="O94" s="41"/>
      <c r="P94" s="200">
        <f>O94*H94</f>
        <v>0</v>
      </c>
      <c r="Q94" s="200">
        <v>0</v>
      </c>
      <c r="R94" s="200">
        <f>Q94*H94</f>
        <v>0</v>
      </c>
      <c r="S94" s="200">
        <v>0</v>
      </c>
      <c r="T94" s="201">
        <f>S94*H94</f>
        <v>0</v>
      </c>
      <c r="AR94" s="23" t="s">
        <v>135</v>
      </c>
      <c r="AT94" s="23" t="s">
        <v>137</v>
      </c>
      <c r="AU94" s="23" t="s">
        <v>83</v>
      </c>
      <c r="AY94" s="23" t="s">
        <v>136</v>
      </c>
      <c r="BE94" s="202">
        <f>IF(N94="základní",J94,0)</f>
        <v>0</v>
      </c>
      <c r="BF94" s="202">
        <f>IF(N94="snížená",J94,0)</f>
        <v>0</v>
      </c>
      <c r="BG94" s="202">
        <f>IF(N94="zákl. přenesená",J94,0)</f>
        <v>0</v>
      </c>
      <c r="BH94" s="202">
        <f>IF(N94="sníž. přenesená",J94,0)</f>
        <v>0</v>
      </c>
      <c r="BI94" s="202">
        <f>IF(N94="nulová",J94,0)</f>
        <v>0</v>
      </c>
      <c r="BJ94" s="23" t="s">
        <v>81</v>
      </c>
      <c r="BK94" s="202">
        <f>ROUND(I94*H94,2)</f>
        <v>0</v>
      </c>
      <c r="BL94" s="23" t="s">
        <v>135</v>
      </c>
      <c r="BM94" s="23" t="s">
        <v>624</v>
      </c>
    </row>
    <row r="95" spans="2:65" s="1" customFormat="1" ht="16.5" customHeight="1">
      <c r="B95" s="40"/>
      <c r="C95" s="191" t="s">
        <v>150</v>
      </c>
      <c r="D95" s="191" t="s">
        <v>137</v>
      </c>
      <c r="E95" s="192" t="s">
        <v>517</v>
      </c>
      <c r="F95" s="193" t="s">
        <v>518</v>
      </c>
      <c r="G95" s="194" t="s">
        <v>217</v>
      </c>
      <c r="H95" s="195">
        <v>3.696</v>
      </c>
      <c r="I95" s="196"/>
      <c r="J95" s="197">
        <f>ROUND(I95*H95,2)</f>
        <v>0</v>
      </c>
      <c r="K95" s="193" t="s">
        <v>141</v>
      </c>
      <c r="L95" s="60"/>
      <c r="M95" s="198" t="s">
        <v>21</v>
      </c>
      <c r="N95" s="199" t="s">
        <v>45</v>
      </c>
      <c r="O95" s="41"/>
      <c r="P95" s="200">
        <f>O95*H95</f>
        <v>0</v>
      </c>
      <c r="Q95" s="200">
        <v>0</v>
      </c>
      <c r="R95" s="200">
        <f>Q95*H95</f>
        <v>0</v>
      </c>
      <c r="S95" s="200">
        <v>0</v>
      </c>
      <c r="T95" s="201">
        <f>S95*H95</f>
        <v>0</v>
      </c>
      <c r="AR95" s="23" t="s">
        <v>135</v>
      </c>
      <c r="AT95" s="23" t="s">
        <v>137</v>
      </c>
      <c r="AU95" s="23" t="s">
        <v>83</v>
      </c>
      <c r="AY95" s="23" t="s">
        <v>136</v>
      </c>
      <c r="BE95" s="202">
        <f>IF(N95="základní",J95,0)</f>
        <v>0</v>
      </c>
      <c r="BF95" s="202">
        <f>IF(N95="snížená",J95,0)</f>
        <v>0</v>
      </c>
      <c r="BG95" s="202">
        <f>IF(N95="zákl. přenesená",J95,0)</f>
        <v>0</v>
      </c>
      <c r="BH95" s="202">
        <f>IF(N95="sníž. přenesená",J95,0)</f>
        <v>0</v>
      </c>
      <c r="BI95" s="202">
        <f>IF(N95="nulová",J95,0)</f>
        <v>0</v>
      </c>
      <c r="BJ95" s="23" t="s">
        <v>81</v>
      </c>
      <c r="BK95" s="202">
        <f>ROUND(I95*H95,2)</f>
        <v>0</v>
      </c>
      <c r="BL95" s="23" t="s">
        <v>135</v>
      </c>
      <c r="BM95" s="23" t="s">
        <v>625</v>
      </c>
    </row>
    <row r="96" spans="2:51" s="12" customFormat="1" ht="27">
      <c r="B96" s="220"/>
      <c r="C96" s="221"/>
      <c r="D96" s="203" t="s">
        <v>212</v>
      </c>
      <c r="E96" s="222" t="s">
        <v>21</v>
      </c>
      <c r="F96" s="223" t="s">
        <v>626</v>
      </c>
      <c r="G96" s="221"/>
      <c r="H96" s="224">
        <v>3.696</v>
      </c>
      <c r="I96" s="225"/>
      <c r="J96" s="221"/>
      <c r="K96" s="221"/>
      <c r="L96" s="226"/>
      <c r="M96" s="227"/>
      <c r="N96" s="228"/>
      <c r="O96" s="228"/>
      <c r="P96" s="228"/>
      <c r="Q96" s="228"/>
      <c r="R96" s="228"/>
      <c r="S96" s="228"/>
      <c r="T96" s="229"/>
      <c r="AT96" s="230" t="s">
        <v>212</v>
      </c>
      <c r="AU96" s="230" t="s">
        <v>83</v>
      </c>
      <c r="AV96" s="12" t="s">
        <v>83</v>
      </c>
      <c r="AW96" s="12" t="s">
        <v>37</v>
      </c>
      <c r="AX96" s="12" t="s">
        <v>74</v>
      </c>
      <c r="AY96" s="230" t="s">
        <v>136</v>
      </c>
    </row>
    <row r="97" spans="2:51" s="13" customFormat="1" ht="13.5">
      <c r="B97" s="231"/>
      <c r="C97" s="232"/>
      <c r="D97" s="203" t="s">
        <v>212</v>
      </c>
      <c r="E97" s="233" t="s">
        <v>21</v>
      </c>
      <c r="F97" s="234" t="s">
        <v>214</v>
      </c>
      <c r="G97" s="232"/>
      <c r="H97" s="235">
        <v>3.696</v>
      </c>
      <c r="I97" s="236"/>
      <c r="J97" s="232"/>
      <c r="K97" s="232"/>
      <c r="L97" s="237"/>
      <c r="M97" s="238"/>
      <c r="N97" s="239"/>
      <c r="O97" s="239"/>
      <c r="P97" s="239"/>
      <c r="Q97" s="239"/>
      <c r="R97" s="239"/>
      <c r="S97" s="239"/>
      <c r="T97" s="240"/>
      <c r="AT97" s="241" t="s">
        <v>212</v>
      </c>
      <c r="AU97" s="241" t="s">
        <v>83</v>
      </c>
      <c r="AV97" s="13" t="s">
        <v>135</v>
      </c>
      <c r="AW97" s="13" t="s">
        <v>37</v>
      </c>
      <c r="AX97" s="13" t="s">
        <v>81</v>
      </c>
      <c r="AY97" s="241" t="s">
        <v>136</v>
      </c>
    </row>
    <row r="98" spans="2:65" s="1" customFormat="1" ht="16.5" customHeight="1">
      <c r="B98" s="40"/>
      <c r="C98" s="191" t="s">
        <v>135</v>
      </c>
      <c r="D98" s="191" t="s">
        <v>137</v>
      </c>
      <c r="E98" s="192" t="s">
        <v>627</v>
      </c>
      <c r="F98" s="193" t="s">
        <v>628</v>
      </c>
      <c r="G98" s="194" t="s">
        <v>217</v>
      </c>
      <c r="H98" s="195">
        <v>56.6</v>
      </c>
      <c r="I98" s="196"/>
      <c r="J98" s="197">
        <f>ROUND(I98*H98,2)</f>
        <v>0</v>
      </c>
      <c r="K98" s="193" t="s">
        <v>141</v>
      </c>
      <c r="L98" s="60"/>
      <c r="M98" s="198" t="s">
        <v>21</v>
      </c>
      <c r="N98" s="199" t="s">
        <v>45</v>
      </c>
      <c r="O98" s="41"/>
      <c r="P98" s="200">
        <f>O98*H98</f>
        <v>0</v>
      </c>
      <c r="Q98" s="200">
        <v>0</v>
      </c>
      <c r="R98" s="200">
        <f>Q98*H98</f>
        <v>0</v>
      </c>
      <c r="S98" s="200">
        <v>0</v>
      </c>
      <c r="T98" s="201">
        <f>S98*H98</f>
        <v>0</v>
      </c>
      <c r="AR98" s="23" t="s">
        <v>135</v>
      </c>
      <c r="AT98" s="23" t="s">
        <v>137</v>
      </c>
      <c r="AU98" s="23" t="s">
        <v>83</v>
      </c>
      <c r="AY98" s="23" t="s">
        <v>136</v>
      </c>
      <c r="BE98" s="202">
        <f>IF(N98="základní",J98,0)</f>
        <v>0</v>
      </c>
      <c r="BF98" s="202">
        <f>IF(N98="snížená",J98,0)</f>
        <v>0</v>
      </c>
      <c r="BG98" s="202">
        <f>IF(N98="zákl. přenesená",J98,0)</f>
        <v>0</v>
      </c>
      <c r="BH98" s="202">
        <f>IF(N98="sníž. přenesená",J98,0)</f>
        <v>0</v>
      </c>
      <c r="BI98" s="202">
        <f>IF(N98="nulová",J98,0)</f>
        <v>0</v>
      </c>
      <c r="BJ98" s="23" t="s">
        <v>81</v>
      </c>
      <c r="BK98" s="202">
        <f>ROUND(I98*H98,2)</f>
        <v>0</v>
      </c>
      <c r="BL98" s="23" t="s">
        <v>135</v>
      </c>
      <c r="BM98" s="23" t="s">
        <v>629</v>
      </c>
    </row>
    <row r="99" spans="2:51" s="12" customFormat="1" ht="13.5">
      <c r="B99" s="220"/>
      <c r="C99" s="221"/>
      <c r="D99" s="203" t="s">
        <v>212</v>
      </c>
      <c r="E99" s="222" t="s">
        <v>21</v>
      </c>
      <c r="F99" s="223" t="s">
        <v>630</v>
      </c>
      <c r="G99" s="221"/>
      <c r="H99" s="224">
        <v>56.6</v>
      </c>
      <c r="I99" s="225"/>
      <c r="J99" s="221"/>
      <c r="K99" s="221"/>
      <c r="L99" s="226"/>
      <c r="M99" s="227"/>
      <c r="N99" s="228"/>
      <c r="O99" s="228"/>
      <c r="P99" s="228"/>
      <c r="Q99" s="228"/>
      <c r="R99" s="228"/>
      <c r="S99" s="228"/>
      <c r="T99" s="229"/>
      <c r="AT99" s="230" t="s">
        <v>212</v>
      </c>
      <c r="AU99" s="230" t="s">
        <v>83</v>
      </c>
      <c r="AV99" s="12" t="s">
        <v>83</v>
      </c>
      <c r="AW99" s="12" t="s">
        <v>37</v>
      </c>
      <c r="AX99" s="12" t="s">
        <v>74</v>
      </c>
      <c r="AY99" s="230" t="s">
        <v>136</v>
      </c>
    </row>
    <row r="100" spans="2:51" s="13" customFormat="1" ht="13.5">
      <c r="B100" s="231"/>
      <c r="C100" s="232"/>
      <c r="D100" s="203" t="s">
        <v>212</v>
      </c>
      <c r="E100" s="233" t="s">
        <v>21</v>
      </c>
      <c r="F100" s="234" t="s">
        <v>214</v>
      </c>
      <c r="G100" s="232"/>
      <c r="H100" s="235">
        <v>56.6</v>
      </c>
      <c r="I100" s="236"/>
      <c r="J100" s="232"/>
      <c r="K100" s="232"/>
      <c r="L100" s="237"/>
      <c r="M100" s="238"/>
      <c r="N100" s="239"/>
      <c r="O100" s="239"/>
      <c r="P100" s="239"/>
      <c r="Q100" s="239"/>
      <c r="R100" s="239"/>
      <c r="S100" s="239"/>
      <c r="T100" s="240"/>
      <c r="AT100" s="241" t="s">
        <v>212</v>
      </c>
      <c r="AU100" s="241" t="s">
        <v>83</v>
      </c>
      <c r="AV100" s="13" t="s">
        <v>135</v>
      </c>
      <c r="AW100" s="13" t="s">
        <v>37</v>
      </c>
      <c r="AX100" s="13" t="s">
        <v>81</v>
      </c>
      <c r="AY100" s="241" t="s">
        <v>136</v>
      </c>
    </row>
    <row r="101" spans="2:65" s="1" customFormat="1" ht="16.5" customHeight="1">
      <c r="B101" s="40"/>
      <c r="C101" s="191" t="s">
        <v>158</v>
      </c>
      <c r="D101" s="191" t="s">
        <v>137</v>
      </c>
      <c r="E101" s="192" t="s">
        <v>527</v>
      </c>
      <c r="F101" s="193" t="s">
        <v>528</v>
      </c>
      <c r="G101" s="194" t="s">
        <v>259</v>
      </c>
      <c r="H101" s="195">
        <v>45.66</v>
      </c>
      <c r="I101" s="196"/>
      <c r="J101" s="197">
        <f>ROUND(I101*H101,2)</f>
        <v>0</v>
      </c>
      <c r="K101" s="193" t="s">
        <v>141</v>
      </c>
      <c r="L101" s="60"/>
      <c r="M101" s="198" t="s">
        <v>21</v>
      </c>
      <c r="N101" s="199" t="s">
        <v>45</v>
      </c>
      <c r="O101" s="41"/>
      <c r="P101" s="200">
        <f>O101*H101</f>
        <v>0</v>
      </c>
      <c r="Q101" s="200">
        <v>0.0007</v>
      </c>
      <c r="R101" s="200">
        <f>Q101*H101</f>
        <v>0.031962</v>
      </c>
      <c r="S101" s="200">
        <v>0</v>
      </c>
      <c r="T101" s="201">
        <f>S101*H101</f>
        <v>0</v>
      </c>
      <c r="AR101" s="23" t="s">
        <v>135</v>
      </c>
      <c r="AT101" s="23" t="s">
        <v>137</v>
      </c>
      <c r="AU101" s="23" t="s">
        <v>83</v>
      </c>
      <c r="AY101" s="23" t="s">
        <v>136</v>
      </c>
      <c r="BE101" s="202">
        <f>IF(N101="základní",J101,0)</f>
        <v>0</v>
      </c>
      <c r="BF101" s="202">
        <f>IF(N101="snížená",J101,0)</f>
        <v>0</v>
      </c>
      <c r="BG101" s="202">
        <f>IF(N101="zákl. přenesená",J101,0)</f>
        <v>0</v>
      </c>
      <c r="BH101" s="202">
        <f>IF(N101="sníž. přenesená",J101,0)</f>
        <v>0</v>
      </c>
      <c r="BI101" s="202">
        <f>IF(N101="nulová",J101,0)</f>
        <v>0</v>
      </c>
      <c r="BJ101" s="23" t="s">
        <v>81</v>
      </c>
      <c r="BK101" s="202">
        <f>ROUND(I101*H101,2)</f>
        <v>0</v>
      </c>
      <c r="BL101" s="23" t="s">
        <v>135</v>
      </c>
      <c r="BM101" s="23" t="s">
        <v>631</v>
      </c>
    </row>
    <row r="102" spans="2:51" s="12" customFormat="1" ht="13.5">
      <c r="B102" s="220"/>
      <c r="C102" s="221"/>
      <c r="D102" s="203" t="s">
        <v>212</v>
      </c>
      <c r="E102" s="222" t="s">
        <v>21</v>
      </c>
      <c r="F102" s="223" t="s">
        <v>632</v>
      </c>
      <c r="G102" s="221"/>
      <c r="H102" s="224">
        <v>45.66</v>
      </c>
      <c r="I102" s="225"/>
      <c r="J102" s="221"/>
      <c r="K102" s="221"/>
      <c r="L102" s="226"/>
      <c r="M102" s="227"/>
      <c r="N102" s="228"/>
      <c r="O102" s="228"/>
      <c r="P102" s="228"/>
      <c r="Q102" s="228"/>
      <c r="R102" s="228"/>
      <c r="S102" s="228"/>
      <c r="T102" s="229"/>
      <c r="AT102" s="230" t="s">
        <v>212</v>
      </c>
      <c r="AU102" s="230" t="s">
        <v>83</v>
      </c>
      <c r="AV102" s="12" t="s">
        <v>83</v>
      </c>
      <c r="AW102" s="12" t="s">
        <v>37</v>
      </c>
      <c r="AX102" s="12" t="s">
        <v>74</v>
      </c>
      <c r="AY102" s="230" t="s">
        <v>136</v>
      </c>
    </row>
    <row r="103" spans="2:51" s="13" customFormat="1" ht="13.5">
      <c r="B103" s="231"/>
      <c r="C103" s="232"/>
      <c r="D103" s="203" t="s">
        <v>212</v>
      </c>
      <c r="E103" s="233" t="s">
        <v>21</v>
      </c>
      <c r="F103" s="234" t="s">
        <v>214</v>
      </c>
      <c r="G103" s="232"/>
      <c r="H103" s="235">
        <v>45.66</v>
      </c>
      <c r="I103" s="236"/>
      <c r="J103" s="232"/>
      <c r="K103" s="232"/>
      <c r="L103" s="237"/>
      <c r="M103" s="238"/>
      <c r="N103" s="239"/>
      <c r="O103" s="239"/>
      <c r="P103" s="239"/>
      <c r="Q103" s="239"/>
      <c r="R103" s="239"/>
      <c r="S103" s="239"/>
      <c r="T103" s="240"/>
      <c r="AT103" s="241" t="s">
        <v>212</v>
      </c>
      <c r="AU103" s="241" t="s">
        <v>83</v>
      </c>
      <c r="AV103" s="13" t="s">
        <v>135</v>
      </c>
      <c r="AW103" s="13" t="s">
        <v>37</v>
      </c>
      <c r="AX103" s="13" t="s">
        <v>81</v>
      </c>
      <c r="AY103" s="241" t="s">
        <v>136</v>
      </c>
    </row>
    <row r="104" spans="2:65" s="1" customFormat="1" ht="16.5" customHeight="1">
      <c r="B104" s="40"/>
      <c r="C104" s="191" t="s">
        <v>162</v>
      </c>
      <c r="D104" s="191" t="s">
        <v>137</v>
      </c>
      <c r="E104" s="192" t="s">
        <v>531</v>
      </c>
      <c r="F104" s="193" t="s">
        <v>532</v>
      </c>
      <c r="G104" s="194" t="s">
        <v>259</v>
      </c>
      <c r="H104" s="195">
        <v>45.66</v>
      </c>
      <c r="I104" s="196"/>
      <c r="J104" s="197">
        <f>ROUND(I104*H104,2)</f>
        <v>0</v>
      </c>
      <c r="K104" s="193" t="s">
        <v>141</v>
      </c>
      <c r="L104" s="60"/>
      <c r="M104" s="198" t="s">
        <v>21</v>
      </c>
      <c r="N104" s="199" t="s">
        <v>45</v>
      </c>
      <c r="O104" s="41"/>
      <c r="P104" s="200">
        <f>O104*H104</f>
        <v>0</v>
      </c>
      <c r="Q104" s="200">
        <v>0</v>
      </c>
      <c r="R104" s="200">
        <f>Q104*H104</f>
        <v>0</v>
      </c>
      <c r="S104" s="200">
        <v>0</v>
      </c>
      <c r="T104" s="201">
        <f>S104*H104</f>
        <v>0</v>
      </c>
      <c r="AR104" s="23" t="s">
        <v>135</v>
      </c>
      <c r="AT104" s="23" t="s">
        <v>137</v>
      </c>
      <c r="AU104" s="23" t="s">
        <v>83</v>
      </c>
      <c r="AY104" s="23" t="s">
        <v>136</v>
      </c>
      <c r="BE104" s="202">
        <f>IF(N104="základní",J104,0)</f>
        <v>0</v>
      </c>
      <c r="BF104" s="202">
        <f>IF(N104="snížená",J104,0)</f>
        <v>0</v>
      </c>
      <c r="BG104" s="202">
        <f>IF(N104="zákl. přenesená",J104,0)</f>
        <v>0</v>
      </c>
      <c r="BH104" s="202">
        <f>IF(N104="sníž. přenesená",J104,0)</f>
        <v>0</v>
      </c>
      <c r="BI104" s="202">
        <f>IF(N104="nulová",J104,0)</f>
        <v>0</v>
      </c>
      <c r="BJ104" s="23" t="s">
        <v>81</v>
      </c>
      <c r="BK104" s="202">
        <f>ROUND(I104*H104,2)</f>
        <v>0</v>
      </c>
      <c r="BL104" s="23" t="s">
        <v>135</v>
      </c>
      <c r="BM104" s="23" t="s">
        <v>633</v>
      </c>
    </row>
    <row r="105" spans="2:65" s="1" customFormat="1" ht="16.5" customHeight="1">
      <c r="B105" s="40"/>
      <c r="C105" s="191" t="s">
        <v>167</v>
      </c>
      <c r="D105" s="191" t="s">
        <v>137</v>
      </c>
      <c r="E105" s="192" t="s">
        <v>534</v>
      </c>
      <c r="F105" s="193" t="s">
        <v>535</v>
      </c>
      <c r="G105" s="194" t="s">
        <v>217</v>
      </c>
      <c r="H105" s="195">
        <v>56.6</v>
      </c>
      <c r="I105" s="196"/>
      <c r="J105" s="197">
        <f>ROUND(I105*H105,2)</f>
        <v>0</v>
      </c>
      <c r="K105" s="193" t="s">
        <v>141</v>
      </c>
      <c r="L105" s="60"/>
      <c r="M105" s="198" t="s">
        <v>21</v>
      </c>
      <c r="N105" s="199" t="s">
        <v>45</v>
      </c>
      <c r="O105" s="41"/>
      <c r="P105" s="200">
        <f>O105*H105</f>
        <v>0</v>
      </c>
      <c r="Q105" s="200">
        <v>0.00046</v>
      </c>
      <c r="R105" s="200">
        <f>Q105*H105</f>
        <v>0.026036</v>
      </c>
      <c r="S105" s="200">
        <v>0</v>
      </c>
      <c r="T105" s="201">
        <f>S105*H105</f>
        <v>0</v>
      </c>
      <c r="AR105" s="23" t="s">
        <v>135</v>
      </c>
      <c r="AT105" s="23" t="s">
        <v>137</v>
      </c>
      <c r="AU105" s="23" t="s">
        <v>83</v>
      </c>
      <c r="AY105" s="23" t="s">
        <v>136</v>
      </c>
      <c r="BE105" s="202">
        <f>IF(N105="základní",J105,0)</f>
        <v>0</v>
      </c>
      <c r="BF105" s="202">
        <f>IF(N105="snížená",J105,0)</f>
        <v>0</v>
      </c>
      <c r="BG105" s="202">
        <f>IF(N105="zákl. přenesená",J105,0)</f>
        <v>0</v>
      </c>
      <c r="BH105" s="202">
        <f>IF(N105="sníž. přenesená",J105,0)</f>
        <v>0</v>
      </c>
      <c r="BI105" s="202">
        <f>IF(N105="nulová",J105,0)</f>
        <v>0</v>
      </c>
      <c r="BJ105" s="23" t="s">
        <v>81</v>
      </c>
      <c r="BK105" s="202">
        <f>ROUND(I105*H105,2)</f>
        <v>0</v>
      </c>
      <c r="BL105" s="23" t="s">
        <v>135</v>
      </c>
      <c r="BM105" s="23" t="s">
        <v>634</v>
      </c>
    </row>
    <row r="106" spans="2:65" s="1" customFormat="1" ht="16.5" customHeight="1">
      <c r="B106" s="40"/>
      <c r="C106" s="191" t="s">
        <v>172</v>
      </c>
      <c r="D106" s="191" t="s">
        <v>137</v>
      </c>
      <c r="E106" s="192" t="s">
        <v>538</v>
      </c>
      <c r="F106" s="193" t="s">
        <v>539</v>
      </c>
      <c r="G106" s="194" t="s">
        <v>217</v>
      </c>
      <c r="H106" s="195">
        <v>56.6</v>
      </c>
      <c r="I106" s="196"/>
      <c r="J106" s="197">
        <f>ROUND(I106*H106,2)</f>
        <v>0</v>
      </c>
      <c r="K106" s="193" t="s">
        <v>141</v>
      </c>
      <c r="L106" s="60"/>
      <c r="M106" s="198" t="s">
        <v>21</v>
      </c>
      <c r="N106" s="199" t="s">
        <v>45</v>
      </c>
      <c r="O106" s="41"/>
      <c r="P106" s="200">
        <f>O106*H106</f>
        <v>0</v>
      </c>
      <c r="Q106" s="200">
        <v>0</v>
      </c>
      <c r="R106" s="200">
        <f>Q106*H106</f>
        <v>0</v>
      </c>
      <c r="S106" s="200">
        <v>0</v>
      </c>
      <c r="T106" s="201">
        <f>S106*H106</f>
        <v>0</v>
      </c>
      <c r="AR106" s="23" t="s">
        <v>135</v>
      </c>
      <c r="AT106" s="23" t="s">
        <v>137</v>
      </c>
      <c r="AU106" s="23" t="s">
        <v>83</v>
      </c>
      <c r="AY106" s="23" t="s">
        <v>136</v>
      </c>
      <c r="BE106" s="202">
        <f>IF(N106="základní",J106,0)</f>
        <v>0</v>
      </c>
      <c r="BF106" s="202">
        <f>IF(N106="snížená",J106,0)</f>
        <v>0</v>
      </c>
      <c r="BG106" s="202">
        <f>IF(N106="zákl. přenesená",J106,0)</f>
        <v>0</v>
      </c>
      <c r="BH106" s="202">
        <f>IF(N106="sníž. přenesená",J106,0)</f>
        <v>0</v>
      </c>
      <c r="BI106" s="202">
        <f>IF(N106="nulová",J106,0)</f>
        <v>0</v>
      </c>
      <c r="BJ106" s="23" t="s">
        <v>81</v>
      </c>
      <c r="BK106" s="202">
        <f>ROUND(I106*H106,2)</f>
        <v>0</v>
      </c>
      <c r="BL106" s="23" t="s">
        <v>135</v>
      </c>
      <c r="BM106" s="23" t="s">
        <v>635</v>
      </c>
    </row>
    <row r="107" spans="2:65" s="1" customFormat="1" ht="16.5" customHeight="1">
      <c r="B107" s="40"/>
      <c r="C107" s="191" t="s">
        <v>177</v>
      </c>
      <c r="D107" s="191" t="s">
        <v>137</v>
      </c>
      <c r="E107" s="192" t="s">
        <v>232</v>
      </c>
      <c r="F107" s="193" t="s">
        <v>233</v>
      </c>
      <c r="G107" s="194" t="s">
        <v>217</v>
      </c>
      <c r="H107" s="195">
        <v>10.67</v>
      </c>
      <c r="I107" s="196"/>
      <c r="J107" s="197">
        <f>ROUND(I107*H107,2)</f>
        <v>0</v>
      </c>
      <c r="K107" s="193" t="s">
        <v>141</v>
      </c>
      <c r="L107" s="60"/>
      <c r="M107" s="198" t="s">
        <v>21</v>
      </c>
      <c r="N107" s="199" t="s">
        <v>45</v>
      </c>
      <c r="O107" s="41"/>
      <c r="P107" s="200">
        <f>O107*H107</f>
        <v>0</v>
      </c>
      <c r="Q107" s="200">
        <v>0</v>
      </c>
      <c r="R107" s="200">
        <f>Q107*H107</f>
        <v>0</v>
      </c>
      <c r="S107" s="200">
        <v>0</v>
      </c>
      <c r="T107" s="201">
        <f>S107*H107</f>
        <v>0</v>
      </c>
      <c r="AR107" s="23" t="s">
        <v>135</v>
      </c>
      <c r="AT107" s="23" t="s">
        <v>137</v>
      </c>
      <c r="AU107" s="23" t="s">
        <v>83</v>
      </c>
      <c r="AY107" s="23" t="s">
        <v>136</v>
      </c>
      <c r="BE107" s="202">
        <f>IF(N107="základní",J107,0)</f>
        <v>0</v>
      </c>
      <c r="BF107" s="202">
        <f>IF(N107="snížená",J107,0)</f>
        <v>0</v>
      </c>
      <c r="BG107" s="202">
        <f>IF(N107="zákl. přenesená",J107,0)</f>
        <v>0</v>
      </c>
      <c r="BH107" s="202">
        <f>IF(N107="sníž. přenesená",J107,0)</f>
        <v>0</v>
      </c>
      <c r="BI107" s="202">
        <f>IF(N107="nulová",J107,0)</f>
        <v>0</v>
      </c>
      <c r="BJ107" s="23" t="s">
        <v>81</v>
      </c>
      <c r="BK107" s="202">
        <f>ROUND(I107*H107,2)</f>
        <v>0</v>
      </c>
      <c r="BL107" s="23" t="s">
        <v>135</v>
      </c>
      <c r="BM107" s="23" t="s">
        <v>636</v>
      </c>
    </row>
    <row r="108" spans="2:51" s="12" customFormat="1" ht="13.5">
      <c r="B108" s="220"/>
      <c r="C108" s="221"/>
      <c r="D108" s="203" t="s">
        <v>212</v>
      </c>
      <c r="E108" s="222" t="s">
        <v>21</v>
      </c>
      <c r="F108" s="223" t="s">
        <v>637</v>
      </c>
      <c r="G108" s="221"/>
      <c r="H108" s="224">
        <v>10.67</v>
      </c>
      <c r="I108" s="225"/>
      <c r="J108" s="221"/>
      <c r="K108" s="221"/>
      <c r="L108" s="226"/>
      <c r="M108" s="227"/>
      <c r="N108" s="228"/>
      <c r="O108" s="228"/>
      <c r="P108" s="228"/>
      <c r="Q108" s="228"/>
      <c r="R108" s="228"/>
      <c r="S108" s="228"/>
      <c r="T108" s="229"/>
      <c r="AT108" s="230" t="s">
        <v>212</v>
      </c>
      <c r="AU108" s="230" t="s">
        <v>83</v>
      </c>
      <c r="AV108" s="12" t="s">
        <v>83</v>
      </c>
      <c r="AW108" s="12" t="s">
        <v>37</v>
      </c>
      <c r="AX108" s="12" t="s">
        <v>74</v>
      </c>
      <c r="AY108" s="230" t="s">
        <v>136</v>
      </c>
    </row>
    <row r="109" spans="2:51" s="13" customFormat="1" ht="13.5">
      <c r="B109" s="231"/>
      <c r="C109" s="232"/>
      <c r="D109" s="203" t="s">
        <v>212</v>
      </c>
      <c r="E109" s="233" t="s">
        <v>21</v>
      </c>
      <c r="F109" s="234" t="s">
        <v>214</v>
      </c>
      <c r="G109" s="232"/>
      <c r="H109" s="235">
        <v>10.67</v>
      </c>
      <c r="I109" s="236"/>
      <c r="J109" s="232"/>
      <c r="K109" s="232"/>
      <c r="L109" s="237"/>
      <c r="M109" s="238"/>
      <c r="N109" s="239"/>
      <c r="O109" s="239"/>
      <c r="P109" s="239"/>
      <c r="Q109" s="239"/>
      <c r="R109" s="239"/>
      <c r="S109" s="239"/>
      <c r="T109" s="240"/>
      <c r="AT109" s="241" t="s">
        <v>212</v>
      </c>
      <c r="AU109" s="241" t="s">
        <v>83</v>
      </c>
      <c r="AV109" s="13" t="s">
        <v>135</v>
      </c>
      <c r="AW109" s="13" t="s">
        <v>37</v>
      </c>
      <c r="AX109" s="13" t="s">
        <v>81</v>
      </c>
      <c r="AY109" s="241" t="s">
        <v>136</v>
      </c>
    </row>
    <row r="110" spans="2:65" s="1" customFormat="1" ht="16.5" customHeight="1">
      <c r="B110" s="40"/>
      <c r="C110" s="191" t="s">
        <v>185</v>
      </c>
      <c r="D110" s="191" t="s">
        <v>137</v>
      </c>
      <c r="E110" s="192" t="s">
        <v>248</v>
      </c>
      <c r="F110" s="193" t="s">
        <v>249</v>
      </c>
      <c r="G110" s="194" t="s">
        <v>245</v>
      </c>
      <c r="H110" s="195">
        <v>17.606</v>
      </c>
      <c r="I110" s="196"/>
      <c r="J110" s="197">
        <f>ROUND(I110*H110,2)</f>
        <v>0</v>
      </c>
      <c r="K110" s="193" t="s">
        <v>141</v>
      </c>
      <c r="L110" s="60"/>
      <c r="M110" s="198" t="s">
        <v>21</v>
      </c>
      <c r="N110" s="199" t="s">
        <v>45</v>
      </c>
      <c r="O110" s="41"/>
      <c r="P110" s="200">
        <f>O110*H110</f>
        <v>0</v>
      </c>
      <c r="Q110" s="200">
        <v>0</v>
      </c>
      <c r="R110" s="200">
        <f>Q110*H110</f>
        <v>0</v>
      </c>
      <c r="S110" s="200">
        <v>0</v>
      </c>
      <c r="T110" s="201">
        <f>S110*H110</f>
        <v>0</v>
      </c>
      <c r="AR110" s="23" t="s">
        <v>135</v>
      </c>
      <c r="AT110" s="23" t="s">
        <v>137</v>
      </c>
      <c r="AU110" s="23" t="s">
        <v>83</v>
      </c>
      <c r="AY110" s="23" t="s">
        <v>136</v>
      </c>
      <c r="BE110" s="202">
        <f>IF(N110="základní",J110,0)</f>
        <v>0</v>
      </c>
      <c r="BF110" s="202">
        <f>IF(N110="snížená",J110,0)</f>
        <v>0</v>
      </c>
      <c r="BG110" s="202">
        <f>IF(N110="zákl. přenesená",J110,0)</f>
        <v>0</v>
      </c>
      <c r="BH110" s="202">
        <f>IF(N110="sníž. přenesená",J110,0)</f>
        <v>0</v>
      </c>
      <c r="BI110" s="202">
        <f>IF(N110="nulová",J110,0)</f>
        <v>0</v>
      </c>
      <c r="BJ110" s="23" t="s">
        <v>81</v>
      </c>
      <c r="BK110" s="202">
        <f>ROUND(I110*H110,2)</f>
        <v>0</v>
      </c>
      <c r="BL110" s="23" t="s">
        <v>135</v>
      </c>
      <c r="BM110" s="23" t="s">
        <v>638</v>
      </c>
    </row>
    <row r="111" spans="2:51" s="12" customFormat="1" ht="13.5">
      <c r="B111" s="220"/>
      <c r="C111" s="221"/>
      <c r="D111" s="203" t="s">
        <v>212</v>
      </c>
      <c r="E111" s="222" t="s">
        <v>21</v>
      </c>
      <c r="F111" s="223" t="s">
        <v>639</v>
      </c>
      <c r="G111" s="221"/>
      <c r="H111" s="224">
        <v>17.606</v>
      </c>
      <c r="I111" s="225"/>
      <c r="J111" s="221"/>
      <c r="K111" s="221"/>
      <c r="L111" s="226"/>
      <c r="M111" s="227"/>
      <c r="N111" s="228"/>
      <c r="O111" s="228"/>
      <c r="P111" s="228"/>
      <c r="Q111" s="228"/>
      <c r="R111" s="228"/>
      <c r="S111" s="228"/>
      <c r="T111" s="229"/>
      <c r="AT111" s="230" t="s">
        <v>212</v>
      </c>
      <c r="AU111" s="230" t="s">
        <v>83</v>
      </c>
      <c r="AV111" s="12" t="s">
        <v>83</v>
      </c>
      <c r="AW111" s="12" t="s">
        <v>37</v>
      </c>
      <c r="AX111" s="12" t="s">
        <v>74</v>
      </c>
      <c r="AY111" s="230" t="s">
        <v>136</v>
      </c>
    </row>
    <row r="112" spans="2:51" s="13" customFormat="1" ht="13.5">
      <c r="B112" s="231"/>
      <c r="C112" s="232"/>
      <c r="D112" s="203" t="s">
        <v>212</v>
      </c>
      <c r="E112" s="233" t="s">
        <v>21</v>
      </c>
      <c r="F112" s="234" t="s">
        <v>214</v>
      </c>
      <c r="G112" s="232"/>
      <c r="H112" s="235">
        <v>17.606</v>
      </c>
      <c r="I112" s="236"/>
      <c r="J112" s="232"/>
      <c r="K112" s="232"/>
      <c r="L112" s="237"/>
      <c r="M112" s="238"/>
      <c r="N112" s="239"/>
      <c r="O112" s="239"/>
      <c r="P112" s="239"/>
      <c r="Q112" s="239"/>
      <c r="R112" s="239"/>
      <c r="S112" s="239"/>
      <c r="T112" s="240"/>
      <c r="AT112" s="241" t="s">
        <v>212</v>
      </c>
      <c r="AU112" s="241" t="s">
        <v>83</v>
      </c>
      <c r="AV112" s="13" t="s">
        <v>135</v>
      </c>
      <c r="AW112" s="13" t="s">
        <v>37</v>
      </c>
      <c r="AX112" s="13" t="s">
        <v>81</v>
      </c>
      <c r="AY112" s="241" t="s">
        <v>136</v>
      </c>
    </row>
    <row r="113" spans="2:65" s="1" customFormat="1" ht="16.5" customHeight="1">
      <c r="B113" s="40"/>
      <c r="C113" s="191" t="s">
        <v>189</v>
      </c>
      <c r="D113" s="191" t="s">
        <v>137</v>
      </c>
      <c r="E113" s="192" t="s">
        <v>253</v>
      </c>
      <c r="F113" s="193" t="s">
        <v>254</v>
      </c>
      <c r="G113" s="194" t="s">
        <v>217</v>
      </c>
      <c r="H113" s="195">
        <v>45.93</v>
      </c>
      <c r="I113" s="196"/>
      <c r="J113" s="197">
        <f>ROUND(I113*H113,2)</f>
        <v>0</v>
      </c>
      <c r="K113" s="193" t="s">
        <v>141</v>
      </c>
      <c r="L113" s="60"/>
      <c r="M113" s="198" t="s">
        <v>21</v>
      </c>
      <c r="N113" s="199" t="s">
        <v>45</v>
      </c>
      <c r="O113" s="41"/>
      <c r="P113" s="200">
        <f>O113*H113</f>
        <v>0</v>
      </c>
      <c r="Q113" s="200">
        <v>0</v>
      </c>
      <c r="R113" s="200">
        <f>Q113*H113</f>
        <v>0</v>
      </c>
      <c r="S113" s="200">
        <v>0</v>
      </c>
      <c r="T113" s="201">
        <f>S113*H113</f>
        <v>0</v>
      </c>
      <c r="AR113" s="23" t="s">
        <v>135</v>
      </c>
      <c r="AT113" s="23" t="s">
        <v>137</v>
      </c>
      <c r="AU113" s="23" t="s">
        <v>83</v>
      </c>
      <c r="AY113" s="23" t="s">
        <v>136</v>
      </c>
      <c r="BE113" s="202">
        <f>IF(N113="základní",J113,0)</f>
        <v>0</v>
      </c>
      <c r="BF113" s="202">
        <f>IF(N113="snížená",J113,0)</f>
        <v>0</v>
      </c>
      <c r="BG113" s="202">
        <f>IF(N113="zákl. přenesená",J113,0)</f>
        <v>0</v>
      </c>
      <c r="BH113" s="202">
        <f>IF(N113="sníž. přenesená",J113,0)</f>
        <v>0</v>
      </c>
      <c r="BI113" s="202">
        <f>IF(N113="nulová",J113,0)</f>
        <v>0</v>
      </c>
      <c r="BJ113" s="23" t="s">
        <v>81</v>
      </c>
      <c r="BK113" s="202">
        <f>ROUND(I113*H113,2)</f>
        <v>0</v>
      </c>
      <c r="BL113" s="23" t="s">
        <v>135</v>
      </c>
      <c r="BM113" s="23" t="s">
        <v>640</v>
      </c>
    </row>
    <row r="114" spans="2:51" s="12" customFormat="1" ht="13.5">
      <c r="B114" s="220"/>
      <c r="C114" s="221"/>
      <c r="D114" s="203" t="s">
        <v>212</v>
      </c>
      <c r="E114" s="222" t="s">
        <v>21</v>
      </c>
      <c r="F114" s="223" t="s">
        <v>641</v>
      </c>
      <c r="G114" s="221"/>
      <c r="H114" s="224">
        <v>45.93</v>
      </c>
      <c r="I114" s="225"/>
      <c r="J114" s="221"/>
      <c r="K114" s="221"/>
      <c r="L114" s="226"/>
      <c r="M114" s="227"/>
      <c r="N114" s="228"/>
      <c r="O114" s="228"/>
      <c r="P114" s="228"/>
      <c r="Q114" s="228"/>
      <c r="R114" s="228"/>
      <c r="S114" s="228"/>
      <c r="T114" s="229"/>
      <c r="AT114" s="230" t="s">
        <v>212</v>
      </c>
      <c r="AU114" s="230" t="s">
        <v>83</v>
      </c>
      <c r="AV114" s="12" t="s">
        <v>83</v>
      </c>
      <c r="AW114" s="12" t="s">
        <v>37</v>
      </c>
      <c r="AX114" s="12" t="s">
        <v>74</v>
      </c>
      <c r="AY114" s="230" t="s">
        <v>136</v>
      </c>
    </row>
    <row r="115" spans="2:51" s="13" customFormat="1" ht="13.5">
      <c r="B115" s="231"/>
      <c r="C115" s="232"/>
      <c r="D115" s="203" t="s">
        <v>212</v>
      </c>
      <c r="E115" s="233" t="s">
        <v>21</v>
      </c>
      <c r="F115" s="234" t="s">
        <v>214</v>
      </c>
      <c r="G115" s="232"/>
      <c r="H115" s="235">
        <v>45.93</v>
      </c>
      <c r="I115" s="236"/>
      <c r="J115" s="232"/>
      <c r="K115" s="232"/>
      <c r="L115" s="237"/>
      <c r="M115" s="238"/>
      <c r="N115" s="239"/>
      <c r="O115" s="239"/>
      <c r="P115" s="239"/>
      <c r="Q115" s="239"/>
      <c r="R115" s="239"/>
      <c r="S115" s="239"/>
      <c r="T115" s="240"/>
      <c r="AT115" s="241" t="s">
        <v>212</v>
      </c>
      <c r="AU115" s="241" t="s">
        <v>83</v>
      </c>
      <c r="AV115" s="13" t="s">
        <v>135</v>
      </c>
      <c r="AW115" s="13" t="s">
        <v>37</v>
      </c>
      <c r="AX115" s="13" t="s">
        <v>81</v>
      </c>
      <c r="AY115" s="241" t="s">
        <v>136</v>
      </c>
    </row>
    <row r="116" spans="2:65" s="1" customFormat="1" ht="16.5" customHeight="1">
      <c r="B116" s="40"/>
      <c r="C116" s="191" t="s">
        <v>262</v>
      </c>
      <c r="D116" s="191" t="s">
        <v>137</v>
      </c>
      <c r="E116" s="192" t="s">
        <v>553</v>
      </c>
      <c r="F116" s="193" t="s">
        <v>554</v>
      </c>
      <c r="G116" s="194" t="s">
        <v>217</v>
      </c>
      <c r="H116" s="195">
        <v>3.8</v>
      </c>
      <c r="I116" s="196"/>
      <c r="J116" s="197">
        <f>ROUND(I116*H116,2)</f>
        <v>0</v>
      </c>
      <c r="K116" s="193" t="s">
        <v>141</v>
      </c>
      <c r="L116" s="60"/>
      <c r="M116" s="198" t="s">
        <v>21</v>
      </c>
      <c r="N116" s="199" t="s">
        <v>45</v>
      </c>
      <c r="O116" s="41"/>
      <c r="P116" s="200">
        <f>O116*H116</f>
        <v>0</v>
      </c>
      <c r="Q116" s="200">
        <v>0</v>
      </c>
      <c r="R116" s="200">
        <f>Q116*H116</f>
        <v>0</v>
      </c>
      <c r="S116" s="200">
        <v>0</v>
      </c>
      <c r="T116" s="201">
        <f>S116*H116</f>
        <v>0</v>
      </c>
      <c r="AR116" s="23" t="s">
        <v>135</v>
      </c>
      <c r="AT116" s="23" t="s">
        <v>137</v>
      </c>
      <c r="AU116" s="23" t="s">
        <v>83</v>
      </c>
      <c r="AY116" s="23" t="s">
        <v>136</v>
      </c>
      <c r="BE116" s="202">
        <f>IF(N116="základní",J116,0)</f>
        <v>0</v>
      </c>
      <c r="BF116" s="202">
        <f>IF(N116="snížená",J116,0)</f>
        <v>0</v>
      </c>
      <c r="BG116" s="202">
        <f>IF(N116="zákl. přenesená",J116,0)</f>
        <v>0</v>
      </c>
      <c r="BH116" s="202">
        <f>IF(N116="sníž. přenesená",J116,0)</f>
        <v>0</v>
      </c>
      <c r="BI116" s="202">
        <f>IF(N116="nulová",J116,0)</f>
        <v>0</v>
      </c>
      <c r="BJ116" s="23" t="s">
        <v>81</v>
      </c>
      <c r="BK116" s="202">
        <f>ROUND(I116*H116,2)</f>
        <v>0</v>
      </c>
      <c r="BL116" s="23" t="s">
        <v>135</v>
      </c>
      <c r="BM116" s="23" t="s">
        <v>642</v>
      </c>
    </row>
    <row r="117" spans="2:51" s="12" customFormat="1" ht="13.5">
      <c r="B117" s="220"/>
      <c r="C117" s="221"/>
      <c r="D117" s="203" t="s">
        <v>212</v>
      </c>
      <c r="E117" s="222" t="s">
        <v>21</v>
      </c>
      <c r="F117" s="223" t="s">
        <v>643</v>
      </c>
      <c r="G117" s="221"/>
      <c r="H117" s="224">
        <v>3.8</v>
      </c>
      <c r="I117" s="225"/>
      <c r="J117" s="221"/>
      <c r="K117" s="221"/>
      <c r="L117" s="226"/>
      <c r="M117" s="227"/>
      <c r="N117" s="228"/>
      <c r="O117" s="228"/>
      <c r="P117" s="228"/>
      <c r="Q117" s="228"/>
      <c r="R117" s="228"/>
      <c r="S117" s="228"/>
      <c r="T117" s="229"/>
      <c r="AT117" s="230" t="s">
        <v>212</v>
      </c>
      <c r="AU117" s="230" t="s">
        <v>83</v>
      </c>
      <c r="AV117" s="12" t="s">
        <v>83</v>
      </c>
      <c r="AW117" s="12" t="s">
        <v>37</v>
      </c>
      <c r="AX117" s="12" t="s">
        <v>74</v>
      </c>
      <c r="AY117" s="230" t="s">
        <v>136</v>
      </c>
    </row>
    <row r="118" spans="2:51" s="13" customFormat="1" ht="13.5">
      <c r="B118" s="231"/>
      <c r="C118" s="232"/>
      <c r="D118" s="203" t="s">
        <v>212</v>
      </c>
      <c r="E118" s="233" t="s">
        <v>21</v>
      </c>
      <c r="F118" s="234" t="s">
        <v>214</v>
      </c>
      <c r="G118" s="232"/>
      <c r="H118" s="235">
        <v>3.8</v>
      </c>
      <c r="I118" s="236"/>
      <c r="J118" s="232"/>
      <c r="K118" s="232"/>
      <c r="L118" s="237"/>
      <c r="M118" s="238"/>
      <c r="N118" s="239"/>
      <c r="O118" s="239"/>
      <c r="P118" s="239"/>
      <c r="Q118" s="239"/>
      <c r="R118" s="239"/>
      <c r="S118" s="239"/>
      <c r="T118" s="240"/>
      <c r="AT118" s="241" t="s">
        <v>212</v>
      </c>
      <c r="AU118" s="241" t="s">
        <v>83</v>
      </c>
      <c r="AV118" s="13" t="s">
        <v>135</v>
      </c>
      <c r="AW118" s="13" t="s">
        <v>37</v>
      </c>
      <c r="AX118" s="13" t="s">
        <v>81</v>
      </c>
      <c r="AY118" s="241" t="s">
        <v>136</v>
      </c>
    </row>
    <row r="119" spans="2:65" s="1" customFormat="1" ht="16.5" customHeight="1">
      <c r="B119" s="40"/>
      <c r="C119" s="242" t="s">
        <v>267</v>
      </c>
      <c r="D119" s="242" t="s">
        <v>242</v>
      </c>
      <c r="E119" s="243" t="s">
        <v>644</v>
      </c>
      <c r="F119" s="244" t="s">
        <v>645</v>
      </c>
      <c r="G119" s="245" t="s">
        <v>245</v>
      </c>
      <c r="H119" s="246">
        <v>7.6</v>
      </c>
      <c r="I119" s="247"/>
      <c r="J119" s="248">
        <f>ROUND(I119*H119,2)</f>
        <v>0</v>
      </c>
      <c r="K119" s="244" t="s">
        <v>141</v>
      </c>
      <c r="L119" s="249"/>
      <c r="M119" s="250" t="s">
        <v>21</v>
      </c>
      <c r="N119" s="251" t="s">
        <v>45</v>
      </c>
      <c r="O119" s="41"/>
      <c r="P119" s="200">
        <f>O119*H119</f>
        <v>0</v>
      </c>
      <c r="Q119" s="200">
        <v>1</v>
      </c>
      <c r="R119" s="200">
        <f>Q119*H119</f>
        <v>7.6</v>
      </c>
      <c r="S119" s="200">
        <v>0</v>
      </c>
      <c r="T119" s="201">
        <f>S119*H119</f>
        <v>0</v>
      </c>
      <c r="AR119" s="23" t="s">
        <v>172</v>
      </c>
      <c r="AT119" s="23" t="s">
        <v>242</v>
      </c>
      <c r="AU119" s="23" t="s">
        <v>83</v>
      </c>
      <c r="AY119" s="23" t="s">
        <v>136</v>
      </c>
      <c r="BE119" s="202">
        <f>IF(N119="základní",J119,0)</f>
        <v>0</v>
      </c>
      <c r="BF119" s="202">
        <f>IF(N119="snížená",J119,0)</f>
        <v>0</v>
      </c>
      <c r="BG119" s="202">
        <f>IF(N119="zákl. přenesená",J119,0)</f>
        <v>0</v>
      </c>
      <c r="BH119" s="202">
        <f>IF(N119="sníž. přenesená",J119,0)</f>
        <v>0</v>
      </c>
      <c r="BI119" s="202">
        <f>IF(N119="nulová",J119,0)</f>
        <v>0</v>
      </c>
      <c r="BJ119" s="23" t="s">
        <v>81</v>
      </c>
      <c r="BK119" s="202">
        <f>ROUND(I119*H119,2)</f>
        <v>0</v>
      </c>
      <c r="BL119" s="23" t="s">
        <v>135</v>
      </c>
      <c r="BM119" s="23" t="s">
        <v>646</v>
      </c>
    </row>
    <row r="120" spans="2:51" s="12" customFormat="1" ht="13.5">
      <c r="B120" s="220"/>
      <c r="C120" s="221"/>
      <c r="D120" s="203" t="s">
        <v>212</v>
      </c>
      <c r="E120" s="222" t="s">
        <v>21</v>
      </c>
      <c r="F120" s="223" t="s">
        <v>647</v>
      </c>
      <c r="G120" s="221"/>
      <c r="H120" s="224">
        <v>7.6</v>
      </c>
      <c r="I120" s="225"/>
      <c r="J120" s="221"/>
      <c r="K120" s="221"/>
      <c r="L120" s="226"/>
      <c r="M120" s="227"/>
      <c r="N120" s="228"/>
      <c r="O120" s="228"/>
      <c r="P120" s="228"/>
      <c r="Q120" s="228"/>
      <c r="R120" s="228"/>
      <c r="S120" s="228"/>
      <c r="T120" s="229"/>
      <c r="AT120" s="230" t="s">
        <v>212</v>
      </c>
      <c r="AU120" s="230" t="s">
        <v>83</v>
      </c>
      <c r="AV120" s="12" t="s">
        <v>83</v>
      </c>
      <c r="AW120" s="12" t="s">
        <v>37</v>
      </c>
      <c r="AX120" s="12" t="s">
        <v>74</v>
      </c>
      <c r="AY120" s="230" t="s">
        <v>136</v>
      </c>
    </row>
    <row r="121" spans="2:51" s="13" customFormat="1" ht="13.5">
      <c r="B121" s="231"/>
      <c r="C121" s="232"/>
      <c r="D121" s="203" t="s">
        <v>212</v>
      </c>
      <c r="E121" s="233" t="s">
        <v>21</v>
      </c>
      <c r="F121" s="234" t="s">
        <v>214</v>
      </c>
      <c r="G121" s="232"/>
      <c r="H121" s="235">
        <v>7.6</v>
      </c>
      <c r="I121" s="236"/>
      <c r="J121" s="232"/>
      <c r="K121" s="232"/>
      <c r="L121" s="237"/>
      <c r="M121" s="238"/>
      <c r="N121" s="239"/>
      <c r="O121" s="239"/>
      <c r="P121" s="239"/>
      <c r="Q121" s="239"/>
      <c r="R121" s="239"/>
      <c r="S121" s="239"/>
      <c r="T121" s="240"/>
      <c r="AT121" s="241" t="s">
        <v>212</v>
      </c>
      <c r="AU121" s="241" t="s">
        <v>83</v>
      </c>
      <c r="AV121" s="13" t="s">
        <v>135</v>
      </c>
      <c r="AW121" s="13" t="s">
        <v>37</v>
      </c>
      <c r="AX121" s="13" t="s">
        <v>81</v>
      </c>
      <c r="AY121" s="241" t="s">
        <v>136</v>
      </c>
    </row>
    <row r="122" spans="2:65" s="1" customFormat="1" ht="25.5" customHeight="1">
      <c r="B122" s="40"/>
      <c r="C122" s="191" t="s">
        <v>272</v>
      </c>
      <c r="D122" s="191" t="s">
        <v>137</v>
      </c>
      <c r="E122" s="192" t="s">
        <v>257</v>
      </c>
      <c r="F122" s="193" t="s">
        <v>258</v>
      </c>
      <c r="G122" s="194" t="s">
        <v>259</v>
      </c>
      <c r="H122" s="195">
        <v>24.64</v>
      </c>
      <c r="I122" s="196"/>
      <c r="J122" s="197">
        <f>ROUND(I122*H122,2)</f>
        <v>0</v>
      </c>
      <c r="K122" s="193" t="s">
        <v>141</v>
      </c>
      <c r="L122" s="60"/>
      <c r="M122" s="198" t="s">
        <v>21</v>
      </c>
      <c r="N122" s="199" t="s">
        <v>45</v>
      </c>
      <c r="O122" s="41"/>
      <c r="P122" s="200">
        <f>O122*H122</f>
        <v>0</v>
      </c>
      <c r="Q122" s="200">
        <v>0</v>
      </c>
      <c r="R122" s="200">
        <f>Q122*H122</f>
        <v>0</v>
      </c>
      <c r="S122" s="200">
        <v>0</v>
      </c>
      <c r="T122" s="201">
        <f>S122*H122</f>
        <v>0</v>
      </c>
      <c r="AR122" s="23" t="s">
        <v>135</v>
      </c>
      <c r="AT122" s="23" t="s">
        <v>137</v>
      </c>
      <c r="AU122" s="23" t="s">
        <v>83</v>
      </c>
      <c r="AY122" s="23" t="s">
        <v>136</v>
      </c>
      <c r="BE122" s="202">
        <f>IF(N122="základní",J122,0)</f>
        <v>0</v>
      </c>
      <c r="BF122" s="202">
        <f>IF(N122="snížená",J122,0)</f>
        <v>0</v>
      </c>
      <c r="BG122" s="202">
        <f>IF(N122="zákl. přenesená",J122,0)</f>
        <v>0</v>
      </c>
      <c r="BH122" s="202">
        <f>IF(N122="sníž. přenesená",J122,0)</f>
        <v>0</v>
      </c>
      <c r="BI122" s="202">
        <f>IF(N122="nulová",J122,0)</f>
        <v>0</v>
      </c>
      <c r="BJ122" s="23" t="s">
        <v>81</v>
      </c>
      <c r="BK122" s="202">
        <f>ROUND(I122*H122,2)</f>
        <v>0</v>
      </c>
      <c r="BL122" s="23" t="s">
        <v>135</v>
      </c>
      <c r="BM122" s="23" t="s">
        <v>648</v>
      </c>
    </row>
    <row r="123" spans="2:51" s="12" customFormat="1" ht="27">
      <c r="B123" s="220"/>
      <c r="C123" s="221"/>
      <c r="D123" s="203" t="s">
        <v>212</v>
      </c>
      <c r="E123" s="222" t="s">
        <v>21</v>
      </c>
      <c r="F123" s="223" t="s">
        <v>649</v>
      </c>
      <c r="G123" s="221"/>
      <c r="H123" s="224">
        <v>24.64</v>
      </c>
      <c r="I123" s="225"/>
      <c r="J123" s="221"/>
      <c r="K123" s="221"/>
      <c r="L123" s="226"/>
      <c r="M123" s="227"/>
      <c r="N123" s="228"/>
      <c r="O123" s="228"/>
      <c r="P123" s="228"/>
      <c r="Q123" s="228"/>
      <c r="R123" s="228"/>
      <c r="S123" s="228"/>
      <c r="T123" s="229"/>
      <c r="AT123" s="230" t="s">
        <v>212</v>
      </c>
      <c r="AU123" s="230" t="s">
        <v>83</v>
      </c>
      <c r="AV123" s="12" t="s">
        <v>83</v>
      </c>
      <c r="AW123" s="12" t="s">
        <v>37</v>
      </c>
      <c r="AX123" s="12" t="s">
        <v>74</v>
      </c>
      <c r="AY123" s="230" t="s">
        <v>136</v>
      </c>
    </row>
    <row r="124" spans="2:51" s="13" customFormat="1" ht="13.5">
      <c r="B124" s="231"/>
      <c r="C124" s="232"/>
      <c r="D124" s="203" t="s">
        <v>212</v>
      </c>
      <c r="E124" s="233" t="s">
        <v>21</v>
      </c>
      <c r="F124" s="234" t="s">
        <v>214</v>
      </c>
      <c r="G124" s="232"/>
      <c r="H124" s="235">
        <v>24.64</v>
      </c>
      <c r="I124" s="236"/>
      <c r="J124" s="232"/>
      <c r="K124" s="232"/>
      <c r="L124" s="237"/>
      <c r="M124" s="238"/>
      <c r="N124" s="239"/>
      <c r="O124" s="239"/>
      <c r="P124" s="239"/>
      <c r="Q124" s="239"/>
      <c r="R124" s="239"/>
      <c r="S124" s="239"/>
      <c r="T124" s="240"/>
      <c r="AT124" s="241" t="s">
        <v>212</v>
      </c>
      <c r="AU124" s="241" t="s">
        <v>83</v>
      </c>
      <c r="AV124" s="13" t="s">
        <v>135</v>
      </c>
      <c r="AW124" s="13" t="s">
        <v>37</v>
      </c>
      <c r="AX124" s="13" t="s">
        <v>81</v>
      </c>
      <c r="AY124" s="241" t="s">
        <v>136</v>
      </c>
    </row>
    <row r="125" spans="2:65" s="1" customFormat="1" ht="25.5" customHeight="1">
      <c r="B125" s="40"/>
      <c r="C125" s="191" t="s">
        <v>10</v>
      </c>
      <c r="D125" s="191" t="s">
        <v>137</v>
      </c>
      <c r="E125" s="192" t="s">
        <v>268</v>
      </c>
      <c r="F125" s="193" t="s">
        <v>269</v>
      </c>
      <c r="G125" s="194" t="s">
        <v>259</v>
      </c>
      <c r="H125" s="195">
        <v>24.64</v>
      </c>
      <c r="I125" s="196"/>
      <c r="J125" s="197">
        <f>ROUND(I125*H125,2)</f>
        <v>0</v>
      </c>
      <c r="K125" s="193" t="s">
        <v>141</v>
      </c>
      <c r="L125" s="60"/>
      <c r="M125" s="198" t="s">
        <v>21</v>
      </c>
      <c r="N125" s="199" t="s">
        <v>45</v>
      </c>
      <c r="O125" s="41"/>
      <c r="P125" s="200">
        <f>O125*H125</f>
        <v>0</v>
      </c>
      <c r="Q125" s="200">
        <v>0</v>
      </c>
      <c r="R125" s="200">
        <f>Q125*H125</f>
        <v>0</v>
      </c>
      <c r="S125" s="200">
        <v>0</v>
      </c>
      <c r="T125" s="201">
        <f>S125*H125</f>
        <v>0</v>
      </c>
      <c r="AR125" s="23" t="s">
        <v>135</v>
      </c>
      <c r="AT125" s="23" t="s">
        <v>137</v>
      </c>
      <c r="AU125" s="23" t="s">
        <v>83</v>
      </c>
      <c r="AY125" s="23" t="s">
        <v>136</v>
      </c>
      <c r="BE125" s="202">
        <f>IF(N125="základní",J125,0)</f>
        <v>0</v>
      </c>
      <c r="BF125" s="202">
        <f>IF(N125="snížená",J125,0)</f>
        <v>0</v>
      </c>
      <c r="BG125" s="202">
        <f>IF(N125="zákl. přenesená",J125,0)</f>
        <v>0</v>
      </c>
      <c r="BH125" s="202">
        <f>IF(N125="sníž. přenesená",J125,0)</f>
        <v>0</v>
      </c>
      <c r="BI125" s="202">
        <f>IF(N125="nulová",J125,0)</f>
        <v>0</v>
      </c>
      <c r="BJ125" s="23" t="s">
        <v>81</v>
      </c>
      <c r="BK125" s="202">
        <f>ROUND(I125*H125,2)</f>
        <v>0</v>
      </c>
      <c r="BL125" s="23" t="s">
        <v>135</v>
      </c>
      <c r="BM125" s="23" t="s">
        <v>650</v>
      </c>
    </row>
    <row r="126" spans="2:51" s="12" customFormat="1" ht="13.5">
      <c r="B126" s="220"/>
      <c r="C126" s="221"/>
      <c r="D126" s="203" t="s">
        <v>212</v>
      </c>
      <c r="E126" s="222" t="s">
        <v>21</v>
      </c>
      <c r="F126" s="223" t="s">
        <v>651</v>
      </c>
      <c r="G126" s="221"/>
      <c r="H126" s="224">
        <v>24.64</v>
      </c>
      <c r="I126" s="225"/>
      <c r="J126" s="221"/>
      <c r="K126" s="221"/>
      <c r="L126" s="226"/>
      <c r="M126" s="227"/>
      <c r="N126" s="228"/>
      <c r="O126" s="228"/>
      <c r="P126" s="228"/>
      <c r="Q126" s="228"/>
      <c r="R126" s="228"/>
      <c r="S126" s="228"/>
      <c r="T126" s="229"/>
      <c r="AT126" s="230" t="s">
        <v>212</v>
      </c>
      <c r="AU126" s="230" t="s">
        <v>83</v>
      </c>
      <c r="AV126" s="12" t="s">
        <v>83</v>
      </c>
      <c r="AW126" s="12" t="s">
        <v>37</v>
      </c>
      <c r="AX126" s="12" t="s">
        <v>74</v>
      </c>
      <c r="AY126" s="230" t="s">
        <v>136</v>
      </c>
    </row>
    <row r="127" spans="2:51" s="13" customFormat="1" ht="13.5">
      <c r="B127" s="231"/>
      <c r="C127" s="232"/>
      <c r="D127" s="203" t="s">
        <v>212</v>
      </c>
      <c r="E127" s="233" t="s">
        <v>21</v>
      </c>
      <c r="F127" s="234" t="s">
        <v>214</v>
      </c>
      <c r="G127" s="232"/>
      <c r="H127" s="235">
        <v>24.64</v>
      </c>
      <c r="I127" s="236"/>
      <c r="J127" s="232"/>
      <c r="K127" s="232"/>
      <c r="L127" s="237"/>
      <c r="M127" s="238"/>
      <c r="N127" s="239"/>
      <c r="O127" s="239"/>
      <c r="P127" s="239"/>
      <c r="Q127" s="239"/>
      <c r="R127" s="239"/>
      <c r="S127" s="239"/>
      <c r="T127" s="240"/>
      <c r="AT127" s="241" t="s">
        <v>212</v>
      </c>
      <c r="AU127" s="241" t="s">
        <v>83</v>
      </c>
      <c r="AV127" s="13" t="s">
        <v>135</v>
      </c>
      <c r="AW127" s="13" t="s">
        <v>37</v>
      </c>
      <c r="AX127" s="13" t="s">
        <v>81</v>
      </c>
      <c r="AY127" s="241" t="s">
        <v>136</v>
      </c>
    </row>
    <row r="128" spans="2:65" s="1" customFormat="1" ht="16.5" customHeight="1">
      <c r="B128" s="40"/>
      <c r="C128" s="242" t="s">
        <v>281</v>
      </c>
      <c r="D128" s="242" t="s">
        <v>242</v>
      </c>
      <c r="E128" s="243" t="s">
        <v>273</v>
      </c>
      <c r="F128" s="244" t="s">
        <v>274</v>
      </c>
      <c r="G128" s="245" t="s">
        <v>275</v>
      </c>
      <c r="H128" s="246">
        <v>0.862</v>
      </c>
      <c r="I128" s="247"/>
      <c r="J128" s="248">
        <f>ROUND(I128*H128,2)</f>
        <v>0</v>
      </c>
      <c r="K128" s="244" t="s">
        <v>141</v>
      </c>
      <c r="L128" s="249"/>
      <c r="M128" s="250" t="s">
        <v>21</v>
      </c>
      <c r="N128" s="251" t="s">
        <v>45</v>
      </c>
      <c r="O128" s="41"/>
      <c r="P128" s="200">
        <f>O128*H128</f>
        <v>0</v>
      </c>
      <c r="Q128" s="200">
        <v>0.001</v>
      </c>
      <c r="R128" s="200">
        <f>Q128*H128</f>
        <v>0.000862</v>
      </c>
      <c r="S128" s="200">
        <v>0</v>
      </c>
      <c r="T128" s="201">
        <f>S128*H128</f>
        <v>0</v>
      </c>
      <c r="AR128" s="23" t="s">
        <v>172</v>
      </c>
      <c r="AT128" s="23" t="s">
        <v>242</v>
      </c>
      <c r="AU128" s="23" t="s">
        <v>83</v>
      </c>
      <c r="AY128" s="23" t="s">
        <v>136</v>
      </c>
      <c r="BE128" s="202">
        <f>IF(N128="základní",J128,0)</f>
        <v>0</v>
      </c>
      <c r="BF128" s="202">
        <f>IF(N128="snížená",J128,0)</f>
        <v>0</v>
      </c>
      <c r="BG128" s="202">
        <f>IF(N128="zákl. přenesená",J128,0)</f>
        <v>0</v>
      </c>
      <c r="BH128" s="202">
        <f>IF(N128="sníž. přenesená",J128,0)</f>
        <v>0</v>
      </c>
      <c r="BI128" s="202">
        <f>IF(N128="nulová",J128,0)</f>
        <v>0</v>
      </c>
      <c r="BJ128" s="23" t="s">
        <v>81</v>
      </c>
      <c r="BK128" s="202">
        <f>ROUND(I128*H128,2)</f>
        <v>0</v>
      </c>
      <c r="BL128" s="23" t="s">
        <v>135</v>
      </c>
      <c r="BM128" s="23" t="s">
        <v>652</v>
      </c>
    </row>
    <row r="129" spans="2:51" s="12" customFormat="1" ht="13.5">
      <c r="B129" s="220"/>
      <c r="C129" s="221"/>
      <c r="D129" s="203" t="s">
        <v>212</v>
      </c>
      <c r="E129" s="222" t="s">
        <v>21</v>
      </c>
      <c r="F129" s="223" t="s">
        <v>653</v>
      </c>
      <c r="G129" s="221"/>
      <c r="H129" s="224">
        <v>0.862</v>
      </c>
      <c r="I129" s="225"/>
      <c r="J129" s="221"/>
      <c r="K129" s="221"/>
      <c r="L129" s="226"/>
      <c r="M129" s="227"/>
      <c r="N129" s="228"/>
      <c r="O129" s="228"/>
      <c r="P129" s="228"/>
      <c r="Q129" s="228"/>
      <c r="R129" s="228"/>
      <c r="S129" s="228"/>
      <c r="T129" s="229"/>
      <c r="AT129" s="230" t="s">
        <v>212</v>
      </c>
      <c r="AU129" s="230" t="s">
        <v>83</v>
      </c>
      <c r="AV129" s="12" t="s">
        <v>83</v>
      </c>
      <c r="AW129" s="12" t="s">
        <v>37</v>
      </c>
      <c r="AX129" s="12" t="s">
        <v>74</v>
      </c>
      <c r="AY129" s="230" t="s">
        <v>136</v>
      </c>
    </row>
    <row r="130" spans="2:51" s="13" customFormat="1" ht="13.5">
      <c r="B130" s="231"/>
      <c r="C130" s="232"/>
      <c r="D130" s="203" t="s">
        <v>212</v>
      </c>
      <c r="E130" s="233" t="s">
        <v>21</v>
      </c>
      <c r="F130" s="234" t="s">
        <v>214</v>
      </c>
      <c r="G130" s="232"/>
      <c r="H130" s="235">
        <v>0.862</v>
      </c>
      <c r="I130" s="236"/>
      <c r="J130" s="232"/>
      <c r="K130" s="232"/>
      <c r="L130" s="237"/>
      <c r="M130" s="238"/>
      <c r="N130" s="239"/>
      <c r="O130" s="239"/>
      <c r="P130" s="239"/>
      <c r="Q130" s="239"/>
      <c r="R130" s="239"/>
      <c r="S130" s="239"/>
      <c r="T130" s="240"/>
      <c r="AT130" s="241" t="s">
        <v>212</v>
      </c>
      <c r="AU130" s="241" t="s">
        <v>83</v>
      </c>
      <c r="AV130" s="13" t="s">
        <v>135</v>
      </c>
      <c r="AW130" s="13" t="s">
        <v>37</v>
      </c>
      <c r="AX130" s="13" t="s">
        <v>81</v>
      </c>
      <c r="AY130" s="241" t="s">
        <v>136</v>
      </c>
    </row>
    <row r="131" spans="2:65" s="1" customFormat="1" ht="16.5" customHeight="1">
      <c r="B131" s="40"/>
      <c r="C131" s="191" t="s">
        <v>286</v>
      </c>
      <c r="D131" s="191" t="s">
        <v>137</v>
      </c>
      <c r="E131" s="192" t="s">
        <v>278</v>
      </c>
      <c r="F131" s="193" t="s">
        <v>279</v>
      </c>
      <c r="G131" s="194" t="s">
        <v>259</v>
      </c>
      <c r="H131" s="195">
        <v>24.64</v>
      </c>
      <c r="I131" s="196"/>
      <c r="J131" s="197">
        <f>ROUND(I131*H131,2)</f>
        <v>0</v>
      </c>
      <c r="K131" s="193" t="s">
        <v>141</v>
      </c>
      <c r="L131" s="60"/>
      <c r="M131" s="198" t="s">
        <v>21</v>
      </c>
      <c r="N131" s="199" t="s">
        <v>45</v>
      </c>
      <c r="O131" s="41"/>
      <c r="P131" s="200">
        <f>O131*H131</f>
        <v>0</v>
      </c>
      <c r="Q131" s="200">
        <v>0</v>
      </c>
      <c r="R131" s="200">
        <f>Q131*H131</f>
        <v>0</v>
      </c>
      <c r="S131" s="200">
        <v>0</v>
      </c>
      <c r="T131" s="201">
        <f>S131*H131</f>
        <v>0</v>
      </c>
      <c r="AR131" s="23" t="s">
        <v>135</v>
      </c>
      <c r="AT131" s="23" t="s">
        <v>137</v>
      </c>
      <c r="AU131" s="23" t="s">
        <v>83</v>
      </c>
      <c r="AY131" s="23" t="s">
        <v>136</v>
      </c>
      <c r="BE131" s="202">
        <f>IF(N131="základní",J131,0)</f>
        <v>0</v>
      </c>
      <c r="BF131" s="202">
        <f>IF(N131="snížená",J131,0)</f>
        <v>0</v>
      </c>
      <c r="BG131" s="202">
        <f>IF(N131="zákl. přenesená",J131,0)</f>
        <v>0</v>
      </c>
      <c r="BH131" s="202">
        <f>IF(N131="sníž. přenesená",J131,0)</f>
        <v>0</v>
      </c>
      <c r="BI131" s="202">
        <f>IF(N131="nulová",J131,0)</f>
        <v>0</v>
      </c>
      <c r="BJ131" s="23" t="s">
        <v>81</v>
      </c>
      <c r="BK131" s="202">
        <f>ROUND(I131*H131,2)</f>
        <v>0</v>
      </c>
      <c r="BL131" s="23" t="s">
        <v>135</v>
      </c>
      <c r="BM131" s="23" t="s">
        <v>654</v>
      </c>
    </row>
    <row r="132" spans="2:51" s="12" customFormat="1" ht="13.5">
      <c r="B132" s="220"/>
      <c r="C132" s="221"/>
      <c r="D132" s="203" t="s">
        <v>212</v>
      </c>
      <c r="E132" s="222" t="s">
        <v>21</v>
      </c>
      <c r="F132" s="223" t="s">
        <v>655</v>
      </c>
      <c r="G132" s="221"/>
      <c r="H132" s="224">
        <v>24.64</v>
      </c>
      <c r="I132" s="225"/>
      <c r="J132" s="221"/>
      <c r="K132" s="221"/>
      <c r="L132" s="226"/>
      <c r="M132" s="227"/>
      <c r="N132" s="228"/>
      <c r="O132" s="228"/>
      <c r="P132" s="228"/>
      <c r="Q132" s="228"/>
      <c r="R132" s="228"/>
      <c r="S132" s="228"/>
      <c r="T132" s="229"/>
      <c r="AT132" s="230" t="s">
        <v>212</v>
      </c>
      <c r="AU132" s="230" t="s">
        <v>83</v>
      </c>
      <c r="AV132" s="12" t="s">
        <v>83</v>
      </c>
      <c r="AW132" s="12" t="s">
        <v>37</v>
      </c>
      <c r="AX132" s="12" t="s">
        <v>74</v>
      </c>
      <c r="AY132" s="230" t="s">
        <v>136</v>
      </c>
    </row>
    <row r="133" spans="2:51" s="13" customFormat="1" ht="13.5">
      <c r="B133" s="231"/>
      <c r="C133" s="232"/>
      <c r="D133" s="203" t="s">
        <v>212</v>
      </c>
      <c r="E133" s="233" t="s">
        <v>21</v>
      </c>
      <c r="F133" s="234" t="s">
        <v>214</v>
      </c>
      <c r="G133" s="232"/>
      <c r="H133" s="235">
        <v>24.64</v>
      </c>
      <c r="I133" s="236"/>
      <c r="J133" s="232"/>
      <c r="K133" s="232"/>
      <c r="L133" s="237"/>
      <c r="M133" s="238"/>
      <c r="N133" s="239"/>
      <c r="O133" s="239"/>
      <c r="P133" s="239"/>
      <c r="Q133" s="239"/>
      <c r="R133" s="239"/>
      <c r="S133" s="239"/>
      <c r="T133" s="240"/>
      <c r="AT133" s="241" t="s">
        <v>212</v>
      </c>
      <c r="AU133" s="241" t="s">
        <v>83</v>
      </c>
      <c r="AV133" s="13" t="s">
        <v>135</v>
      </c>
      <c r="AW133" s="13" t="s">
        <v>37</v>
      </c>
      <c r="AX133" s="13" t="s">
        <v>81</v>
      </c>
      <c r="AY133" s="241" t="s">
        <v>136</v>
      </c>
    </row>
    <row r="134" spans="2:65" s="1" customFormat="1" ht="16.5" customHeight="1">
      <c r="B134" s="40"/>
      <c r="C134" s="191" t="s">
        <v>290</v>
      </c>
      <c r="D134" s="191" t="s">
        <v>137</v>
      </c>
      <c r="E134" s="192" t="s">
        <v>287</v>
      </c>
      <c r="F134" s="193" t="s">
        <v>288</v>
      </c>
      <c r="G134" s="194" t="s">
        <v>259</v>
      </c>
      <c r="H134" s="195">
        <v>24.64</v>
      </c>
      <c r="I134" s="196"/>
      <c r="J134" s="197">
        <f>ROUND(I134*H134,2)</f>
        <v>0</v>
      </c>
      <c r="K134" s="193" t="s">
        <v>141</v>
      </c>
      <c r="L134" s="60"/>
      <c r="M134" s="198" t="s">
        <v>21</v>
      </c>
      <c r="N134" s="199" t="s">
        <v>45</v>
      </c>
      <c r="O134" s="41"/>
      <c r="P134" s="200">
        <f>O134*H134</f>
        <v>0</v>
      </c>
      <c r="Q134" s="200">
        <v>0</v>
      </c>
      <c r="R134" s="200">
        <f>Q134*H134</f>
        <v>0</v>
      </c>
      <c r="S134" s="200">
        <v>0</v>
      </c>
      <c r="T134" s="201">
        <f>S134*H134</f>
        <v>0</v>
      </c>
      <c r="AR134" s="23" t="s">
        <v>135</v>
      </c>
      <c r="AT134" s="23" t="s">
        <v>137</v>
      </c>
      <c r="AU134" s="23" t="s">
        <v>83</v>
      </c>
      <c r="AY134" s="23" t="s">
        <v>136</v>
      </c>
      <c r="BE134" s="202">
        <f>IF(N134="základní",J134,0)</f>
        <v>0</v>
      </c>
      <c r="BF134" s="202">
        <f>IF(N134="snížená",J134,0)</f>
        <v>0</v>
      </c>
      <c r="BG134" s="202">
        <f>IF(N134="zákl. přenesená",J134,0)</f>
        <v>0</v>
      </c>
      <c r="BH134" s="202">
        <f>IF(N134="sníž. přenesená",J134,0)</f>
        <v>0</v>
      </c>
      <c r="BI134" s="202">
        <f>IF(N134="nulová",J134,0)</f>
        <v>0</v>
      </c>
      <c r="BJ134" s="23" t="s">
        <v>81</v>
      </c>
      <c r="BK134" s="202">
        <f>ROUND(I134*H134,2)</f>
        <v>0</v>
      </c>
      <c r="BL134" s="23" t="s">
        <v>135</v>
      </c>
      <c r="BM134" s="23" t="s">
        <v>656</v>
      </c>
    </row>
    <row r="135" spans="2:65" s="1" customFormat="1" ht="16.5" customHeight="1">
      <c r="B135" s="40"/>
      <c r="C135" s="191" t="s">
        <v>294</v>
      </c>
      <c r="D135" s="191" t="s">
        <v>137</v>
      </c>
      <c r="E135" s="192" t="s">
        <v>291</v>
      </c>
      <c r="F135" s="193" t="s">
        <v>292</v>
      </c>
      <c r="G135" s="194" t="s">
        <v>259</v>
      </c>
      <c r="H135" s="195">
        <v>24.64</v>
      </c>
      <c r="I135" s="196"/>
      <c r="J135" s="197">
        <f>ROUND(I135*H135,2)</f>
        <v>0</v>
      </c>
      <c r="K135" s="193" t="s">
        <v>141</v>
      </c>
      <c r="L135" s="60"/>
      <c r="M135" s="198" t="s">
        <v>21</v>
      </c>
      <c r="N135" s="199" t="s">
        <v>45</v>
      </c>
      <c r="O135" s="41"/>
      <c r="P135" s="200">
        <f>O135*H135</f>
        <v>0</v>
      </c>
      <c r="Q135" s="200">
        <v>0</v>
      </c>
      <c r="R135" s="200">
        <f>Q135*H135</f>
        <v>0</v>
      </c>
      <c r="S135" s="200">
        <v>0</v>
      </c>
      <c r="T135" s="201">
        <f>S135*H135</f>
        <v>0</v>
      </c>
      <c r="AR135" s="23" t="s">
        <v>135</v>
      </c>
      <c r="AT135" s="23" t="s">
        <v>137</v>
      </c>
      <c r="AU135" s="23" t="s">
        <v>83</v>
      </c>
      <c r="AY135" s="23" t="s">
        <v>136</v>
      </c>
      <c r="BE135" s="202">
        <f>IF(N135="základní",J135,0)</f>
        <v>0</v>
      </c>
      <c r="BF135" s="202">
        <f>IF(N135="snížená",J135,0)</f>
        <v>0</v>
      </c>
      <c r="BG135" s="202">
        <f>IF(N135="zákl. přenesená",J135,0)</f>
        <v>0</v>
      </c>
      <c r="BH135" s="202">
        <f>IF(N135="sníž. přenesená",J135,0)</f>
        <v>0</v>
      </c>
      <c r="BI135" s="202">
        <f>IF(N135="nulová",J135,0)</f>
        <v>0</v>
      </c>
      <c r="BJ135" s="23" t="s">
        <v>81</v>
      </c>
      <c r="BK135" s="202">
        <f>ROUND(I135*H135,2)</f>
        <v>0</v>
      </c>
      <c r="BL135" s="23" t="s">
        <v>135</v>
      </c>
      <c r="BM135" s="23" t="s">
        <v>657</v>
      </c>
    </row>
    <row r="136" spans="2:65" s="1" customFormat="1" ht="25.5" customHeight="1">
      <c r="B136" s="40"/>
      <c r="C136" s="191" t="s">
        <v>299</v>
      </c>
      <c r="D136" s="191" t="s">
        <v>137</v>
      </c>
      <c r="E136" s="192" t="s">
        <v>295</v>
      </c>
      <c r="F136" s="193" t="s">
        <v>296</v>
      </c>
      <c r="G136" s="194" t="s">
        <v>259</v>
      </c>
      <c r="H136" s="195">
        <v>24.64</v>
      </c>
      <c r="I136" s="196"/>
      <c r="J136" s="197">
        <f>ROUND(I136*H136,2)</f>
        <v>0</v>
      </c>
      <c r="K136" s="193" t="s">
        <v>141</v>
      </c>
      <c r="L136" s="60"/>
      <c r="M136" s="198" t="s">
        <v>21</v>
      </c>
      <c r="N136" s="199" t="s">
        <v>45</v>
      </c>
      <c r="O136" s="41"/>
      <c r="P136" s="200">
        <f>O136*H136</f>
        <v>0</v>
      </c>
      <c r="Q136" s="200">
        <v>0</v>
      </c>
      <c r="R136" s="200">
        <f>Q136*H136</f>
        <v>0</v>
      </c>
      <c r="S136" s="200">
        <v>0</v>
      </c>
      <c r="T136" s="201">
        <f>S136*H136</f>
        <v>0</v>
      </c>
      <c r="AR136" s="23" t="s">
        <v>135</v>
      </c>
      <c r="AT136" s="23" t="s">
        <v>137</v>
      </c>
      <c r="AU136" s="23" t="s">
        <v>83</v>
      </c>
      <c r="AY136" s="23" t="s">
        <v>136</v>
      </c>
      <c r="BE136" s="202">
        <f>IF(N136="základní",J136,0)</f>
        <v>0</v>
      </c>
      <c r="BF136" s="202">
        <f>IF(N136="snížená",J136,0)</f>
        <v>0</v>
      </c>
      <c r="BG136" s="202">
        <f>IF(N136="zákl. přenesená",J136,0)</f>
        <v>0</v>
      </c>
      <c r="BH136" s="202">
        <f>IF(N136="sníž. přenesená",J136,0)</f>
        <v>0</v>
      </c>
      <c r="BI136" s="202">
        <f>IF(N136="nulová",J136,0)</f>
        <v>0</v>
      </c>
      <c r="BJ136" s="23" t="s">
        <v>81</v>
      </c>
      <c r="BK136" s="202">
        <f>ROUND(I136*H136,2)</f>
        <v>0</v>
      </c>
      <c r="BL136" s="23" t="s">
        <v>135</v>
      </c>
      <c r="BM136" s="23" t="s">
        <v>658</v>
      </c>
    </row>
    <row r="137" spans="2:63" s="10" customFormat="1" ht="29.85" customHeight="1">
      <c r="B137" s="177"/>
      <c r="C137" s="178"/>
      <c r="D137" s="179" t="s">
        <v>73</v>
      </c>
      <c r="E137" s="218" t="s">
        <v>135</v>
      </c>
      <c r="F137" s="218" t="s">
        <v>298</v>
      </c>
      <c r="G137" s="178"/>
      <c r="H137" s="178"/>
      <c r="I137" s="181"/>
      <c r="J137" s="219">
        <f>BK137</f>
        <v>0</v>
      </c>
      <c r="K137" s="178"/>
      <c r="L137" s="183"/>
      <c r="M137" s="184"/>
      <c r="N137" s="185"/>
      <c r="O137" s="185"/>
      <c r="P137" s="186">
        <f>SUM(P138:P140)</f>
        <v>0</v>
      </c>
      <c r="Q137" s="185"/>
      <c r="R137" s="186">
        <f>SUM(R138:R140)</f>
        <v>0</v>
      </c>
      <c r="S137" s="185"/>
      <c r="T137" s="187">
        <f>SUM(T138:T140)</f>
        <v>0</v>
      </c>
      <c r="AR137" s="188" t="s">
        <v>81</v>
      </c>
      <c r="AT137" s="189" t="s">
        <v>73</v>
      </c>
      <c r="AU137" s="189" t="s">
        <v>81</v>
      </c>
      <c r="AY137" s="188" t="s">
        <v>136</v>
      </c>
      <c r="BK137" s="190">
        <f>SUM(BK138:BK140)</f>
        <v>0</v>
      </c>
    </row>
    <row r="138" spans="2:65" s="1" customFormat="1" ht="16.5" customHeight="1">
      <c r="B138" s="40"/>
      <c r="C138" s="191" t="s">
        <v>9</v>
      </c>
      <c r="D138" s="191" t="s">
        <v>137</v>
      </c>
      <c r="E138" s="192" t="s">
        <v>300</v>
      </c>
      <c r="F138" s="193" t="s">
        <v>301</v>
      </c>
      <c r="G138" s="194" t="s">
        <v>217</v>
      </c>
      <c r="H138" s="195">
        <v>1.6</v>
      </c>
      <c r="I138" s="196"/>
      <c r="J138" s="197">
        <f>ROUND(I138*H138,2)</f>
        <v>0</v>
      </c>
      <c r="K138" s="193" t="s">
        <v>141</v>
      </c>
      <c r="L138" s="60"/>
      <c r="M138" s="198" t="s">
        <v>21</v>
      </c>
      <c r="N138" s="199" t="s">
        <v>45</v>
      </c>
      <c r="O138" s="41"/>
      <c r="P138" s="200">
        <f>O138*H138</f>
        <v>0</v>
      </c>
      <c r="Q138" s="200">
        <v>0</v>
      </c>
      <c r="R138" s="200">
        <f>Q138*H138</f>
        <v>0</v>
      </c>
      <c r="S138" s="200">
        <v>0</v>
      </c>
      <c r="T138" s="201">
        <f>S138*H138</f>
        <v>0</v>
      </c>
      <c r="AR138" s="23" t="s">
        <v>135</v>
      </c>
      <c r="AT138" s="23" t="s">
        <v>137</v>
      </c>
      <c r="AU138" s="23" t="s">
        <v>83</v>
      </c>
      <c r="AY138" s="23" t="s">
        <v>136</v>
      </c>
      <c r="BE138" s="202">
        <f>IF(N138="základní",J138,0)</f>
        <v>0</v>
      </c>
      <c r="BF138" s="202">
        <f>IF(N138="snížená",J138,0)</f>
        <v>0</v>
      </c>
      <c r="BG138" s="202">
        <f>IF(N138="zákl. přenesená",J138,0)</f>
        <v>0</v>
      </c>
      <c r="BH138" s="202">
        <f>IF(N138="sníž. přenesená",J138,0)</f>
        <v>0</v>
      </c>
      <c r="BI138" s="202">
        <f>IF(N138="nulová",J138,0)</f>
        <v>0</v>
      </c>
      <c r="BJ138" s="23" t="s">
        <v>81</v>
      </c>
      <c r="BK138" s="202">
        <f>ROUND(I138*H138,2)</f>
        <v>0</v>
      </c>
      <c r="BL138" s="23" t="s">
        <v>135</v>
      </c>
      <c r="BM138" s="23" t="s">
        <v>659</v>
      </c>
    </row>
    <row r="139" spans="2:51" s="12" customFormat="1" ht="13.5">
      <c r="B139" s="220"/>
      <c r="C139" s="221"/>
      <c r="D139" s="203" t="s">
        <v>212</v>
      </c>
      <c r="E139" s="222" t="s">
        <v>21</v>
      </c>
      <c r="F139" s="223" t="s">
        <v>660</v>
      </c>
      <c r="G139" s="221"/>
      <c r="H139" s="224">
        <v>1.6</v>
      </c>
      <c r="I139" s="225"/>
      <c r="J139" s="221"/>
      <c r="K139" s="221"/>
      <c r="L139" s="226"/>
      <c r="M139" s="227"/>
      <c r="N139" s="228"/>
      <c r="O139" s="228"/>
      <c r="P139" s="228"/>
      <c r="Q139" s="228"/>
      <c r="R139" s="228"/>
      <c r="S139" s="228"/>
      <c r="T139" s="229"/>
      <c r="AT139" s="230" t="s">
        <v>212</v>
      </c>
      <c r="AU139" s="230" t="s">
        <v>83</v>
      </c>
      <c r="AV139" s="12" t="s">
        <v>83</v>
      </c>
      <c r="AW139" s="12" t="s">
        <v>37</v>
      </c>
      <c r="AX139" s="12" t="s">
        <v>74</v>
      </c>
      <c r="AY139" s="230" t="s">
        <v>136</v>
      </c>
    </row>
    <row r="140" spans="2:51" s="13" customFormat="1" ht="13.5">
      <c r="B140" s="231"/>
      <c r="C140" s="232"/>
      <c r="D140" s="203" t="s">
        <v>212</v>
      </c>
      <c r="E140" s="233" t="s">
        <v>21</v>
      </c>
      <c r="F140" s="234" t="s">
        <v>214</v>
      </c>
      <c r="G140" s="232"/>
      <c r="H140" s="235">
        <v>1.6</v>
      </c>
      <c r="I140" s="236"/>
      <c r="J140" s="232"/>
      <c r="K140" s="232"/>
      <c r="L140" s="237"/>
      <c r="M140" s="238"/>
      <c r="N140" s="239"/>
      <c r="O140" s="239"/>
      <c r="P140" s="239"/>
      <c r="Q140" s="239"/>
      <c r="R140" s="239"/>
      <c r="S140" s="239"/>
      <c r="T140" s="240"/>
      <c r="AT140" s="241" t="s">
        <v>212</v>
      </c>
      <c r="AU140" s="241" t="s">
        <v>83</v>
      </c>
      <c r="AV140" s="13" t="s">
        <v>135</v>
      </c>
      <c r="AW140" s="13" t="s">
        <v>37</v>
      </c>
      <c r="AX140" s="13" t="s">
        <v>81</v>
      </c>
      <c r="AY140" s="241" t="s">
        <v>136</v>
      </c>
    </row>
    <row r="141" spans="2:63" s="10" customFormat="1" ht="29.85" customHeight="1">
      <c r="B141" s="177"/>
      <c r="C141" s="178"/>
      <c r="D141" s="179" t="s">
        <v>73</v>
      </c>
      <c r="E141" s="218" t="s">
        <v>172</v>
      </c>
      <c r="F141" s="218" t="s">
        <v>328</v>
      </c>
      <c r="G141" s="178"/>
      <c r="H141" s="178"/>
      <c r="I141" s="181"/>
      <c r="J141" s="219">
        <f>BK141</f>
        <v>0</v>
      </c>
      <c r="K141" s="178"/>
      <c r="L141" s="183"/>
      <c r="M141" s="184"/>
      <c r="N141" s="185"/>
      <c r="O141" s="185"/>
      <c r="P141" s="186">
        <f>SUM(P142:P149)</f>
        <v>0</v>
      </c>
      <c r="Q141" s="185"/>
      <c r="R141" s="186">
        <f>SUM(R142:R149)</f>
        <v>4.0134300000000005</v>
      </c>
      <c r="S141" s="185"/>
      <c r="T141" s="187">
        <f>SUM(T142:T149)</f>
        <v>0</v>
      </c>
      <c r="AR141" s="188" t="s">
        <v>81</v>
      </c>
      <c r="AT141" s="189" t="s">
        <v>73</v>
      </c>
      <c r="AU141" s="189" t="s">
        <v>81</v>
      </c>
      <c r="AY141" s="188" t="s">
        <v>136</v>
      </c>
      <c r="BK141" s="190">
        <f>SUM(BK142:BK149)</f>
        <v>0</v>
      </c>
    </row>
    <row r="142" spans="2:65" s="1" customFormat="1" ht="16.5" customHeight="1">
      <c r="B142" s="40"/>
      <c r="C142" s="191" t="s">
        <v>308</v>
      </c>
      <c r="D142" s="191" t="s">
        <v>137</v>
      </c>
      <c r="E142" s="192" t="s">
        <v>661</v>
      </c>
      <c r="F142" s="193" t="s">
        <v>662</v>
      </c>
      <c r="G142" s="194" t="s">
        <v>284</v>
      </c>
      <c r="H142" s="195">
        <v>1</v>
      </c>
      <c r="I142" s="196"/>
      <c r="J142" s="197">
        <f>ROUND(I142*H142,2)</f>
        <v>0</v>
      </c>
      <c r="K142" s="193" t="s">
        <v>180</v>
      </c>
      <c r="L142" s="60"/>
      <c r="M142" s="198" t="s">
        <v>21</v>
      </c>
      <c r="N142" s="199" t="s">
        <v>45</v>
      </c>
      <c r="O142" s="41"/>
      <c r="P142" s="200">
        <f>O142*H142</f>
        <v>0</v>
      </c>
      <c r="Q142" s="200">
        <v>0.04005</v>
      </c>
      <c r="R142" s="200">
        <f>Q142*H142</f>
        <v>0.04005</v>
      </c>
      <c r="S142" s="200">
        <v>0</v>
      </c>
      <c r="T142" s="201">
        <f>S142*H142</f>
        <v>0</v>
      </c>
      <c r="AR142" s="23" t="s">
        <v>135</v>
      </c>
      <c r="AT142" s="23" t="s">
        <v>137</v>
      </c>
      <c r="AU142" s="23" t="s">
        <v>83</v>
      </c>
      <c r="AY142" s="23" t="s">
        <v>136</v>
      </c>
      <c r="BE142" s="202">
        <f>IF(N142="základní",J142,0)</f>
        <v>0</v>
      </c>
      <c r="BF142" s="202">
        <f>IF(N142="snížená",J142,0)</f>
        <v>0</v>
      </c>
      <c r="BG142" s="202">
        <f>IF(N142="zákl. přenesená",J142,0)</f>
        <v>0</v>
      </c>
      <c r="BH142" s="202">
        <f>IF(N142="sníž. přenesená",J142,0)</f>
        <v>0</v>
      </c>
      <c r="BI142" s="202">
        <f>IF(N142="nulová",J142,0)</f>
        <v>0</v>
      </c>
      <c r="BJ142" s="23" t="s">
        <v>81</v>
      </c>
      <c r="BK142" s="202">
        <f>ROUND(I142*H142,2)</f>
        <v>0</v>
      </c>
      <c r="BL142" s="23" t="s">
        <v>135</v>
      </c>
      <c r="BM142" s="23" t="s">
        <v>663</v>
      </c>
    </row>
    <row r="143" spans="2:47" s="1" customFormat="1" ht="54">
      <c r="B143" s="40"/>
      <c r="C143" s="62"/>
      <c r="D143" s="203" t="s">
        <v>144</v>
      </c>
      <c r="E143" s="62"/>
      <c r="F143" s="204" t="s">
        <v>664</v>
      </c>
      <c r="G143" s="62"/>
      <c r="H143" s="62"/>
      <c r="I143" s="164"/>
      <c r="J143" s="62"/>
      <c r="K143" s="62"/>
      <c r="L143" s="60"/>
      <c r="M143" s="205"/>
      <c r="N143" s="41"/>
      <c r="O143" s="41"/>
      <c r="P143" s="41"/>
      <c r="Q143" s="41"/>
      <c r="R143" s="41"/>
      <c r="S143" s="41"/>
      <c r="T143" s="77"/>
      <c r="AT143" s="23" t="s">
        <v>144</v>
      </c>
      <c r="AU143" s="23" t="s">
        <v>83</v>
      </c>
    </row>
    <row r="144" spans="2:51" s="12" customFormat="1" ht="13.5">
      <c r="B144" s="220"/>
      <c r="C144" s="221"/>
      <c r="D144" s="203" t="s">
        <v>212</v>
      </c>
      <c r="E144" s="222" t="s">
        <v>21</v>
      </c>
      <c r="F144" s="223" t="s">
        <v>665</v>
      </c>
      <c r="G144" s="221"/>
      <c r="H144" s="224">
        <v>1</v>
      </c>
      <c r="I144" s="225"/>
      <c r="J144" s="221"/>
      <c r="K144" s="221"/>
      <c r="L144" s="226"/>
      <c r="M144" s="227"/>
      <c r="N144" s="228"/>
      <c r="O144" s="228"/>
      <c r="P144" s="228"/>
      <c r="Q144" s="228"/>
      <c r="R144" s="228"/>
      <c r="S144" s="228"/>
      <c r="T144" s="229"/>
      <c r="AT144" s="230" t="s">
        <v>212</v>
      </c>
      <c r="AU144" s="230" t="s">
        <v>83</v>
      </c>
      <c r="AV144" s="12" t="s">
        <v>83</v>
      </c>
      <c r="AW144" s="12" t="s">
        <v>37</v>
      </c>
      <c r="AX144" s="12" t="s">
        <v>74</v>
      </c>
      <c r="AY144" s="230" t="s">
        <v>136</v>
      </c>
    </row>
    <row r="145" spans="2:51" s="13" customFormat="1" ht="13.5">
      <c r="B145" s="231"/>
      <c r="C145" s="232"/>
      <c r="D145" s="203" t="s">
        <v>212</v>
      </c>
      <c r="E145" s="233" t="s">
        <v>21</v>
      </c>
      <c r="F145" s="234" t="s">
        <v>214</v>
      </c>
      <c r="G145" s="232"/>
      <c r="H145" s="235">
        <v>1</v>
      </c>
      <c r="I145" s="236"/>
      <c r="J145" s="232"/>
      <c r="K145" s="232"/>
      <c r="L145" s="237"/>
      <c r="M145" s="238"/>
      <c r="N145" s="239"/>
      <c r="O145" s="239"/>
      <c r="P145" s="239"/>
      <c r="Q145" s="239"/>
      <c r="R145" s="239"/>
      <c r="S145" s="239"/>
      <c r="T145" s="240"/>
      <c r="AT145" s="241" t="s">
        <v>212</v>
      </c>
      <c r="AU145" s="241" t="s">
        <v>83</v>
      </c>
      <c r="AV145" s="13" t="s">
        <v>135</v>
      </c>
      <c r="AW145" s="13" t="s">
        <v>37</v>
      </c>
      <c r="AX145" s="13" t="s">
        <v>81</v>
      </c>
      <c r="AY145" s="241" t="s">
        <v>136</v>
      </c>
    </row>
    <row r="146" spans="2:65" s="1" customFormat="1" ht="25.5" customHeight="1">
      <c r="B146" s="40"/>
      <c r="C146" s="191" t="s">
        <v>314</v>
      </c>
      <c r="D146" s="191" t="s">
        <v>137</v>
      </c>
      <c r="E146" s="192" t="s">
        <v>666</v>
      </c>
      <c r="F146" s="193" t="s">
        <v>667</v>
      </c>
      <c r="G146" s="194" t="s">
        <v>140</v>
      </c>
      <c r="H146" s="195">
        <v>1</v>
      </c>
      <c r="I146" s="196"/>
      <c r="J146" s="197">
        <f>ROUND(I146*H146,2)</f>
        <v>0</v>
      </c>
      <c r="K146" s="193" t="s">
        <v>180</v>
      </c>
      <c r="L146" s="60"/>
      <c r="M146" s="198" t="s">
        <v>21</v>
      </c>
      <c r="N146" s="199" t="s">
        <v>45</v>
      </c>
      <c r="O146" s="41"/>
      <c r="P146" s="200">
        <f>O146*H146</f>
        <v>0</v>
      </c>
      <c r="Q146" s="200">
        <v>3.97338</v>
      </c>
      <c r="R146" s="200">
        <f>Q146*H146</f>
        <v>3.97338</v>
      </c>
      <c r="S146" s="200">
        <v>0</v>
      </c>
      <c r="T146" s="201">
        <f>S146*H146</f>
        <v>0</v>
      </c>
      <c r="AR146" s="23" t="s">
        <v>135</v>
      </c>
      <c r="AT146" s="23" t="s">
        <v>137</v>
      </c>
      <c r="AU146" s="23" t="s">
        <v>83</v>
      </c>
      <c r="AY146" s="23" t="s">
        <v>136</v>
      </c>
      <c r="BE146" s="202">
        <f>IF(N146="základní",J146,0)</f>
        <v>0</v>
      </c>
      <c r="BF146" s="202">
        <f>IF(N146="snížená",J146,0)</f>
        <v>0</v>
      </c>
      <c r="BG146" s="202">
        <f>IF(N146="zákl. přenesená",J146,0)</f>
        <v>0</v>
      </c>
      <c r="BH146" s="202">
        <f>IF(N146="sníž. přenesená",J146,0)</f>
        <v>0</v>
      </c>
      <c r="BI146" s="202">
        <f>IF(N146="nulová",J146,0)</f>
        <v>0</v>
      </c>
      <c r="BJ146" s="23" t="s">
        <v>81</v>
      </c>
      <c r="BK146" s="202">
        <f>ROUND(I146*H146,2)</f>
        <v>0</v>
      </c>
      <c r="BL146" s="23" t="s">
        <v>135</v>
      </c>
      <c r="BM146" s="23" t="s">
        <v>668</v>
      </c>
    </row>
    <row r="147" spans="2:47" s="1" customFormat="1" ht="148.5">
      <c r="B147" s="40"/>
      <c r="C147" s="62"/>
      <c r="D147" s="203" t="s">
        <v>144</v>
      </c>
      <c r="E147" s="62"/>
      <c r="F147" s="204" t="s">
        <v>669</v>
      </c>
      <c r="G147" s="62"/>
      <c r="H147" s="62"/>
      <c r="I147" s="164"/>
      <c r="J147" s="62"/>
      <c r="K147" s="62"/>
      <c r="L147" s="60"/>
      <c r="M147" s="205"/>
      <c r="N147" s="41"/>
      <c r="O147" s="41"/>
      <c r="P147" s="41"/>
      <c r="Q147" s="41"/>
      <c r="R147" s="41"/>
      <c r="S147" s="41"/>
      <c r="T147" s="77"/>
      <c r="AT147" s="23" t="s">
        <v>144</v>
      </c>
      <c r="AU147" s="23" t="s">
        <v>83</v>
      </c>
    </row>
    <row r="148" spans="2:51" s="12" customFormat="1" ht="13.5">
      <c r="B148" s="220"/>
      <c r="C148" s="221"/>
      <c r="D148" s="203" t="s">
        <v>212</v>
      </c>
      <c r="E148" s="222" t="s">
        <v>21</v>
      </c>
      <c r="F148" s="223" t="s">
        <v>670</v>
      </c>
      <c r="G148" s="221"/>
      <c r="H148" s="224">
        <v>1</v>
      </c>
      <c r="I148" s="225"/>
      <c r="J148" s="221"/>
      <c r="K148" s="221"/>
      <c r="L148" s="226"/>
      <c r="M148" s="227"/>
      <c r="N148" s="228"/>
      <c r="O148" s="228"/>
      <c r="P148" s="228"/>
      <c r="Q148" s="228"/>
      <c r="R148" s="228"/>
      <c r="S148" s="228"/>
      <c r="T148" s="229"/>
      <c r="AT148" s="230" t="s">
        <v>212</v>
      </c>
      <c r="AU148" s="230" t="s">
        <v>83</v>
      </c>
      <c r="AV148" s="12" t="s">
        <v>83</v>
      </c>
      <c r="AW148" s="12" t="s">
        <v>37</v>
      </c>
      <c r="AX148" s="12" t="s">
        <v>74</v>
      </c>
      <c r="AY148" s="230" t="s">
        <v>136</v>
      </c>
    </row>
    <row r="149" spans="2:51" s="13" customFormat="1" ht="13.5">
      <c r="B149" s="231"/>
      <c r="C149" s="232"/>
      <c r="D149" s="203" t="s">
        <v>212</v>
      </c>
      <c r="E149" s="233" t="s">
        <v>21</v>
      </c>
      <c r="F149" s="234" t="s">
        <v>214</v>
      </c>
      <c r="G149" s="232"/>
      <c r="H149" s="235">
        <v>1</v>
      </c>
      <c r="I149" s="236"/>
      <c r="J149" s="232"/>
      <c r="K149" s="232"/>
      <c r="L149" s="237"/>
      <c r="M149" s="238"/>
      <c r="N149" s="239"/>
      <c r="O149" s="239"/>
      <c r="P149" s="239"/>
      <c r="Q149" s="239"/>
      <c r="R149" s="239"/>
      <c r="S149" s="239"/>
      <c r="T149" s="240"/>
      <c r="AT149" s="241" t="s">
        <v>212</v>
      </c>
      <c r="AU149" s="241" t="s">
        <v>83</v>
      </c>
      <c r="AV149" s="13" t="s">
        <v>135</v>
      </c>
      <c r="AW149" s="13" t="s">
        <v>37</v>
      </c>
      <c r="AX149" s="13" t="s">
        <v>81</v>
      </c>
      <c r="AY149" s="241" t="s">
        <v>136</v>
      </c>
    </row>
    <row r="150" spans="2:63" s="10" customFormat="1" ht="29.85" customHeight="1">
      <c r="B150" s="177"/>
      <c r="C150" s="178"/>
      <c r="D150" s="179" t="s">
        <v>73</v>
      </c>
      <c r="E150" s="218" t="s">
        <v>480</v>
      </c>
      <c r="F150" s="218" t="s">
        <v>481</v>
      </c>
      <c r="G150" s="178"/>
      <c r="H150" s="178"/>
      <c r="I150" s="181"/>
      <c r="J150" s="219">
        <f>BK150</f>
        <v>0</v>
      </c>
      <c r="K150" s="178"/>
      <c r="L150" s="183"/>
      <c r="M150" s="184"/>
      <c r="N150" s="185"/>
      <c r="O150" s="185"/>
      <c r="P150" s="186">
        <f>P151</f>
        <v>0</v>
      </c>
      <c r="Q150" s="185"/>
      <c r="R150" s="186">
        <f>R151</f>
        <v>0</v>
      </c>
      <c r="S150" s="185"/>
      <c r="T150" s="187">
        <f>T151</f>
        <v>0</v>
      </c>
      <c r="AR150" s="188" t="s">
        <v>81</v>
      </c>
      <c r="AT150" s="189" t="s">
        <v>73</v>
      </c>
      <c r="AU150" s="189" t="s">
        <v>81</v>
      </c>
      <c r="AY150" s="188" t="s">
        <v>136</v>
      </c>
      <c r="BK150" s="190">
        <f>BK151</f>
        <v>0</v>
      </c>
    </row>
    <row r="151" spans="2:65" s="1" customFormat="1" ht="16.5" customHeight="1">
      <c r="B151" s="40"/>
      <c r="C151" s="191" t="s">
        <v>319</v>
      </c>
      <c r="D151" s="191" t="s">
        <v>137</v>
      </c>
      <c r="E151" s="192" t="s">
        <v>617</v>
      </c>
      <c r="F151" s="193" t="s">
        <v>618</v>
      </c>
      <c r="G151" s="194" t="s">
        <v>245</v>
      </c>
      <c r="H151" s="195">
        <v>11.672</v>
      </c>
      <c r="I151" s="196"/>
      <c r="J151" s="197">
        <f>ROUND(I151*H151,2)</f>
        <v>0</v>
      </c>
      <c r="K151" s="193" t="s">
        <v>141</v>
      </c>
      <c r="L151" s="60"/>
      <c r="M151" s="198" t="s">
        <v>21</v>
      </c>
      <c r="N151" s="199" t="s">
        <v>45</v>
      </c>
      <c r="O151" s="41"/>
      <c r="P151" s="200">
        <f>O151*H151</f>
        <v>0</v>
      </c>
      <c r="Q151" s="200">
        <v>0</v>
      </c>
      <c r="R151" s="200">
        <f>Q151*H151</f>
        <v>0</v>
      </c>
      <c r="S151" s="200">
        <v>0</v>
      </c>
      <c r="T151" s="201">
        <f>S151*H151</f>
        <v>0</v>
      </c>
      <c r="AR151" s="23" t="s">
        <v>135</v>
      </c>
      <c r="AT151" s="23" t="s">
        <v>137</v>
      </c>
      <c r="AU151" s="23" t="s">
        <v>83</v>
      </c>
      <c r="AY151" s="23" t="s">
        <v>136</v>
      </c>
      <c r="BE151" s="202">
        <f>IF(N151="základní",J151,0)</f>
        <v>0</v>
      </c>
      <c r="BF151" s="202">
        <f>IF(N151="snížená",J151,0)</f>
        <v>0</v>
      </c>
      <c r="BG151" s="202">
        <f>IF(N151="zákl. přenesená",J151,0)</f>
        <v>0</v>
      </c>
      <c r="BH151" s="202">
        <f>IF(N151="sníž. přenesená",J151,0)</f>
        <v>0</v>
      </c>
      <c r="BI151" s="202">
        <f>IF(N151="nulová",J151,0)</f>
        <v>0</v>
      </c>
      <c r="BJ151" s="23" t="s">
        <v>81</v>
      </c>
      <c r="BK151" s="202">
        <f>ROUND(I151*H151,2)</f>
        <v>0</v>
      </c>
      <c r="BL151" s="23" t="s">
        <v>135</v>
      </c>
      <c r="BM151" s="23" t="s">
        <v>671</v>
      </c>
    </row>
    <row r="152" spans="2:63" s="10" customFormat="1" ht="37.35" customHeight="1">
      <c r="B152" s="177"/>
      <c r="C152" s="178"/>
      <c r="D152" s="179" t="s">
        <v>73</v>
      </c>
      <c r="E152" s="180" t="s">
        <v>672</v>
      </c>
      <c r="F152" s="180" t="s">
        <v>673</v>
      </c>
      <c r="G152" s="178"/>
      <c r="H152" s="178"/>
      <c r="I152" s="181"/>
      <c r="J152" s="182">
        <f>BK152</f>
        <v>0</v>
      </c>
      <c r="K152" s="178"/>
      <c r="L152" s="183"/>
      <c r="M152" s="184"/>
      <c r="N152" s="185"/>
      <c r="O152" s="185"/>
      <c r="P152" s="186">
        <f>SUM(P153:P167)</f>
        <v>0</v>
      </c>
      <c r="Q152" s="185"/>
      <c r="R152" s="186">
        <f>SUM(R153:R167)</f>
        <v>0.053751</v>
      </c>
      <c r="S152" s="185"/>
      <c r="T152" s="187">
        <f>SUM(T153:T167)</f>
        <v>0</v>
      </c>
      <c r="AR152" s="188" t="s">
        <v>83</v>
      </c>
      <c r="AT152" s="189" t="s">
        <v>73</v>
      </c>
      <c r="AU152" s="189" t="s">
        <v>74</v>
      </c>
      <c r="AY152" s="188" t="s">
        <v>136</v>
      </c>
      <c r="BK152" s="190">
        <f>SUM(BK153:BK167)</f>
        <v>0</v>
      </c>
    </row>
    <row r="153" spans="2:65" s="1" customFormat="1" ht="25.5" customHeight="1">
      <c r="B153" s="40"/>
      <c r="C153" s="191" t="s">
        <v>324</v>
      </c>
      <c r="D153" s="191" t="s">
        <v>137</v>
      </c>
      <c r="E153" s="192" t="s">
        <v>674</v>
      </c>
      <c r="F153" s="193" t="s">
        <v>675</v>
      </c>
      <c r="G153" s="194" t="s">
        <v>259</v>
      </c>
      <c r="H153" s="195">
        <v>24.6</v>
      </c>
      <c r="I153" s="196"/>
      <c r="J153" s="197">
        <f>ROUND(I153*H153,2)</f>
        <v>0</v>
      </c>
      <c r="K153" s="193" t="s">
        <v>141</v>
      </c>
      <c r="L153" s="60"/>
      <c r="M153" s="198" t="s">
        <v>21</v>
      </c>
      <c r="N153" s="199" t="s">
        <v>45</v>
      </c>
      <c r="O153" s="41"/>
      <c r="P153" s="200">
        <f>O153*H153</f>
        <v>0</v>
      </c>
      <c r="Q153" s="200">
        <v>0</v>
      </c>
      <c r="R153" s="200">
        <f>Q153*H153</f>
        <v>0</v>
      </c>
      <c r="S153" s="200">
        <v>0</v>
      </c>
      <c r="T153" s="201">
        <f>S153*H153</f>
        <v>0</v>
      </c>
      <c r="AR153" s="23" t="s">
        <v>281</v>
      </c>
      <c r="AT153" s="23" t="s">
        <v>137</v>
      </c>
      <c r="AU153" s="23" t="s">
        <v>81</v>
      </c>
      <c r="AY153" s="23" t="s">
        <v>136</v>
      </c>
      <c r="BE153" s="202">
        <f>IF(N153="základní",J153,0)</f>
        <v>0</v>
      </c>
      <c r="BF153" s="202">
        <f>IF(N153="snížená",J153,0)</f>
        <v>0</v>
      </c>
      <c r="BG153" s="202">
        <f>IF(N153="zákl. přenesená",J153,0)</f>
        <v>0</v>
      </c>
      <c r="BH153" s="202">
        <f>IF(N153="sníž. přenesená",J153,0)</f>
        <v>0</v>
      </c>
      <c r="BI153" s="202">
        <f>IF(N153="nulová",J153,0)</f>
        <v>0</v>
      </c>
      <c r="BJ153" s="23" t="s">
        <v>81</v>
      </c>
      <c r="BK153" s="202">
        <f>ROUND(I153*H153,2)</f>
        <v>0</v>
      </c>
      <c r="BL153" s="23" t="s">
        <v>281</v>
      </c>
      <c r="BM153" s="23" t="s">
        <v>676</v>
      </c>
    </row>
    <row r="154" spans="2:51" s="12" customFormat="1" ht="13.5">
      <c r="B154" s="220"/>
      <c r="C154" s="221"/>
      <c r="D154" s="203" t="s">
        <v>212</v>
      </c>
      <c r="E154" s="222" t="s">
        <v>21</v>
      </c>
      <c r="F154" s="223" t="s">
        <v>677</v>
      </c>
      <c r="G154" s="221"/>
      <c r="H154" s="224">
        <v>24.6</v>
      </c>
      <c r="I154" s="225"/>
      <c r="J154" s="221"/>
      <c r="K154" s="221"/>
      <c r="L154" s="226"/>
      <c r="M154" s="227"/>
      <c r="N154" s="228"/>
      <c r="O154" s="228"/>
      <c r="P154" s="228"/>
      <c r="Q154" s="228"/>
      <c r="R154" s="228"/>
      <c r="S154" s="228"/>
      <c r="T154" s="229"/>
      <c r="AT154" s="230" t="s">
        <v>212</v>
      </c>
      <c r="AU154" s="230" t="s">
        <v>81</v>
      </c>
      <c r="AV154" s="12" t="s">
        <v>83</v>
      </c>
      <c r="AW154" s="12" t="s">
        <v>37</v>
      </c>
      <c r="AX154" s="12" t="s">
        <v>74</v>
      </c>
      <c r="AY154" s="230" t="s">
        <v>136</v>
      </c>
    </row>
    <row r="155" spans="2:51" s="13" customFormat="1" ht="13.5">
      <c r="B155" s="231"/>
      <c r="C155" s="232"/>
      <c r="D155" s="203" t="s">
        <v>212</v>
      </c>
      <c r="E155" s="233" t="s">
        <v>21</v>
      </c>
      <c r="F155" s="234" t="s">
        <v>214</v>
      </c>
      <c r="G155" s="232"/>
      <c r="H155" s="235">
        <v>24.6</v>
      </c>
      <c r="I155" s="236"/>
      <c r="J155" s="232"/>
      <c r="K155" s="232"/>
      <c r="L155" s="237"/>
      <c r="M155" s="238"/>
      <c r="N155" s="239"/>
      <c r="O155" s="239"/>
      <c r="P155" s="239"/>
      <c r="Q155" s="239"/>
      <c r="R155" s="239"/>
      <c r="S155" s="239"/>
      <c r="T155" s="240"/>
      <c r="AT155" s="241" t="s">
        <v>212</v>
      </c>
      <c r="AU155" s="241" t="s">
        <v>81</v>
      </c>
      <c r="AV155" s="13" t="s">
        <v>135</v>
      </c>
      <c r="AW155" s="13" t="s">
        <v>37</v>
      </c>
      <c r="AX155" s="13" t="s">
        <v>81</v>
      </c>
      <c r="AY155" s="241" t="s">
        <v>136</v>
      </c>
    </row>
    <row r="156" spans="2:65" s="1" customFormat="1" ht="16.5" customHeight="1">
      <c r="B156" s="40"/>
      <c r="C156" s="242" t="s">
        <v>329</v>
      </c>
      <c r="D156" s="242" t="s">
        <v>242</v>
      </c>
      <c r="E156" s="243" t="s">
        <v>678</v>
      </c>
      <c r="F156" s="244" t="s">
        <v>679</v>
      </c>
      <c r="G156" s="245" t="s">
        <v>259</v>
      </c>
      <c r="H156" s="246">
        <v>28.29</v>
      </c>
      <c r="I156" s="247"/>
      <c r="J156" s="248">
        <f>ROUND(I156*H156,2)</f>
        <v>0</v>
      </c>
      <c r="K156" s="244" t="s">
        <v>141</v>
      </c>
      <c r="L156" s="249"/>
      <c r="M156" s="250" t="s">
        <v>21</v>
      </c>
      <c r="N156" s="251" t="s">
        <v>45</v>
      </c>
      <c r="O156" s="41"/>
      <c r="P156" s="200">
        <f>O156*H156</f>
        <v>0</v>
      </c>
      <c r="Q156" s="200">
        <v>0.0019</v>
      </c>
      <c r="R156" s="200">
        <f>Q156*H156</f>
        <v>0.053751</v>
      </c>
      <c r="S156" s="200">
        <v>0</v>
      </c>
      <c r="T156" s="201">
        <f>S156*H156</f>
        <v>0</v>
      </c>
      <c r="AR156" s="23" t="s">
        <v>355</v>
      </c>
      <c r="AT156" s="23" t="s">
        <v>242</v>
      </c>
      <c r="AU156" s="23" t="s">
        <v>81</v>
      </c>
      <c r="AY156" s="23" t="s">
        <v>136</v>
      </c>
      <c r="BE156" s="202">
        <f>IF(N156="základní",J156,0)</f>
        <v>0</v>
      </c>
      <c r="BF156" s="202">
        <f>IF(N156="snížená",J156,0)</f>
        <v>0</v>
      </c>
      <c r="BG156" s="202">
        <f>IF(N156="zákl. přenesená",J156,0)</f>
        <v>0</v>
      </c>
      <c r="BH156" s="202">
        <f>IF(N156="sníž. přenesená",J156,0)</f>
        <v>0</v>
      </c>
      <c r="BI156" s="202">
        <f>IF(N156="nulová",J156,0)</f>
        <v>0</v>
      </c>
      <c r="BJ156" s="23" t="s">
        <v>81</v>
      </c>
      <c r="BK156" s="202">
        <f>ROUND(I156*H156,2)</f>
        <v>0</v>
      </c>
      <c r="BL156" s="23" t="s">
        <v>281</v>
      </c>
      <c r="BM156" s="23" t="s">
        <v>680</v>
      </c>
    </row>
    <row r="157" spans="2:51" s="12" customFormat="1" ht="13.5">
      <c r="B157" s="220"/>
      <c r="C157" s="221"/>
      <c r="D157" s="203" t="s">
        <v>212</v>
      </c>
      <c r="E157" s="222" t="s">
        <v>21</v>
      </c>
      <c r="F157" s="223" t="s">
        <v>681</v>
      </c>
      <c r="G157" s="221"/>
      <c r="H157" s="224">
        <v>28.29</v>
      </c>
      <c r="I157" s="225"/>
      <c r="J157" s="221"/>
      <c r="K157" s="221"/>
      <c r="L157" s="226"/>
      <c r="M157" s="227"/>
      <c r="N157" s="228"/>
      <c r="O157" s="228"/>
      <c r="P157" s="228"/>
      <c r="Q157" s="228"/>
      <c r="R157" s="228"/>
      <c r="S157" s="228"/>
      <c r="T157" s="229"/>
      <c r="AT157" s="230" t="s">
        <v>212</v>
      </c>
      <c r="AU157" s="230" t="s">
        <v>81</v>
      </c>
      <c r="AV157" s="12" t="s">
        <v>83</v>
      </c>
      <c r="AW157" s="12" t="s">
        <v>37</v>
      </c>
      <c r="AX157" s="12" t="s">
        <v>74</v>
      </c>
      <c r="AY157" s="230" t="s">
        <v>136</v>
      </c>
    </row>
    <row r="158" spans="2:51" s="13" customFormat="1" ht="13.5">
      <c r="B158" s="231"/>
      <c r="C158" s="232"/>
      <c r="D158" s="203" t="s">
        <v>212</v>
      </c>
      <c r="E158" s="233" t="s">
        <v>21</v>
      </c>
      <c r="F158" s="234" t="s">
        <v>214</v>
      </c>
      <c r="G158" s="232"/>
      <c r="H158" s="235">
        <v>28.29</v>
      </c>
      <c r="I158" s="236"/>
      <c r="J158" s="232"/>
      <c r="K158" s="232"/>
      <c r="L158" s="237"/>
      <c r="M158" s="238"/>
      <c r="N158" s="239"/>
      <c r="O158" s="239"/>
      <c r="P158" s="239"/>
      <c r="Q158" s="239"/>
      <c r="R158" s="239"/>
      <c r="S158" s="239"/>
      <c r="T158" s="240"/>
      <c r="AT158" s="241" t="s">
        <v>212</v>
      </c>
      <c r="AU158" s="241" t="s">
        <v>81</v>
      </c>
      <c r="AV158" s="13" t="s">
        <v>135</v>
      </c>
      <c r="AW158" s="13" t="s">
        <v>37</v>
      </c>
      <c r="AX158" s="13" t="s">
        <v>81</v>
      </c>
      <c r="AY158" s="241" t="s">
        <v>136</v>
      </c>
    </row>
    <row r="159" spans="2:65" s="1" customFormat="1" ht="16.5" customHeight="1">
      <c r="B159" s="40"/>
      <c r="C159" s="191" t="s">
        <v>335</v>
      </c>
      <c r="D159" s="191" t="s">
        <v>137</v>
      </c>
      <c r="E159" s="192" t="s">
        <v>682</v>
      </c>
      <c r="F159" s="193" t="s">
        <v>683</v>
      </c>
      <c r="G159" s="194" t="s">
        <v>259</v>
      </c>
      <c r="H159" s="195">
        <v>24.6</v>
      </c>
      <c r="I159" s="196"/>
      <c r="J159" s="197">
        <f>ROUND(I159*H159,2)</f>
        <v>0</v>
      </c>
      <c r="K159" s="193" t="s">
        <v>141</v>
      </c>
      <c r="L159" s="60"/>
      <c r="M159" s="198" t="s">
        <v>21</v>
      </c>
      <c r="N159" s="199" t="s">
        <v>45</v>
      </c>
      <c r="O159" s="41"/>
      <c r="P159" s="200">
        <f>O159*H159</f>
        <v>0</v>
      </c>
      <c r="Q159" s="200">
        <v>0</v>
      </c>
      <c r="R159" s="200">
        <f>Q159*H159</f>
        <v>0</v>
      </c>
      <c r="S159" s="200">
        <v>0</v>
      </c>
      <c r="T159" s="201">
        <f>S159*H159</f>
        <v>0</v>
      </c>
      <c r="AR159" s="23" t="s">
        <v>281</v>
      </c>
      <c r="AT159" s="23" t="s">
        <v>137</v>
      </c>
      <c r="AU159" s="23" t="s">
        <v>81</v>
      </c>
      <c r="AY159" s="23" t="s">
        <v>136</v>
      </c>
      <c r="BE159" s="202">
        <f>IF(N159="základní",J159,0)</f>
        <v>0</v>
      </c>
      <c r="BF159" s="202">
        <f>IF(N159="snížená",J159,0)</f>
        <v>0</v>
      </c>
      <c r="BG159" s="202">
        <f>IF(N159="zákl. přenesená",J159,0)</f>
        <v>0</v>
      </c>
      <c r="BH159" s="202">
        <f>IF(N159="sníž. přenesená",J159,0)</f>
        <v>0</v>
      </c>
      <c r="BI159" s="202">
        <f>IF(N159="nulová",J159,0)</f>
        <v>0</v>
      </c>
      <c r="BJ159" s="23" t="s">
        <v>81</v>
      </c>
      <c r="BK159" s="202">
        <f>ROUND(I159*H159,2)</f>
        <v>0</v>
      </c>
      <c r="BL159" s="23" t="s">
        <v>281</v>
      </c>
      <c r="BM159" s="23" t="s">
        <v>684</v>
      </c>
    </row>
    <row r="160" spans="2:51" s="14" customFormat="1" ht="13.5">
      <c r="B160" s="252"/>
      <c r="C160" s="253"/>
      <c r="D160" s="203" t="s">
        <v>212</v>
      </c>
      <c r="E160" s="254" t="s">
        <v>21</v>
      </c>
      <c r="F160" s="255" t="s">
        <v>685</v>
      </c>
      <c r="G160" s="253"/>
      <c r="H160" s="254" t="s">
        <v>21</v>
      </c>
      <c r="I160" s="256"/>
      <c r="J160" s="253"/>
      <c r="K160" s="253"/>
      <c r="L160" s="257"/>
      <c r="M160" s="258"/>
      <c r="N160" s="259"/>
      <c r="O160" s="259"/>
      <c r="P160" s="259"/>
      <c r="Q160" s="259"/>
      <c r="R160" s="259"/>
      <c r="S160" s="259"/>
      <c r="T160" s="260"/>
      <c r="AT160" s="261" t="s">
        <v>212</v>
      </c>
      <c r="AU160" s="261" t="s">
        <v>81</v>
      </c>
      <c r="AV160" s="14" t="s">
        <v>81</v>
      </c>
      <c r="AW160" s="14" t="s">
        <v>37</v>
      </c>
      <c r="AX160" s="14" t="s">
        <v>74</v>
      </c>
      <c r="AY160" s="261" t="s">
        <v>136</v>
      </c>
    </row>
    <row r="161" spans="2:51" s="12" customFormat="1" ht="13.5">
      <c r="B161" s="220"/>
      <c r="C161" s="221"/>
      <c r="D161" s="203" t="s">
        <v>212</v>
      </c>
      <c r="E161" s="222" t="s">
        <v>21</v>
      </c>
      <c r="F161" s="223" t="s">
        <v>677</v>
      </c>
      <c r="G161" s="221"/>
      <c r="H161" s="224">
        <v>24.6</v>
      </c>
      <c r="I161" s="225"/>
      <c r="J161" s="221"/>
      <c r="K161" s="221"/>
      <c r="L161" s="226"/>
      <c r="M161" s="227"/>
      <c r="N161" s="228"/>
      <c r="O161" s="228"/>
      <c r="P161" s="228"/>
      <c r="Q161" s="228"/>
      <c r="R161" s="228"/>
      <c r="S161" s="228"/>
      <c r="T161" s="229"/>
      <c r="AT161" s="230" t="s">
        <v>212</v>
      </c>
      <c r="AU161" s="230" t="s">
        <v>81</v>
      </c>
      <c r="AV161" s="12" t="s">
        <v>83</v>
      </c>
      <c r="AW161" s="12" t="s">
        <v>37</v>
      </c>
      <c r="AX161" s="12" t="s">
        <v>74</v>
      </c>
      <c r="AY161" s="230" t="s">
        <v>136</v>
      </c>
    </row>
    <row r="162" spans="2:51" s="13" customFormat="1" ht="13.5">
      <c r="B162" s="231"/>
      <c r="C162" s="232"/>
      <c r="D162" s="203" t="s">
        <v>212</v>
      </c>
      <c r="E162" s="233" t="s">
        <v>21</v>
      </c>
      <c r="F162" s="234" t="s">
        <v>214</v>
      </c>
      <c r="G162" s="232"/>
      <c r="H162" s="235">
        <v>24.6</v>
      </c>
      <c r="I162" s="236"/>
      <c r="J162" s="232"/>
      <c r="K162" s="232"/>
      <c r="L162" s="237"/>
      <c r="M162" s="238"/>
      <c r="N162" s="239"/>
      <c r="O162" s="239"/>
      <c r="P162" s="239"/>
      <c r="Q162" s="239"/>
      <c r="R162" s="239"/>
      <c r="S162" s="239"/>
      <c r="T162" s="240"/>
      <c r="AT162" s="241" t="s">
        <v>212</v>
      </c>
      <c r="AU162" s="241" t="s">
        <v>81</v>
      </c>
      <c r="AV162" s="13" t="s">
        <v>135</v>
      </c>
      <c r="AW162" s="13" t="s">
        <v>37</v>
      </c>
      <c r="AX162" s="13" t="s">
        <v>81</v>
      </c>
      <c r="AY162" s="241" t="s">
        <v>136</v>
      </c>
    </row>
    <row r="163" spans="2:65" s="1" customFormat="1" ht="16.5" customHeight="1">
      <c r="B163" s="40"/>
      <c r="C163" s="191" t="s">
        <v>339</v>
      </c>
      <c r="D163" s="191" t="s">
        <v>137</v>
      </c>
      <c r="E163" s="192" t="s">
        <v>686</v>
      </c>
      <c r="F163" s="193" t="s">
        <v>687</v>
      </c>
      <c r="G163" s="194" t="s">
        <v>259</v>
      </c>
      <c r="H163" s="195">
        <v>24.6</v>
      </c>
      <c r="I163" s="196"/>
      <c r="J163" s="197">
        <f>ROUND(I163*H163,2)</f>
        <v>0</v>
      </c>
      <c r="K163" s="193" t="s">
        <v>141</v>
      </c>
      <c r="L163" s="60"/>
      <c r="M163" s="198" t="s">
        <v>21</v>
      </c>
      <c r="N163" s="199" t="s">
        <v>45</v>
      </c>
      <c r="O163" s="41"/>
      <c r="P163" s="200">
        <f>O163*H163</f>
        <v>0</v>
      </c>
      <c r="Q163" s="200">
        <v>0</v>
      </c>
      <c r="R163" s="200">
        <f>Q163*H163</f>
        <v>0</v>
      </c>
      <c r="S163" s="200">
        <v>0</v>
      </c>
      <c r="T163" s="201">
        <f>S163*H163</f>
        <v>0</v>
      </c>
      <c r="AR163" s="23" t="s">
        <v>281</v>
      </c>
      <c r="AT163" s="23" t="s">
        <v>137</v>
      </c>
      <c r="AU163" s="23" t="s">
        <v>81</v>
      </c>
      <c r="AY163" s="23" t="s">
        <v>136</v>
      </c>
      <c r="BE163" s="202">
        <f>IF(N163="základní",J163,0)</f>
        <v>0</v>
      </c>
      <c r="BF163" s="202">
        <f>IF(N163="snížená",J163,0)</f>
        <v>0</v>
      </c>
      <c r="BG163" s="202">
        <f>IF(N163="zákl. přenesená",J163,0)</f>
        <v>0</v>
      </c>
      <c r="BH163" s="202">
        <f>IF(N163="sníž. přenesená",J163,0)</f>
        <v>0</v>
      </c>
      <c r="BI163" s="202">
        <f>IF(N163="nulová",J163,0)</f>
        <v>0</v>
      </c>
      <c r="BJ163" s="23" t="s">
        <v>81</v>
      </c>
      <c r="BK163" s="202">
        <f>ROUND(I163*H163,2)</f>
        <v>0</v>
      </c>
      <c r="BL163" s="23" t="s">
        <v>281</v>
      </c>
      <c r="BM163" s="23" t="s">
        <v>688</v>
      </c>
    </row>
    <row r="164" spans="2:51" s="14" customFormat="1" ht="13.5">
      <c r="B164" s="252"/>
      <c r="C164" s="253"/>
      <c r="D164" s="203" t="s">
        <v>212</v>
      </c>
      <c r="E164" s="254" t="s">
        <v>21</v>
      </c>
      <c r="F164" s="255" t="s">
        <v>685</v>
      </c>
      <c r="G164" s="253"/>
      <c r="H164" s="254" t="s">
        <v>21</v>
      </c>
      <c r="I164" s="256"/>
      <c r="J164" s="253"/>
      <c r="K164" s="253"/>
      <c r="L164" s="257"/>
      <c r="M164" s="258"/>
      <c r="N164" s="259"/>
      <c r="O164" s="259"/>
      <c r="P164" s="259"/>
      <c r="Q164" s="259"/>
      <c r="R164" s="259"/>
      <c r="S164" s="259"/>
      <c r="T164" s="260"/>
      <c r="AT164" s="261" t="s">
        <v>212</v>
      </c>
      <c r="AU164" s="261" t="s">
        <v>81</v>
      </c>
      <c r="AV164" s="14" t="s">
        <v>81</v>
      </c>
      <c r="AW164" s="14" t="s">
        <v>37</v>
      </c>
      <c r="AX164" s="14" t="s">
        <v>74</v>
      </c>
      <c r="AY164" s="261" t="s">
        <v>136</v>
      </c>
    </row>
    <row r="165" spans="2:51" s="12" customFormat="1" ht="13.5">
      <c r="B165" s="220"/>
      <c r="C165" s="221"/>
      <c r="D165" s="203" t="s">
        <v>212</v>
      </c>
      <c r="E165" s="222" t="s">
        <v>21</v>
      </c>
      <c r="F165" s="223" t="s">
        <v>677</v>
      </c>
      <c r="G165" s="221"/>
      <c r="H165" s="224">
        <v>24.6</v>
      </c>
      <c r="I165" s="225"/>
      <c r="J165" s="221"/>
      <c r="K165" s="221"/>
      <c r="L165" s="226"/>
      <c r="M165" s="227"/>
      <c r="N165" s="228"/>
      <c r="O165" s="228"/>
      <c r="P165" s="228"/>
      <c r="Q165" s="228"/>
      <c r="R165" s="228"/>
      <c r="S165" s="228"/>
      <c r="T165" s="229"/>
      <c r="AT165" s="230" t="s">
        <v>212</v>
      </c>
      <c r="AU165" s="230" t="s">
        <v>81</v>
      </c>
      <c r="AV165" s="12" t="s">
        <v>83</v>
      </c>
      <c r="AW165" s="12" t="s">
        <v>37</v>
      </c>
      <c r="AX165" s="12" t="s">
        <v>74</v>
      </c>
      <c r="AY165" s="230" t="s">
        <v>136</v>
      </c>
    </row>
    <row r="166" spans="2:51" s="13" customFormat="1" ht="13.5">
      <c r="B166" s="231"/>
      <c r="C166" s="232"/>
      <c r="D166" s="203" t="s">
        <v>212</v>
      </c>
      <c r="E166" s="233" t="s">
        <v>21</v>
      </c>
      <c r="F166" s="234" t="s">
        <v>214</v>
      </c>
      <c r="G166" s="232"/>
      <c r="H166" s="235">
        <v>24.6</v>
      </c>
      <c r="I166" s="236"/>
      <c r="J166" s="232"/>
      <c r="K166" s="232"/>
      <c r="L166" s="237"/>
      <c r="M166" s="238"/>
      <c r="N166" s="239"/>
      <c r="O166" s="239"/>
      <c r="P166" s="239"/>
      <c r="Q166" s="239"/>
      <c r="R166" s="239"/>
      <c r="S166" s="239"/>
      <c r="T166" s="240"/>
      <c r="AT166" s="241" t="s">
        <v>212</v>
      </c>
      <c r="AU166" s="241" t="s">
        <v>81</v>
      </c>
      <c r="AV166" s="13" t="s">
        <v>135</v>
      </c>
      <c r="AW166" s="13" t="s">
        <v>37</v>
      </c>
      <c r="AX166" s="13" t="s">
        <v>81</v>
      </c>
      <c r="AY166" s="241" t="s">
        <v>136</v>
      </c>
    </row>
    <row r="167" spans="2:65" s="1" customFormat="1" ht="25.5" customHeight="1">
      <c r="B167" s="40"/>
      <c r="C167" s="191" t="s">
        <v>343</v>
      </c>
      <c r="D167" s="191" t="s">
        <v>137</v>
      </c>
      <c r="E167" s="192" t="s">
        <v>689</v>
      </c>
      <c r="F167" s="193" t="s">
        <v>690</v>
      </c>
      <c r="G167" s="194" t="s">
        <v>245</v>
      </c>
      <c r="H167" s="195">
        <v>0.054</v>
      </c>
      <c r="I167" s="196"/>
      <c r="J167" s="197">
        <f>ROUND(I167*H167,2)</f>
        <v>0</v>
      </c>
      <c r="K167" s="193" t="s">
        <v>141</v>
      </c>
      <c r="L167" s="60"/>
      <c r="M167" s="198" t="s">
        <v>21</v>
      </c>
      <c r="N167" s="262" t="s">
        <v>45</v>
      </c>
      <c r="O167" s="207"/>
      <c r="P167" s="263">
        <f>O167*H167</f>
        <v>0</v>
      </c>
      <c r="Q167" s="263">
        <v>0</v>
      </c>
      <c r="R167" s="263">
        <f>Q167*H167</f>
        <v>0</v>
      </c>
      <c r="S167" s="263">
        <v>0</v>
      </c>
      <c r="T167" s="264">
        <f>S167*H167</f>
        <v>0</v>
      </c>
      <c r="AR167" s="23" t="s">
        <v>281</v>
      </c>
      <c r="AT167" s="23" t="s">
        <v>137</v>
      </c>
      <c r="AU167" s="23" t="s">
        <v>81</v>
      </c>
      <c r="AY167" s="23" t="s">
        <v>136</v>
      </c>
      <c r="BE167" s="202">
        <f>IF(N167="základní",J167,0)</f>
        <v>0</v>
      </c>
      <c r="BF167" s="202">
        <f>IF(N167="snížená",J167,0)</f>
        <v>0</v>
      </c>
      <c r="BG167" s="202">
        <f>IF(N167="zákl. přenesená",J167,0)</f>
        <v>0</v>
      </c>
      <c r="BH167" s="202">
        <f>IF(N167="sníž. přenesená",J167,0)</f>
        <v>0</v>
      </c>
      <c r="BI167" s="202">
        <f>IF(N167="nulová",J167,0)</f>
        <v>0</v>
      </c>
      <c r="BJ167" s="23" t="s">
        <v>81</v>
      </c>
      <c r="BK167" s="202">
        <f>ROUND(I167*H167,2)</f>
        <v>0</v>
      </c>
      <c r="BL167" s="23" t="s">
        <v>281</v>
      </c>
      <c r="BM167" s="23" t="s">
        <v>691</v>
      </c>
    </row>
    <row r="168" spans="2:12" s="1" customFormat="1" ht="6.95" customHeight="1">
      <c r="B168" s="55"/>
      <c r="C168" s="56"/>
      <c r="D168" s="56"/>
      <c r="E168" s="56"/>
      <c r="F168" s="56"/>
      <c r="G168" s="56"/>
      <c r="H168" s="56"/>
      <c r="I168" s="147"/>
      <c r="J168" s="56"/>
      <c r="K168" s="56"/>
      <c r="L168" s="60"/>
    </row>
  </sheetData>
  <sheetProtection algorithmName="SHA-512" hashValue="WcuD67lmDrBoDte2MsI/ulePKdRbT3RtDtr9mnPalnjjBwN3bewaxWCr+jCauM9okiUMs11nrEDaQdixmVPaxg==" saltValue="wGFytpw1N5OYjnUhxLqPOCIkMu15yNHDIg9GkdjRGVeg11J0YgvJ1504o3dSVMXixToYsAJ6+vQZxpO4zZUPsg==" spinCount="100000" sheet="1" objects="1" scenarios="1" formatColumns="0" formatRows="0" autoFilter="0"/>
  <autoFilter ref="C87:K167"/>
  <mergeCells count="13">
    <mergeCell ref="E80:H80"/>
    <mergeCell ref="G1:H1"/>
    <mergeCell ref="L2:V2"/>
    <mergeCell ref="E49:H49"/>
    <mergeCell ref="E51:H51"/>
    <mergeCell ref="J55:J56"/>
    <mergeCell ref="E76:H76"/>
    <mergeCell ref="E78:H78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portrait" paperSize="9" scale="70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R14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20"/>
      <c r="C1" s="120"/>
      <c r="D1" s="121" t="s">
        <v>1</v>
      </c>
      <c r="E1" s="120"/>
      <c r="F1" s="122" t="s">
        <v>104</v>
      </c>
      <c r="G1" s="315" t="s">
        <v>105</v>
      </c>
      <c r="H1" s="315"/>
      <c r="I1" s="123"/>
      <c r="J1" s="122" t="s">
        <v>106</v>
      </c>
      <c r="K1" s="121" t="s">
        <v>107</v>
      </c>
      <c r="L1" s="122" t="s">
        <v>108</v>
      </c>
      <c r="M1" s="122"/>
      <c r="N1" s="122"/>
      <c r="O1" s="122"/>
      <c r="P1" s="122"/>
      <c r="Q1" s="122"/>
      <c r="R1" s="122"/>
      <c r="S1" s="122"/>
      <c r="T1" s="122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AT2" s="23" t="s">
        <v>103</v>
      </c>
    </row>
    <row r="3" spans="2:46" ht="6.95" customHeight="1">
      <c r="B3" s="24"/>
      <c r="C3" s="25"/>
      <c r="D3" s="25"/>
      <c r="E3" s="25"/>
      <c r="F3" s="25"/>
      <c r="G3" s="25"/>
      <c r="H3" s="25"/>
      <c r="I3" s="124"/>
      <c r="J3" s="25"/>
      <c r="K3" s="26"/>
      <c r="AT3" s="23" t="s">
        <v>83</v>
      </c>
    </row>
    <row r="4" spans="2:46" ht="36.95" customHeight="1">
      <c r="B4" s="27"/>
      <c r="C4" s="28"/>
      <c r="D4" s="29" t="s">
        <v>109</v>
      </c>
      <c r="E4" s="28"/>
      <c r="F4" s="28"/>
      <c r="G4" s="28"/>
      <c r="H4" s="28"/>
      <c r="I4" s="125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25"/>
      <c r="J5" s="28"/>
      <c r="K5" s="30"/>
    </row>
    <row r="6" spans="2:11" ht="13.5">
      <c r="B6" s="27"/>
      <c r="C6" s="28"/>
      <c r="D6" s="36" t="s">
        <v>18</v>
      </c>
      <c r="E6" s="28"/>
      <c r="F6" s="28"/>
      <c r="G6" s="28"/>
      <c r="H6" s="28"/>
      <c r="I6" s="125"/>
      <c r="J6" s="28"/>
      <c r="K6" s="30"/>
    </row>
    <row r="7" spans="2:11" ht="16.5" customHeight="1">
      <c r="B7" s="27"/>
      <c r="C7" s="28"/>
      <c r="D7" s="28"/>
      <c r="E7" s="307" t="str">
        <f>'Rekapitulace stavby'!K6</f>
        <v>Rozšíření parkoviště u DPS Revoluční, Nový Jičín</v>
      </c>
      <c r="F7" s="308"/>
      <c r="G7" s="308"/>
      <c r="H7" s="308"/>
      <c r="I7" s="125"/>
      <c r="J7" s="28"/>
      <c r="K7" s="30"/>
    </row>
    <row r="8" spans="2:11" ht="13.5">
      <c r="B8" s="27"/>
      <c r="C8" s="28"/>
      <c r="D8" s="36" t="s">
        <v>110</v>
      </c>
      <c r="E8" s="28"/>
      <c r="F8" s="28"/>
      <c r="G8" s="28"/>
      <c r="H8" s="28"/>
      <c r="I8" s="125"/>
      <c r="J8" s="28"/>
      <c r="K8" s="30"/>
    </row>
    <row r="9" spans="2:11" s="1" customFormat="1" ht="16.5" customHeight="1">
      <c r="B9" s="40"/>
      <c r="C9" s="41"/>
      <c r="D9" s="41"/>
      <c r="E9" s="307" t="s">
        <v>506</v>
      </c>
      <c r="F9" s="310"/>
      <c r="G9" s="310"/>
      <c r="H9" s="310"/>
      <c r="I9" s="126"/>
      <c r="J9" s="41"/>
      <c r="K9" s="44"/>
    </row>
    <row r="10" spans="2:11" s="1" customFormat="1" ht="13.5">
      <c r="B10" s="40"/>
      <c r="C10" s="41"/>
      <c r="D10" s="36" t="s">
        <v>195</v>
      </c>
      <c r="E10" s="41"/>
      <c r="F10" s="41"/>
      <c r="G10" s="41"/>
      <c r="H10" s="41"/>
      <c r="I10" s="126"/>
      <c r="J10" s="41"/>
      <c r="K10" s="44"/>
    </row>
    <row r="11" spans="2:11" s="1" customFormat="1" ht="36.95" customHeight="1">
      <c r="B11" s="40"/>
      <c r="C11" s="41"/>
      <c r="D11" s="41"/>
      <c r="E11" s="309" t="s">
        <v>692</v>
      </c>
      <c r="F11" s="310"/>
      <c r="G11" s="310"/>
      <c r="H11" s="310"/>
      <c r="I11" s="126"/>
      <c r="J11" s="41"/>
      <c r="K11" s="44"/>
    </row>
    <row r="12" spans="2:11" s="1" customFormat="1" ht="13.5">
      <c r="B12" s="40"/>
      <c r="C12" s="41"/>
      <c r="D12" s="41"/>
      <c r="E12" s="41"/>
      <c r="F12" s="41"/>
      <c r="G12" s="41"/>
      <c r="H12" s="41"/>
      <c r="I12" s="126"/>
      <c r="J12" s="41"/>
      <c r="K12" s="44"/>
    </row>
    <row r="13" spans="2:11" s="1" customFormat="1" ht="14.45" customHeight="1">
      <c r="B13" s="40"/>
      <c r="C13" s="41"/>
      <c r="D13" s="36" t="s">
        <v>20</v>
      </c>
      <c r="E13" s="41"/>
      <c r="F13" s="34" t="s">
        <v>21</v>
      </c>
      <c r="G13" s="41"/>
      <c r="H13" s="41"/>
      <c r="I13" s="127" t="s">
        <v>22</v>
      </c>
      <c r="J13" s="34" t="s">
        <v>21</v>
      </c>
      <c r="K13" s="44"/>
    </row>
    <row r="14" spans="2:11" s="1" customFormat="1" ht="14.45" customHeight="1">
      <c r="B14" s="40"/>
      <c r="C14" s="41"/>
      <c r="D14" s="36" t="s">
        <v>23</v>
      </c>
      <c r="E14" s="41"/>
      <c r="F14" s="34" t="s">
        <v>24</v>
      </c>
      <c r="G14" s="41"/>
      <c r="H14" s="41"/>
      <c r="I14" s="127" t="s">
        <v>25</v>
      </c>
      <c r="J14" s="128" t="str">
        <f>'Rekapitulace stavby'!AN8</f>
        <v>18. 6. 2018</v>
      </c>
      <c r="K14" s="44"/>
    </row>
    <row r="15" spans="2:11" s="1" customFormat="1" ht="10.9" customHeight="1">
      <c r="B15" s="40"/>
      <c r="C15" s="41"/>
      <c r="D15" s="41"/>
      <c r="E15" s="41"/>
      <c r="F15" s="41"/>
      <c r="G15" s="41"/>
      <c r="H15" s="41"/>
      <c r="I15" s="126"/>
      <c r="J15" s="41"/>
      <c r="K15" s="44"/>
    </row>
    <row r="16" spans="2:11" s="1" customFormat="1" ht="14.45" customHeight="1">
      <c r="B16" s="40"/>
      <c r="C16" s="41"/>
      <c r="D16" s="36" t="s">
        <v>27</v>
      </c>
      <c r="E16" s="41"/>
      <c r="F16" s="41"/>
      <c r="G16" s="41"/>
      <c r="H16" s="41"/>
      <c r="I16" s="127" t="s">
        <v>28</v>
      </c>
      <c r="J16" s="34" t="s">
        <v>29</v>
      </c>
      <c r="K16" s="44"/>
    </row>
    <row r="17" spans="2:11" s="1" customFormat="1" ht="18" customHeight="1">
      <c r="B17" s="40"/>
      <c r="C17" s="41"/>
      <c r="D17" s="41"/>
      <c r="E17" s="34" t="s">
        <v>30</v>
      </c>
      <c r="F17" s="41"/>
      <c r="G17" s="41"/>
      <c r="H17" s="41"/>
      <c r="I17" s="127" t="s">
        <v>31</v>
      </c>
      <c r="J17" s="34" t="s">
        <v>32</v>
      </c>
      <c r="K17" s="44"/>
    </row>
    <row r="18" spans="2:11" s="1" customFormat="1" ht="6.95" customHeight="1">
      <c r="B18" s="40"/>
      <c r="C18" s="41"/>
      <c r="D18" s="41"/>
      <c r="E18" s="41"/>
      <c r="F18" s="41"/>
      <c r="G18" s="41"/>
      <c r="H18" s="41"/>
      <c r="I18" s="126"/>
      <c r="J18" s="41"/>
      <c r="K18" s="44"/>
    </row>
    <row r="19" spans="2:11" s="1" customFormat="1" ht="14.45" customHeight="1">
      <c r="B19" s="40"/>
      <c r="C19" s="41"/>
      <c r="D19" s="36" t="s">
        <v>33</v>
      </c>
      <c r="E19" s="41"/>
      <c r="F19" s="41"/>
      <c r="G19" s="41"/>
      <c r="H19" s="41"/>
      <c r="I19" s="127" t="s">
        <v>28</v>
      </c>
      <c r="J19" s="34" t="str">
        <f>IF('Rekapitulace stavby'!AN13="Vyplň údaj","",IF('Rekapitulace stavby'!AN13="","",'Rekapitulace stavby'!AN13))</f>
        <v/>
      </c>
      <c r="K19" s="44"/>
    </row>
    <row r="20" spans="2:11" s="1" customFormat="1" ht="18" customHeight="1">
      <c r="B20" s="40"/>
      <c r="C20" s="41"/>
      <c r="D20" s="41"/>
      <c r="E20" s="34" t="str">
        <f>IF('Rekapitulace stavby'!E14="Vyplň údaj","",IF('Rekapitulace stavby'!E14="","",'Rekapitulace stavby'!E14))</f>
        <v/>
      </c>
      <c r="F20" s="41"/>
      <c r="G20" s="41"/>
      <c r="H20" s="41"/>
      <c r="I20" s="127" t="s">
        <v>31</v>
      </c>
      <c r="J20" s="34" t="str">
        <f>IF('Rekapitulace stavby'!AN14="Vyplň údaj","",IF('Rekapitulace stavby'!AN14="","",'Rekapitulace stavby'!AN14))</f>
        <v/>
      </c>
      <c r="K20" s="44"/>
    </row>
    <row r="21" spans="2:11" s="1" customFormat="1" ht="6.95" customHeight="1">
      <c r="B21" s="40"/>
      <c r="C21" s="41"/>
      <c r="D21" s="41"/>
      <c r="E21" s="41"/>
      <c r="F21" s="41"/>
      <c r="G21" s="41"/>
      <c r="H21" s="41"/>
      <c r="I21" s="126"/>
      <c r="J21" s="41"/>
      <c r="K21" s="44"/>
    </row>
    <row r="22" spans="2:11" s="1" customFormat="1" ht="14.45" customHeight="1">
      <c r="B22" s="40"/>
      <c r="C22" s="41"/>
      <c r="D22" s="36" t="s">
        <v>35</v>
      </c>
      <c r="E22" s="41"/>
      <c r="F22" s="41"/>
      <c r="G22" s="41"/>
      <c r="H22" s="41"/>
      <c r="I22" s="127" t="s">
        <v>28</v>
      </c>
      <c r="J22" s="34" t="s">
        <v>36</v>
      </c>
      <c r="K22" s="44"/>
    </row>
    <row r="23" spans="2:11" s="1" customFormat="1" ht="18" customHeight="1">
      <c r="B23" s="40"/>
      <c r="C23" s="41"/>
      <c r="D23" s="41"/>
      <c r="E23" s="34" t="s">
        <v>38</v>
      </c>
      <c r="F23" s="41"/>
      <c r="G23" s="41"/>
      <c r="H23" s="41"/>
      <c r="I23" s="127" t="s">
        <v>31</v>
      </c>
      <c r="J23" s="34" t="s">
        <v>21</v>
      </c>
      <c r="K23" s="44"/>
    </row>
    <row r="24" spans="2:11" s="1" customFormat="1" ht="6.95" customHeight="1">
      <c r="B24" s="40"/>
      <c r="C24" s="41"/>
      <c r="D24" s="41"/>
      <c r="E24" s="41"/>
      <c r="F24" s="41"/>
      <c r="G24" s="41"/>
      <c r="H24" s="41"/>
      <c r="I24" s="126"/>
      <c r="J24" s="41"/>
      <c r="K24" s="44"/>
    </row>
    <row r="25" spans="2:11" s="1" customFormat="1" ht="14.45" customHeight="1">
      <c r="B25" s="40"/>
      <c r="C25" s="41"/>
      <c r="D25" s="36" t="s">
        <v>39</v>
      </c>
      <c r="E25" s="41"/>
      <c r="F25" s="41"/>
      <c r="G25" s="41"/>
      <c r="H25" s="41"/>
      <c r="I25" s="126"/>
      <c r="J25" s="41"/>
      <c r="K25" s="44"/>
    </row>
    <row r="26" spans="2:11" s="7" customFormat="1" ht="16.5" customHeight="1">
      <c r="B26" s="129"/>
      <c r="C26" s="130"/>
      <c r="D26" s="130"/>
      <c r="E26" s="272" t="s">
        <v>21</v>
      </c>
      <c r="F26" s="272"/>
      <c r="G26" s="272"/>
      <c r="H26" s="272"/>
      <c r="I26" s="131"/>
      <c r="J26" s="130"/>
      <c r="K26" s="132"/>
    </row>
    <row r="27" spans="2:11" s="1" customFormat="1" ht="6.95" customHeight="1">
      <c r="B27" s="40"/>
      <c r="C27" s="41"/>
      <c r="D27" s="41"/>
      <c r="E27" s="41"/>
      <c r="F27" s="41"/>
      <c r="G27" s="41"/>
      <c r="H27" s="41"/>
      <c r="I27" s="126"/>
      <c r="J27" s="41"/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33"/>
      <c r="J28" s="84"/>
      <c r="K28" s="134"/>
    </row>
    <row r="29" spans="2:11" s="1" customFormat="1" ht="25.35" customHeight="1">
      <c r="B29" s="40"/>
      <c r="C29" s="41"/>
      <c r="D29" s="135" t="s">
        <v>40</v>
      </c>
      <c r="E29" s="41"/>
      <c r="F29" s="41"/>
      <c r="G29" s="41"/>
      <c r="H29" s="41"/>
      <c r="I29" s="126"/>
      <c r="J29" s="136">
        <f>ROUND(J87,2)</f>
        <v>0</v>
      </c>
      <c r="K29" s="44"/>
    </row>
    <row r="30" spans="2:11" s="1" customFormat="1" ht="6.95" customHeight="1">
      <c r="B30" s="40"/>
      <c r="C30" s="41"/>
      <c r="D30" s="84"/>
      <c r="E30" s="84"/>
      <c r="F30" s="84"/>
      <c r="G30" s="84"/>
      <c r="H30" s="84"/>
      <c r="I30" s="133"/>
      <c r="J30" s="84"/>
      <c r="K30" s="134"/>
    </row>
    <row r="31" spans="2:11" s="1" customFormat="1" ht="14.45" customHeight="1">
      <c r="B31" s="40"/>
      <c r="C31" s="41"/>
      <c r="D31" s="41"/>
      <c r="E31" s="41"/>
      <c r="F31" s="45" t="s">
        <v>42</v>
      </c>
      <c r="G31" s="41"/>
      <c r="H31" s="41"/>
      <c r="I31" s="137" t="s">
        <v>41</v>
      </c>
      <c r="J31" s="45" t="s">
        <v>43</v>
      </c>
      <c r="K31" s="44"/>
    </row>
    <row r="32" spans="2:11" s="1" customFormat="1" ht="14.45" customHeight="1">
      <c r="B32" s="40"/>
      <c r="C32" s="41"/>
      <c r="D32" s="48" t="s">
        <v>44</v>
      </c>
      <c r="E32" s="48" t="s">
        <v>45</v>
      </c>
      <c r="F32" s="138">
        <f>ROUND(SUM(BE87:BE144),2)</f>
        <v>0</v>
      </c>
      <c r="G32" s="41"/>
      <c r="H32" s="41"/>
      <c r="I32" s="139">
        <v>0.21</v>
      </c>
      <c r="J32" s="138">
        <f>ROUND(ROUND((SUM(BE87:BE144)),2)*I32,2)</f>
        <v>0</v>
      </c>
      <c r="K32" s="44"/>
    </row>
    <row r="33" spans="2:11" s="1" customFormat="1" ht="14.45" customHeight="1">
      <c r="B33" s="40"/>
      <c r="C33" s="41"/>
      <c r="D33" s="41"/>
      <c r="E33" s="48" t="s">
        <v>46</v>
      </c>
      <c r="F33" s="138">
        <f>ROUND(SUM(BF87:BF144),2)</f>
        <v>0</v>
      </c>
      <c r="G33" s="41"/>
      <c r="H33" s="41"/>
      <c r="I33" s="139">
        <v>0.15</v>
      </c>
      <c r="J33" s="138">
        <f>ROUND(ROUND((SUM(BF87:BF144)),2)*I33,2)</f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47</v>
      </c>
      <c r="F34" s="138">
        <f>ROUND(SUM(BG87:BG144),2)</f>
        <v>0</v>
      </c>
      <c r="G34" s="41"/>
      <c r="H34" s="41"/>
      <c r="I34" s="139">
        <v>0.21</v>
      </c>
      <c r="J34" s="138">
        <v>0</v>
      </c>
      <c r="K34" s="44"/>
    </row>
    <row r="35" spans="2:11" s="1" customFormat="1" ht="14.45" customHeight="1" hidden="1">
      <c r="B35" s="40"/>
      <c r="C35" s="41"/>
      <c r="D35" s="41"/>
      <c r="E35" s="48" t="s">
        <v>48</v>
      </c>
      <c r="F35" s="138">
        <f>ROUND(SUM(BH87:BH144),2)</f>
        <v>0</v>
      </c>
      <c r="G35" s="41"/>
      <c r="H35" s="41"/>
      <c r="I35" s="139">
        <v>0.15</v>
      </c>
      <c r="J35" s="138">
        <v>0</v>
      </c>
      <c r="K35" s="44"/>
    </row>
    <row r="36" spans="2:11" s="1" customFormat="1" ht="14.45" customHeight="1" hidden="1">
      <c r="B36" s="40"/>
      <c r="C36" s="41"/>
      <c r="D36" s="41"/>
      <c r="E36" s="48" t="s">
        <v>49</v>
      </c>
      <c r="F36" s="138">
        <f>ROUND(SUM(BI87:BI144),2)</f>
        <v>0</v>
      </c>
      <c r="G36" s="41"/>
      <c r="H36" s="41"/>
      <c r="I36" s="139">
        <v>0</v>
      </c>
      <c r="J36" s="138">
        <v>0</v>
      </c>
      <c r="K36" s="44"/>
    </row>
    <row r="37" spans="2:11" s="1" customFormat="1" ht="6.95" customHeight="1">
      <c r="B37" s="40"/>
      <c r="C37" s="41"/>
      <c r="D37" s="41"/>
      <c r="E37" s="41"/>
      <c r="F37" s="41"/>
      <c r="G37" s="41"/>
      <c r="H37" s="41"/>
      <c r="I37" s="126"/>
      <c r="J37" s="41"/>
      <c r="K37" s="44"/>
    </row>
    <row r="38" spans="2:11" s="1" customFormat="1" ht="25.35" customHeight="1">
      <c r="B38" s="40"/>
      <c r="C38" s="140"/>
      <c r="D38" s="141" t="s">
        <v>50</v>
      </c>
      <c r="E38" s="78"/>
      <c r="F38" s="78"/>
      <c r="G38" s="142" t="s">
        <v>51</v>
      </c>
      <c r="H38" s="143" t="s">
        <v>52</v>
      </c>
      <c r="I38" s="144"/>
      <c r="J38" s="145">
        <f>SUM(J29:J36)</f>
        <v>0</v>
      </c>
      <c r="K38" s="146"/>
    </row>
    <row r="39" spans="2:11" s="1" customFormat="1" ht="14.45" customHeight="1">
      <c r="B39" s="55"/>
      <c r="C39" s="56"/>
      <c r="D39" s="56"/>
      <c r="E39" s="56"/>
      <c r="F39" s="56"/>
      <c r="G39" s="56"/>
      <c r="H39" s="56"/>
      <c r="I39" s="147"/>
      <c r="J39" s="56"/>
      <c r="K39" s="57"/>
    </row>
    <row r="43" spans="2:11" s="1" customFormat="1" ht="6.95" customHeight="1">
      <c r="B43" s="148"/>
      <c r="C43" s="149"/>
      <c r="D43" s="149"/>
      <c r="E43" s="149"/>
      <c r="F43" s="149"/>
      <c r="G43" s="149"/>
      <c r="H43" s="149"/>
      <c r="I43" s="150"/>
      <c r="J43" s="149"/>
      <c r="K43" s="151"/>
    </row>
    <row r="44" spans="2:11" s="1" customFormat="1" ht="36.95" customHeight="1">
      <c r="B44" s="40"/>
      <c r="C44" s="29" t="s">
        <v>112</v>
      </c>
      <c r="D44" s="41"/>
      <c r="E44" s="41"/>
      <c r="F44" s="41"/>
      <c r="G44" s="41"/>
      <c r="H44" s="41"/>
      <c r="I44" s="126"/>
      <c r="J44" s="41"/>
      <c r="K44" s="44"/>
    </row>
    <row r="45" spans="2:11" s="1" customFormat="1" ht="6.95" customHeight="1">
      <c r="B45" s="40"/>
      <c r="C45" s="41"/>
      <c r="D45" s="41"/>
      <c r="E45" s="41"/>
      <c r="F45" s="41"/>
      <c r="G45" s="41"/>
      <c r="H45" s="41"/>
      <c r="I45" s="126"/>
      <c r="J45" s="41"/>
      <c r="K45" s="44"/>
    </row>
    <row r="46" spans="2:11" s="1" customFormat="1" ht="14.45" customHeight="1">
      <c r="B46" s="40"/>
      <c r="C46" s="36" t="s">
        <v>18</v>
      </c>
      <c r="D46" s="41"/>
      <c r="E46" s="41"/>
      <c r="F46" s="41"/>
      <c r="G46" s="41"/>
      <c r="H46" s="41"/>
      <c r="I46" s="126"/>
      <c r="J46" s="41"/>
      <c r="K46" s="44"/>
    </row>
    <row r="47" spans="2:11" s="1" customFormat="1" ht="16.5" customHeight="1">
      <c r="B47" s="40"/>
      <c r="C47" s="41"/>
      <c r="D47" s="41"/>
      <c r="E47" s="307" t="str">
        <f>E7</f>
        <v>Rozšíření parkoviště u DPS Revoluční, Nový Jičín</v>
      </c>
      <c r="F47" s="308"/>
      <c r="G47" s="308"/>
      <c r="H47" s="308"/>
      <c r="I47" s="126"/>
      <c r="J47" s="41"/>
      <c r="K47" s="44"/>
    </row>
    <row r="48" spans="2:11" ht="13.5">
      <c r="B48" s="27"/>
      <c r="C48" s="36" t="s">
        <v>110</v>
      </c>
      <c r="D48" s="28"/>
      <c r="E48" s="28"/>
      <c r="F48" s="28"/>
      <c r="G48" s="28"/>
      <c r="H48" s="28"/>
      <c r="I48" s="125"/>
      <c r="J48" s="28"/>
      <c r="K48" s="30"/>
    </row>
    <row r="49" spans="2:11" s="1" customFormat="1" ht="16.5" customHeight="1">
      <c r="B49" s="40"/>
      <c r="C49" s="41"/>
      <c r="D49" s="41"/>
      <c r="E49" s="307" t="s">
        <v>506</v>
      </c>
      <c r="F49" s="310"/>
      <c r="G49" s="310"/>
      <c r="H49" s="310"/>
      <c r="I49" s="126"/>
      <c r="J49" s="41"/>
      <c r="K49" s="44"/>
    </row>
    <row r="50" spans="2:11" s="1" customFormat="1" ht="14.45" customHeight="1">
      <c r="B50" s="40"/>
      <c r="C50" s="36" t="s">
        <v>195</v>
      </c>
      <c r="D50" s="41"/>
      <c r="E50" s="41"/>
      <c r="F50" s="41"/>
      <c r="G50" s="41"/>
      <c r="H50" s="41"/>
      <c r="I50" s="126"/>
      <c r="J50" s="41"/>
      <c r="K50" s="44"/>
    </row>
    <row r="51" spans="2:11" s="1" customFormat="1" ht="17.25" customHeight="1">
      <c r="B51" s="40"/>
      <c r="C51" s="41"/>
      <c r="D51" s="41"/>
      <c r="E51" s="309" t="str">
        <f>E11</f>
        <v>2.3 - ORL</v>
      </c>
      <c r="F51" s="310"/>
      <c r="G51" s="310"/>
      <c r="H51" s="310"/>
      <c r="I51" s="126"/>
      <c r="J51" s="41"/>
      <c r="K51" s="44"/>
    </row>
    <row r="52" spans="2:11" s="1" customFormat="1" ht="6.95" customHeight="1">
      <c r="B52" s="40"/>
      <c r="C52" s="41"/>
      <c r="D52" s="41"/>
      <c r="E52" s="41"/>
      <c r="F52" s="41"/>
      <c r="G52" s="41"/>
      <c r="H52" s="41"/>
      <c r="I52" s="126"/>
      <c r="J52" s="41"/>
      <c r="K52" s="44"/>
    </row>
    <row r="53" spans="2:11" s="1" customFormat="1" ht="18" customHeight="1">
      <c r="B53" s="40"/>
      <c r="C53" s="36" t="s">
        <v>23</v>
      </c>
      <c r="D53" s="41"/>
      <c r="E53" s="41"/>
      <c r="F53" s="34" t="str">
        <f>F14</f>
        <v>Nový Jičín</v>
      </c>
      <c r="G53" s="41"/>
      <c r="H53" s="41"/>
      <c r="I53" s="127" t="s">
        <v>25</v>
      </c>
      <c r="J53" s="128" t="str">
        <f>IF(J14="","",J14)</f>
        <v>18. 6. 2018</v>
      </c>
      <c r="K53" s="44"/>
    </row>
    <row r="54" spans="2:11" s="1" customFormat="1" ht="6.95" customHeight="1">
      <c r="B54" s="40"/>
      <c r="C54" s="41"/>
      <c r="D54" s="41"/>
      <c r="E54" s="41"/>
      <c r="F54" s="41"/>
      <c r="G54" s="41"/>
      <c r="H54" s="41"/>
      <c r="I54" s="126"/>
      <c r="J54" s="41"/>
      <c r="K54" s="44"/>
    </row>
    <row r="55" spans="2:11" s="1" customFormat="1" ht="13.5">
      <c r="B55" s="40"/>
      <c r="C55" s="36" t="s">
        <v>27</v>
      </c>
      <c r="D55" s="41"/>
      <c r="E55" s="41"/>
      <c r="F55" s="34" t="str">
        <f>E17</f>
        <v>Město Nový Jičín</v>
      </c>
      <c r="G55" s="41"/>
      <c r="H55" s="41"/>
      <c r="I55" s="127" t="s">
        <v>35</v>
      </c>
      <c r="J55" s="272" t="str">
        <f>E23</f>
        <v>Ing. Miroslav Knápek</v>
      </c>
      <c r="K55" s="44"/>
    </row>
    <row r="56" spans="2:11" s="1" customFormat="1" ht="14.45" customHeight="1">
      <c r="B56" s="40"/>
      <c r="C56" s="36" t="s">
        <v>33</v>
      </c>
      <c r="D56" s="41"/>
      <c r="E56" s="41"/>
      <c r="F56" s="34" t="str">
        <f>IF(E20="","",E20)</f>
        <v/>
      </c>
      <c r="G56" s="41"/>
      <c r="H56" s="41"/>
      <c r="I56" s="126"/>
      <c r="J56" s="311"/>
      <c r="K56" s="44"/>
    </row>
    <row r="57" spans="2:11" s="1" customFormat="1" ht="10.35" customHeight="1">
      <c r="B57" s="40"/>
      <c r="C57" s="41"/>
      <c r="D57" s="41"/>
      <c r="E57" s="41"/>
      <c r="F57" s="41"/>
      <c r="G57" s="41"/>
      <c r="H57" s="41"/>
      <c r="I57" s="126"/>
      <c r="J57" s="41"/>
      <c r="K57" s="44"/>
    </row>
    <row r="58" spans="2:11" s="1" customFormat="1" ht="29.25" customHeight="1">
      <c r="B58" s="40"/>
      <c r="C58" s="152" t="s">
        <v>113</v>
      </c>
      <c r="D58" s="140"/>
      <c r="E58" s="140"/>
      <c r="F58" s="140"/>
      <c r="G58" s="140"/>
      <c r="H58" s="140"/>
      <c r="I58" s="153"/>
      <c r="J58" s="154" t="s">
        <v>114</v>
      </c>
      <c r="K58" s="155"/>
    </row>
    <row r="59" spans="2:11" s="1" customFormat="1" ht="10.35" customHeight="1">
      <c r="B59" s="40"/>
      <c r="C59" s="41"/>
      <c r="D59" s="41"/>
      <c r="E59" s="41"/>
      <c r="F59" s="41"/>
      <c r="G59" s="41"/>
      <c r="H59" s="41"/>
      <c r="I59" s="126"/>
      <c r="J59" s="41"/>
      <c r="K59" s="44"/>
    </row>
    <row r="60" spans="2:47" s="1" customFormat="1" ht="29.25" customHeight="1">
      <c r="B60" s="40"/>
      <c r="C60" s="156" t="s">
        <v>115</v>
      </c>
      <c r="D60" s="41"/>
      <c r="E60" s="41"/>
      <c r="F60" s="41"/>
      <c r="G60" s="41"/>
      <c r="H60" s="41"/>
      <c r="I60" s="126"/>
      <c r="J60" s="136">
        <f>J87</f>
        <v>0</v>
      </c>
      <c r="K60" s="44"/>
      <c r="AU60" s="23" t="s">
        <v>116</v>
      </c>
    </row>
    <row r="61" spans="2:11" s="8" customFormat="1" ht="24.95" customHeight="1">
      <c r="B61" s="157"/>
      <c r="C61" s="158"/>
      <c r="D61" s="159" t="s">
        <v>197</v>
      </c>
      <c r="E61" s="160"/>
      <c r="F61" s="160"/>
      <c r="G61" s="160"/>
      <c r="H61" s="160"/>
      <c r="I61" s="161"/>
      <c r="J61" s="162">
        <f>J88</f>
        <v>0</v>
      </c>
      <c r="K61" s="163"/>
    </row>
    <row r="62" spans="2:11" s="11" customFormat="1" ht="19.9" customHeight="1">
      <c r="B62" s="209"/>
      <c r="C62" s="210"/>
      <c r="D62" s="211" t="s">
        <v>198</v>
      </c>
      <c r="E62" s="212"/>
      <c r="F62" s="212"/>
      <c r="G62" s="212"/>
      <c r="H62" s="212"/>
      <c r="I62" s="213"/>
      <c r="J62" s="214">
        <f>J89</f>
        <v>0</v>
      </c>
      <c r="K62" s="215"/>
    </row>
    <row r="63" spans="2:11" s="11" customFormat="1" ht="19.9" customHeight="1">
      <c r="B63" s="209"/>
      <c r="C63" s="210"/>
      <c r="D63" s="211" t="s">
        <v>199</v>
      </c>
      <c r="E63" s="212"/>
      <c r="F63" s="212"/>
      <c r="G63" s="212"/>
      <c r="H63" s="212"/>
      <c r="I63" s="213"/>
      <c r="J63" s="214">
        <f>J130</f>
        <v>0</v>
      </c>
      <c r="K63" s="215"/>
    </row>
    <row r="64" spans="2:11" s="11" customFormat="1" ht="19.9" customHeight="1">
      <c r="B64" s="209"/>
      <c r="C64" s="210"/>
      <c r="D64" s="211" t="s">
        <v>201</v>
      </c>
      <c r="E64" s="212"/>
      <c r="F64" s="212"/>
      <c r="G64" s="212"/>
      <c r="H64" s="212"/>
      <c r="I64" s="213"/>
      <c r="J64" s="214">
        <f>J137</f>
        <v>0</v>
      </c>
      <c r="K64" s="215"/>
    </row>
    <row r="65" spans="2:11" s="11" customFormat="1" ht="19.9" customHeight="1">
      <c r="B65" s="209"/>
      <c r="C65" s="210"/>
      <c r="D65" s="211" t="s">
        <v>204</v>
      </c>
      <c r="E65" s="212"/>
      <c r="F65" s="212"/>
      <c r="G65" s="212"/>
      <c r="H65" s="212"/>
      <c r="I65" s="213"/>
      <c r="J65" s="214">
        <f>J143</f>
        <v>0</v>
      </c>
      <c r="K65" s="215"/>
    </row>
    <row r="66" spans="2:11" s="1" customFormat="1" ht="21.75" customHeight="1">
      <c r="B66" s="40"/>
      <c r="C66" s="41"/>
      <c r="D66" s="41"/>
      <c r="E66" s="41"/>
      <c r="F66" s="41"/>
      <c r="G66" s="41"/>
      <c r="H66" s="41"/>
      <c r="I66" s="126"/>
      <c r="J66" s="41"/>
      <c r="K66" s="44"/>
    </row>
    <row r="67" spans="2:11" s="1" customFormat="1" ht="6.95" customHeight="1">
      <c r="B67" s="55"/>
      <c r="C67" s="56"/>
      <c r="D67" s="56"/>
      <c r="E67" s="56"/>
      <c r="F67" s="56"/>
      <c r="G67" s="56"/>
      <c r="H67" s="56"/>
      <c r="I67" s="147"/>
      <c r="J67" s="56"/>
      <c r="K67" s="57"/>
    </row>
    <row r="71" spans="2:12" s="1" customFormat="1" ht="6.95" customHeight="1">
      <c r="B71" s="58"/>
      <c r="C71" s="59"/>
      <c r="D71" s="59"/>
      <c r="E71" s="59"/>
      <c r="F71" s="59"/>
      <c r="G71" s="59"/>
      <c r="H71" s="59"/>
      <c r="I71" s="150"/>
      <c r="J71" s="59"/>
      <c r="K71" s="59"/>
      <c r="L71" s="60"/>
    </row>
    <row r="72" spans="2:12" s="1" customFormat="1" ht="36.95" customHeight="1">
      <c r="B72" s="40"/>
      <c r="C72" s="61" t="s">
        <v>119</v>
      </c>
      <c r="D72" s="62"/>
      <c r="E72" s="62"/>
      <c r="F72" s="62"/>
      <c r="G72" s="62"/>
      <c r="H72" s="62"/>
      <c r="I72" s="164"/>
      <c r="J72" s="62"/>
      <c r="K72" s="62"/>
      <c r="L72" s="60"/>
    </row>
    <row r="73" spans="2:12" s="1" customFormat="1" ht="6.95" customHeight="1">
      <c r="B73" s="40"/>
      <c r="C73" s="62"/>
      <c r="D73" s="62"/>
      <c r="E73" s="62"/>
      <c r="F73" s="62"/>
      <c r="G73" s="62"/>
      <c r="H73" s="62"/>
      <c r="I73" s="164"/>
      <c r="J73" s="62"/>
      <c r="K73" s="62"/>
      <c r="L73" s="60"/>
    </row>
    <row r="74" spans="2:12" s="1" customFormat="1" ht="14.45" customHeight="1">
      <c r="B74" s="40"/>
      <c r="C74" s="64" t="s">
        <v>18</v>
      </c>
      <c r="D74" s="62"/>
      <c r="E74" s="62"/>
      <c r="F74" s="62"/>
      <c r="G74" s="62"/>
      <c r="H74" s="62"/>
      <c r="I74" s="164"/>
      <c r="J74" s="62"/>
      <c r="K74" s="62"/>
      <c r="L74" s="60"/>
    </row>
    <row r="75" spans="2:12" s="1" customFormat="1" ht="16.5" customHeight="1">
      <c r="B75" s="40"/>
      <c r="C75" s="62"/>
      <c r="D75" s="62"/>
      <c r="E75" s="312" t="str">
        <f>E7</f>
        <v>Rozšíření parkoviště u DPS Revoluční, Nový Jičín</v>
      </c>
      <c r="F75" s="313"/>
      <c r="G75" s="313"/>
      <c r="H75" s="313"/>
      <c r="I75" s="164"/>
      <c r="J75" s="62"/>
      <c r="K75" s="62"/>
      <c r="L75" s="60"/>
    </row>
    <row r="76" spans="2:12" ht="13.5">
      <c r="B76" s="27"/>
      <c r="C76" s="64" t="s">
        <v>110</v>
      </c>
      <c r="D76" s="216"/>
      <c r="E76" s="216"/>
      <c r="F76" s="216"/>
      <c r="G76" s="216"/>
      <c r="H76" s="216"/>
      <c r="J76" s="216"/>
      <c r="K76" s="216"/>
      <c r="L76" s="217"/>
    </row>
    <row r="77" spans="2:12" s="1" customFormat="1" ht="16.5" customHeight="1">
      <c r="B77" s="40"/>
      <c r="C77" s="62"/>
      <c r="D77" s="62"/>
      <c r="E77" s="312" t="s">
        <v>506</v>
      </c>
      <c r="F77" s="314"/>
      <c r="G77" s="314"/>
      <c r="H77" s="314"/>
      <c r="I77" s="164"/>
      <c r="J77" s="62"/>
      <c r="K77" s="62"/>
      <c r="L77" s="60"/>
    </row>
    <row r="78" spans="2:12" s="1" customFormat="1" ht="14.45" customHeight="1">
      <c r="B78" s="40"/>
      <c r="C78" s="64" t="s">
        <v>195</v>
      </c>
      <c r="D78" s="62"/>
      <c r="E78" s="62"/>
      <c r="F78" s="62"/>
      <c r="G78" s="62"/>
      <c r="H78" s="62"/>
      <c r="I78" s="164"/>
      <c r="J78" s="62"/>
      <c r="K78" s="62"/>
      <c r="L78" s="60"/>
    </row>
    <row r="79" spans="2:12" s="1" customFormat="1" ht="17.25" customHeight="1">
      <c r="B79" s="40"/>
      <c r="C79" s="62"/>
      <c r="D79" s="62"/>
      <c r="E79" s="283" t="str">
        <f>E11</f>
        <v>2.3 - ORL</v>
      </c>
      <c r="F79" s="314"/>
      <c r="G79" s="314"/>
      <c r="H79" s="314"/>
      <c r="I79" s="164"/>
      <c r="J79" s="62"/>
      <c r="K79" s="62"/>
      <c r="L79" s="60"/>
    </row>
    <row r="80" spans="2:12" s="1" customFormat="1" ht="6.95" customHeight="1">
      <c r="B80" s="40"/>
      <c r="C80" s="62"/>
      <c r="D80" s="62"/>
      <c r="E80" s="62"/>
      <c r="F80" s="62"/>
      <c r="G80" s="62"/>
      <c r="H80" s="62"/>
      <c r="I80" s="164"/>
      <c r="J80" s="62"/>
      <c r="K80" s="62"/>
      <c r="L80" s="60"/>
    </row>
    <row r="81" spans="2:12" s="1" customFormat="1" ht="18" customHeight="1">
      <c r="B81" s="40"/>
      <c r="C81" s="64" t="s">
        <v>23</v>
      </c>
      <c r="D81" s="62"/>
      <c r="E81" s="62"/>
      <c r="F81" s="165" t="str">
        <f>F14</f>
        <v>Nový Jičín</v>
      </c>
      <c r="G81" s="62"/>
      <c r="H81" s="62"/>
      <c r="I81" s="166" t="s">
        <v>25</v>
      </c>
      <c r="J81" s="72" t="str">
        <f>IF(J14="","",J14)</f>
        <v>18. 6. 2018</v>
      </c>
      <c r="K81" s="62"/>
      <c r="L81" s="60"/>
    </row>
    <row r="82" spans="2:12" s="1" customFormat="1" ht="6.95" customHeight="1">
      <c r="B82" s="40"/>
      <c r="C82" s="62"/>
      <c r="D82" s="62"/>
      <c r="E82" s="62"/>
      <c r="F82" s="62"/>
      <c r="G82" s="62"/>
      <c r="H82" s="62"/>
      <c r="I82" s="164"/>
      <c r="J82" s="62"/>
      <c r="K82" s="62"/>
      <c r="L82" s="60"/>
    </row>
    <row r="83" spans="2:12" s="1" customFormat="1" ht="13.5">
      <c r="B83" s="40"/>
      <c r="C83" s="64" t="s">
        <v>27</v>
      </c>
      <c r="D83" s="62"/>
      <c r="E83" s="62"/>
      <c r="F83" s="165" t="str">
        <f>E17</f>
        <v>Město Nový Jičín</v>
      </c>
      <c r="G83" s="62"/>
      <c r="H83" s="62"/>
      <c r="I83" s="166" t="s">
        <v>35</v>
      </c>
      <c r="J83" s="165" t="str">
        <f>E23</f>
        <v>Ing. Miroslav Knápek</v>
      </c>
      <c r="K83" s="62"/>
      <c r="L83" s="60"/>
    </row>
    <row r="84" spans="2:12" s="1" customFormat="1" ht="14.45" customHeight="1">
      <c r="B84" s="40"/>
      <c r="C84" s="64" t="s">
        <v>33</v>
      </c>
      <c r="D84" s="62"/>
      <c r="E84" s="62"/>
      <c r="F84" s="165" t="str">
        <f>IF(E20="","",E20)</f>
        <v/>
      </c>
      <c r="G84" s="62"/>
      <c r="H84" s="62"/>
      <c r="I84" s="164"/>
      <c r="J84" s="62"/>
      <c r="K84" s="62"/>
      <c r="L84" s="60"/>
    </row>
    <row r="85" spans="2:12" s="1" customFormat="1" ht="10.35" customHeight="1">
      <c r="B85" s="40"/>
      <c r="C85" s="62"/>
      <c r="D85" s="62"/>
      <c r="E85" s="62"/>
      <c r="F85" s="62"/>
      <c r="G85" s="62"/>
      <c r="H85" s="62"/>
      <c r="I85" s="164"/>
      <c r="J85" s="62"/>
      <c r="K85" s="62"/>
      <c r="L85" s="60"/>
    </row>
    <row r="86" spans="2:20" s="9" customFormat="1" ht="29.25" customHeight="1">
      <c r="B86" s="167"/>
      <c r="C86" s="168" t="s">
        <v>120</v>
      </c>
      <c r="D86" s="169" t="s">
        <v>59</v>
      </c>
      <c r="E86" s="169" t="s">
        <v>55</v>
      </c>
      <c r="F86" s="169" t="s">
        <v>121</v>
      </c>
      <c r="G86" s="169" t="s">
        <v>122</v>
      </c>
      <c r="H86" s="169" t="s">
        <v>123</v>
      </c>
      <c r="I86" s="170" t="s">
        <v>124</v>
      </c>
      <c r="J86" s="169" t="s">
        <v>114</v>
      </c>
      <c r="K86" s="171" t="s">
        <v>125</v>
      </c>
      <c r="L86" s="172"/>
      <c r="M86" s="80" t="s">
        <v>126</v>
      </c>
      <c r="N86" s="81" t="s">
        <v>44</v>
      </c>
      <c r="O86" s="81" t="s">
        <v>127</v>
      </c>
      <c r="P86" s="81" t="s">
        <v>128</v>
      </c>
      <c r="Q86" s="81" t="s">
        <v>129</v>
      </c>
      <c r="R86" s="81" t="s">
        <v>130</v>
      </c>
      <c r="S86" s="81" t="s">
        <v>131</v>
      </c>
      <c r="T86" s="82" t="s">
        <v>132</v>
      </c>
    </row>
    <row r="87" spans="2:63" s="1" customFormat="1" ht="29.25" customHeight="1">
      <c r="B87" s="40"/>
      <c r="C87" s="86" t="s">
        <v>115</v>
      </c>
      <c r="D87" s="62"/>
      <c r="E87" s="62"/>
      <c r="F87" s="62"/>
      <c r="G87" s="62"/>
      <c r="H87" s="62"/>
      <c r="I87" s="164"/>
      <c r="J87" s="173">
        <f>BK87</f>
        <v>0</v>
      </c>
      <c r="K87" s="62"/>
      <c r="L87" s="60"/>
      <c r="M87" s="83"/>
      <c r="N87" s="84"/>
      <c r="O87" s="84"/>
      <c r="P87" s="174">
        <f>P88</f>
        <v>0</v>
      </c>
      <c r="Q87" s="84"/>
      <c r="R87" s="174">
        <f>R88</f>
        <v>7.6416948</v>
      </c>
      <c r="S87" s="84"/>
      <c r="T87" s="175">
        <f>T88</f>
        <v>0</v>
      </c>
      <c r="AT87" s="23" t="s">
        <v>73</v>
      </c>
      <c r="AU87" s="23" t="s">
        <v>116</v>
      </c>
      <c r="BK87" s="176">
        <f>BK88</f>
        <v>0</v>
      </c>
    </row>
    <row r="88" spans="2:63" s="10" customFormat="1" ht="37.35" customHeight="1">
      <c r="B88" s="177"/>
      <c r="C88" s="178"/>
      <c r="D88" s="179" t="s">
        <v>73</v>
      </c>
      <c r="E88" s="180" t="s">
        <v>205</v>
      </c>
      <c r="F88" s="180" t="s">
        <v>206</v>
      </c>
      <c r="G88" s="178"/>
      <c r="H88" s="178"/>
      <c r="I88" s="181"/>
      <c r="J88" s="182">
        <f>BK88</f>
        <v>0</v>
      </c>
      <c r="K88" s="178"/>
      <c r="L88" s="183"/>
      <c r="M88" s="184"/>
      <c r="N88" s="185"/>
      <c r="O88" s="185"/>
      <c r="P88" s="186">
        <f>P89+P130+P137+P143</f>
        <v>0</v>
      </c>
      <c r="Q88" s="185"/>
      <c r="R88" s="186">
        <f>R89+R130+R137+R143</f>
        <v>7.6416948</v>
      </c>
      <c r="S88" s="185"/>
      <c r="T88" s="187">
        <f>T89+T130+T137+T143</f>
        <v>0</v>
      </c>
      <c r="AR88" s="188" t="s">
        <v>81</v>
      </c>
      <c r="AT88" s="189" t="s">
        <v>73</v>
      </c>
      <c r="AU88" s="189" t="s">
        <v>74</v>
      </c>
      <c r="AY88" s="188" t="s">
        <v>136</v>
      </c>
      <c r="BK88" s="190">
        <f>BK89+BK130+BK137+BK143</f>
        <v>0</v>
      </c>
    </row>
    <row r="89" spans="2:63" s="10" customFormat="1" ht="19.9" customHeight="1">
      <c r="B89" s="177"/>
      <c r="C89" s="178"/>
      <c r="D89" s="179" t="s">
        <v>73</v>
      </c>
      <c r="E89" s="218" t="s">
        <v>81</v>
      </c>
      <c r="F89" s="218" t="s">
        <v>207</v>
      </c>
      <c r="G89" s="178"/>
      <c r="H89" s="178"/>
      <c r="I89" s="181"/>
      <c r="J89" s="219">
        <f>BK89</f>
        <v>0</v>
      </c>
      <c r="K89" s="178"/>
      <c r="L89" s="183"/>
      <c r="M89" s="184"/>
      <c r="N89" s="185"/>
      <c r="O89" s="185"/>
      <c r="P89" s="186">
        <f>SUM(P90:P129)</f>
        <v>0</v>
      </c>
      <c r="Q89" s="185"/>
      <c r="R89" s="186">
        <f>SUM(R90:R129)</f>
        <v>0.041694800000000004</v>
      </c>
      <c r="S89" s="185"/>
      <c r="T89" s="187">
        <f>SUM(T90:T129)</f>
        <v>0</v>
      </c>
      <c r="AR89" s="188" t="s">
        <v>81</v>
      </c>
      <c r="AT89" s="189" t="s">
        <v>73</v>
      </c>
      <c r="AU89" s="189" t="s">
        <v>81</v>
      </c>
      <c r="AY89" s="188" t="s">
        <v>136</v>
      </c>
      <c r="BK89" s="190">
        <f>SUM(BK90:BK129)</f>
        <v>0</v>
      </c>
    </row>
    <row r="90" spans="2:65" s="1" customFormat="1" ht="16.5" customHeight="1">
      <c r="B90" s="40"/>
      <c r="C90" s="191" t="s">
        <v>81</v>
      </c>
      <c r="D90" s="191" t="s">
        <v>137</v>
      </c>
      <c r="E90" s="192" t="s">
        <v>508</v>
      </c>
      <c r="F90" s="193" t="s">
        <v>509</v>
      </c>
      <c r="G90" s="194" t="s">
        <v>510</v>
      </c>
      <c r="H90" s="195">
        <v>50</v>
      </c>
      <c r="I90" s="196"/>
      <c r="J90" s="197">
        <f>ROUND(I90*H90,2)</f>
        <v>0</v>
      </c>
      <c r="K90" s="193" t="s">
        <v>141</v>
      </c>
      <c r="L90" s="60"/>
      <c r="M90" s="198" t="s">
        <v>21</v>
      </c>
      <c r="N90" s="199" t="s">
        <v>45</v>
      </c>
      <c r="O90" s="41"/>
      <c r="P90" s="200">
        <f>O90*H90</f>
        <v>0</v>
      </c>
      <c r="Q90" s="200">
        <v>0</v>
      </c>
      <c r="R90" s="200">
        <f>Q90*H90</f>
        <v>0</v>
      </c>
      <c r="S90" s="200">
        <v>0</v>
      </c>
      <c r="T90" s="201">
        <f>S90*H90</f>
        <v>0</v>
      </c>
      <c r="AR90" s="23" t="s">
        <v>135</v>
      </c>
      <c r="AT90" s="23" t="s">
        <v>137</v>
      </c>
      <c r="AU90" s="23" t="s">
        <v>83</v>
      </c>
      <c r="AY90" s="23" t="s">
        <v>136</v>
      </c>
      <c r="BE90" s="202">
        <f>IF(N90="základní",J90,0)</f>
        <v>0</v>
      </c>
      <c r="BF90" s="202">
        <f>IF(N90="snížená",J90,0)</f>
        <v>0</v>
      </c>
      <c r="BG90" s="202">
        <f>IF(N90="zákl. přenesená",J90,0)</f>
        <v>0</v>
      </c>
      <c r="BH90" s="202">
        <f>IF(N90="sníž. přenesená",J90,0)</f>
        <v>0</v>
      </c>
      <c r="BI90" s="202">
        <f>IF(N90="nulová",J90,0)</f>
        <v>0</v>
      </c>
      <c r="BJ90" s="23" t="s">
        <v>81</v>
      </c>
      <c r="BK90" s="202">
        <f>ROUND(I90*H90,2)</f>
        <v>0</v>
      </c>
      <c r="BL90" s="23" t="s">
        <v>135</v>
      </c>
      <c r="BM90" s="23" t="s">
        <v>693</v>
      </c>
    </row>
    <row r="91" spans="2:51" s="12" customFormat="1" ht="13.5">
      <c r="B91" s="220"/>
      <c r="C91" s="221"/>
      <c r="D91" s="203" t="s">
        <v>212</v>
      </c>
      <c r="E91" s="222" t="s">
        <v>21</v>
      </c>
      <c r="F91" s="223" t="s">
        <v>623</v>
      </c>
      <c r="G91" s="221"/>
      <c r="H91" s="224">
        <v>50</v>
      </c>
      <c r="I91" s="225"/>
      <c r="J91" s="221"/>
      <c r="K91" s="221"/>
      <c r="L91" s="226"/>
      <c r="M91" s="227"/>
      <c r="N91" s="228"/>
      <c r="O91" s="228"/>
      <c r="P91" s="228"/>
      <c r="Q91" s="228"/>
      <c r="R91" s="228"/>
      <c r="S91" s="228"/>
      <c r="T91" s="229"/>
      <c r="AT91" s="230" t="s">
        <v>212</v>
      </c>
      <c r="AU91" s="230" t="s">
        <v>83</v>
      </c>
      <c r="AV91" s="12" t="s">
        <v>83</v>
      </c>
      <c r="AW91" s="12" t="s">
        <v>37</v>
      </c>
      <c r="AX91" s="12" t="s">
        <v>74</v>
      </c>
      <c r="AY91" s="230" t="s">
        <v>136</v>
      </c>
    </row>
    <row r="92" spans="2:51" s="13" customFormat="1" ht="13.5">
      <c r="B92" s="231"/>
      <c r="C92" s="232"/>
      <c r="D92" s="203" t="s">
        <v>212</v>
      </c>
      <c r="E92" s="233" t="s">
        <v>21</v>
      </c>
      <c r="F92" s="234" t="s">
        <v>214</v>
      </c>
      <c r="G92" s="232"/>
      <c r="H92" s="235">
        <v>50</v>
      </c>
      <c r="I92" s="236"/>
      <c r="J92" s="232"/>
      <c r="K92" s="232"/>
      <c r="L92" s="237"/>
      <c r="M92" s="238"/>
      <c r="N92" s="239"/>
      <c r="O92" s="239"/>
      <c r="P92" s="239"/>
      <c r="Q92" s="239"/>
      <c r="R92" s="239"/>
      <c r="S92" s="239"/>
      <c r="T92" s="240"/>
      <c r="AT92" s="241" t="s">
        <v>212</v>
      </c>
      <c r="AU92" s="241" t="s">
        <v>83</v>
      </c>
      <c r="AV92" s="13" t="s">
        <v>135</v>
      </c>
      <c r="AW92" s="13" t="s">
        <v>37</v>
      </c>
      <c r="AX92" s="13" t="s">
        <v>81</v>
      </c>
      <c r="AY92" s="241" t="s">
        <v>136</v>
      </c>
    </row>
    <row r="93" spans="2:65" s="1" customFormat="1" ht="25.5" customHeight="1">
      <c r="B93" s="40"/>
      <c r="C93" s="191" t="s">
        <v>83</v>
      </c>
      <c r="D93" s="191" t="s">
        <v>137</v>
      </c>
      <c r="E93" s="192" t="s">
        <v>513</v>
      </c>
      <c r="F93" s="193" t="s">
        <v>514</v>
      </c>
      <c r="G93" s="194" t="s">
        <v>515</v>
      </c>
      <c r="H93" s="195">
        <v>5</v>
      </c>
      <c r="I93" s="196"/>
      <c r="J93" s="197">
        <f>ROUND(I93*H93,2)</f>
        <v>0</v>
      </c>
      <c r="K93" s="193" t="s">
        <v>141</v>
      </c>
      <c r="L93" s="60"/>
      <c r="M93" s="198" t="s">
        <v>21</v>
      </c>
      <c r="N93" s="199" t="s">
        <v>45</v>
      </c>
      <c r="O93" s="41"/>
      <c r="P93" s="200">
        <f>O93*H93</f>
        <v>0</v>
      </c>
      <c r="Q93" s="200">
        <v>0</v>
      </c>
      <c r="R93" s="200">
        <f>Q93*H93</f>
        <v>0</v>
      </c>
      <c r="S93" s="200">
        <v>0</v>
      </c>
      <c r="T93" s="201">
        <f>S93*H93</f>
        <v>0</v>
      </c>
      <c r="AR93" s="23" t="s">
        <v>135</v>
      </c>
      <c r="AT93" s="23" t="s">
        <v>137</v>
      </c>
      <c r="AU93" s="23" t="s">
        <v>83</v>
      </c>
      <c r="AY93" s="23" t="s">
        <v>136</v>
      </c>
      <c r="BE93" s="202">
        <f>IF(N93="základní",J93,0)</f>
        <v>0</v>
      </c>
      <c r="BF93" s="202">
        <f>IF(N93="snížená",J93,0)</f>
        <v>0</v>
      </c>
      <c r="BG93" s="202">
        <f>IF(N93="zákl. přenesená",J93,0)</f>
        <v>0</v>
      </c>
      <c r="BH93" s="202">
        <f>IF(N93="sníž. přenesená",J93,0)</f>
        <v>0</v>
      </c>
      <c r="BI93" s="202">
        <f>IF(N93="nulová",J93,0)</f>
        <v>0</v>
      </c>
      <c r="BJ93" s="23" t="s">
        <v>81</v>
      </c>
      <c r="BK93" s="202">
        <f>ROUND(I93*H93,2)</f>
        <v>0</v>
      </c>
      <c r="BL93" s="23" t="s">
        <v>135</v>
      </c>
      <c r="BM93" s="23" t="s">
        <v>694</v>
      </c>
    </row>
    <row r="94" spans="2:65" s="1" customFormat="1" ht="16.5" customHeight="1">
      <c r="B94" s="40"/>
      <c r="C94" s="191" t="s">
        <v>150</v>
      </c>
      <c r="D94" s="191" t="s">
        <v>137</v>
      </c>
      <c r="E94" s="192" t="s">
        <v>517</v>
      </c>
      <c r="F94" s="193" t="s">
        <v>518</v>
      </c>
      <c r="G94" s="194" t="s">
        <v>217</v>
      </c>
      <c r="H94" s="195">
        <v>1.23</v>
      </c>
      <c r="I94" s="196"/>
      <c r="J94" s="197">
        <f>ROUND(I94*H94,2)</f>
        <v>0</v>
      </c>
      <c r="K94" s="193" t="s">
        <v>141</v>
      </c>
      <c r="L94" s="60"/>
      <c r="M94" s="198" t="s">
        <v>21</v>
      </c>
      <c r="N94" s="199" t="s">
        <v>45</v>
      </c>
      <c r="O94" s="41"/>
      <c r="P94" s="200">
        <f>O94*H94</f>
        <v>0</v>
      </c>
      <c r="Q94" s="200">
        <v>0</v>
      </c>
      <c r="R94" s="200">
        <f>Q94*H94</f>
        <v>0</v>
      </c>
      <c r="S94" s="200">
        <v>0</v>
      </c>
      <c r="T94" s="201">
        <f>S94*H94</f>
        <v>0</v>
      </c>
      <c r="AR94" s="23" t="s">
        <v>135</v>
      </c>
      <c r="AT94" s="23" t="s">
        <v>137</v>
      </c>
      <c r="AU94" s="23" t="s">
        <v>83</v>
      </c>
      <c r="AY94" s="23" t="s">
        <v>136</v>
      </c>
      <c r="BE94" s="202">
        <f>IF(N94="základní",J94,0)</f>
        <v>0</v>
      </c>
      <c r="BF94" s="202">
        <f>IF(N94="snížená",J94,0)</f>
        <v>0</v>
      </c>
      <c r="BG94" s="202">
        <f>IF(N94="zákl. přenesená",J94,0)</f>
        <v>0</v>
      </c>
      <c r="BH94" s="202">
        <f>IF(N94="sníž. přenesená",J94,0)</f>
        <v>0</v>
      </c>
      <c r="BI94" s="202">
        <f>IF(N94="nulová",J94,0)</f>
        <v>0</v>
      </c>
      <c r="BJ94" s="23" t="s">
        <v>81</v>
      </c>
      <c r="BK94" s="202">
        <f>ROUND(I94*H94,2)</f>
        <v>0</v>
      </c>
      <c r="BL94" s="23" t="s">
        <v>135</v>
      </c>
      <c r="BM94" s="23" t="s">
        <v>695</v>
      </c>
    </row>
    <row r="95" spans="2:51" s="12" customFormat="1" ht="27">
      <c r="B95" s="220"/>
      <c r="C95" s="221"/>
      <c r="D95" s="203" t="s">
        <v>212</v>
      </c>
      <c r="E95" s="222" t="s">
        <v>21</v>
      </c>
      <c r="F95" s="223" t="s">
        <v>696</v>
      </c>
      <c r="G95" s="221"/>
      <c r="H95" s="224">
        <v>1.23</v>
      </c>
      <c r="I95" s="225"/>
      <c r="J95" s="221"/>
      <c r="K95" s="221"/>
      <c r="L95" s="226"/>
      <c r="M95" s="227"/>
      <c r="N95" s="228"/>
      <c r="O95" s="228"/>
      <c r="P95" s="228"/>
      <c r="Q95" s="228"/>
      <c r="R95" s="228"/>
      <c r="S95" s="228"/>
      <c r="T95" s="229"/>
      <c r="AT95" s="230" t="s">
        <v>212</v>
      </c>
      <c r="AU95" s="230" t="s">
        <v>83</v>
      </c>
      <c r="AV95" s="12" t="s">
        <v>83</v>
      </c>
      <c r="AW95" s="12" t="s">
        <v>37</v>
      </c>
      <c r="AX95" s="12" t="s">
        <v>74</v>
      </c>
      <c r="AY95" s="230" t="s">
        <v>136</v>
      </c>
    </row>
    <row r="96" spans="2:51" s="13" customFormat="1" ht="13.5">
      <c r="B96" s="231"/>
      <c r="C96" s="232"/>
      <c r="D96" s="203" t="s">
        <v>212</v>
      </c>
      <c r="E96" s="233" t="s">
        <v>21</v>
      </c>
      <c r="F96" s="234" t="s">
        <v>214</v>
      </c>
      <c r="G96" s="232"/>
      <c r="H96" s="235">
        <v>1.23</v>
      </c>
      <c r="I96" s="236"/>
      <c r="J96" s="232"/>
      <c r="K96" s="232"/>
      <c r="L96" s="237"/>
      <c r="M96" s="238"/>
      <c r="N96" s="239"/>
      <c r="O96" s="239"/>
      <c r="P96" s="239"/>
      <c r="Q96" s="239"/>
      <c r="R96" s="239"/>
      <c r="S96" s="239"/>
      <c r="T96" s="240"/>
      <c r="AT96" s="241" t="s">
        <v>212</v>
      </c>
      <c r="AU96" s="241" t="s">
        <v>83</v>
      </c>
      <c r="AV96" s="13" t="s">
        <v>135</v>
      </c>
      <c r="AW96" s="13" t="s">
        <v>37</v>
      </c>
      <c r="AX96" s="13" t="s">
        <v>81</v>
      </c>
      <c r="AY96" s="241" t="s">
        <v>136</v>
      </c>
    </row>
    <row r="97" spans="2:65" s="1" customFormat="1" ht="16.5" customHeight="1">
      <c r="B97" s="40"/>
      <c r="C97" s="191" t="s">
        <v>135</v>
      </c>
      <c r="D97" s="191" t="s">
        <v>137</v>
      </c>
      <c r="E97" s="192" t="s">
        <v>627</v>
      </c>
      <c r="F97" s="193" t="s">
        <v>628</v>
      </c>
      <c r="G97" s="194" t="s">
        <v>217</v>
      </c>
      <c r="H97" s="195">
        <v>28</v>
      </c>
      <c r="I97" s="196"/>
      <c r="J97" s="197">
        <f>ROUND(I97*H97,2)</f>
        <v>0</v>
      </c>
      <c r="K97" s="193" t="s">
        <v>141</v>
      </c>
      <c r="L97" s="60"/>
      <c r="M97" s="198" t="s">
        <v>21</v>
      </c>
      <c r="N97" s="199" t="s">
        <v>45</v>
      </c>
      <c r="O97" s="41"/>
      <c r="P97" s="200">
        <f>O97*H97</f>
        <v>0</v>
      </c>
      <c r="Q97" s="200">
        <v>0</v>
      </c>
      <c r="R97" s="200">
        <f>Q97*H97</f>
        <v>0</v>
      </c>
      <c r="S97" s="200">
        <v>0</v>
      </c>
      <c r="T97" s="201">
        <f>S97*H97</f>
        <v>0</v>
      </c>
      <c r="AR97" s="23" t="s">
        <v>135</v>
      </c>
      <c r="AT97" s="23" t="s">
        <v>137</v>
      </c>
      <c r="AU97" s="23" t="s">
        <v>83</v>
      </c>
      <c r="AY97" s="23" t="s">
        <v>136</v>
      </c>
      <c r="BE97" s="202">
        <f>IF(N97="základní",J97,0)</f>
        <v>0</v>
      </c>
      <c r="BF97" s="202">
        <f>IF(N97="snížená",J97,0)</f>
        <v>0</v>
      </c>
      <c r="BG97" s="202">
        <f>IF(N97="zákl. přenesená",J97,0)</f>
        <v>0</v>
      </c>
      <c r="BH97" s="202">
        <f>IF(N97="sníž. přenesená",J97,0)</f>
        <v>0</v>
      </c>
      <c r="BI97" s="202">
        <f>IF(N97="nulová",J97,0)</f>
        <v>0</v>
      </c>
      <c r="BJ97" s="23" t="s">
        <v>81</v>
      </c>
      <c r="BK97" s="202">
        <f>ROUND(I97*H97,2)</f>
        <v>0</v>
      </c>
      <c r="BL97" s="23" t="s">
        <v>135</v>
      </c>
      <c r="BM97" s="23" t="s">
        <v>697</v>
      </c>
    </row>
    <row r="98" spans="2:51" s="12" customFormat="1" ht="13.5">
      <c r="B98" s="220"/>
      <c r="C98" s="221"/>
      <c r="D98" s="203" t="s">
        <v>212</v>
      </c>
      <c r="E98" s="222" t="s">
        <v>21</v>
      </c>
      <c r="F98" s="223" t="s">
        <v>698</v>
      </c>
      <c r="G98" s="221"/>
      <c r="H98" s="224">
        <v>28</v>
      </c>
      <c r="I98" s="225"/>
      <c r="J98" s="221"/>
      <c r="K98" s="221"/>
      <c r="L98" s="226"/>
      <c r="M98" s="227"/>
      <c r="N98" s="228"/>
      <c r="O98" s="228"/>
      <c r="P98" s="228"/>
      <c r="Q98" s="228"/>
      <c r="R98" s="228"/>
      <c r="S98" s="228"/>
      <c r="T98" s="229"/>
      <c r="AT98" s="230" t="s">
        <v>212</v>
      </c>
      <c r="AU98" s="230" t="s">
        <v>83</v>
      </c>
      <c r="AV98" s="12" t="s">
        <v>83</v>
      </c>
      <c r="AW98" s="12" t="s">
        <v>37</v>
      </c>
      <c r="AX98" s="12" t="s">
        <v>74</v>
      </c>
      <c r="AY98" s="230" t="s">
        <v>136</v>
      </c>
    </row>
    <row r="99" spans="2:51" s="13" customFormat="1" ht="13.5">
      <c r="B99" s="231"/>
      <c r="C99" s="232"/>
      <c r="D99" s="203" t="s">
        <v>212</v>
      </c>
      <c r="E99" s="233" t="s">
        <v>21</v>
      </c>
      <c r="F99" s="234" t="s">
        <v>214</v>
      </c>
      <c r="G99" s="232"/>
      <c r="H99" s="235">
        <v>28</v>
      </c>
      <c r="I99" s="236"/>
      <c r="J99" s="232"/>
      <c r="K99" s="232"/>
      <c r="L99" s="237"/>
      <c r="M99" s="238"/>
      <c r="N99" s="239"/>
      <c r="O99" s="239"/>
      <c r="P99" s="239"/>
      <c r="Q99" s="239"/>
      <c r="R99" s="239"/>
      <c r="S99" s="239"/>
      <c r="T99" s="240"/>
      <c r="AT99" s="241" t="s">
        <v>212</v>
      </c>
      <c r="AU99" s="241" t="s">
        <v>83</v>
      </c>
      <c r="AV99" s="13" t="s">
        <v>135</v>
      </c>
      <c r="AW99" s="13" t="s">
        <v>37</v>
      </c>
      <c r="AX99" s="13" t="s">
        <v>81</v>
      </c>
      <c r="AY99" s="241" t="s">
        <v>136</v>
      </c>
    </row>
    <row r="100" spans="2:65" s="1" customFormat="1" ht="16.5" customHeight="1">
      <c r="B100" s="40"/>
      <c r="C100" s="191" t="s">
        <v>158</v>
      </c>
      <c r="D100" s="191" t="s">
        <v>137</v>
      </c>
      <c r="E100" s="192" t="s">
        <v>527</v>
      </c>
      <c r="F100" s="193" t="s">
        <v>528</v>
      </c>
      <c r="G100" s="194" t="s">
        <v>259</v>
      </c>
      <c r="H100" s="195">
        <v>40.754</v>
      </c>
      <c r="I100" s="196"/>
      <c r="J100" s="197">
        <f>ROUND(I100*H100,2)</f>
        <v>0</v>
      </c>
      <c r="K100" s="193" t="s">
        <v>141</v>
      </c>
      <c r="L100" s="60"/>
      <c r="M100" s="198" t="s">
        <v>21</v>
      </c>
      <c r="N100" s="199" t="s">
        <v>45</v>
      </c>
      <c r="O100" s="41"/>
      <c r="P100" s="200">
        <f>O100*H100</f>
        <v>0</v>
      </c>
      <c r="Q100" s="200">
        <v>0.0007</v>
      </c>
      <c r="R100" s="200">
        <f>Q100*H100</f>
        <v>0.0285278</v>
      </c>
      <c r="S100" s="200">
        <v>0</v>
      </c>
      <c r="T100" s="201">
        <f>S100*H100</f>
        <v>0</v>
      </c>
      <c r="AR100" s="23" t="s">
        <v>135</v>
      </c>
      <c r="AT100" s="23" t="s">
        <v>137</v>
      </c>
      <c r="AU100" s="23" t="s">
        <v>83</v>
      </c>
      <c r="AY100" s="23" t="s">
        <v>136</v>
      </c>
      <c r="BE100" s="202">
        <f>IF(N100="základní",J100,0)</f>
        <v>0</v>
      </c>
      <c r="BF100" s="202">
        <f>IF(N100="snížená",J100,0)</f>
        <v>0</v>
      </c>
      <c r="BG100" s="202">
        <f>IF(N100="zákl. přenesená",J100,0)</f>
        <v>0</v>
      </c>
      <c r="BH100" s="202">
        <f>IF(N100="sníž. přenesená",J100,0)</f>
        <v>0</v>
      </c>
      <c r="BI100" s="202">
        <f>IF(N100="nulová",J100,0)</f>
        <v>0</v>
      </c>
      <c r="BJ100" s="23" t="s">
        <v>81</v>
      </c>
      <c r="BK100" s="202">
        <f>ROUND(I100*H100,2)</f>
        <v>0</v>
      </c>
      <c r="BL100" s="23" t="s">
        <v>135</v>
      </c>
      <c r="BM100" s="23" t="s">
        <v>699</v>
      </c>
    </row>
    <row r="101" spans="2:51" s="12" customFormat="1" ht="13.5">
      <c r="B101" s="220"/>
      <c r="C101" s="221"/>
      <c r="D101" s="203" t="s">
        <v>212</v>
      </c>
      <c r="E101" s="222" t="s">
        <v>21</v>
      </c>
      <c r="F101" s="223" t="s">
        <v>700</v>
      </c>
      <c r="G101" s="221"/>
      <c r="H101" s="224">
        <v>40.754</v>
      </c>
      <c r="I101" s="225"/>
      <c r="J101" s="221"/>
      <c r="K101" s="221"/>
      <c r="L101" s="226"/>
      <c r="M101" s="227"/>
      <c r="N101" s="228"/>
      <c r="O101" s="228"/>
      <c r="P101" s="228"/>
      <c r="Q101" s="228"/>
      <c r="R101" s="228"/>
      <c r="S101" s="228"/>
      <c r="T101" s="229"/>
      <c r="AT101" s="230" t="s">
        <v>212</v>
      </c>
      <c r="AU101" s="230" t="s">
        <v>83</v>
      </c>
      <c r="AV101" s="12" t="s">
        <v>83</v>
      </c>
      <c r="AW101" s="12" t="s">
        <v>37</v>
      </c>
      <c r="AX101" s="12" t="s">
        <v>74</v>
      </c>
      <c r="AY101" s="230" t="s">
        <v>136</v>
      </c>
    </row>
    <row r="102" spans="2:51" s="13" customFormat="1" ht="13.5">
      <c r="B102" s="231"/>
      <c r="C102" s="232"/>
      <c r="D102" s="203" t="s">
        <v>212</v>
      </c>
      <c r="E102" s="233" t="s">
        <v>21</v>
      </c>
      <c r="F102" s="234" t="s">
        <v>214</v>
      </c>
      <c r="G102" s="232"/>
      <c r="H102" s="235">
        <v>40.754</v>
      </c>
      <c r="I102" s="236"/>
      <c r="J102" s="232"/>
      <c r="K102" s="232"/>
      <c r="L102" s="237"/>
      <c r="M102" s="238"/>
      <c r="N102" s="239"/>
      <c r="O102" s="239"/>
      <c r="P102" s="239"/>
      <c r="Q102" s="239"/>
      <c r="R102" s="239"/>
      <c r="S102" s="239"/>
      <c r="T102" s="240"/>
      <c r="AT102" s="241" t="s">
        <v>212</v>
      </c>
      <c r="AU102" s="241" t="s">
        <v>83</v>
      </c>
      <c r="AV102" s="13" t="s">
        <v>135</v>
      </c>
      <c r="AW102" s="13" t="s">
        <v>37</v>
      </c>
      <c r="AX102" s="13" t="s">
        <v>81</v>
      </c>
      <c r="AY102" s="241" t="s">
        <v>136</v>
      </c>
    </row>
    <row r="103" spans="2:65" s="1" customFormat="1" ht="16.5" customHeight="1">
      <c r="B103" s="40"/>
      <c r="C103" s="191" t="s">
        <v>162</v>
      </c>
      <c r="D103" s="191" t="s">
        <v>137</v>
      </c>
      <c r="E103" s="192" t="s">
        <v>531</v>
      </c>
      <c r="F103" s="193" t="s">
        <v>532</v>
      </c>
      <c r="G103" s="194" t="s">
        <v>259</v>
      </c>
      <c r="H103" s="195">
        <v>40.754</v>
      </c>
      <c r="I103" s="196"/>
      <c r="J103" s="197">
        <f>ROUND(I103*H103,2)</f>
        <v>0</v>
      </c>
      <c r="K103" s="193" t="s">
        <v>141</v>
      </c>
      <c r="L103" s="60"/>
      <c r="M103" s="198" t="s">
        <v>21</v>
      </c>
      <c r="N103" s="199" t="s">
        <v>45</v>
      </c>
      <c r="O103" s="41"/>
      <c r="P103" s="200">
        <f>O103*H103</f>
        <v>0</v>
      </c>
      <c r="Q103" s="200">
        <v>0</v>
      </c>
      <c r="R103" s="200">
        <f>Q103*H103</f>
        <v>0</v>
      </c>
      <c r="S103" s="200">
        <v>0</v>
      </c>
      <c r="T103" s="201">
        <f>S103*H103</f>
        <v>0</v>
      </c>
      <c r="AR103" s="23" t="s">
        <v>135</v>
      </c>
      <c r="AT103" s="23" t="s">
        <v>137</v>
      </c>
      <c r="AU103" s="23" t="s">
        <v>83</v>
      </c>
      <c r="AY103" s="23" t="s">
        <v>136</v>
      </c>
      <c r="BE103" s="202">
        <f>IF(N103="základní",J103,0)</f>
        <v>0</v>
      </c>
      <c r="BF103" s="202">
        <f>IF(N103="snížená",J103,0)</f>
        <v>0</v>
      </c>
      <c r="BG103" s="202">
        <f>IF(N103="zákl. přenesená",J103,0)</f>
        <v>0</v>
      </c>
      <c r="BH103" s="202">
        <f>IF(N103="sníž. přenesená",J103,0)</f>
        <v>0</v>
      </c>
      <c r="BI103" s="202">
        <f>IF(N103="nulová",J103,0)</f>
        <v>0</v>
      </c>
      <c r="BJ103" s="23" t="s">
        <v>81</v>
      </c>
      <c r="BK103" s="202">
        <f>ROUND(I103*H103,2)</f>
        <v>0</v>
      </c>
      <c r="BL103" s="23" t="s">
        <v>135</v>
      </c>
      <c r="BM103" s="23" t="s">
        <v>701</v>
      </c>
    </row>
    <row r="104" spans="2:65" s="1" customFormat="1" ht="16.5" customHeight="1">
      <c r="B104" s="40"/>
      <c r="C104" s="191" t="s">
        <v>167</v>
      </c>
      <c r="D104" s="191" t="s">
        <v>137</v>
      </c>
      <c r="E104" s="192" t="s">
        <v>534</v>
      </c>
      <c r="F104" s="193" t="s">
        <v>535</v>
      </c>
      <c r="G104" s="194" t="s">
        <v>217</v>
      </c>
      <c r="H104" s="195">
        <v>28</v>
      </c>
      <c r="I104" s="196"/>
      <c r="J104" s="197">
        <f>ROUND(I104*H104,2)</f>
        <v>0</v>
      </c>
      <c r="K104" s="193" t="s">
        <v>141</v>
      </c>
      <c r="L104" s="60"/>
      <c r="M104" s="198" t="s">
        <v>21</v>
      </c>
      <c r="N104" s="199" t="s">
        <v>45</v>
      </c>
      <c r="O104" s="41"/>
      <c r="P104" s="200">
        <f>O104*H104</f>
        <v>0</v>
      </c>
      <c r="Q104" s="200">
        <v>0.00046</v>
      </c>
      <c r="R104" s="200">
        <f>Q104*H104</f>
        <v>0.01288</v>
      </c>
      <c r="S104" s="200">
        <v>0</v>
      </c>
      <c r="T104" s="201">
        <f>S104*H104</f>
        <v>0</v>
      </c>
      <c r="AR104" s="23" t="s">
        <v>135</v>
      </c>
      <c r="AT104" s="23" t="s">
        <v>137</v>
      </c>
      <c r="AU104" s="23" t="s">
        <v>83</v>
      </c>
      <c r="AY104" s="23" t="s">
        <v>136</v>
      </c>
      <c r="BE104" s="202">
        <f>IF(N104="základní",J104,0)</f>
        <v>0</v>
      </c>
      <c r="BF104" s="202">
        <f>IF(N104="snížená",J104,0)</f>
        <v>0</v>
      </c>
      <c r="BG104" s="202">
        <f>IF(N104="zákl. přenesená",J104,0)</f>
        <v>0</v>
      </c>
      <c r="BH104" s="202">
        <f>IF(N104="sníž. přenesená",J104,0)</f>
        <v>0</v>
      </c>
      <c r="BI104" s="202">
        <f>IF(N104="nulová",J104,0)</f>
        <v>0</v>
      </c>
      <c r="BJ104" s="23" t="s">
        <v>81</v>
      </c>
      <c r="BK104" s="202">
        <f>ROUND(I104*H104,2)</f>
        <v>0</v>
      </c>
      <c r="BL104" s="23" t="s">
        <v>135</v>
      </c>
      <c r="BM104" s="23" t="s">
        <v>702</v>
      </c>
    </row>
    <row r="105" spans="2:65" s="1" customFormat="1" ht="16.5" customHeight="1">
      <c r="B105" s="40"/>
      <c r="C105" s="191" t="s">
        <v>172</v>
      </c>
      <c r="D105" s="191" t="s">
        <v>137</v>
      </c>
      <c r="E105" s="192" t="s">
        <v>538</v>
      </c>
      <c r="F105" s="193" t="s">
        <v>539</v>
      </c>
      <c r="G105" s="194" t="s">
        <v>217</v>
      </c>
      <c r="H105" s="195">
        <v>28</v>
      </c>
      <c r="I105" s="196"/>
      <c r="J105" s="197">
        <f>ROUND(I105*H105,2)</f>
        <v>0</v>
      </c>
      <c r="K105" s="193" t="s">
        <v>141</v>
      </c>
      <c r="L105" s="60"/>
      <c r="M105" s="198" t="s">
        <v>21</v>
      </c>
      <c r="N105" s="199" t="s">
        <v>45</v>
      </c>
      <c r="O105" s="41"/>
      <c r="P105" s="200">
        <f>O105*H105</f>
        <v>0</v>
      </c>
      <c r="Q105" s="200">
        <v>0</v>
      </c>
      <c r="R105" s="200">
        <f>Q105*H105</f>
        <v>0</v>
      </c>
      <c r="S105" s="200">
        <v>0</v>
      </c>
      <c r="T105" s="201">
        <f>S105*H105</f>
        <v>0</v>
      </c>
      <c r="AR105" s="23" t="s">
        <v>135</v>
      </c>
      <c r="AT105" s="23" t="s">
        <v>137</v>
      </c>
      <c r="AU105" s="23" t="s">
        <v>83</v>
      </c>
      <c r="AY105" s="23" t="s">
        <v>136</v>
      </c>
      <c r="BE105" s="202">
        <f>IF(N105="základní",J105,0)</f>
        <v>0</v>
      </c>
      <c r="BF105" s="202">
        <f>IF(N105="snížená",J105,0)</f>
        <v>0</v>
      </c>
      <c r="BG105" s="202">
        <f>IF(N105="zákl. přenesená",J105,0)</f>
        <v>0</v>
      </c>
      <c r="BH105" s="202">
        <f>IF(N105="sníž. přenesená",J105,0)</f>
        <v>0</v>
      </c>
      <c r="BI105" s="202">
        <f>IF(N105="nulová",J105,0)</f>
        <v>0</v>
      </c>
      <c r="BJ105" s="23" t="s">
        <v>81</v>
      </c>
      <c r="BK105" s="202">
        <f>ROUND(I105*H105,2)</f>
        <v>0</v>
      </c>
      <c r="BL105" s="23" t="s">
        <v>135</v>
      </c>
      <c r="BM105" s="23" t="s">
        <v>703</v>
      </c>
    </row>
    <row r="106" spans="2:65" s="1" customFormat="1" ht="16.5" customHeight="1">
      <c r="B106" s="40"/>
      <c r="C106" s="191" t="s">
        <v>177</v>
      </c>
      <c r="D106" s="191" t="s">
        <v>137</v>
      </c>
      <c r="E106" s="192" t="s">
        <v>232</v>
      </c>
      <c r="F106" s="193" t="s">
        <v>233</v>
      </c>
      <c r="G106" s="194" t="s">
        <v>217</v>
      </c>
      <c r="H106" s="195">
        <v>7.65</v>
      </c>
      <c r="I106" s="196"/>
      <c r="J106" s="197">
        <f>ROUND(I106*H106,2)</f>
        <v>0</v>
      </c>
      <c r="K106" s="193" t="s">
        <v>141</v>
      </c>
      <c r="L106" s="60"/>
      <c r="M106" s="198" t="s">
        <v>21</v>
      </c>
      <c r="N106" s="199" t="s">
        <v>45</v>
      </c>
      <c r="O106" s="41"/>
      <c r="P106" s="200">
        <f>O106*H106</f>
        <v>0</v>
      </c>
      <c r="Q106" s="200">
        <v>0</v>
      </c>
      <c r="R106" s="200">
        <f>Q106*H106</f>
        <v>0</v>
      </c>
      <c r="S106" s="200">
        <v>0</v>
      </c>
      <c r="T106" s="201">
        <f>S106*H106</f>
        <v>0</v>
      </c>
      <c r="AR106" s="23" t="s">
        <v>135</v>
      </c>
      <c r="AT106" s="23" t="s">
        <v>137</v>
      </c>
      <c r="AU106" s="23" t="s">
        <v>83</v>
      </c>
      <c r="AY106" s="23" t="s">
        <v>136</v>
      </c>
      <c r="BE106" s="202">
        <f>IF(N106="základní",J106,0)</f>
        <v>0</v>
      </c>
      <c r="BF106" s="202">
        <f>IF(N106="snížená",J106,0)</f>
        <v>0</v>
      </c>
      <c r="BG106" s="202">
        <f>IF(N106="zákl. přenesená",J106,0)</f>
        <v>0</v>
      </c>
      <c r="BH106" s="202">
        <f>IF(N106="sníž. přenesená",J106,0)</f>
        <v>0</v>
      </c>
      <c r="BI106" s="202">
        <f>IF(N106="nulová",J106,0)</f>
        <v>0</v>
      </c>
      <c r="BJ106" s="23" t="s">
        <v>81</v>
      </c>
      <c r="BK106" s="202">
        <f>ROUND(I106*H106,2)</f>
        <v>0</v>
      </c>
      <c r="BL106" s="23" t="s">
        <v>135</v>
      </c>
      <c r="BM106" s="23" t="s">
        <v>704</v>
      </c>
    </row>
    <row r="107" spans="2:51" s="12" customFormat="1" ht="13.5">
      <c r="B107" s="220"/>
      <c r="C107" s="221"/>
      <c r="D107" s="203" t="s">
        <v>212</v>
      </c>
      <c r="E107" s="222" t="s">
        <v>21</v>
      </c>
      <c r="F107" s="223" t="s">
        <v>705</v>
      </c>
      <c r="G107" s="221"/>
      <c r="H107" s="224">
        <v>7.65</v>
      </c>
      <c r="I107" s="225"/>
      <c r="J107" s="221"/>
      <c r="K107" s="221"/>
      <c r="L107" s="226"/>
      <c r="M107" s="227"/>
      <c r="N107" s="228"/>
      <c r="O107" s="228"/>
      <c r="P107" s="228"/>
      <c r="Q107" s="228"/>
      <c r="R107" s="228"/>
      <c r="S107" s="228"/>
      <c r="T107" s="229"/>
      <c r="AT107" s="230" t="s">
        <v>212</v>
      </c>
      <c r="AU107" s="230" t="s">
        <v>83</v>
      </c>
      <c r="AV107" s="12" t="s">
        <v>83</v>
      </c>
      <c r="AW107" s="12" t="s">
        <v>37</v>
      </c>
      <c r="AX107" s="12" t="s">
        <v>74</v>
      </c>
      <c r="AY107" s="230" t="s">
        <v>136</v>
      </c>
    </row>
    <row r="108" spans="2:51" s="13" customFormat="1" ht="13.5">
      <c r="B108" s="231"/>
      <c r="C108" s="232"/>
      <c r="D108" s="203" t="s">
        <v>212</v>
      </c>
      <c r="E108" s="233" t="s">
        <v>21</v>
      </c>
      <c r="F108" s="234" t="s">
        <v>214</v>
      </c>
      <c r="G108" s="232"/>
      <c r="H108" s="235">
        <v>7.65</v>
      </c>
      <c r="I108" s="236"/>
      <c r="J108" s="232"/>
      <c r="K108" s="232"/>
      <c r="L108" s="237"/>
      <c r="M108" s="238"/>
      <c r="N108" s="239"/>
      <c r="O108" s="239"/>
      <c r="P108" s="239"/>
      <c r="Q108" s="239"/>
      <c r="R108" s="239"/>
      <c r="S108" s="239"/>
      <c r="T108" s="240"/>
      <c r="AT108" s="241" t="s">
        <v>212</v>
      </c>
      <c r="AU108" s="241" t="s">
        <v>83</v>
      </c>
      <c r="AV108" s="13" t="s">
        <v>135</v>
      </c>
      <c r="AW108" s="13" t="s">
        <v>37</v>
      </c>
      <c r="AX108" s="13" t="s">
        <v>81</v>
      </c>
      <c r="AY108" s="241" t="s">
        <v>136</v>
      </c>
    </row>
    <row r="109" spans="2:65" s="1" customFormat="1" ht="16.5" customHeight="1">
      <c r="B109" s="40"/>
      <c r="C109" s="191" t="s">
        <v>185</v>
      </c>
      <c r="D109" s="191" t="s">
        <v>137</v>
      </c>
      <c r="E109" s="192" t="s">
        <v>248</v>
      </c>
      <c r="F109" s="193" t="s">
        <v>249</v>
      </c>
      <c r="G109" s="194" t="s">
        <v>245</v>
      </c>
      <c r="H109" s="195">
        <v>12.623</v>
      </c>
      <c r="I109" s="196"/>
      <c r="J109" s="197">
        <f>ROUND(I109*H109,2)</f>
        <v>0</v>
      </c>
      <c r="K109" s="193" t="s">
        <v>141</v>
      </c>
      <c r="L109" s="60"/>
      <c r="M109" s="198" t="s">
        <v>21</v>
      </c>
      <c r="N109" s="199" t="s">
        <v>45</v>
      </c>
      <c r="O109" s="41"/>
      <c r="P109" s="200">
        <f>O109*H109</f>
        <v>0</v>
      </c>
      <c r="Q109" s="200">
        <v>0</v>
      </c>
      <c r="R109" s="200">
        <f>Q109*H109</f>
        <v>0</v>
      </c>
      <c r="S109" s="200">
        <v>0</v>
      </c>
      <c r="T109" s="201">
        <f>S109*H109</f>
        <v>0</v>
      </c>
      <c r="AR109" s="23" t="s">
        <v>135</v>
      </c>
      <c r="AT109" s="23" t="s">
        <v>137</v>
      </c>
      <c r="AU109" s="23" t="s">
        <v>83</v>
      </c>
      <c r="AY109" s="23" t="s">
        <v>136</v>
      </c>
      <c r="BE109" s="202">
        <f>IF(N109="základní",J109,0)</f>
        <v>0</v>
      </c>
      <c r="BF109" s="202">
        <f>IF(N109="snížená",J109,0)</f>
        <v>0</v>
      </c>
      <c r="BG109" s="202">
        <f>IF(N109="zákl. přenesená",J109,0)</f>
        <v>0</v>
      </c>
      <c r="BH109" s="202">
        <f>IF(N109="sníž. přenesená",J109,0)</f>
        <v>0</v>
      </c>
      <c r="BI109" s="202">
        <f>IF(N109="nulová",J109,0)</f>
        <v>0</v>
      </c>
      <c r="BJ109" s="23" t="s">
        <v>81</v>
      </c>
      <c r="BK109" s="202">
        <f>ROUND(I109*H109,2)</f>
        <v>0</v>
      </c>
      <c r="BL109" s="23" t="s">
        <v>135</v>
      </c>
      <c r="BM109" s="23" t="s">
        <v>706</v>
      </c>
    </row>
    <row r="110" spans="2:51" s="12" customFormat="1" ht="13.5">
      <c r="B110" s="220"/>
      <c r="C110" s="221"/>
      <c r="D110" s="203" t="s">
        <v>212</v>
      </c>
      <c r="E110" s="222" t="s">
        <v>21</v>
      </c>
      <c r="F110" s="223" t="s">
        <v>707</v>
      </c>
      <c r="G110" s="221"/>
      <c r="H110" s="224">
        <v>12.623</v>
      </c>
      <c r="I110" s="225"/>
      <c r="J110" s="221"/>
      <c r="K110" s="221"/>
      <c r="L110" s="226"/>
      <c r="M110" s="227"/>
      <c r="N110" s="228"/>
      <c r="O110" s="228"/>
      <c r="P110" s="228"/>
      <c r="Q110" s="228"/>
      <c r="R110" s="228"/>
      <c r="S110" s="228"/>
      <c r="T110" s="229"/>
      <c r="AT110" s="230" t="s">
        <v>212</v>
      </c>
      <c r="AU110" s="230" t="s">
        <v>83</v>
      </c>
      <c r="AV110" s="12" t="s">
        <v>83</v>
      </c>
      <c r="AW110" s="12" t="s">
        <v>37</v>
      </c>
      <c r="AX110" s="12" t="s">
        <v>74</v>
      </c>
      <c r="AY110" s="230" t="s">
        <v>136</v>
      </c>
    </row>
    <row r="111" spans="2:51" s="13" customFormat="1" ht="13.5">
      <c r="B111" s="231"/>
      <c r="C111" s="232"/>
      <c r="D111" s="203" t="s">
        <v>212</v>
      </c>
      <c r="E111" s="233" t="s">
        <v>21</v>
      </c>
      <c r="F111" s="234" t="s">
        <v>214</v>
      </c>
      <c r="G111" s="232"/>
      <c r="H111" s="235">
        <v>12.623</v>
      </c>
      <c r="I111" s="236"/>
      <c r="J111" s="232"/>
      <c r="K111" s="232"/>
      <c r="L111" s="237"/>
      <c r="M111" s="238"/>
      <c r="N111" s="239"/>
      <c r="O111" s="239"/>
      <c r="P111" s="239"/>
      <c r="Q111" s="239"/>
      <c r="R111" s="239"/>
      <c r="S111" s="239"/>
      <c r="T111" s="240"/>
      <c r="AT111" s="241" t="s">
        <v>212</v>
      </c>
      <c r="AU111" s="241" t="s">
        <v>83</v>
      </c>
      <c r="AV111" s="13" t="s">
        <v>135</v>
      </c>
      <c r="AW111" s="13" t="s">
        <v>37</v>
      </c>
      <c r="AX111" s="13" t="s">
        <v>81</v>
      </c>
      <c r="AY111" s="241" t="s">
        <v>136</v>
      </c>
    </row>
    <row r="112" spans="2:65" s="1" customFormat="1" ht="16.5" customHeight="1">
      <c r="B112" s="40"/>
      <c r="C112" s="191" t="s">
        <v>189</v>
      </c>
      <c r="D112" s="191" t="s">
        <v>137</v>
      </c>
      <c r="E112" s="192" t="s">
        <v>553</v>
      </c>
      <c r="F112" s="193" t="s">
        <v>554</v>
      </c>
      <c r="G112" s="194" t="s">
        <v>217</v>
      </c>
      <c r="H112" s="195">
        <v>20.35</v>
      </c>
      <c r="I112" s="196"/>
      <c r="J112" s="197">
        <f>ROUND(I112*H112,2)</f>
        <v>0</v>
      </c>
      <c r="K112" s="193" t="s">
        <v>141</v>
      </c>
      <c r="L112" s="60"/>
      <c r="M112" s="198" t="s">
        <v>21</v>
      </c>
      <c r="N112" s="199" t="s">
        <v>45</v>
      </c>
      <c r="O112" s="41"/>
      <c r="P112" s="200">
        <f>O112*H112</f>
        <v>0</v>
      </c>
      <c r="Q112" s="200">
        <v>0</v>
      </c>
      <c r="R112" s="200">
        <f>Q112*H112</f>
        <v>0</v>
      </c>
      <c r="S112" s="200">
        <v>0</v>
      </c>
      <c r="T112" s="201">
        <f>S112*H112</f>
        <v>0</v>
      </c>
      <c r="AR112" s="23" t="s">
        <v>135</v>
      </c>
      <c r="AT112" s="23" t="s">
        <v>137</v>
      </c>
      <c r="AU112" s="23" t="s">
        <v>83</v>
      </c>
      <c r="AY112" s="23" t="s">
        <v>136</v>
      </c>
      <c r="BE112" s="202">
        <f>IF(N112="základní",J112,0)</f>
        <v>0</v>
      </c>
      <c r="BF112" s="202">
        <f>IF(N112="snížená",J112,0)</f>
        <v>0</v>
      </c>
      <c r="BG112" s="202">
        <f>IF(N112="zákl. přenesená",J112,0)</f>
        <v>0</v>
      </c>
      <c r="BH112" s="202">
        <f>IF(N112="sníž. přenesená",J112,0)</f>
        <v>0</v>
      </c>
      <c r="BI112" s="202">
        <f>IF(N112="nulová",J112,0)</f>
        <v>0</v>
      </c>
      <c r="BJ112" s="23" t="s">
        <v>81</v>
      </c>
      <c r="BK112" s="202">
        <f>ROUND(I112*H112,2)</f>
        <v>0</v>
      </c>
      <c r="BL112" s="23" t="s">
        <v>135</v>
      </c>
      <c r="BM112" s="23" t="s">
        <v>708</v>
      </c>
    </row>
    <row r="113" spans="2:51" s="12" customFormat="1" ht="13.5">
      <c r="B113" s="220"/>
      <c r="C113" s="221"/>
      <c r="D113" s="203" t="s">
        <v>212</v>
      </c>
      <c r="E113" s="222" t="s">
        <v>21</v>
      </c>
      <c r="F113" s="223" t="s">
        <v>709</v>
      </c>
      <c r="G113" s="221"/>
      <c r="H113" s="224">
        <v>20.35</v>
      </c>
      <c r="I113" s="225"/>
      <c r="J113" s="221"/>
      <c r="K113" s="221"/>
      <c r="L113" s="226"/>
      <c r="M113" s="227"/>
      <c r="N113" s="228"/>
      <c r="O113" s="228"/>
      <c r="P113" s="228"/>
      <c r="Q113" s="228"/>
      <c r="R113" s="228"/>
      <c r="S113" s="228"/>
      <c r="T113" s="229"/>
      <c r="AT113" s="230" t="s">
        <v>212</v>
      </c>
      <c r="AU113" s="230" t="s">
        <v>83</v>
      </c>
      <c r="AV113" s="12" t="s">
        <v>83</v>
      </c>
      <c r="AW113" s="12" t="s">
        <v>37</v>
      </c>
      <c r="AX113" s="12" t="s">
        <v>74</v>
      </c>
      <c r="AY113" s="230" t="s">
        <v>136</v>
      </c>
    </row>
    <row r="114" spans="2:51" s="13" customFormat="1" ht="13.5">
      <c r="B114" s="231"/>
      <c r="C114" s="232"/>
      <c r="D114" s="203" t="s">
        <v>212</v>
      </c>
      <c r="E114" s="233" t="s">
        <v>21</v>
      </c>
      <c r="F114" s="234" t="s">
        <v>214</v>
      </c>
      <c r="G114" s="232"/>
      <c r="H114" s="235">
        <v>20.35</v>
      </c>
      <c r="I114" s="236"/>
      <c r="J114" s="232"/>
      <c r="K114" s="232"/>
      <c r="L114" s="237"/>
      <c r="M114" s="238"/>
      <c r="N114" s="239"/>
      <c r="O114" s="239"/>
      <c r="P114" s="239"/>
      <c r="Q114" s="239"/>
      <c r="R114" s="239"/>
      <c r="S114" s="239"/>
      <c r="T114" s="240"/>
      <c r="AT114" s="241" t="s">
        <v>212</v>
      </c>
      <c r="AU114" s="241" t="s">
        <v>83</v>
      </c>
      <c r="AV114" s="13" t="s">
        <v>135</v>
      </c>
      <c r="AW114" s="13" t="s">
        <v>37</v>
      </c>
      <c r="AX114" s="13" t="s">
        <v>81</v>
      </c>
      <c r="AY114" s="241" t="s">
        <v>136</v>
      </c>
    </row>
    <row r="115" spans="2:65" s="1" customFormat="1" ht="25.5" customHeight="1">
      <c r="B115" s="40"/>
      <c r="C115" s="191" t="s">
        <v>262</v>
      </c>
      <c r="D115" s="191" t="s">
        <v>137</v>
      </c>
      <c r="E115" s="192" t="s">
        <v>257</v>
      </c>
      <c r="F115" s="193" t="s">
        <v>258</v>
      </c>
      <c r="G115" s="194" t="s">
        <v>259</v>
      </c>
      <c r="H115" s="195">
        <v>8.2</v>
      </c>
      <c r="I115" s="196"/>
      <c r="J115" s="197">
        <f>ROUND(I115*H115,2)</f>
        <v>0</v>
      </c>
      <c r="K115" s="193" t="s">
        <v>141</v>
      </c>
      <c r="L115" s="60"/>
      <c r="M115" s="198" t="s">
        <v>21</v>
      </c>
      <c r="N115" s="199" t="s">
        <v>45</v>
      </c>
      <c r="O115" s="41"/>
      <c r="P115" s="200">
        <f>O115*H115</f>
        <v>0</v>
      </c>
      <c r="Q115" s="200">
        <v>0</v>
      </c>
      <c r="R115" s="200">
        <f>Q115*H115</f>
        <v>0</v>
      </c>
      <c r="S115" s="200">
        <v>0</v>
      </c>
      <c r="T115" s="201">
        <f>S115*H115</f>
        <v>0</v>
      </c>
      <c r="AR115" s="23" t="s">
        <v>135</v>
      </c>
      <c r="AT115" s="23" t="s">
        <v>137</v>
      </c>
      <c r="AU115" s="23" t="s">
        <v>83</v>
      </c>
      <c r="AY115" s="23" t="s">
        <v>136</v>
      </c>
      <c r="BE115" s="202">
        <f>IF(N115="základní",J115,0)</f>
        <v>0</v>
      </c>
      <c r="BF115" s="202">
        <f>IF(N115="snížená",J115,0)</f>
        <v>0</v>
      </c>
      <c r="BG115" s="202">
        <f>IF(N115="zákl. přenesená",J115,0)</f>
        <v>0</v>
      </c>
      <c r="BH115" s="202">
        <f>IF(N115="sníž. přenesená",J115,0)</f>
        <v>0</v>
      </c>
      <c r="BI115" s="202">
        <f>IF(N115="nulová",J115,0)</f>
        <v>0</v>
      </c>
      <c r="BJ115" s="23" t="s">
        <v>81</v>
      </c>
      <c r="BK115" s="202">
        <f>ROUND(I115*H115,2)</f>
        <v>0</v>
      </c>
      <c r="BL115" s="23" t="s">
        <v>135</v>
      </c>
      <c r="BM115" s="23" t="s">
        <v>710</v>
      </c>
    </row>
    <row r="116" spans="2:51" s="12" customFormat="1" ht="27">
      <c r="B116" s="220"/>
      <c r="C116" s="221"/>
      <c r="D116" s="203" t="s">
        <v>212</v>
      </c>
      <c r="E116" s="222" t="s">
        <v>21</v>
      </c>
      <c r="F116" s="223" t="s">
        <v>711</v>
      </c>
      <c r="G116" s="221"/>
      <c r="H116" s="224">
        <v>8.2</v>
      </c>
      <c r="I116" s="225"/>
      <c r="J116" s="221"/>
      <c r="K116" s="221"/>
      <c r="L116" s="226"/>
      <c r="M116" s="227"/>
      <c r="N116" s="228"/>
      <c r="O116" s="228"/>
      <c r="P116" s="228"/>
      <c r="Q116" s="228"/>
      <c r="R116" s="228"/>
      <c r="S116" s="228"/>
      <c r="T116" s="229"/>
      <c r="AT116" s="230" t="s">
        <v>212</v>
      </c>
      <c r="AU116" s="230" t="s">
        <v>83</v>
      </c>
      <c r="AV116" s="12" t="s">
        <v>83</v>
      </c>
      <c r="AW116" s="12" t="s">
        <v>37</v>
      </c>
      <c r="AX116" s="12" t="s">
        <v>74</v>
      </c>
      <c r="AY116" s="230" t="s">
        <v>136</v>
      </c>
    </row>
    <row r="117" spans="2:51" s="13" customFormat="1" ht="13.5">
      <c r="B117" s="231"/>
      <c r="C117" s="232"/>
      <c r="D117" s="203" t="s">
        <v>212</v>
      </c>
      <c r="E117" s="233" t="s">
        <v>21</v>
      </c>
      <c r="F117" s="234" t="s">
        <v>214</v>
      </c>
      <c r="G117" s="232"/>
      <c r="H117" s="235">
        <v>8.2</v>
      </c>
      <c r="I117" s="236"/>
      <c r="J117" s="232"/>
      <c r="K117" s="232"/>
      <c r="L117" s="237"/>
      <c r="M117" s="238"/>
      <c r="N117" s="239"/>
      <c r="O117" s="239"/>
      <c r="P117" s="239"/>
      <c r="Q117" s="239"/>
      <c r="R117" s="239"/>
      <c r="S117" s="239"/>
      <c r="T117" s="240"/>
      <c r="AT117" s="241" t="s">
        <v>212</v>
      </c>
      <c r="AU117" s="241" t="s">
        <v>83</v>
      </c>
      <c r="AV117" s="13" t="s">
        <v>135</v>
      </c>
      <c r="AW117" s="13" t="s">
        <v>37</v>
      </c>
      <c r="AX117" s="13" t="s">
        <v>81</v>
      </c>
      <c r="AY117" s="241" t="s">
        <v>136</v>
      </c>
    </row>
    <row r="118" spans="2:65" s="1" customFormat="1" ht="25.5" customHeight="1">
      <c r="B118" s="40"/>
      <c r="C118" s="191" t="s">
        <v>267</v>
      </c>
      <c r="D118" s="191" t="s">
        <v>137</v>
      </c>
      <c r="E118" s="192" t="s">
        <v>268</v>
      </c>
      <c r="F118" s="193" t="s">
        <v>269</v>
      </c>
      <c r="G118" s="194" t="s">
        <v>259</v>
      </c>
      <c r="H118" s="195">
        <v>8.2</v>
      </c>
      <c r="I118" s="196"/>
      <c r="J118" s="197">
        <f>ROUND(I118*H118,2)</f>
        <v>0</v>
      </c>
      <c r="K118" s="193" t="s">
        <v>141</v>
      </c>
      <c r="L118" s="60"/>
      <c r="M118" s="198" t="s">
        <v>21</v>
      </c>
      <c r="N118" s="199" t="s">
        <v>45</v>
      </c>
      <c r="O118" s="41"/>
      <c r="P118" s="200">
        <f>O118*H118</f>
        <v>0</v>
      </c>
      <c r="Q118" s="200">
        <v>0</v>
      </c>
      <c r="R118" s="200">
        <f>Q118*H118</f>
        <v>0</v>
      </c>
      <c r="S118" s="200">
        <v>0</v>
      </c>
      <c r="T118" s="201">
        <f>S118*H118</f>
        <v>0</v>
      </c>
      <c r="AR118" s="23" t="s">
        <v>135</v>
      </c>
      <c r="AT118" s="23" t="s">
        <v>137</v>
      </c>
      <c r="AU118" s="23" t="s">
        <v>83</v>
      </c>
      <c r="AY118" s="23" t="s">
        <v>136</v>
      </c>
      <c r="BE118" s="202">
        <f>IF(N118="základní",J118,0)</f>
        <v>0</v>
      </c>
      <c r="BF118" s="202">
        <f>IF(N118="snížená",J118,0)</f>
        <v>0</v>
      </c>
      <c r="BG118" s="202">
        <f>IF(N118="zákl. přenesená",J118,0)</f>
        <v>0</v>
      </c>
      <c r="BH118" s="202">
        <f>IF(N118="sníž. přenesená",J118,0)</f>
        <v>0</v>
      </c>
      <c r="BI118" s="202">
        <f>IF(N118="nulová",J118,0)</f>
        <v>0</v>
      </c>
      <c r="BJ118" s="23" t="s">
        <v>81</v>
      </c>
      <c r="BK118" s="202">
        <f>ROUND(I118*H118,2)</f>
        <v>0</v>
      </c>
      <c r="BL118" s="23" t="s">
        <v>135</v>
      </c>
      <c r="BM118" s="23" t="s">
        <v>712</v>
      </c>
    </row>
    <row r="119" spans="2:51" s="12" customFormat="1" ht="13.5">
      <c r="B119" s="220"/>
      <c r="C119" s="221"/>
      <c r="D119" s="203" t="s">
        <v>212</v>
      </c>
      <c r="E119" s="222" t="s">
        <v>21</v>
      </c>
      <c r="F119" s="223" t="s">
        <v>713</v>
      </c>
      <c r="G119" s="221"/>
      <c r="H119" s="224">
        <v>8.2</v>
      </c>
      <c r="I119" s="225"/>
      <c r="J119" s="221"/>
      <c r="K119" s="221"/>
      <c r="L119" s="226"/>
      <c r="M119" s="227"/>
      <c r="N119" s="228"/>
      <c r="O119" s="228"/>
      <c r="P119" s="228"/>
      <c r="Q119" s="228"/>
      <c r="R119" s="228"/>
      <c r="S119" s="228"/>
      <c r="T119" s="229"/>
      <c r="AT119" s="230" t="s">
        <v>212</v>
      </c>
      <c r="AU119" s="230" t="s">
        <v>83</v>
      </c>
      <c r="AV119" s="12" t="s">
        <v>83</v>
      </c>
      <c r="AW119" s="12" t="s">
        <v>37</v>
      </c>
      <c r="AX119" s="12" t="s">
        <v>74</v>
      </c>
      <c r="AY119" s="230" t="s">
        <v>136</v>
      </c>
    </row>
    <row r="120" spans="2:51" s="13" customFormat="1" ht="13.5">
      <c r="B120" s="231"/>
      <c r="C120" s="232"/>
      <c r="D120" s="203" t="s">
        <v>212</v>
      </c>
      <c r="E120" s="233" t="s">
        <v>21</v>
      </c>
      <c r="F120" s="234" t="s">
        <v>214</v>
      </c>
      <c r="G120" s="232"/>
      <c r="H120" s="235">
        <v>8.2</v>
      </c>
      <c r="I120" s="236"/>
      <c r="J120" s="232"/>
      <c r="K120" s="232"/>
      <c r="L120" s="237"/>
      <c r="M120" s="238"/>
      <c r="N120" s="239"/>
      <c r="O120" s="239"/>
      <c r="P120" s="239"/>
      <c r="Q120" s="239"/>
      <c r="R120" s="239"/>
      <c r="S120" s="239"/>
      <c r="T120" s="240"/>
      <c r="AT120" s="241" t="s">
        <v>212</v>
      </c>
      <c r="AU120" s="241" t="s">
        <v>83</v>
      </c>
      <c r="AV120" s="13" t="s">
        <v>135</v>
      </c>
      <c r="AW120" s="13" t="s">
        <v>37</v>
      </c>
      <c r="AX120" s="13" t="s">
        <v>81</v>
      </c>
      <c r="AY120" s="241" t="s">
        <v>136</v>
      </c>
    </row>
    <row r="121" spans="2:65" s="1" customFormat="1" ht="16.5" customHeight="1">
      <c r="B121" s="40"/>
      <c r="C121" s="242" t="s">
        <v>272</v>
      </c>
      <c r="D121" s="242" t="s">
        <v>242</v>
      </c>
      <c r="E121" s="243" t="s">
        <v>273</v>
      </c>
      <c r="F121" s="244" t="s">
        <v>274</v>
      </c>
      <c r="G121" s="245" t="s">
        <v>275</v>
      </c>
      <c r="H121" s="246">
        <v>0.287</v>
      </c>
      <c r="I121" s="247"/>
      <c r="J121" s="248">
        <f>ROUND(I121*H121,2)</f>
        <v>0</v>
      </c>
      <c r="K121" s="244" t="s">
        <v>141</v>
      </c>
      <c r="L121" s="249"/>
      <c r="M121" s="250" t="s">
        <v>21</v>
      </c>
      <c r="N121" s="251" t="s">
        <v>45</v>
      </c>
      <c r="O121" s="41"/>
      <c r="P121" s="200">
        <f>O121*H121</f>
        <v>0</v>
      </c>
      <c r="Q121" s="200">
        <v>0.001</v>
      </c>
      <c r="R121" s="200">
        <f>Q121*H121</f>
        <v>0.000287</v>
      </c>
      <c r="S121" s="200">
        <v>0</v>
      </c>
      <c r="T121" s="201">
        <f>S121*H121</f>
        <v>0</v>
      </c>
      <c r="AR121" s="23" t="s">
        <v>172</v>
      </c>
      <c r="AT121" s="23" t="s">
        <v>242</v>
      </c>
      <c r="AU121" s="23" t="s">
        <v>83</v>
      </c>
      <c r="AY121" s="23" t="s">
        <v>136</v>
      </c>
      <c r="BE121" s="202">
        <f>IF(N121="základní",J121,0)</f>
        <v>0</v>
      </c>
      <c r="BF121" s="202">
        <f>IF(N121="snížená",J121,0)</f>
        <v>0</v>
      </c>
      <c r="BG121" s="202">
        <f>IF(N121="zákl. přenesená",J121,0)</f>
        <v>0</v>
      </c>
      <c r="BH121" s="202">
        <f>IF(N121="sníž. přenesená",J121,0)</f>
        <v>0</v>
      </c>
      <c r="BI121" s="202">
        <f>IF(N121="nulová",J121,0)</f>
        <v>0</v>
      </c>
      <c r="BJ121" s="23" t="s">
        <v>81</v>
      </c>
      <c r="BK121" s="202">
        <f>ROUND(I121*H121,2)</f>
        <v>0</v>
      </c>
      <c r="BL121" s="23" t="s">
        <v>135</v>
      </c>
      <c r="BM121" s="23" t="s">
        <v>714</v>
      </c>
    </row>
    <row r="122" spans="2:51" s="12" customFormat="1" ht="13.5">
      <c r="B122" s="220"/>
      <c r="C122" s="221"/>
      <c r="D122" s="203" t="s">
        <v>212</v>
      </c>
      <c r="E122" s="222" t="s">
        <v>21</v>
      </c>
      <c r="F122" s="223" t="s">
        <v>715</v>
      </c>
      <c r="G122" s="221"/>
      <c r="H122" s="224">
        <v>0.287</v>
      </c>
      <c r="I122" s="225"/>
      <c r="J122" s="221"/>
      <c r="K122" s="221"/>
      <c r="L122" s="226"/>
      <c r="M122" s="227"/>
      <c r="N122" s="228"/>
      <c r="O122" s="228"/>
      <c r="P122" s="228"/>
      <c r="Q122" s="228"/>
      <c r="R122" s="228"/>
      <c r="S122" s="228"/>
      <c r="T122" s="229"/>
      <c r="AT122" s="230" t="s">
        <v>212</v>
      </c>
      <c r="AU122" s="230" t="s">
        <v>83</v>
      </c>
      <c r="AV122" s="12" t="s">
        <v>83</v>
      </c>
      <c r="AW122" s="12" t="s">
        <v>37</v>
      </c>
      <c r="AX122" s="12" t="s">
        <v>74</v>
      </c>
      <c r="AY122" s="230" t="s">
        <v>136</v>
      </c>
    </row>
    <row r="123" spans="2:51" s="13" customFormat="1" ht="13.5">
      <c r="B123" s="231"/>
      <c r="C123" s="232"/>
      <c r="D123" s="203" t="s">
        <v>212</v>
      </c>
      <c r="E123" s="233" t="s">
        <v>21</v>
      </c>
      <c r="F123" s="234" t="s">
        <v>214</v>
      </c>
      <c r="G123" s="232"/>
      <c r="H123" s="235">
        <v>0.287</v>
      </c>
      <c r="I123" s="236"/>
      <c r="J123" s="232"/>
      <c r="K123" s="232"/>
      <c r="L123" s="237"/>
      <c r="M123" s="238"/>
      <c r="N123" s="239"/>
      <c r="O123" s="239"/>
      <c r="P123" s="239"/>
      <c r="Q123" s="239"/>
      <c r="R123" s="239"/>
      <c r="S123" s="239"/>
      <c r="T123" s="240"/>
      <c r="AT123" s="241" t="s">
        <v>212</v>
      </c>
      <c r="AU123" s="241" t="s">
        <v>83</v>
      </c>
      <c r="AV123" s="13" t="s">
        <v>135</v>
      </c>
      <c r="AW123" s="13" t="s">
        <v>37</v>
      </c>
      <c r="AX123" s="13" t="s">
        <v>81</v>
      </c>
      <c r="AY123" s="241" t="s">
        <v>136</v>
      </c>
    </row>
    <row r="124" spans="2:65" s="1" customFormat="1" ht="16.5" customHeight="1">
      <c r="B124" s="40"/>
      <c r="C124" s="191" t="s">
        <v>10</v>
      </c>
      <c r="D124" s="191" t="s">
        <v>137</v>
      </c>
      <c r="E124" s="192" t="s">
        <v>278</v>
      </c>
      <c r="F124" s="193" t="s">
        <v>279</v>
      </c>
      <c r="G124" s="194" t="s">
        <v>259</v>
      </c>
      <c r="H124" s="195">
        <v>8.237</v>
      </c>
      <c r="I124" s="196"/>
      <c r="J124" s="197">
        <f>ROUND(I124*H124,2)</f>
        <v>0</v>
      </c>
      <c r="K124" s="193" t="s">
        <v>141</v>
      </c>
      <c r="L124" s="60"/>
      <c r="M124" s="198" t="s">
        <v>21</v>
      </c>
      <c r="N124" s="199" t="s">
        <v>45</v>
      </c>
      <c r="O124" s="41"/>
      <c r="P124" s="200">
        <f>O124*H124</f>
        <v>0</v>
      </c>
      <c r="Q124" s="200">
        <v>0</v>
      </c>
      <c r="R124" s="200">
        <f>Q124*H124</f>
        <v>0</v>
      </c>
      <c r="S124" s="200">
        <v>0</v>
      </c>
      <c r="T124" s="201">
        <f>S124*H124</f>
        <v>0</v>
      </c>
      <c r="AR124" s="23" t="s">
        <v>135</v>
      </c>
      <c r="AT124" s="23" t="s">
        <v>137</v>
      </c>
      <c r="AU124" s="23" t="s">
        <v>83</v>
      </c>
      <c r="AY124" s="23" t="s">
        <v>136</v>
      </c>
      <c r="BE124" s="202">
        <f>IF(N124="základní",J124,0)</f>
        <v>0</v>
      </c>
      <c r="BF124" s="202">
        <f>IF(N124="snížená",J124,0)</f>
        <v>0</v>
      </c>
      <c r="BG124" s="202">
        <f>IF(N124="zákl. přenesená",J124,0)</f>
        <v>0</v>
      </c>
      <c r="BH124" s="202">
        <f>IF(N124="sníž. přenesená",J124,0)</f>
        <v>0</v>
      </c>
      <c r="BI124" s="202">
        <f>IF(N124="nulová",J124,0)</f>
        <v>0</v>
      </c>
      <c r="BJ124" s="23" t="s">
        <v>81</v>
      </c>
      <c r="BK124" s="202">
        <f>ROUND(I124*H124,2)</f>
        <v>0</v>
      </c>
      <c r="BL124" s="23" t="s">
        <v>135</v>
      </c>
      <c r="BM124" s="23" t="s">
        <v>716</v>
      </c>
    </row>
    <row r="125" spans="2:51" s="12" customFormat="1" ht="13.5">
      <c r="B125" s="220"/>
      <c r="C125" s="221"/>
      <c r="D125" s="203" t="s">
        <v>212</v>
      </c>
      <c r="E125" s="222" t="s">
        <v>21</v>
      </c>
      <c r="F125" s="223" t="s">
        <v>717</v>
      </c>
      <c r="G125" s="221"/>
      <c r="H125" s="224">
        <v>8.237</v>
      </c>
      <c r="I125" s="225"/>
      <c r="J125" s="221"/>
      <c r="K125" s="221"/>
      <c r="L125" s="226"/>
      <c r="M125" s="227"/>
      <c r="N125" s="228"/>
      <c r="O125" s="228"/>
      <c r="P125" s="228"/>
      <c r="Q125" s="228"/>
      <c r="R125" s="228"/>
      <c r="S125" s="228"/>
      <c r="T125" s="229"/>
      <c r="AT125" s="230" t="s">
        <v>212</v>
      </c>
      <c r="AU125" s="230" t="s">
        <v>83</v>
      </c>
      <c r="AV125" s="12" t="s">
        <v>83</v>
      </c>
      <c r="AW125" s="12" t="s">
        <v>37</v>
      </c>
      <c r="AX125" s="12" t="s">
        <v>74</v>
      </c>
      <c r="AY125" s="230" t="s">
        <v>136</v>
      </c>
    </row>
    <row r="126" spans="2:51" s="13" customFormat="1" ht="13.5">
      <c r="B126" s="231"/>
      <c r="C126" s="232"/>
      <c r="D126" s="203" t="s">
        <v>212</v>
      </c>
      <c r="E126" s="233" t="s">
        <v>21</v>
      </c>
      <c r="F126" s="234" t="s">
        <v>214</v>
      </c>
      <c r="G126" s="232"/>
      <c r="H126" s="235">
        <v>8.237</v>
      </c>
      <c r="I126" s="236"/>
      <c r="J126" s="232"/>
      <c r="K126" s="232"/>
      <c r="L126" s="237"/>
      <c r="M126" s="238"/>
      <c r="N126" s="239"/>
      <c r="O126" s="239"/>
      <c r="P126" s="239"/>
      <c r="Q126" s="239"/>
      <c r="R126" s="239"/>
      <c r="S126" s="239"/>
      <c r="T126" s="240"/>
      <c r="AT126" s="241" t="s">
        <v>212</v>
      </c>
      <c r="AU126" s="241" t="s">
        <v>83</v>
      </c>
      <c r="AV126" s="13" t="s">
        <v>135</v>
      </c>
      <c r="AW126" s="13" t="s">
        <v>37</v>
      </c>
      <c r="AX126" s="13" t="s">
        <v>81</v>
      </c>
      <c r="AY126" s="241" t="s">
        <v>136</v>
      </c>
    </row>
    <row r="127" spans="2:65" s="1" customFormat="1" ht="16.5" customHeight="1">
      <c r="B127" s="40"/>
      <c r="C127" s="191" t="s">
        <v>281</v>
      </c>
      <c r="D127" s="191" t="s">
        <v>137</v>
      </c>
      <c r="E127" s="192" t="s">
        <v>287</v>
      </c>
      <c r="F127" s="193" t="s">
        <v>288</v>
      </c>
      <c r="G127" s="194" t="s">
        <v>259</v>
      </c>
      <c r="H127" s="195">
        <v>8.2</v>
      </c>
      <c r="I127" s="196"/>
      <c r="J127" s="197">
        <f>ROUND(I127*H127,2)</f>
        <v>0</v>
      </c>
      <c r="K127" s="193" t="s">
        <v>141</v>
      </c>
      <c r="L127" s="60"/>
      <c r="M127" s="198" t="s">
        <v>21</v>
      </c>
      <c r="N127" s="199" t="s">
        <v>45</v>
      </c>
      <c r="O127" s="41"/>
      <c r="P127" s="200">
        <f>O127*H127</f>
        <v>0</v>
      </c>
      <c r="Q127" s="200">
        <v>0</v>
      </c>
      <c r="R127" s="200">
        <f>Q127*H127</f>
        <v>0</v>
      </c>
      <c r="S127" s="200">
        <v>0</v>
      </c>
      <c r="T127" s="201">
        <f>S127*H127</f>
        <v>0</v>
      </c>
      <c r="AR127" s="23" t="s">
        <v>135</v>
      </c>
      <c r="AT127" s="23" t="s">
        <v>137</v>
      </c>
      <c r="AU127" s="23" t="s">
        <v>83</v>
      </c>
      <c r="AY127" s="23" t="s">
        <v>136</v>
      </c>
      <c r="BE127" s="202">
        <f>IF(N127="základní",J127,0)</f>
        <v>0</v>
      </c>
      <c r="BF127" s="202">
        <f>IF(N127="snížená",J127,0)</f>
        <v>0</v>
      </c>
      <c r="BG127" s="202">
        <f>IF(N127="zákl. přenesená",J127,0)</f>
        <v>0</v>
      </c>
      <c r="BH127" s="202">
        <f>IF(N127="sníž. přenesená",J127,0)</f>
        <v>0</v>
      </c>
      <c r="BI127" s="202">
        <f>IF(N127="nulová",J127,0)</f>
        <v>0</v>
      </c>
      <c r="BJ127" s="23" t="s">
        <v>81</v>
      </c>
      <c r="BK127" s="202">
        <f>ROUND(I127*H127,2)</f>
        <v>0</v>
      </c>
      <c r="BL127" s="23" t="s">
        <v>135</v>
      </c>
      <c r="BM127" s="23" t="s">
        <v>718</v>
      </c>
    </row>
    <row r="128" spans="2:65" s="1" customFormat="1" ht="16.5" customHeight="1">
      <c r="B128" s="40"/>
      <c r="C128" s="191" t="s">
        <v>286</v>
      </c>
      <c r="D128" s="191" t="s">
        <v>137</v>
      </c>
      <c r="E128" s="192" t="s">
        <v>291</v>
      </c>
      <c r="F128" s="193" t="s">
        <v>292</v>
      </c>
      <c r="G128" s="194" t="s">
        <v>259</v>
      </c>
      <c r="H128" s="195">
        <v>8.2</v>
      </c>
      <c r="I128" s="196"/>
      <c r="J128" s="197">
        <f>ROUND(I128*H128,2)</f>
        <v>0</v>
      </c>
      <c r="K128" s="193" t="s">
        <v>141</v>
      </c>
      <c r="L128" s="60"/>
      <c r="M128" s="198" t="s">
        <v>21</v>
      </c>
      <c r="N128" s="199" t="s">
        <v>45</v>
      </c>
      <c r="O128" s="41"/>
      <c r="P128" s="200">
        <f>O128*H128</f>
        <v>0</v>
      </c>
      <c r="Q128" s="200">
        <v>0</v>
      </c>
      <c r="R128" s="200">
        <f>Q128*H128</f>
        <v>0</v>
      </c>
      <c r="S128" s="200">
        <v>0</v>
      </c>
      <c r="T128" s="201">
        <f>S128*H128</f>
        <v>0</v>
      </c>
      <c r="AR128" s="23" t="s">
        <v>135</v>
      </c>
      <c r="AT128" s="23" t="s">
        <v>137</v>
      </c>
      <c r="AU128" s="23" t="s">
        <v>83</v>
      </c>
      <c r="AY128" s="23" t="s">
        <v>136</v>
      </c>
      <c r="BE128" s="202">
        <f>IF(N128="základní",J128,0)</f>
        <v>0</v>
      </c>
      <c r="BF128" s="202">
        <f>IF(N128="snížená",J128,0)</f>
        <v>0</v>
      </c>
      <c r="BG128" s="202">
        <f>IF(N128="zákl. přenesená",J128,0)</f>
        <v>0</v>
      </c>
      <c r="BH128" s="202">
        <f>IF(N128="sníž. přenesená",J128,0)</f>
        <v>0</v>
      </c>
      <c r="BI128" s="202">
        <f>IF(N128="nulová",J128,0)</f>
        <v>0</v>
      </c>
      <c r="BJ128" s="23" t="s">
        <v>81</v>
      </c>
      <c r="BK128" s="202">
        <f>ROUND(I128*H128,2)</f>
        <v>0</v>
      </c>
      <c r="BL128" s="23" t="s">
        <v>135</v>
      </c>
      <c r="BM128" s="23" t="s">
        <v>719</v>
      </c>
    </row>
    <row r="129" spans="2:65" s="1" customFormat="1" ht="25.5" customHeight="1">
      <c r="B129" s="40"/>
      <c r="C129" s="191" t="s">
        <v>290</v>
      </c>
      <c r="D129" s="191" t="s">
        <v>137</v>
      </c>
      <c r="E129" s="192" t="s">
        <v>295</v>
      </c>
      <c r="F129" s="193" t="s">
        <v>296</v>
      </c>
      <c r="G129" s="194" t="s">
        <v>259</v>
      </c>
      <c r="H129" s="195">
        <v>8.2</v>
      </c>
      <c r="I129" s="196"/>
      <c r="J129" s="197">
        <f>ROUND(I129*H129,2)</f>
        <v>0</v>
      </c>
      <c r="K129" s="193" t="s">
        <v>141</v>
      </c>
      <c r="L129" s="60"/>
      <c r="M129" s="198" t="s">
        <v>21</v>
      </c>
      <c r="N129" s="199" t="s">
        <v>45</v>
      </c>
      <c r="O129" s="41"/>
      <c r="P129" s="200">
        <f>O129*H129</f>
        <v>0</v>
      </c>
      <c r="Q129" s="200">
        <v>0</v>
      </c>
      <c r="R129" s="200">
        <f>Q129*H129</f>
        <v>0</v>
      </c>
      <c r="S129" s="200">
        <v>0</v>
      </c>
      <c r="T129" s="201">
        <f>S129*H129</f>
        <v>0</v>
      </c>
      <c r="AR129" s="23" t="s">
        <v>135</v>
      </c>
      <c r="AT129" s="23" t="s">
        <v>137</v>
      </c>
      <c r="AU129" s="23" t="s">
        <v>83</v>
      </c>
      <c r="AY129" s="23" t="s">
        <v>136</v>
      </c>
      <c r="BE129" s="202">
        <f>IF(N129="základní",J129,0)</f>
        <v>0</v>
      </c>
      <c r="BF129" s="202">
        <f>IF(N129="snížená",J129,0)</f>
        <v>0</v>
      </c>
      <c r="BG129" s="202">
        <f>IF(N129="zákl. přenesená",J129,0)</f>
        <v>0</v>
      </c>
      <c r="BH129" s="202">
        <f>IF(N129="sníž. přenesená",J129,0)</f>
        <v>0</v>
      </c>
      <c r="BI129" s="202">
        <f>IF(N129="nulová",J129,0)</f>
        <v>0</v>
      </c>
      <c r="BJ129" s="23" t="s">
        <v>81</v>
      </c>
      <c r="BK129" s="202">
        <f>ROUND(I129*H129,2)</f>
        <v>0</v>
      </c>
      <c r="BL129" s="23" t="s">
        <v>135</v>
      </c>
      <c r="BM129" s="23" t="s">
        <v>720</v>
      </c>
    </row>
    <row r="130" spans="2:63" s="10" customFormat="1" ht="29.85" customHeight="1">
      <c r="B130" s="177"/>
      <c r="C130" s="178"/>
      <c r="D130" s="179" t="s">
        <v>73</v>
      </c>
      <c r="E130" s="218" t="s">
        <v>135</v>
      </c>
      <c r="F130" s="218" t="s">
        <v>298</v>
      </c>
      <c r="G130" s="178"/>
      <c r="H130" s="178"/>
      <c r="I130" s="181"/>
      <c r="J130" s="219">
        <f>BK130</f>
        <v>0</v>
      </c>
      <c r="K130" s="178"/>
      <c r="L130" s="183"/>
      <c r="M130" s="184"/>
      <c r="N130" s="185"/>
      <c r="O130" s="185"/>
      <c r="P130" s="186">
        <f>SUM(P131:P136)</f>
        <v>0</v>
      </c>
      <c r="Q130" s="185"/>
      <c r="R130" s="186">
        <f>SUM(R131:R136)</f>
        <v>3.3000000000000003</v>
      </c>
      <c r="S130" s="185"/>
      <c r="T130" s="187">
        <f>SUM(T131:T136)</f>
        <v>0</v>
      </c>
      <c r="AR130" s="188" t="s">
        <v>81</v>
      </c>
      <c r="AT130" s="189" t="s">
        <v>73</v>
      </c>
      <c r="AU130" s="189" t="s">
        <v>81</v>
      </c>
      <c r="AY130" s="188" t="s">
        <v>136</v>
      </c>
      <c r="BK130" s="190">
        <f>SUM(BK131:BK136)</f>
        <v>0</v>
      </c>
    </row>
    <row r="131" spans="2:65" s="1" customFormat="1" ht="16.5" customHeight="1">
      <c r="B131" s="40"/>
      <c r="C131" s="191" t="s">
        <v>294</v>
      </c>
      <c r="D131" s="191" t="s">
        <v>137</v>
      </c>
      <c r="E131" s="192" t="s">
        <v>572</v>
      </c>
      <c r="F131" s="193" t="s">
        <v>573</v>
      </c>
      <c r="G131" s="194" t="s">
        <v>217</v>
      </c>
      <c r="H131" s="195">
        <v>0.413</v>
      </c>
      <c r="I131" s="196"/>
      <c r="J131" s="197">
        <f>ROUND(I131*H131,2)</f>
        <v>0</v>
      </c>
      <c r="K131" s="193" t="s">
        <v>141</v>
      </c>
      <c r="L131" s="60"/>
      <c r="M131" s="198" t="s">
        <v>21</v>
      </c>
      <c r="N131" s="199" t="s">
        <v>45</v>
      </c>
      <c r="O131" s="41"/>
      <c r="P131" s="200">
        <f>O131*H131</f>
        <v>0</v>
      </c>
      <c r="Q131" s="200">
        <v>0</v>
      </c>
      <c r="R131" s="200">
        <f>Q131*H131</f>
        <v>0</v>
      </c>
      <c r="S131" s="200">
        <v>0</v>
      </c>
      <c r="T131" s="201">
        <f>S131*H131</f>
        <v>0</v>
      </c>
      <c r="AR131" s="23" t="s">
        <v>135</v>
      </c>
      <c r="AT131" s="23" t="s">
        <v>137</v>
      </c>
      <c r="AU131" s="23" t="s">
        <v>83</v>
      </c>
      <c r="AY131" s="23" t="s">
        <v>136</v>
      </c>
      <c r="BE131" s="202">
        <f>IF(N131="základní",J131,0)</f>
        <v>0</v>
      </c>
      <c r="BF131" s="202">
        <f>IF(N131="snížená",J131,0)</f>
        <v>0</v>
      </c>
      <c r="BG131" s="202">
        <f>IF(N131="zákl. přenesená",J131,0)</f>
        <v>0</v>
      </c>
      <c r="BH131" s="202">
        <f>IF(N131="sníž. přenesená",J131,0)</f>
        <v>0</v>
      </c>
      <c r="BI131" s="202">
        <f>IF(N131="nulová",J131,0)</f>
        <v>0</v>
      </c>
      <c r="BJ131" s="23" t="s">
        <v>81</v>
      </c>
      <c r="BK131" s="202">
        <f>ROUND(I131*H131,2)</f>
        <v>0</v>
      </c>
      <c r="BL131" s="23" t="s">
        <v>135</v>
      </c>
      <c r="BM131" s="23" t="s">
        <v>721</v>
      </c>
    </row>
    <row r="132" spans="2:51" s="12" customFormat="1" ht="13.5">
      <c r="B132" s="220"/>
      <c r="C132" s="221"/>
      <c r="D132" s="203" t="s">
        <v>212</v>
      </c>
      <c r="E132" s="222" t="s">
        <v>21</v>
      </c>
      <c r="F132" s="223" t="s">
        <v>722</v>
      </c>
      <c r="G132" s="221"/>
      <c r="H132" s="224">
        <v>0.413</v>
      </c>
      <c r="I132" s="225"/>
      <c r="J132" s="221"/>
      <c r="K132" s="221"/>
      <c r="L132" s="226"/>
      <c r="M132" s="227"/>
      <c r="N132" s="228"/>
      <c r="O132" s="228"/>
      <c r="P132" s="228"/>
      <c r="Q132" s="228"/>
      <c r="R132" s="228"/>
      <c r="S132" s="228"/>
      <c r="T132" s="229"/>
      <c r="AT132" s="230" t="s">
        <v>212</v>
      </c>
      <c r="AU132" s="230" t="s">
        <v>83</v>
      </c>
      <c r="AV132" s="12" t="s">
        <v>83</v>
      </c>
      <c r="AW132" s="12" t="s">
        <v>37</v>
      </c>
      <c r="AX132" s="12" t="s">
        <v>74</v>
      </c>
      <c r="AY132" s="230" t="s">
        <v>136</v>
      </c>
    </row>
    <row r="133" spans="2:51" s="13" customFormat="1" ht="13.5">
      <c r="B133" s="231"/>
      <c r="C133" s="232"/>
      <c r="D133" s="203" t="s">
        <v>212</v>
      </c>
      <c r="E133" s="233" t="s">
        <v>21</v>
      </c>
      <c r="F133" s="234" t="s">
        <v>214</v>
      </c>
      <c r="G133" s="232"/>
      <c r="H133" s="235">
        <v>0.413</v>
      </c>
      <c r="I133" s="236"/>
      <c r="J133" s="232"/>
      <c r="K133" s="232"/>
      <c r="L133" s="237"/>
      <c r="M133" s="238"/>
      <c r="N133" s="239"/>
      <c r="O133" s="239"/>
      <c r="P133" s="239"/>
      <c r="Q133" s="239"/>
      <c r="R133" s="239"/>
      <c r="S133" s="239"/>
      <c r="T133" s="240"/>
      <c r="AT133" s="241" t="s">
        <v>212</v>
      </c>
      <c r="AU133" s="241" t="s">
        <v>83</v>
      </c>
      <c r="AV133" s="13" t="s">
        <v>135</v>
      </c>
      <c r="AW133" s="13" t="s">
        <v>37</v>
      </c>
      <c r="AX133" s="13" t="s">
        <v>81</v>
      </c>
      <c r="AY133" s="241" t="s">
        <v>136</v>
      </c>
    </row>
    <row r="134" spans="2:65" s="1" customFormat="1" ht="16.5" customHeight="1">
      <c r="B134" s="40"/>
      <c r="C134" s="191" t="s">
        <v>299</v>
      </c>
      <c r="D134" s="191" t="s">
        <v>137</v>
      </c>
      <c r="E134" s="192" t="s">
        <v>723</v>
      </c>
      <c r="F134" s="193" t="s">
        <v>724</v>
      </c>
      <c r="G134" s="194" t="s">
        <v>259</v>
      </c>
      <c r="H134" s="195">
        <v>8.25</v>
      </c>
      <c r="I134" s="196"/>
      <c r="J134" s="197">
        <f>ROUND(I134*H134,2)</f>
        <v>0</v>
      </c>
      <c r="K134" s="193" t="s">
        <v>141</v>
      </c>
      <c r="L134" s="60"/>
      <c r="M134" s="198" t="s">
        <v>21</v>
      </c>
      <c r="N134" s="199" t="s">
        <v>45</v>
      </c>
      <c r="O134" s="41"/>
      <c r="P134" s="200">
        <f>O134*H134</f>
        <v>0</v>
      </c>
      <c r="Q134" s="200">
        <v>0.4</v>
      </c>
      <c r="R134" s="200">
        <f>Q134*H134</f>
        <v>3.3000000000000003</v>
      </c>
      <c r="S134" s="200">
        <v>0</v>
      </c>
      <c r="T134" s="201">
        <f>S134*H134</f>
        <v>0</v>
      </c>
      <c r="AR134" s="23" t="s">
        <v>135</v>
      </c>
      <c r="AT134" s="23" t="s">
        <v>137</v>
      </c>
      <c r="AU134" s="23" t="s">
        <v>83</v>
      </c>
      <c r="AY134" s="23" t="s">
        <v>136</v>
      </c>
      <c r="BE134" s="202">
        <f>IF(N134="základní",J134,0)</f>
        <v>0</v>
      </c>
      <c r="BF134" s="202">
        <f>IF(N134="snížená",J134,0)</f>
        <v>0</v>
      </c>
      <c r="BG134" s="202">
        <f>IF(N134="zákl. přenesená",J134,0)</f>
        <v>0</v>
      </c>
      <c r="BH134" s="202">
        <f>IF(N134="sníž. přenesená",J134,0)</f>
        <v>0</v>
      </c>
      <c r="BI134" s="202">
        <f>IF(N134="nulová",J134,0)</f>
        <v>0</v>
      </c>
      <c r="BJ134" s="23" t="s">
        <v>81</v>
      </c>
      <c r="BK134" s="202">
        <f>ROUND(I134*H134,2)</f>
        <v>0</v>
      </c>
      <c r="BL134" s="23" t="s">
        <v>135</v>
      </c>
      <c r="BM134" s="23" t="s">
        <v>725</v>
      </c>
    </row>
    <row r="135" spans="2:51" s="12" customFormat="1" ht="13.5">
      <c r="B135" s="220"/>
      <c r="C135" s="221"/>
      <c r="D135" s="203" t="s">
        <v>212</v>
      </c>
      <c r="E135" s="222" t="s">
        <v>21</v>
      </c>
      <c r="F135" s="223" t="s">
        <v>726</v>
      </c>
      <c r="G135" s="221"/>
      <c r="H135" s="224">
        <v>8.25</v>
      </c>
      <c r="I135" s="225"/>
      <c r="J135" s="221"/>
      <c r="K135" s="221"/>
      <c r="L135" s="226"/>
      <c r="M135" s="227"/>
      <c r="N135" s="228"/>
      <c r="O135" s="228"/>
      <c r="P135" s="228"/>
      <c r="Q135" s="228"/>
      <c r="R135" s="228"/>
      <c r="S135" s="228"/>
      <c r="T135" s="229"/>
      <c r="AT135" s="230" t="s">
        <v>212</v>
      </c>
      <c r="AU135" s="230" t="s">
        <v>83</v>
      </c>
      <c r="AV135" s="12" t="s">
        <v>83</v>
      </c>
      <c r="AW135" s="12" t="s">
        <v>37</v>
      </c>
      <c r="AX135" s="12" t="s">
        <v>74</v>
      </c>
      <c r="AY135" s="230" t="s">
        <v>136</v>
      </c>
    </row>
    <row r="136" spans="2:51" s="13" customFormat="1" ht="13.5">
      <c r="B136" s="231"/>
      <c r="C136" s="232"/>
      <c r="D136" s="203" t="s">
        <v>212</v>
      </c>
      <c r="E136" s="233" t="s">
        <v>21</v>
      </c>
      <c r="F136" s="234" t="s">
        <v>214</v>
      </c>
      <c r="G136" s="232"/>
      <c r="H136" s="235">
        <v>8.25</v>
      </c>
      <c r="I136" s="236"/>
      <c r="J136" s="232"/>
      <c r="K136" s="232"/>
      <c r="L136" s="237"/>
      <c r="M136" s="238"/>
      <c r="N136" s="239"/>
      <c r="O136" s="239"/>
      <c r="P136" s="239"/>
      <c r="Q136" s="239"/>
      <c r="R136" s="239"/>
      <c r="S136" s="239"/>
      <c r="T136" s="240"/>
      <c r="AT136" s="241" t="s">
        <v>212</v>
      </c>
      <c r="AU136" s="241" t="s">
        <v>83</v>
      </c>
      <c r="AV136" s="13" t="s">
        <v>135</v>
      </c>
      <c r="AW136" s="13" t="s">
        <v>37</v>
      </c>
      <c r="AX136" s="13" t="s">
        <v>81</v>
      </c>
      <c r="AY136" s="241" t="s">
        <v>136</v>
      </c>
    </row>
    <row r="137" spans="2:63" s="10" customFormat="1" ht="29.85" customHeight="1">
      <c r="B137" s="177"/>
      <c r="C137" s="178"/>
      <c r="D137" s="179" t="s">
        <v>73</v>
      </c>
      <c r="E137" s="218" t="s">
        <v>172</v>
      </c>
      <c r="F137" s="218" t="s">
        <v>328</v>
      </c>
      <c r="G137" s="178"/>
      <c r="H137" s="178"/>
      <c r="I137" s="181"/>
      <c r="J137" s="219">
        <f>BK137</f>
        <v>0</v>
      </c>
      <c r="K137" s="178"/>
      <c r="L137" s="183"/>
      <c r="M137" s="184"/>
      <c r="N137" s="185"/>
      <c r="O137" s="185"/>
      <c r="P137" s="186">
        <f>SUM(P138:P142)</f>
        <v>0</v>
      </c>
      <c r="Q137" s="185"/>
      <c r="R137" s="186">
        <f>SUM(R138:R142)</f>
        <v>4.3</v>
      </c>
      <c r="S137" s="185"/>
      <c r="T137" s="187">
        <f>SUM(T138:T142)</f>
        <v>0</v>
      </c>
      <c r="AR137" s="188" t="s">
        <v>81</v>
      </c>
      <c r="AT137" s="189" t="s">
        <v>73</v>
      </c>
      <c r="AU137" s="189" t="s">
        <v>81</v>
      </c>
      <c r="AY137" s="188" t="s">
        <v>136</v>
      </c>
      <c r="BK137" s="190">
        <f>SUM(BK138:BK142)</f>
        <v>0</v>
      </c>
    </row>
    <row r="138" spans="2:65" s="1" customFormat="1" ht="16.5" customHeight="1">
      <c r="B138" s="40"/>
      <c r="C138" s="191" t="s">
        <v>9</v>
      </c>
      <c r="D138" s="191" t="s">
        <v>137</v>
      </c>
      <c r="E138" s="192" t="s">
        <v>727</v>
      </c>
      <c r="F138" s="193" t="s">
        <v>728</v>
      </c>
      <c r="G138" s="194" t="s">
        <v>284</v>
      </c>
      <c r="H138" s="195">
        <v>1</v>
      </c>
      <c r="I138" s="196"/>
      <c r="J138" s="197">
        <f>ROUND(I138*H138,2)</f>
        <v>0</v>
      </c>
      <c r="K138" s="193" t="s">
        <v>141</v>
      </c>
      <c r="L138" s="60"/>
      <c r="M138" s="198" t="s">
        <v>21</v>
      </c>
      <c r="N138" s="199" t="s">
        <v>45</v>
      </c>
      <c r="O138" s="41"/>
      <c r="P138" s="200">
        <f>O138*H138</f>
        <v>0</v>
      </c>
      <c r="Q138" s="200">
        <v>0</v>
      </c>
      <c r="R138" s="200">
        <f>Q138*H138</f>
        <v>0</v>
      </c>
      <c r="S138" s="200">
        <v>0</v>
      </c>
      <c r="T138" s="201">
        <f>S138*H138</f>
        <v>0</v>
      </c>
      <c r="AR138" s="23" t="s">
        <v>135</v>
      </c>
      <c r="AT138" s="23" t="s">
        <v>137</v>
      </c>
      <c r="AU138" s="23" t="s">
        <v>83</v>
      </c>
      <c r="AY138" s="23" t="s">
        <v>136</v>
      </c>
      <c r="BE138" s="202">
        <f>IF(N138="základní",J138,0)</f>
        <v>0</v>
      </c>
      <c r="BF138" s="202">
        <f>IF(N138="snížená",J138,0)</f>
        <v>0</v>
      </c>
      <c r="BG138" s="202">
        <f>IF(N138="zákl. přenesená",J138,0)</f>
        <v>0</v>
      </c>
      <c r="BH138" s="202">
        <f>IF(N138="sníž. přenesená",J138,0)</f>
        <v>0</v>
      </c>
      <c r="BI138" s="202">
        <f>IF(N138="nulová",J138,0)</f>
        <v>0</v>
      </c>
      <c r="BJ138" s="23" t="s">
        <v>81</v>
      </c>
      <c r="BK138" s="202">
        <f>ROUND(I138*H138,2)</f>
        <v>0</v>
      </c>
      <c r="BL138" s="23" t="s">
        <v>135</v>
      </c>
      <c r="BM138" s="23" t="s">
        <v>729</v>
      </c>
    </row>
    <row r="139" spans="2:65" s="1" customFormat="1" ht="25.5" customHeight="1">
      <c r="B139" s="40"/>
      <c r="C139" s="242" t="s">
        <v>308</v>
      </c>
      <c r="D139" s="242" t="s">
        <v>242</v>
      </c>
      <c r="E139" s="243" t="s">
        <v>730</v>
      </c>
      <c r="F139" s="244" t="s">
        <v>731</v>
      </c>
      <c r="G139" s="245" t="s">
        <v>284</v>
      </c>
      <c r="H139" s="246">
        <v>1</v>
      </c>
      <c r="I139" s="247"/>
      <c r="J139" s="248">
        <f>ROUND(I139*H139,2)</f>
        <v>0</v>
      </c>
      <c r="K139" s="244" t="s">
        <v>141</v>
      </c>
      <c r="L139" s="249"/>
      <c r="M139" s="250" t="s">
        <v>21</v>
      </c>
      <c r="N139" s="251" t="s">
        <v>45</v>
      </c>
      <c r="O139" s="41"/>
      <c r="P139" s="200">
        <f>O139*H139</f>
        <v>0</v>
      </c>
      <c r="Q139" s="200">
        <v>4.3</v>
      </c>
      <c r="R139" s="200">
        <f>Q139*H139</f>
        <v>4.3</v>
      </c>
      <c r="S139" s="200">
        <v>0</v>
      </c>
      <c r="T139" s="201">
        <f>S139*H139</f>
        <v>0</v>
      </c>
      <c r="AR139" s="23" t="s">
        <v>172</v>
      </c>
      <c r="AT139" s="23" t="s">
        <v>242</v>
      </c>
      <c r="AU139" s="23" t="s">
        <v>83</v>
      </c>
      <c r="AY139" s="23" t="s">
        <v>136</v>
      </c>
      <c r="BE139" s="202">
        <f>IF(N139="základní",J139,0)</f>
        <v>0</v>
      </c>
      <c r="BF139" s="202">
        <f>IF(N139="snížená",J139,0)</f>
        <v>0</v>
      </c>
      <c r="BG139" s="202">
        <f>IF(N139="zákl. přenesená",J139,0)</f>
        <v>0</v>
      </c>
      <c r="BH139" s="202">
        <f>IF(N139="sníž. přenesená",J139,0)</f>
        <v>0</v>
      </c>
      <c r="BI139" s="202">
        <f>IF(N139="nulová",J139,0)</f>
        <v>0</v>
      </c>
      <c r="BJ139" s="23" t="s">
        <v>81</v>
      </c>
      <c r="BK139" s="202">
        <f>ROUND(I139*H139,2)</f>
        <v>0</v>
      </c>
      <c r="BL139" s="23" t="s">
        <v>135</v>
      </c>
      <c r="BM139" s="23" t="s">
        <v>732</v>
      </c>
    </row>
    <row r="140" spans="2:47" s="1" customFormat="1" ht="81">
      <c r="B140" s="40"/>
      <c r="C140" s="62"/>
      <c r="D140" s="203" t="s">
        <v>144</v>
      </c>
      <c r="E140" s="62"/>
      <c r="F140" s="204" t="s">
        <v>733</v>
      </c>
      <c r="G140" s="62"/>
      <c r="H140" s="62"/>
      <c r="I140" s="164"/>
      <c r="J140" s="62"/>
      <c r="K140" s="62"/>
      <c r="L140" s="60"/>
      <c r="M140" s="205"/>
      <c r="N140" s="41"/>
      <c r="O140" s="41"/>
      <c r="P140" s="41"/>
      <c r="Q140" s="41"/>
      <c r="R140" s="41"/>
      <c r="S140" s="41"/>
      <c r="T140" s="77"/>
      <c r="AT140" s="23" t="s">
        <v>144</v>
      </c>
      <c r="AU140" s="23" t="s">
        <v>83</v>
      </c>
    </row>
    <row r="141" spans="2:51" s="12" customFormat="1" ht="13.5">
      <c r="B141" s="220"/>
      <c r="C141" s="221"/>
      <c r="D141" s="203" t="s">
        <v>212</v>
      </c>
      <c r="E141" s="222" t="s">
        <v>21</v>
      </c>
      <c r="F141" s="223" t="s">
        <v>734</v>
      </c>
      <c r="G141" s="221"/>
      <c r="H141" s="224">
        <v>1</v>
      </c>
      <c r="I141" s="225"/>
      <c r="J141" s="221"/>
      <c r="K141" s="221"/>
      <c r="L141" s="226"/>
      <c r="M141" s="227"/>
      <c r="N141" s="228"/>
      <c r="O141" s="228"/>
      <c r="P141" s="228"/>
      <c r="Q141" s="228"/>
      <c r="R141" s="228"/>
      <c r="S141" s="228"/>
      <c r="T141" s="229"/>
      <c r="AT141" s="230" t="s">
        <v>212</v>
      </c>
      <c r="AU141" s="230" t="s">
        <v>83</v>
      </c>
      <c r="AV141" s="12" t="s">
        <v>83</v>
      </c>
      <c r="AW141" s="12" t="s">
        <v>37</v>
      </c>
      <c r="AX141" s="12" t="s">
        <v>74</v>
      </c>
      <c r="AY141" s="230" t="s">
        <v>136</v>
      </c>
    </row>
    <row r="142" spans="2:51" s="13" customFormat="1" ht="13.5">
      <c r="B142" s="231"/>
      <c r="C142" s="232"/>
      <c r="D142" s="203" t="s">
        <v>212</v>
      </c>
      <c r="E142" s="233" t="s">
        <v>21</v>
      </c>
      <c r="F142" s="234" t="s">
        <v>214</v>
      </c>
      <c r="G142" s="232"/>
      <c r="H142" s="235">
        <v>1</v>
      </c>
      <c r="I142" s="236"/>
      <c r="J142" s="232"/>
      <c r="K142" s="232"/>
      <c r="L142" s="237"/>
      <c r="M142" s="238"/>
      <c r="N142" s="239"/>
      <c r="O142" s="239"/>
      <c r="P142" s="239"/>
      <c r="Q142" s="239"/>
      <c r="R142" s="239"/>
      <c r="S142" s="239"/>
      <c r="T142" s="240"/>
      <c r="AT142" s="241" t="s">
        <v>212</v>
      </c>
      <c r="AU142" s="241" t="s">
        <v>83</v>
      </c>
      <c r="AV142" s="13" t="s">
        <v>135</v>
      </c>
      <c r="AW142" s="13" t="s">
        <v>37</v>
      </c>
      <c r="AX142" s="13" t="s">
        <v>81</v>
      </c>
      <c r="AY142" s="241" t="s">
        <v>136</v>
      </c>
    </row>
    <row r="143" spans="2:63" s="10" customFormat="1" ht="29.85" customHeight="1">
      <c r="B143" s="177"/>
      <c r="C143" s="178"/>
      <c r="D143" s="179" t="s">
        <v>73</v>
      </c>
      <c r="E143" s="218" t="s">
        <v>480</v>
      </c>
      <c r="F143" s="218" t="s">
        <v>481</v>
      </c>
      <c r="G143" s="178"/>
      <c r="H143" s="178"/>
      <c r="I143" s="181"/>
      <c r="J143" s="219">
        <f>BK143</f>
        <v>0</v>
      </c>
      <c r="K143" s="178"/>
      <c r="L143" s="183"/>
      <c r="M143" s="184"/>
      <c r="N143" s="185"/>
      <c r="O143" s="185"/>
      <c r="P143" s="186">
        <f>P144</f>
        <v>0</v>
      </c>
      <c r="Q143" s="185"/>
      <c r="R143" s="186">
        <f>R144</f>
        <v>0</v>
      </c>
      <c r="S143" s="185"/>
      <c r="T143" s="187">
        <f>T144</f>
        <v>0</v>
      </c>
      <c r="AR143" s="188" t="s">
        <v>81</v>
      </c>
      <c r="AT143" s="189" t="s">
        <v>73</v>
      </c>
      <c r="AU143" s="189" t="s">
        <v>81</v>
      </c>
      <c r="AY143" s="188" t="s">
        <v>136</v>
      </c>
      <c r="BK143" s="190">
        <f>BK144</f>
        <v>0</v>
      </c>
    </row>
    <row r="144" spans="2:65" s="1" customFormat="1" ht="16.5" customHeight="1">
      <c r="B144" s="40"/>
      <c r="C144" s="191" t="s">
        <v>314</v>
      </c>
      <c r="D144" s="191" t="s">
        <v>137</v>
      </c>
      <c r="E144" s="192" t="s">
        <v>735</v>
      </c>
      <c r="F144" s="193" t="s">
        <v>736</v>
      </c>
      <c r="G144" s="194" t="s">
        <v>245</v>
      </c>
      <c r="H144" s="195">
        <v>7.642</v>
      </c>
      <c r="I144" s="196"/>
      <c r="J144" s="197">
        <f>ROUND(I144*H144,2)</f>
        <v>0</v>
      </c>
      <c r="K144" s="193" t="s">
        <v>141</v>
      </c>
      <c r="L144" s="60"/>
      <c r="M144" s="198" t="s">
        <v>21</v>
      </c>
      <c r="N144" s="262" t="s">
        <v>45</v>
      </c>
      <c r="O144" s="207"/>
      <c r="P144" s="263">
        <f>O144*H144</f>
        <v>0</v>
      </c>
      <c r="Q144" s="263">
        <v>0</v>
      </c>
      <c r="R144" s="263">
        <f>Q144*H144</f>
        <v>0</v>
      </c>
      <c r="S144" s="263">
        <v>0</v>
      </c>
      <c r="T144" s="264">
        <f>S144*H144</f>
        <v>0</v>
      </c>
      <c r="AR144" s="23" t="s">
        <v>135</v>
      </c>
      <c r="AT144" s="23" t="s">
        <v>137</v>
      </c>
      <c r="AU144" s="23" t="s">
        <v>83</v>
      </c>
      <c r="AY144" s="23" t="s">
        <v>136</v>
      </c>
      <c r="BE144" s="202">
        <f>IF(N144="základní",J144,0)</f>
        <v>0</v>
      </c>
      <c r="BF144" s="202">
        <f>IF(N144="snížená",J144,0)</f>
        <v>0</v>
      </c>
      <c r="BG144" s="202">
        <f>IF(N144="zákl. přenesená",J144,0)</f>
        <v>0</v>
      </c>
      <c r="BH144" s="202">
        <f>IF(N144="sníž. přenesená",J144,0)</f>
        <v>0</v>
      </c>
      <c r="BI144" s="202">
        <f>IF(N144="nulová",J144,0)</f>
        <v>0</v>
      </c>
      <c r="BJ144" s="23" t="s">
        <v>81</v>
      </c>
      <c r="BK144" s="202">
        <f>ROUND(I144*H144,2)</f>
        <v>0</v>
      </c>
      <c r="BL144" s="23" t="s">
        <v>135</v>
      </c>
      <c r="BM144" s="23" t="s">
        <v>737</v>
      </c>
    </row>
    <row r="145" spans="2:12" s="1" customFormat="1" ht="6.95" customHeight="1">
      <c r="B145" s="55"/>
      <c r="C145" s="56"/>
      <c r="D145" s="56"/>
      <c r="E145" s="56"/>
      <c r="F145" s="56"/>
      <c r="G145" s="56"/>
      <c r="H145" s="56"/>
      <c r="I145" s="147"/>
      <c r="J145" s="56"/>
      <c r="K145" s="56"/>
      <c r="L145" s="60"/>
    </row>
  </sheetData>
  <sheetProtection algorithmName="SHA-512" hashValue="W9HisHo8/bFf7FeBe8/ErWuA4w54JazwY+T5fyBjQ35EwbhibKXcmC0XD6n+SdYNYhe0eBl4LOyC/CLcXOtdjA==" saltValue="gj9twZXqZLhkqn2s/mQ3fukBMs4PXgR/PBf7jAqVnYbBEGou8TKqo5+/drk52nFexkLVj8BHv6XQ1Qwo4rCZiA==" spinCount="100000" sheet="1" objects="1" scenarios="1" formatColumns="0" formatRows="0" autoFilter="0"/>
  <autoFilter ref="C86:K144"/>
  <mergeCells count="13">
    <mergeCell ref="E79:H79"/>
    <mergeCell ref="G1:H1"/>
    <mergeCell ref="L2:V2"/>
    <mergeCell ref="E49:H49"/>
    <mergeCell ref="E51:H51"/>
    <mergeCell ref="J55:J56"/>
    <mergeCell ref="E75:H75"/>
    <mergeCell ref="E77:H77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portrait" paperSize="9" scale="70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Lenovo-NB\Miloš Drábek</dc:creator>
  <cp:keywords/>
  <dc:description/>
  <cp:lastModifiedBy>Miloš Drábek</cp:lastModifiedBy>
  <cp:lastPrinted>2018-06-18T17:49:45Z</cp:lastPrinted>
  <dcterms:created xsi:type="dcterms:W3CDTF">2018-06-18T17:48:29Z</dcterms:created>
  <dcterms:modified xsi:type="dcterms:W3CDTF">2018-06-18T17:49:58Z</dcterms:modified>
  <cp:category/>
  <cp:version/>
  <cp:contentType/>
  <cp:contentStatus/>
</cp:coreProperties>
</file>