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Sdílená data\PROJEKTY\Projekty aktuální\Stavby\18-S-6 FIBICHOVO NAMESTI POPELNICE\04 DSP\Kompletace\"/>
    </mc:Choice>
  </mc:AlternateContent>
  <xr:revisionPtr revIDLastSave="0" documentId="13_ncr:1_{79B19F56-759D-46D9-9F4E-779CEBFF696F}" xr6:coauthVersionLast="40" xr6:coauthVersionMax="40" xr10:uidLastSave="{00000000-0000-0000-0000-000000000000}"/>
  <bookViews>
    <workbookView xWindow="0" yWindow="0" windowWidth="28800" windowHeight="12225" activeTab="1" xr2:uid="{00000000-000D-0000-FFFF-FFFF00000000}"/>
  </bookViews>
  <sheets>
    <sheet name="Rekapitulace stavby" sheetId="1" r:id="rId1"/>
    <sheet name="01 - Zastínění popelnic -..." sheetId="2" r:id="rId2"/>
    <sheet name="Pokyny pro vyplnění" sheetId="3" r:id="rId3"/>
  </sheets>
  <definedNames>
    <definedName name="_xlnm._FilterDatabase" localSheetId="1" hidden="1">'01 - Zastínění popelnic -...'!$C$85:$K$264</definedName>
    <definedName name="_xlnm.Print_Titles" localSheetId="1">'01 - Zastínění popelnic -...'!$85:$85</definedName>
    <definedName name="_xlnm.Print_Titles" localSheetId="0">'Rekapitulace stavby'!$49:$49</definedName>
    <definedName name="_xlnm.Print_Area" localSheetId="1">'01 - Zastínění popelnic -...'!$C$4:$J$34,'01 - Zastínění popelnic -...'!$C$40:$J$69,'01 - Zastínění popelnic -...'!$C$75:$K$264</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81029"/>
</workbook>
</file>

<file path=xl/calcChain.xml><?xml version="1.0" encoding="utf-8"?>
<calcChain xmlns="http://schemas.openxmlformats.org/spreadsheetml/2006/main">
  <c r="AY52" i="1" l="1"/>
  <c r="AX52" i="1"/>
  <c r="BI264" i="2"/>
  <c r="BH264" i="2"/>
  <c r="BG264" i="2"/>
  <c r="BF264" i="2"/>
  <c r="T264" i="2"/>
  <c r="T263" i="2"/>
  <c r="R264" i="2"/>
  <c r="R263" i="2" s="1"/>
  <c r="P264" i="2"/>
  <c r="P263" i="2"/>
  <c r="BK264" i="2"/>
  <c r="BK263" i="2" s="1"/>
  <c r="J264" i="2"/>
  <c r="BE264" i="2"/>
  <c r="BI262" i="2"/>
  <c r="BH262" i="2"/>
  <c r="BG262" i="2"/>
  <c r="BF262" i="2"/>
  <c r="T262" i="2"/>
  <c r="R262" i="2"/>
  <c r="P262" i="2"/>
  <c r="BK262" i="2"/>
  <c r="J262" i="2"/>
  <c r="BE262" i="2"/>
  <c r="BI261" i="2"/>
  <c r="BH261" i="2"/>
  <c r="BG261" i="2"/>
  <c r="BF261" i="2"/>
  <c r="T261" i="2"/>
  <c r="T260" i="2" s="1"/>
  <c r="R261" i="2"/>
  <c r="R260" i="2" s="1"/>
  <c r="P261" i="2"/>
  <c r="P260" i="2" s="1"/>
  <c r="BK261" i="2"/>
  <c r="BK260" i="2" s="1"/>
  <c r="J260" i="2" s="1"/>
  <c r="J67" i="2" s="1"/>
  <c r="J261" i="2"/>
  <c r="BE261" i="2" s="1"/>
  <c r="BI259" i="2"/>
  <c r="BH259" i="2"/>
  <c r="BG259" i="2"/>
  <c r="BF259" i="2"/>
  <c r="T259" i="2"/>
  <c r="T258" i="2" s="1"/>
  <c r="R259" i="2"/>
  <c r="R258" i="2"/>
  <c r="P259" i="2"/>
  <c r="P258" i="2"/>
  <c r="BK259" i="2"/>
  <c r="BK258" i="2"/>
  <c r="J258" i="2" s="1"/>
  <c r="J66" i="2" s="1"/>
  <c r="J259" i="2"/>
  <c r="BE259" i="2"/>
  <c r="BI256" i="2"/>
  <c r="BH256" i="2"/>
  <c r="BG256" i="2"/>
  <c r="BF256" i="2"/>
  <c r="T256" i="2"/>
  <c r="R256" i="2"/>
  <c r="P256" i="2"/>
  <c r="BK256" i="2"/>
  <c r="J256" i="2"/>
  <c r="BE256" i="2"/>
  <c r="BI250" i="2"/>
  <c r="BH250" i="2"/>
  <c r="BG250" i="2"/>
  <c r="BF250" i="2"/>
  <c r="T250" i="2"/>
  <c r="T249" i="2" s="1"/>
  <c r="R250" i="2"/>
  <c r="R249" i="2"/>
  <c r="P250" i="2"/>
  <c r="P249" i="2" s="1"/>
  <c r="BK250" i="2"/>
  <c r="BK249" i="2"/>
  <c r="J249" i="2" s="1"/>
  <c r="J64" i="2" s="1"/>
  <c r="J250" i="2"/>
  <c r="BE250" i="2"/>
  <c r="BI247" i="2"/>
  <c r="BH247" i="2"/>
  <c r="BG247" i="2"/>
  <c r="BF247" i="2"/>
  <c r="T247" i="2"/>
  <c r="R247" i="2"/>
  <c r="P247" i="2"/>
  <c r="BK247" i="2"/>
  <c r="J247" i="2"/>
  <c r="BE247" i="2" s="1"/>
  <c r="BI225" i="2"/>
  <c r="BH225" i="2"/>
  <c r="BG225" i="2"/>
  <c r="BF225" i="2"/>
  <c r="T225" i="2"/>
  <c r="R225" i="2"/>
  <c r="P225" i="2"/>
  <c r="BK225" i="2"/>
  <c r="J225" i="2"/>
  <c r="BE225" i="2"/>
  <c r="BI224" i="2"/>
  <c r="BH224" i="2"/>
  <c r="BG224" i="2"/>
  <c r="BF224" i="2"/>
  <c r="T224" i="2"/>
  <c r="R224" i="2"/>
  <c r="P224" i="2"/>
  <c r="BK224" i="2"/>
  <c r="J224" i="2"/>
  <c r="BE224" i="2" s="1"/>
  <c r="BI223" i="2"/>
  <c r="BH223" i="2"/>
  <c r="BG223" i="2"/>
  <c r="BF223" i="2"/>
  <c r="T223" i="2"/>
  <c r="R223" i="2"/>
  <c r="P223" i="2"/>
  <c r="BK223" i="2"/>
  <c r="J223" i="2"/>
  <c r="BE223" i="2" s="1"/>
  <c r="BI222" i="2"/>
  <c r="BH222" i="2"/>
  <c r="BG222" i="2"/>
  <c r="BF222" i="2"/>
  <c r="T222" i="2"/>
  <c r="R222" i="2"/>
  <c r="P222" i="2"/>
  <c r="BK222" i="2"/>
  <c r="J222" i="2"/>
  <c r="BE222" i="2" s="1"/>
  <c r="BI220" i="2"/>
  <c r="BH220" i="2"/>
  <c r="BG220" i="2"/>
  <c r="BF220" i="2"/>
  <c r="T220" i="2"/>
  <c r="R220" i="2"/>
  <c r="P220" i="2"/>
  <c r="BK220" i="2"/>
  <c r="J220" i="2"/>
  <c r="BE220" i="2"/>
  <c r="BI209" i="2"/>
  <c r="BH209" i="2"/>
  <c r="BG209" i="2"/>
  <c r="BF209" i="2"/>
  <c r="T209" i="2"/>
  <c r="R209" i="2"/>
  <c r="P209" i="2"/>
  <c r="BK209" i="2"/>
  <c r="J209" i="2"/>
  <c r="BE209" i="2" s="1"/>
  <c r="BI207" i="2"/>
  <c r="BH207" i="2"/>
  <c r="BG207" i="2"/>
  <c r="BF207" i="2"/>
  <c r="T207" i="2"/>
  <c r="R207" i="2"/>
  <c r="P207" i="2"/>
  <c r="BK207" i="2"/>
  <c r="J207" i="2"/>
  <c r="BE207" i="2" s="1"/>
  <c r="BI202" i="2"/>
  <c r="BH202" i="2"/>
  <c r="BG202" i="2"/>
  <c r="BF202" i="2"/>
  <c r="T202" i="2"/>
  <c r="R202" i="2"/>
  <c r="P202" i="2"/>
  <c r="BK202" i="2"/>
  <c r="J202" i="2"/>
  <c r="BE202" i="2" s="1"/>
  <c r="BI200" i="2"/>
  <c r="BH200" i="2"/>
  <c r="BG200" i="2"/>
  <c r="BF200" i="2"/>
  <c r="T200" i="2"/>
  <c r="R200" i="2"/>
  <c r="P200" i="2"/>
  <c r="BK200" i="2"/>
  <c r="J200" i="2"/>
  <c r="BE200" i="2" s="1"/>
  <c r="BI198" i="2"/>
  <c r="BH198" i="2"/>
  <c r="BG198" i="2"/>
  <c r="BF198" i="2"/>
  <c r="T198" i="2"/>
  <c r="R198" i="2"/>
  <c r="P198" i="2"/>
  <c r="BK198" i="2"/>
  <c r="J198" i="2"/>
  <c r="BE198" i="2" s="1"/>
  <c r="BI187" i="2"/>
  <c r="BH187" i="2"/>
  <c r="BG187" i="2"/>
  <c r="BF187" i="2"/>
  <c r="T187" i="2"/>
  <c r="R187" i="2"/>
  <c r="P187" i="2"/>
  <c r="BK187" i="2"/>
  <c r="J187" i="2"/>
  <c r="BE187" i="2" s="1"/>
  <c r="BI184" i="2"/>
  <c r="BH184" i="2"/>
  <c r="BG184" i="2"/>
  <c r="BF184" i="2"/>
  <c r="T184" i="2"/>
  <c r="R184" i="2"/>
  <c r="P184" i="2"/>
  <c r="BK184" i="2"/>
  <c r="J184" i="2"/>
  <c r="BE184" i="2" s="1"/>
  <c r="BI183" i="2"/>
  <c r="BH183" i="2"/>
  <c r="BG183" i="2"/>
  <c r="BF183" i="2"/>
  <c r="T183" i="2"/>
  <c r="R183" i="2"/>
  <c r="P183" i="2"/>
  <c r="BK183" i="2"/>
  <c r="J183" i="2"/>
  <c r="BE183" i="2" s="1"/>
  <c r="BI181" i="2"/>
  <c r="BH181" i="2"/>
  <c r="BG181" i="2"/>
  <c r="BF181" i="2"/>
  <c r="T181" i="2"/>
  <c r="R181" i="2"/>
  <c r="R170" i="2" s="1"/>
  <c r="P181" i="2"/>
  <c r="BK181" i="2"/>
  <c r="J181" i="2"/>
  <c r="BE181" i="2" s="1"/>
  <c r="BI179" i="2"/>
  <c r="BH179" i="2"/>
  <c r="BG179" i="2"/>
  <c r="BF179" i="2"/>
  <c r="T179" i="2"/>
  <c r="R179" i="2"/>
  <c r="P179" i="2"/>
  <c r="BK179" i="2"/>
  <c r="J179" i="2"/>
  <c r="BE179" i="2" s="1"/>
  <c r="BI174" i="2"/>
  <c r="BH174" i="2"/>
  <c r="BG174" i="2"/>
  <c r="BF174" i="2"/>
  <c r="T174" i="2"/>
  <c r="R174" i="2"/>
  <c r="P174" i="2"/>
  <c r="BK174" i="2"/>
  <c r="J174" i="2"/>
  <c r="BE174" i="2" s="1"/>
  <c r="BI171" i="2"/>
  <c r="BH171" i="2"/>
  <c r="BG171" i="2"/>
  <c r="BF171" i="2"/>
  <c r="T171" i="2"/>
  <c r="R171" i="2"/>
  <c r="P171" i="2"/>
  <c r="BK171" i="2"/>
  <c r="BK170" i="2" s="1"/>
  <c r="J170" i="2" s="1"/>
  <c r="J62" i="2" s="1"/>
  <c r="J171" i="2"/>
  <c r="BE171" i="2" s="1"/>
  <c r="BI167" i="2"/>
  <c r="BH167" i="2"/>
  <c r="BG167" i="2"/>
  <c r="BF167" i="2"/>
  <c r="T167" i="2"/>
  <c r="T166" i="2" s="1"/>
  <c r="R167" i="2"/>
  <c r="R166" i="2" s="1"/>
  <c r="P167" i="2"/>
  <c r="P166" i="2"/>
  <c r="BK167" i="2"/>
  <c r="BK166" i="2" s="1"/>
  <c r="J166" i="2" s="1"/>
  <c r="J60" i="2" s="1"/>
  <c r="J167" i="2"/>
  <c r="BE167" i="2" s="1"/>
  <c r="BI164" i="2"/>
  <c r="BH164" i="2"/>
  <c r="BG164" i="2"/>
  <c r="BF164" i="2"/>
  <c r="T164" i="2"/>
  <c r="R164" i="2"/>
  <c r="P164" i="2"/>
  <c r="BK164" i="2"/>
  <c r="J164" i="2"/>
  <c r="BE164" i="2" s="1"/>
  <c r="BI161" i="2"/>
  <c r="BH161" i="2"/>
  <c r="BG161" i="2"/>
  <c r="BF161" i="2"/>
  <c r="T161" i="2"/>
  <c r="R161" i="2"/>
  <c r="P161" i="2"/>
  <c r="BK161" i="2"/>
  <c r="J161" i="2"/>
  <c r="BE161" i="2" s="1"/>
  <c r="BI159" i="2"/>
  <c r="BH159" i="2"/>
  <c r="BG159" i="2"/>
  <c r="BF159" i="2"/>
  <c r="T159" i="2"/>
  <c r="R159" i="2"/>
  <c r="P159" i="2"/>
  <c r="BK159" i="2"/>
  <c r="J159" i="2"/>
  <c r="BE159" i="2"/>
  <c r="BI157" i="2"/>
  <c r="BH157" i="2"/>
  <c r="BG157" i="2"/>
  <c r="BF157" i="2"/>
  <c r="T157" i="2"/>
  <c r="R157" i="2"/>
  <c r="P157" i="2"/>
  <c r="BK157" i="2"/>
  <c r="J157" i="2"/>
  <c r="BE157" i="2" s="1"/>
  <c r="BI155" i="2"/>
  <c r="BH155" i="2"/>
  <c r="BG155" i="2"/>
  <c r="BF155" i="2"/>
  <c r="T155" i="2"/>
  <c r="R155" i="2"/>
  <c r="R154" i="2" s="1"/>
  <c r="P155" i="2"/>
  <c r="BK155" i="2"/>
  <c r="J155" i="2"/>
  <c r="BE155" i="2" s="1"/>
  <c r="BI152" i="2"/>
  <c r="BH152" i="2"/>
  <c r="BG152" i="2"/>
  <c r="BF152" i="2"/>
  <c r="T152" i="2"/>
  <c r="R152" i="2"/>
  <c r="P152" i="2"/>
  <c r="BK152" i="2"/>
  <c r="J152" i="2"/>
  <c r="BE152" i="2" s="1"/>
  <c r="BI150" i="2"/>
  <c r="BH150" i="2"/>
  <c r="BG150" i="2"/>
  <c r="BF150" i="2"/>
  <c r="T150" i="2"/>
  <c r="R150" i="2"/>
  <c r="P150" i="2"/>
  <c r="BK150" i="2"/>
  <c r="J150" i="2"/>
  <c r="BE150" i="2" s="1"/>
  <c r="BI148" i="2"/>
  <c r="BH148" i="2"/>
  <c r="BG148" i="2"/>
  <c r="BF148" i="2"/>
  <c r="T148" i="2"/>
  <c r="R148" i="2"/>
  <c r="P148" i="2"/>
  <c r="BK148" i="2"/>
  <c r="J148" i="2"/>
  <c r="BE148" i="2"/>
  <c r="BI146" i="2"/>
  <c r="BH146" i="2"/>
  <c r="BG146" i="2"/>
  <c r="BF146" i="2"/>
  <c r="T146" i="2"/>
  <c r="R146" i="2"/>
  <c r="P146" i="2"/>
  <c r="BK146" i="2"/>
  <c r="J146" i="2"/>
  <c r="BE146" i="2" s="1"/>
  <c r="BI145" i="2"/>
  <c r="BH145" i="2"/>
  <c r="BG145" i="2"/>
  <c r="BF145" i="2"/>
  <c r="T145" i="2"/>
  <c r="R145" i="2"/>
  <c r="P145" i="2"/>
  <c r="BK145" i="2"/>
  <c r="J145" i="2"/>
  <c r="BE145" i="2" s="1"/>
  <c r="BI143" i="2"/>
  <c r="BH143" i="2"/>
  <c r="BG143" i="2"/>
  <c r="BF143" i="2"/>
  <c r="T143" i="2"/>
  <c r="R143" i="2"/>
  <c r="P143" i="2"/>
  <c r="BK143" i="2"/>
  <c r="J143" i="2"/>
  <c r="BE143" i="2" s="1"/>
  <c r="BI130" i="2"/>
  <c r="BH130" i="2"/>
  <c r="BG130" i="2"/>
  <c r="BF130" i="2"/>
  <c r="T130" i="2"/>
  <c r="R130" i="2"/>
  <c r="P130" i="2"/>
  <c r="BK130" i="2"/>
  <c r="J130" i="2"/>
  <c r="BE130" i="2" s="1"/>
  <c r="BI125" i="2"/>
  <c r="BH125" i="2"/>
  <c r="BG125" i="2"/>
  <c r="BF125" i="2"/>
  <c r="T125" i="2"/>
  <c r="R125" i="2"/>
  <c r="P125" i="2"/>
  <c r="BK125" i="2"/>
  <c r="J125" i="2"/>
  <c r="BE125" i="2" s="1"/>
  <c r="BI124" i="2"/>
  <c r="BH124" i="2"/>
  <c r="BG124" i="2"/>
  <c r="BF124" i="2"/>
  <c r="T124" i="2"/>
  <c r="R124" i="2"/>
  <c r="P124" i="2"/>
  <c r="BK124" i="2"/>
  <c r="J124" i="2"/>
  <c r="BE124" i="2" s="1"/>
  <c r="BI121" i="2"/>
  <c r="BH121" i="2"/>
  <c r="BG121" i="2"/>
  <c r="BF121" i="2"/>
  <c r="T121" i="2"/>
  <c r="T120" i="2"/>
  <c r="R121" i="2"/>
  <c r="R120" i="2" s="1"/>
  <c r="P121" i="2"/>
  <c r="P120" i="2"/>
  <c r="BK121" i="2"/>
  <c r="BK120" i="2" s="1"/>
  <c r="J121" i="2"/>
  <c r="BE121" i="2"/>
  <c r="BI119" i="2"/>
  <c r="BH119" i="2"/>
  <c r="BG119" i="2"/>
  <c r="BF119" i="2"/>
  <c r="T119" i="2"/>
  <c r="R119" i="2"/>
  <c r="P119" i="2"/>
  <c r="BK119" i="2"/>
  <c r="J119" i="2"/>
  <c r="BE119" i="2"/>
  <c r="BI118" i="2"/>
  <c r="BH118" i="2"/>
  <c r="BG118" i="2"/>
  <c r="BF118" i="2"/>
  <c r="T118" i="2"/>
  <c r="R118" i="2"/>
  <c r="R117" i="2" s="1"/>
  <c r="P118" i="2"/>
  <c r="P117" i="2" s="1"/>
  <c r="BK118" i="2"/>
  <c r="BK117" i="2" s="1"/>
  <c r="J117" i="2" s="1"/>
  <c r="J56" i="2" s="1"/>
  <c r="J118" i="2"/>
  <c r="BE118" i="2"/>
  <c r="BI115" i="2"/>
  <c r="BH115" i="2"/>
  <c r="BG115" i="2"/>
  <c r="BF115" i="2"/>
  <c r="T115" i="2"/>
  <c r="T114" i="2" s="1"/>
  <c r="R115" i="2"/>
  <c r="R114" i="2" s="1"/>
  <c r="P115" i="2"/>
  <c r="P114" i="2" s="1"/>
  <c r="BK115" i="2"/>
  <c r="BK114" i="2" s="1"/>
  <c r="J114" i="2" s="1"/>
  <c r="J55" i="2" s="1"/>
  <c r="J115" i="2"/>
  <c r="BE115" i="2" s="1"/>
  <c r="BI111" i="2"/>
  <c r="BH111" i="2"/>
  <c r="BG111" i="2"/>
  <c r="BF111" i="2"/>
  <c r="T111" i="2"/>
  <c r="R111" i="2"/>
  <c r="P111" i="2"/>
  <c r="BK111" i="2"/>
  <c r="J111" i="2"/>
  <c r="BE111" i="2" s="1"/>
  <c r="BI109" i="2"/>
  <c r="BH109" i="2"/>
  <c r="BG109" i="2"/>
  <c r="BF109" i="2"/>
  <c r="T109" i="2"/>
  <c r="R109" i="2"/>
  <c r="P109" i="2"/>
  <c r="BK109" i="2"/>
  <c r="J109" i="2"/>
  <c r="BE109" i="2"/>
  <c r="BI107" i="2"/>
  <c r="BH107" i="2"/>
  <c r="BG107" i="2"/>
  <c r="BF107" i="2"/>
  <c r="F29" i="2" s="1"/>
  <c r="BA52" i="1" s="1"/>
  <c r="BA51" i="1" s="1"/>
  <c r="T107" i="2"/>
  <c r="R107" i="2"/>
  <c r="P107" i="2"/>
  <c r="BK107" i="2"/>
  <c r="J107" i="2"/>
  <c r="BE107" i="2" s="1"/>
  <c r="BI105" i="2"/>
  <c r="BH105" i="2"/>
  <c r="BG105" i="2"/>
  <c r="BF105" i="2"/>
  <c r="T105" i="2"/>
  <c r="R105" i="2"/>
  <c r="P105" i="2"/>
  <c r="BK105" i="2"/>
  <c r="J105" i="2"/>
  <c r="BE105" i="2"/>
  <c r="BI103" i="2"/>
  <c r="BH103" i="2"/>
  <c r="BG103" i="2"/>
  <c r="BF103" i="2"/>
  <c r="T103" i="2"/>
  <c r="R103" i="2"/>
  <c r="P103" i="2"/>
  <c r="BK103" i="2"/>
  <c r="J103" i="2"/>
  <c r="BE103" i="2" s="1"/>
  <c r="BI100" i="2"/>
  <c r="BH100" i="2"/>
  <c r="BG100" i="2"/>
  <c r="BF100" i="2"/>
  <c r="T100" i="2"/>
  <c r="R100" i="2"/>
  <c r="P100" i="2"/>
  <c r="BK100" i="2"/>
  <c r="J100" i="2"/>
  <c r="BE100" i="2"/>
  <c r="BI97" i="2"/>
  <c r="BH97" i="2"/>
  <c r="BG97" i="2"/>
  <c r="BF97" i="2"/>
  <c r="T97" i="2"/>
  <c r="R97" i="2"/>
  <c r="P97" i="2"/>
  <c r="BK97" i="2"/>
  <c r="J97" i="2"/>
  <c r="BE97" i="2" s="1"/>
  <c r="BI94" i="2"/>
  <c r="BH94" i="2"/>
  <c r="BG94" i="2"/>
  <c r="BF94" i="2"/>
  <c r="J29" i="2" s="1"/>
  <c r="AW52" i="1" s="1"/>
  <c r="T94" i="2"/>
  <c r="R94" i="2"/>
  <c r="P94" i="2"/>
  <c r="BK94" i="2"/>
  <c r="J94" i="2"/>
  <c r="BE94" i="2"/>
  <c r="BI92" i="2"/>
  <c r="BH92" i="2"/>
  <c r="BG92" i="2"/>
  <c r="BF92" i="2"/>
  <c r="T92" i="2"/>
  <c r="R92" i="2"/>
  <c r="P92" i="2"/>
  <c r="BK92" i="2"/>
  <c r="J92" i="2"/>
  <c r="BE92" i="2" s="1"/>
  <c r="BI89" i="2"/>
  <c r="BH89" i="2"/>
  <c r="F31" i="2" s="1"/>
  <c r="BC52" i="1" s="1"/>
  <c r="BC51" i="1" s="1"/>
  <c r="BG89" i="2"/>
  <c r="F30" i="2" s="1"/>
  <c r="BB52" i="1" s="1"/>
  <c r="BB51" i="1" s="1"/>
  <c r="BF89" i="2"/>
  <c r="T89" i="2"/>
  <c r="R89" i="2"/>
  <c r="P89" i="2"/>
  <c r="BK89" i="2"/>
  <c r="BK88" i="2"/>
  <c r="J88" i="2" s="1"/>
  <c r="J54" i="2" s="1"/>
  <c r="J89" i="2"/>
  <c r="BE89" i="2"/>
  <c r="J82" i="2"/>
  <c r="F82" i="2"/>
  <c r="F80" i="2"/>
  <c r="E78" i="2"/>
  <c r="J47" i="2"/>
  <c r="F47" i="2"/>
  <c r="F45" i="2"/>
  <c r="E43" i="2"/>
  <c r="J16" i="2"/>
  <c r="E16" i="2"/>
  <c r="F83" i="2" s="1"/>
  <c r="J15" i="2"/>
  <c r="J10" i="2"/>
  <c r="J80" i="2" s="1"/>
  <c r="AS51" i="1"/>
  <c r="L47" i="1"/>
  <c r="AM46" i="1"/>
  <c r="L46" i="1"/>
  <c r="AM44" i="1"/>
  <c r="L44" i="1"/>
  <c r="L42" i="1"/>
  <c r="L41" i="1"/>
  <c r="T117" i="2" l="1"/>
  <c r="P257" i="2"/>
  <c r="P88" i="2"/>
  <c r="T123" i="2"/>
  <c r="P123" i="2"/>
  <c r="P87" i="2" s="1"/>
  <c r="P86" i="2" s="1"/>
  <c r="AU52" i="1" s="1"/>
  <c r="AU51" i="1" s="1"/>
  <c r="T186" i="2"/>
  <c r="P186" i="2"/>
  <c r="BK154" i="2"/>
  <c r="J154" i="2" s="1"/>
  <c r="J59" i="2" s="1"/>
  <c r="R257" i="2"/>
  <c r="R88" i="2"/>
  <c r="BK123" i="2"/>
  <c r="J123" i="2" s="1"/>
  <c r="J58" i="2" s="1"/>
  <c r="BK186" i="2"/>
  <c r="J186" i="2" s="1"/>
  <c r="J63" i="2" s="1"/>
  <c r="T88" i="2"/>
  <c r="T87" i="2" s="1"/>
  <c r="F32" i="2"/>
  <c r="BD52" i="1" s="1"/>
  <c r="BD51" i="1" s="1"/>
  <c r="W30" i="1" s="1"/>
  <c r="T170" i="2"/>
  <c r="P170" i="2"/>
  <c r="P169" i="2" s="1"/>
  <c r="T257" i="2"/>
  <c r="R123" i="2"/>
  <c r="T154" i="2"/>
  <c r="P154" i="2"/>
  <c r="R186" i="2"/>
  <c r="R169" i="2" s="1"/>
  <c r="J28" i="2"/>
  <c r="AV52" i="1" s="1"/>
  <c r="AT52" i="1" s="1"/>
  <c r="J263" i="2"/>
  <c r="J68" i="2" s="1"/>
  <c r="BK257" i="2"/>
  <c r="J257" i="2" s="1"/>
  <c r="J65" i="2" s="1"/>
  <c r="J120" i="2"/>
  <c r="J57" i="2" s="1"/>
  <c r="BK87" i="2"/>
  <c r="BK169" i="2"/>
  <c r="J169" i="2" s="1"/>
  <c r="J61" i="2" s="1"/>
  <c r="W28" i="1"/>
  <c r="AX51" i="1"/>
  <c r="T169" i="2"/>
  <c r="AW51" i="1"/>
  <c r="AK27" i="1" s="1"/>
  <c r="W27" i="1"/>
  <c r="AY51" i="1"/>
  <c r="W29" i="1"/>
  <c r="J45" i="2"/>
  <c r="F48" i="2"/>
  <c r="F28" i="2"/>
  <c r="AZ52" i="1" s="1"/>
  <c r="AZ51" i="1" s="1"/>
  <c r="R87" i="2" l="1"/>
  <c r="R86" i="2" s="1"/>
  <c r="T86" i="2"/>
  <c r="W26" i="1"/>
  <c r="AV51" i="1"/>
  <c r="J87" i="2"/>
  <c r="J53" i="2" s="1"/>
  <c r="BK86" i="2"/>
  <c r="J86" i="2" s="1"/>
  <c r="AT51" i="1" l="1"/>
  <c r="AK26" i="1"/>
  <c r="J25" i="2"/>
  <c r="J52" i="2"/>
  <c r="AG52" i="1" l="1"/>
  <c r="J34" i="2"/>
  <c r="AN52" i="1" l="1"/>
  <c r="AG51" i="1"/>
  <c r="AK23" i="1" l="1"/>
  <c r="AK32" i="1" s="1"/>
  <c r="AN51" i="1"/>
</calcChain>
</file>

<file path=xl/sharedStrings.xml><?xml version="1.0" encoding="utf-8"?>
<sst xmlns="http://schemas.openxmlformats.org/spreadsheetml/2006/main" count="2467" uniqueCount="629">
  <si>
    <t>Export VZ</t>
  </si>
  <si>
    <t>List obsahuje:</t>
  </si>
  <si>
    <t>1) Rekapitulace stavby</t>
  </si>
  <si>
    <t>2) Rekapitulace objektů stavby a soupisů prací</t>
  </si>
  <si>
    <t>3.0</t>
  </si>
  <si>
    <t/>
  </si>
  <si>
    <t>False</t>
  </si>
  <si>
    <t>{a1f6c01d-1480-471c-bc84-f9897380e4f8}</t>
  </si>
  <si>
    <t>&gt;&gt;  skryté sloupce  &lt;&lt;</t>
  </si>
  <si>
    <t>0,01</t>
  </si>
  <si>
    <t>21</t>
  </si>
  <si>
    <t>15</t>
  </si>
  <si>
    <t>REKAPITULACE STAVBY</t>
  </si>
  <si>
    <t>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</si>
  <si>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</si>
  <si>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</si>
  <si>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</si>
  <si>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</si>
  <si>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</si>
  <si>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</si>
  <si>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Zastínění popelnic - Fibichovo náměstí</t>
  </si>
  <si>
    <t>KSO:</t>
  </si>
  <si>
    <t>CC-CZ:</t>
  </si>
  <si>
    <t>Místo:</t>
  </si>
  <si>
    <t>parc. č. 537/2</t>
  </si>
  <si>
    <t>Datum:</t>
  </si>
  <si>
    <t>8. 12. 2018</t>
  </si>
  <si>
    <t>Zadavatel:</t>
  </si>
  <si>
    <t>IČ:</t>
  </si>
  <si>
    <t>Město NovýJičín</t>
  </si>
  <si>
    <t>DIČ:</t>
  </si>
  <si>
    <t>Uchazeč:</t>
  </si>
  <si>
    <t>Vyplň údaj</t>
  </si>
  <si>
    <t>Projektant:</t>
  </si>
  <si>
    <t>COARCHITECTS</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</si>
  <si>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</si>
  <si>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</si>
  <si>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</si>
  <si>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</si>
  <si>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</si>
  <si>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</si>
  <si>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</si>
  <si>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</si>
  <si>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</si>
  <si>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</si>
  <si>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</si>
  <si>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</si>
  <si>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</si>
  <si>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</si>
  <si>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</si>
  <si>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</si>
  <si>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</si>
  <si>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</si>
  <si>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</si>
  <si>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</si>
  <si>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</si>
  <si>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</si>
  <si>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</si>
  <si>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</si>
  <si>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</si>
  <si>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</si>
  <si>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</si>
  <si>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</si>
  <si>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</si>
  <si>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</si>
  <si>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</si>
  <si>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</si>
  <si>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</si>
  <si>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</si>
  <si>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</si>
  <si>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</si>
  <si>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</si>
  <si>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</si>
  <si>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</si>
  <si>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</si>
  <si>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</si>
  <si>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</si>
  <si>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</si>
  <si>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</si>
  <si>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</si>
  <si>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</si>
  <si>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</si>
  <si>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</si>
  <si>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</si>
  <si>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</si>
  <si>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</si>
  <si>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</si>
  <si>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</si>
  <si>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</si>
  <si>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</si>
  <si>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</si>
  <si>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</si>
  <si>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</si>
  <si>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</si>
  <si>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</si>
  <si>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</si>
  <si>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</si>
  <si>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</si>
  <si>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</si>
  <si>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</si>
  <si>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767 - Konstrukce zámečnické</t>
  </si>
  <si>
    <t xml:space="preserve">    783 - Dokončovací práce - nátěry</t>
  </si>
  <si>
    <t>VRN - Vedlejší rozpočtové náklady</t>
  </si>
  <si>
    <t xml:space="preserve">    VRN1 - Průzkumné, geodetické a projektové práce</t>
  </si>
  <si>
    <t xml:space="preserve">    VRN3 - Zařízení staveniště</t>
  </si>
  <si>
    <t xml:space="preserve">    VRN6 - Územní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</si>
  <si>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</si>
  <si>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</si>
  <si>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</si>
  <si>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</si>
  <si>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</si>
  <si>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</si>
  <si>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</si>
  <si>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</si>
  <si>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</si>
  <si>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</si>
  <si>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</si>
  <si>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</si>
  <si>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</si>
  <si>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</si>
  <si>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</si>
  <si>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</si>
  <si>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</si>
  <si>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</si>
  <si>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</si>
  <si>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</si>
  <si>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</si>
  <si>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</si>
  <si>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2018 02</t>
  </si>
  <si>
    <t>4</t>
  </si>
  <si>
    <t>1759449822</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</si>
  <si>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</si>
  <si>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</si>
  <si>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</si>
  <si>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(0,4*0,2)*3</t>
  </si>
  <si>
    <t>113107112</t>
  </si>
  <si>
    <t>Odstranění podkladů nebo krytů ručně s přemístěním hmot na skládku na vzdálenost do 3 m nebo s naložením na dopravní prostředek z kameniva těženého, o tl. vrstvy přes 100 do 200 mm</t>
  </si>
  <si>
    <t>-121170415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</si>
  <si>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</si>
  <si>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3</t>
  </si>
  <si>
    <t>113107143</t>
  </si>
  <si>
    <t>Odstranění podkladů nebo krytů ručně s přemístěním hmot na skládku na vzdálenost do 3 m nebo s naložením na dopravní prostředek živičných, o tl. vrstvy přes 100 do 150 mm</t>
  </si>
  <si>
    <t>798360948</t>
  </si>
  <si>
    <t>113202111</t>
  </si>
  <si>
    <t>Vytrhání obrub  s vybouráním lože, s přemístěním hmot na skládku na vzdálenost do 3 m nebo s naložením na dopravní prostředek z krajníků nebo obrubníků stojatých</t>
  </si>
  <si>
    <t>m</t>
  </si>
  <si>
    <t>315312078</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</si>
  <si>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</si>
  <si>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0,4*3</t>
  </si>
  <si>
    <t>5</t>
  </si>
  <si>
    <t>131203101</t>
  </si>
  <si>
    <t>Hloubení zapažených i nezapažených jam ručním nebo pneumatickým nářadím  s urovnáním dna do předepsaného profilu a spádu v horninách tř. 3 soudržných</t>
  </si>
  <si>
    <t>m3</t>
  </si>
  <si>
    <t>-273643465</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</si>
  <si>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</si>
  <si>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((0,4*0,4)*0,9)*3</t>
  </si>
  <si>
    <t>6</t>
  </si>
  <si>
    <t>131203109</t>
  </si>
  <si>
    <t>Hloubení zapažených i nezapažených jam ručním nebo pneumatickým nářadím  s urovnáním dna do předepsaného profilu a spádu v horninách tř. 3 Příplatek k cenám za lepivost horniny tř. 3</t>
  </si>
  <si>
    <t>1038538280</t>
  </si>
  <si>
    <t>7</t>
  </si>
  <si>
    <t>167101101</t>
  </si>
  <si>
    <t>Nakládání, skládání a překládání neulehlého výkopku nebo sypaniny  nakládání, množství do 100 m3, z hornin tř. 1 až 4</t>
  </si>
  <si>
    <t>845932239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</si>
  <si>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</si>
  <si>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8</t>
  </si>
  <si>
    <t>162701105</t>
  </si>
  <si>
    <t>Vodorovné přemístění výkopku nebo sypaniny po suchu  na obvyklém dopravním prostředku, bez naložení výkopku, avšak se složením bez rozhrnutí z horniny tř. 1 až 4 na vzdálenost přes 9 000 do 10 000 m</t>
  </si>
  <si>
    <t>172147868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</si>
  <si>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</si>
  <si>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t>
  </si>
  <si>
    <t>171201201</t>
  </si>
  <si>
    <t>Uložení sypaniny  na skládky</t>
  </si>
  <si>
    <t>-387904671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</si>
  <si>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</si>
  <si>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10</t>
  </si>
  <si>
    <t>171201211</t>
  </si>
  <si>
    <t>Poplatek za uložení stavebního odpadu na skládce (skládkovné) zeminy a kameniva zatříděného do Katalogu odpadů pod kódem 170 504</t>
  </si>
  <si>
    <t>t</t>
  </si>
  <si>
    <t>1057484789</t>
  </si>
  <si>
    <t xml:space="preserve">Poznámka k souboru cen:_x000D_
1. Ceny uvedené v souboru cen lze po dohodě upravit podle místních podmínek. </t>
  </si>
  <si>
    <t>0,432*1,6</t>
  </si>
  <si>
    <t>Zakládání</t>
  </si>
  <si>
    <t>11</t>
  </si>
  <si>
    <t>275313611</t>
  </si>
  <si>
    <t>Základy z betonu prostého patky a bloky z betonu kamenem neprokládaného tř. C 16/20</t>
  </si>
  <si>
    <t>1817656360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</si>
  <si>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</si>
  <si>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Komunikace pozemní</t>
  </si>
  <si>
    <t>12</t>
  </si>
  <si>
    <t>564851111</t>
  </si>
  <si>
    <t>Podklad ze štěrkodrti ŠD  s rozprostřením a zhutněním, po zhutnění tl. 150 mm</t>
  </si>
  <si>
    <t>1202402104</t>
  </si>
  <si>
    <t>13</t>
  </si>
  <si>
    <t>005-x1</t>
  </si>
  <si>
    <t>Doplnění živičného krytu</t>
  </si>
  <si>
    <t>188890797</t>
  </si>
  <si>
    <t>Úpravy povrchů, podlahy a osazování výplní</t>
  </si>
  <si>
    <t>14</t>
  </si>
  <si>
    <t>637121111</t>
  </si>
  <si>
    <t>Okapový chodník z kameniva  s udusáním a urovnáním povrchu z kačírku tl. 100 mm</t>
  </si>
  <si>
    <t>-2096966324</t>
  </si>
  <si>
    <t>Ostatní konstrukce a práce, bourání</t>
  </si>
  <si>
    <t>009-x1</t>
  </si>
  <si>
    <t>Očištění výztuže opěrné zdi a nátěr inhibitorem koroze např. Sika Ferrogard 903 Plus - předpoklad 1 balení (25kg)</t>
  </si>
  <si>
    <t>soubor</t>
  </si>
  <si>
    <t>-2073757997</t>
  </si>
  <si>
    <t>16</t>
  </si>
  <si>
    <t>919735113</t>
  </si>
  <si>
    <t>Řezání stávajícího živičného krytu nebo podkladu  hloubky přes 100 do 150 mm</t>
  </si>
  <si>
    <t>77624238</t>
  </si>
  <si>
    <t xml:space="preserve">Poznámka k souboru cen:_x000D_
1. V cenách jsou započteny i náklady na spotřebu vody. </t>
  </si>
  <si>
    <t>0,2*6</t>
  </si>
  <si>
    <t>Součet</t>
  </si>
  <si>
    <t>17</t>
  </si>
  <si>
    <t>985131111</t>
  </si>
  <si>
    <t>Očištění ploch stěn, rubu kleneb a podlah tlakovou vodou</t>
  </si>
  <si>
    <t>-1129250520</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</si>
  <si>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</si>
  <si>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Očištění opěrné stěny</t>
  </si>
  <si>
    <t>10*0,54</t>
  </si>
  <si>
    <t>10,99*0,165</t>
  </si>
  <si>
    <t>3,05*0,534</t>
  </si>
  <si>
    <t>3,05*0,22</t>
  </si>
  <si>
    <t>2,555*0,29</t>
  </si>
  <si>
    <t>2,555*0,778</t>
  </si>
  <si>
    <t>(3,05+3,05+10)*0,495</t>
  </si>
  <si>
    <t>0,495*0,29</t>
  </si>
  <si>
    <t>0,495*0,85</t>
  </si>
  <si>
    <t>18</t>
  </si>
  <si>
    <t>985131311</t>
  </si>
  <si>
    <t>Očištění ploch stěn, rubu kleneb a podlah ruční dočištění ocelovými kartáči</t>
  </si>
  <si>
    <t>1702682941</t>
  </si>
  <si>
    <t>19</t>
  </si>
  <si>
    <t>009-x2</t>
  </si>
  <si>
    <t>1973894878</t>
  </si>
  <si>
    <t>20</t>
  </si>
  <si>
    <t>985312114</t>
  </si>
  <si>
    <t>Stěrka k vyrovnání ploch reprofilovaného betonu stěn, tloušťky do 5 mm</t>
  </si>
  <si>
    <t>502123650</t>
  </si>
  <si>
    <t xml:space="preserve">Poznámka k souboru cen:_x000D_
1. V cenách nejsou započteny náklady na ochranný nátěr, které se oceňují souborem cen 985 32-4 Ochranný nátěr betonu. </t>
  </si>
  <si>
    <t>916231213</t>
  </si>
  <si>
    <t>Osazení chodníkového obrubníku betonového se zřízením lože, s vyplněním a zatřením spár cementovou maltou stojatého s boční opěrou z betonu prostého, do lože z betonu prostého</t>
  </si>
  <si>
    <t>1871363236</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</si>
  <si>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</si>
  <si>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22</t>
  </si>
  <si>
    <t>M</t>
  </si>
  <si>
    <t>59217017</t>
  </si>
  <si>
    <t>obrubník betonový chodníkový 100x10x25 cm</t>
  </si>
  <si>
    <t>-345553010</t>
  </si>
  <si>
    <t>1,2*1,2 'Přepočtené koeficientem množství</t>
  </si>
  <si>
    <t>23</t>
  </si>
  <si>
    <t>919121112</t>
  </si>
  <si>
    <t>Utěsnění dilatačních spár zálivkou za studena  v cementobetonovém nebo živičném krytu včetně adhezního nátěru s těsnicím profilem pod zálivkou, pro komůrky šířky 10 mm, hloubky 25 mm</t>
  </si>
  <si>
    <t>-1773668428</t>
  </si>
  <si>
    <t xml:space="preserve">Poznámka k souboru cen:_x000D_
1. V cenách jsou započteny i náklady na vyčištění spár před těsněním a zalitím a náklady na impregnaci, těsnění a zalití spár včetně dodání hmot. </t>
  </si>
  <si>
    <t>997</t>
  </si>
  <si>
    <t>Přesun sutě</t>
  </si>
  <si>
    <t>24</t>
  </si>
  <si>
    <t>997013211</t>
  </si>
  <si>
    <t>Vnitrostaveništní doprava suti a vybouraných hmot  vodorovně do 50 m svisle ručně (nošením po schodech) pro budovy a haly výšky do 6 m</t>
  </si>
  <si>
    <t>992169432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</si>
  <si>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</si>
  <si>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25</t>
  </si>
  <si>
    <t>997002611</t>
  </si>
  <si>
    <t>Nakládání suti a vybouraných hmot na dopravní prostředek  pro vodorovné přemístění</t>
  </si>
  <si>
    <t>1475099413</t>
  </si>
  <si>
    <t xml:space="preserve">Poznámka k souboru cen:_x000D_
1. Cena platí i pro překládání při lomené dopravě. 2. Cenu nelze použít při dopravě po železnici, po vodě nebo ručně. </t>
  </si>
  <si>
    <t>26</t>
  </si>
  <si>
    <t>997013501</t>
  </si>
  <si>
    <t>Odvoz suti a vybouraných hmot na skládku nebo meziskládku  se složením, na vzdálenost do 1 km</t>
  </si>
  <si>
    <t>-53585802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</si>
  <si>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</si>
  <si>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27</t>
  </si>
  <si>
    <t>997013509</t>
  </si>
  <si>
    <t>Odvoz suti a vybouraných hmot na skládku nebo meziskládku  se složením, na vzdálenost Příplatek k ceně za každý další i započatý 1 km přes 1 km</t>
  </si>
  <si>
    <t>2075697309</t>
  </si>
  <si>
    <t>0,456*9</t>
  </si>
  <si>
    <t>28</t>
  </si>
  <si>
    <t>997013831</t>
  </si>
  <si>
    <t>Poplatek za uložení stavebního odpadu na skládce (skládkovné) směsného stavebního a demoličního zatříděného do Katalogu odpadů pod kódem 170 904</t>
  </si>
  <si>
    <t>-359325301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</si>
  <si>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</si>
  <si>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</si>
  <si>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</si>
  <si>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29</t>
  </si>
  <si>
    <t>998018001</t>
  </si>
  <si>
    <t>Přesun hmot pro budovy občanské výstavby, bydlení, výrobu a služby  ruční - bez užití mechanizace vodorovná dopravní vzdálenost do 100 m pro budovy s jakoukoliv nosnou konstrukcí výšky do 6 m</t>
  </si>
  <si>
    <t>1305414367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</si>
  <si>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</si>
  <si>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</si>
  <si>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</si>
  <si>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762</t>
  </si>
  <si>
    <t>Konstrukce tesařské</t>
  </si>
  <si>
    <t>30</t>
  </si>
  <si>
    <t>762136114</t>
  </si>
  <si>
    <t>Montáž bednění stěn  z hoblovaných latí s mezerami 40 až 60 mm</t>
  </si>
  <si>
    <t>1755853480</t>
  </si>
  <si>
    <t xml:space="preserve">Poznámka k souboru cen:_x000D_
1. V cenách nejsou započteny náklady na vyrovnání podkladu. </t>
  </si>
  <si>
    <t>(3,05+1,36+1,28+1,28+1,28+1,28+1,28+1,28+1,28+0,367)*1,5</t>
  </si>
  <si>
    <t>31</t>
  </si>
  <si>
    <t>60516111/R</t>
  </si>
  <si>
    <t>řezivo modřínové sušené tl 50mm</t>
  </si>
  <si>
    <t>32</t>
  </si>
  <si>
    <t>1815969569</t>
  </si>
  <si>
    <t>((0,12*0,04)*1,5)*153</t>
  </si>
  <si>
    <t>((0,02*0,04)*1,5)*24</t>
  </si>
  <si>
    <t>1,131*1,15 'Přepočtené koeficientem množství</t>
  </si>
  <si>
    <t>762081150</t>
  </si>
  <si>
    <t>Práce společné pro tesařské konstrukce  hoblování hraněného řeziva přímo na staveništi</t>
  </si>
  <si>
    <t>329000527</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</si>
  <si>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</si>
  <si>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33</t>
  </si>
  <si>
    <t>762495000</t>
  </si>
  <si>
    <t>Spojovací prostředky olištování spár, obložení stropů, střešních podhledů a stěn  hřebíky, vruty</t>
  </si>
  <si>
    <t>751914901</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</si>
  <si>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</si>
  <si>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34</t>
  </si>
  <si>
    <t>762-x1</t>
  </si>
  <si>
    <t>D+M Distanční trubky a závitové tyče vč. povrchové úpravy</t>
  </si>
  <si>
    <t>1540598716</t>
  </si>
  <si>
    <t>35</t>
  </si>
  <si>
    <t>998762201</t>
  </si>
  <si>
    <t>Přesun hmot pro konstrukce tesařské  stanovený procentní sazbou (%) z ceny vodorovná dopravní vzdálenost do 50 m v objektech výšky do 6 m</t>
  </si>
  <si>
    <t>%</t>
  </si>
  <si>
    <t>-656692423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</si>
  <si>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</si>
  <si>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767</t>
  </si>
  <si>
    <t>Konstrukce zámečnické</t>
  </si>
  <si>
    <t>36</t>
  </si>
  <si>
    <t>767995111</t>
  </si>
  <si>
    <t>Montáž ostatních atypických zámečnických konstrukcí  hmotnosti do 5 kg</t>
  </si>
  <si>
    <t>kg</t>
  </si>
  <si>
    <t>236338729</t>
  </si>
  <si>
    <t xml:space="preserve">Poznámka k souboru cen:_x000D_
1. Určení cen se řídí hmotností jednotlivě montovaného dílu konstrukce. </t>
  </si>
  <si>
    <t>Ocelová plotna pro patku A 6x160x220mm</t>
  </si>
  <si>
    <t>((0,16*0,2)*12)*48</t>
  </si>
  <si>
    <t>Ocelová plotna pro patku B 8x200x200mm</t>
  </si>
  <si>
    <t>((0,2*0,2)*3)*64</t>
  </si>
  <si>
    <t>Ocelová plotna pro patku C 6x200x200mm+6x200x136+6x200x136mm</t>
  </si>
  <si>
    <t>(((0,2*0,2)+((0,136*0,2)*2))*2)*48</t>
  </si>
  <si>
    <t>Ocelová plotna pro patku D 6x140x200+6x80x136mm</t>
  </si>
  <si>
    <t>(((0,14*0,2)+(0,08*0,136))*3)*48</t>
  </si>
  <si>
    <t>37</t>
  </si>
  <si>
    <t>13611220</t>
  </si>
  <si>
    <t>plech ocelový hladký jakost S 235 JR tl 6mm tabule</t>
  </si>
  <si>
    <t>701316110</t>
  </si>
  <si>
    <t>0,033*1,15 'Přepočtené koeficientem množství</t>
  </si>
  <si>
    <t>38</t>
  </si>
  <si>
    <t>13611228</t>
  </si>
  <si>
    <t>plech ocelový hladký jakost S 235 JR tl 10mm tabule</t>
  </si>
  <si>
    <t>1639519183</t>
  </si>
  <si>
    <t>0,008*1,15 'Přepočtené koeficientem množství</t>
  </si>
  <si>
    <t>39</t>
  </si>
  <si>
    <t>767995112</t>
  </si>
  <si>
    <t>Montáž ostatních atypických zámečnických konstrukcí  hmotnosti přes 5 do 10 kg</t>
  </si>
  <si>
    <t>1882164929</t>
  </si>
  <si>
    <t>Sloupek SL1 80/40mm</t>
  </si>
  <si>
    <t>(1,5*5,032)*12</t>
  </si>
  <si>
    <t>40</t>
  </si>
  <si>
    <t>14550174</t>
  </si>
  <si>
    <t>profil ocelový obdélníkový svařovaný 80x40x3mm</t>
  </si>
  <si>
    <t>1071142369</t>
  </si>
  <si>
    <t>0,091*1,15 'Přepočtené koeficientem množství</t>
  </si>
  <si>
    <t>41</t>
  </si>
  <si>
    <t>767995113</t>
  </si>
  <si>
    <t>Montáž ostatních atypických zámečnických konstrukcí  hmotnosti přes 10 do 20 kg</t>
  </si>
  <si>
    <t>-719579264</t>
  </si>
  <si>
    <t>Sloupek SL2 80/80mm</t>
  </si>
  <si>
    <t>(1,6*6,859)*5</t>
  </si>
  <si>
    <t>Sloupek SL3 80/80mm</t>
  </si>
  <si>
    <t>2,389*6,859</t>
  </si>
  <si>
    <t>Sloupek SL4 80/80mm</t>
  </si>
  <si>
    <t>2,328*6,859</t>
  </si>
  <si>
    <t>Sloupek SL5 80/80mm</t>
  </si>
  <si>
    <t>2,267*6,859</t>
  </si>
  <si>
    <t>42</t>
  </si>
  <si>
    <t>14550266</t>
  </si>
  <si>
    <t>profil ocelový čtvercový svařovaný 80x80x3mm</t>
  </si>
  <si>
    <t>621203083</t>
  </si>
  <si>
    <t>0,103*1,15 'Přepočtené koeficientem množství</t>
  </si>
  <si>
    <t>43</t>
  </si>
  <si>
    <t>767-x1</t>
  </si>
  <si>
    <t>Kotevní šrouby pro ukotvení ocelových ploten</t>
  </si>
  <si>
    <t>1206039138</t>
  </si>
  <si>
    <t>44</t>
  </si>
  <si>
    <t>767-x2</t>
  </si>
  <si>
    <t>Úprava ocleových sloupků pro natažení vertikální sítě - navaření ok DIN 444 d=10mm po 400-500mm</t>
  </si>
  <si>
    <t>1738473391</t>
  </si>
  <si>
    <t>45</t>
  </si>
  <si>
    <t>767-x3</t>
  </si>
  <si>
    <t>D+M Ocelová síť pro plazení rostlin vč. ocelového lanka a ukotvení spodní části do zídky cem. kotvami</t>
  </si>
  <si>
    <t>848066225</t>
  </si>
  <si>
    <t>46</t>
  </si>
  <si>
    <t>767-x4</t>
  </si>
  <si>
    <t>Žárové zinkování ocelových prvků</t>
  </si>
  <si>
    <t>1710045180</t>
  </si>
  <si>
    <t>Háky</t>
  </si>
  <si>
    <t>0,005</t>
  </si>
  <si>
    <t>47</t>
  </si>
  <si>
    <t>998767201</t>
  </si>
  <si>
    <t>Přesun hmot pro zámečnické konstrukce  stanovený procentní sazbou (%) z ceny vodorovná dopravní vzdálenost do 50 m v objektech výšky do 6 m</t>
  </si>
  <si>
    <t>805942800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</si>
  <si>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</si>
  <si>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</si>
  <si>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</si>
  <si>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48</t>
  </si>
  <si>
    <t>783268111</t>
  </si>
  <si>
    <t>Lazurovací nátěr tesařských konstrukcí dvojnásobný olejový</t>
  </si>
  <si>
    <t>297174904</t>
  </si>
  <si>
    <t>((0,12+0,12+0,04+0,04)*1,5)*153</t>
  </si>
  <si>
    <t>((0,02+0,02+0,04+0,04)*1,5)*24</t>
  </si>
  <si>
    <t>(0,12*0,04)*306</t>
  </si>
  <si>
    <t>(0,02*0,04)*48</t>
  </si>
  <si>
    <t>49</t>
  </si>
  <si>
    <t>783-x1</t>
  </si>
  <si>
    <t>Dvojnásobný nátěr betonových stěn např. Sikagard-675 W Elasto Color RAL 7001</t>
  </si>
  <si>
    <t>939041816</t>
  </si>
  <si>
    <t>VRN</t>
  </si>
  <si>
    <t>Vedlejší rozpočtové náklady</t>
  </si>
  <si>
    <t>VRN1</t>
  </si>
  <si>
    <t>Průzkumné, geodetické a projektové práce</t>
  </si>
  <si>
    <t>50</t>
  </si>
  <si>
    <t>013254000</t>
  </si>
  <si>
    <t>Dokumentace skutečného provedení stavby</t>
  </si>
  <si>
    <t>1024</t>
  </si>
  <si>
    <t>-744488668</t>
  </si>
  <si>
    <t>VRN3</t>
  </si>
  <si>
    <t>Zařízení staveniště</t>
  </si>
  <si>
    <t>51</t>
  </si>
  <si>
    <t>030001000</t>
  </si>
  <si>
    <t>368522455</t>
  </si>
  <si>
    <t>52</t>
  </si>
  <si>
    <t>033002000</t>
  </si>
  <si>
    <t>Připojení staveniště na inženýrské sítě</t>
  </si>
  <si>
    <t>-417156935</t>
  </si>
  <si>
    <t>VRN6</t>
  </si>
  <si>
    <t>Územní vlivy</t>
  </si>
  <si>
    <t>53</t>
  </si>
  <si>
    <t>065002000</t>
  </si>
  <si>
    <t>Mimostaveništní doprava materiálů</t>
  </si>
  <si>
    <t>939888082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</si>
  <si>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</si>
  <si>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</si>
  <si>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</si>
  <si>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</si>
  <si>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</si>
  <si>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</si>
  <si>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</si>
  <si>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</si>
  <si>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</si>
  <si>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</si>
  <si>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</si>
  <si>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</si>
  <si>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</si>
  <si>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</si>
  <si>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</si>
  <si>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</si>
  <si>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</si>
  <si>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</si>
  <si>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</si>
  <si>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</si>
  <si>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</si>
  <si>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</si>
  <si>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</si>
  <si>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</si>
  <si>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</si>
  <si>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</si>
  <si>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</si>
  <si>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</si>
  <si>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</si>
  <si>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</si>
  <si>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</si>
  <si>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</si>
  <si>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</si>
  <si>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</si>
  <si>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</si>
  <si>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</si>
  <si>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</si>
  <si>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</si>
  <si>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</si>
  <si>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</si>
  <si>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</si>
  <si>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</si>
  <si>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</si>
  <si>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</si>
  <si>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</si>
  <si>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</si>
  <si>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</si>
  <si>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</si>
  <si>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</si>
  <si>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</si>
  <si>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</si>
  <si>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</si>
  <si>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</si>
  <si>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</si>
  <si>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</si>
  <si>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</si>
  <si>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</si>
  <si>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</si>
  <si>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</si>
  <si>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</si>
  <si>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</si>
  <si>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</si>
  <si>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</si>
  <si>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</si>
  <si>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</si>
  <si>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</si>
  <si>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</si>
  <si>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</si>
  <si>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</si>
  <si>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</si>
  <si>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</si>
  <si>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</si>
  <si>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</si>
  <si>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</si>
  <si>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</si>
  <si>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</si>
  <si>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</si>
  <si>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</si>
  <si>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</si>
  <si>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</si>
  <si>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</si>
  <si>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</si>
  <si>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</si>
  <si>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</si>
  <si>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</si>
  <si>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</si>
  <si>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</si>
  <si>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</si>
  <si>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</si>
  <si>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</si>
  <si>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</si>
  <si>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</si>
  <si>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</si>
  <si>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</si>
  <si>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</si>
  <si>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</si>
  <si>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</si>
  <si>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</si>
  <si>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</si>
  <si>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</si>
  <si>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</si>
  <si>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</si>
  <si>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</si>
  <si>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</si>
  <si>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</si>
  <si>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</si>
  <si>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</si>
  <si>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</si>
  <si>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</si>
  <si>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</si>
  <si>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</si>
  <si>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</si>
  <si>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</si>
  <si>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</si>
  <si>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</si>
  <si>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</si>
  <si>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</si>
  <si>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</si>
  <si>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</si>
  <si>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</si>
  <si>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</si>
  <si>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</si>
  <si>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</si>
  <si>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</si>
  <si>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</si>
  <si>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</si>
  <si>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</si>
  <si>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</si>
  <si>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</si>
  <si>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</si>
  <si>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</si>
  <si>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</si>
  <si>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</si>
  <si>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</si>
  <si>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</si>
  <si>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</si>
  <si>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</si>
  <si>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</si>
  <si>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</si>
  <si>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</si>
  <si>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</si>
  <si>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</si>
  <si>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</si>
  <si>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</si>
  <si>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</si>
  <si>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</si>
  <si>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</si>
  <si>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</si>
  <si>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</si>
  <si>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</si>
  <si>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</si>
  <si>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</si>
  <si>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</si>
  <si>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</si>
  <si>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</si>
  <si>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</si>
  <si>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</si>
  <si>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</si>
  <si>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</si>
  <si>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</si>
  <si>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</si>
  <si>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</si>
  <si>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</si>
  <si>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</si>
  <si>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</si>
  <si>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</si>
  <si>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</si>
  <si>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</si>
  <si>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</si>
  <si>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</si>
  <si>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</si>
  <si>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</si>
  <si>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</si>
  <si>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</si>
  <si>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</si>
  <si>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</si>
  <si>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</si>
  <si>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</si>
  <si>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</si>
  <si>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</si>
  <si>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</si>
  <si>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</si>
  <si>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</si>
  <si>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Zpracoval:</t>
  </si>
  <si>
    <t>www.stavebnikalkulace.cz</t>
  </si>
  <si>
    <t>Zpracoval::</t>
  </si>
  <si>
    <t>Zařízení staveniště a dočasná dopravní opatření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</si>
</sst>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5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3"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29"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0"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3" fillId="0" borderId="0" xfId="0" applyNumberFormat="1" applyFont="1" applyAlignment="1"/>
    <xf numFmtId="166" fontId="31" fillId="0" borderId="16" xfId="0" applyNumberFormat="1" applyFont="1" applyBorder="1" applyAlignment="1"/>
    <xf numFmtId="166" fontId="31" fillId="0" borderId="17" xfId="0" applyNumberFormat="1" applyFont="1" applyBorder="1" applyAlignment="1"/>
    <xf numFmtId="4" fontId="32"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5" fillId="0" borderId="28" xfId="0" applyFont="1" applyBorder="1" applyAlignment="1" applyProtection="1">
      <alignment horizontal="center" vertical="center"/>
      <protection locked="0"/>
    </xf>
    <xf numFmtId="49" fontId="35" fillId="0" borderId="28" xfId="0" applyNumberFormat="1"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28" xfId="0" applyFont="1" applyBorder="1" applyAlignment="1" applyProtection="1">
      <alignment horizontal="center" vertical="center" wrapText="1"/>
      <protection locked="0"/>
    </xf>
    <xf numFmtId="167" fontId="35" fillId="0" borderId="28" xfId="0" applyNumberFormat="1" applyFont="1" applyBorder="1" applyAlignment="1" applyProtection="1">
      <alignment vertical="center"/>
      <protection locked="0"/>
    </xf>
    <xf numFmtId="4" fontId="35" fillId="4"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protection locked="0"/>
    </xf>
    <xf numFmtId="0" fontId="35" fillId="0" borderId="5" xfId="0" applyFont="1" applyBorder="1" applyAlignment="1">
      <alignment vertical="center"/>
    </xf>
    <xf numFmtId="0" fontId="35" fillId="4" borderId="28" xfId="0" applyFont="1" applyFill="1" applyBorder="1" applyAlignment="1" applyProtection="1">
      <alignment horizontal="left" vertical="center"/>
      <protection locked="0"/>
    </xf>
    <xf numFmtId="0" fontId="35" fillId="0" borderId="0" xfId="0" applyFont="1" applyBorder="1" applyAlignment="1">
      <alignment horizontal="center" vertical="center"/>
    </xf>
    <xf numFmtId="167" fontId="0" fillId="4" borderId="28" xfId="0" applyNumberFormat="1" applyFont="1" applyFill="1" applyBorder="1" applyAlignment="1" applyProtection="1">
      <alignment vertical="center"/>
      <protection locked="0"/>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43" fillId="0" borderId="0" xfId="1" applyAlignment="1">
      <alignment vertical="center"/>
    </xf>
    <xf numFmtId="0" fontId="43" fillId="0" borderId="0" xfId="1" applyBorder="1" applyAlignment="1">
      <alignment horizontal="left" vertical="center"/>
    </xf>
    <xf numFmtId="0" fontId="3" fillId="0" borderId="0" xfId="0" applyFont="1" applyBorder="1" applyAlignment="1">
      <alignment horizontal="left" vertical="top" wrapText="1"/>
    </xf>
    <xf numFmtId="0" fontId="0" fillId="0" borderId="0" xfId="0" applyBorder="1"/>
    <xf numFmtId="0" fontId="25" fillId="0" borderId="0" xfId="0" applyFont="1" applyAlignment="1">
      <alignment horizontal="left" vertical="center" wrapText="1"/>
    </xf>
    <xf numFmtId="4" fontId="19"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5"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0"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9" fillId="2" borderId="0" xfId="1" applyFont="1" applyFill="1" applyAlignment="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39"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38" fillId="0" borderId="34" xfId="0" applyFont="1" applyBorder="1" applyAlignment="1" applyProtection="1">
      <alignment horizontal="left" wrapText="1"/>
      <protection locked="0"/>
    </xf>
    <xf numFmtId="49" fontId="39" fillId="0" borderId="1"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8" fillId="0" borderId="34" xfId="0" applyFont="1" applyBorder="1" applyAlignment="1" applyProtection="1">
      <alignment horizontal="left"/>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tavebnikalkulace.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4"/>
  <sheetViews>
    <sheetView showGridLines="0" workbookViewId="0">
      <pane ySplit="1" topLeftCell="A40" activePane="bottomLeft" state="frozen"/>
      <selection pane="bottomLeft" activeCell="AI48" sqref="AI48"/>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1" t="s">
        <v>8</v>
      </c>
      <c r="AS2" s="332"/>
      <c r="AT2" s="332"/>
      <c r="AU2" s="332"/>
      <c r="AV2" s="332"/>
      <c r="AW2" s="332"/>
      <c r="AX2" s="332"/>
      <c r="AY2" s="332"/>
      <c r="AZ2" s="332"/>
      <c r="BA2" s="332"/>
      <c r="BB2" s="332"/>
      <c r="BC2" s="332"/>
      <c r="BD2" s="332"/>
      <c r="BE2" s="332"/>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33" t="s">
        <v>17</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28"/>
      <c r="AQ5" s="30"/>
      <c r="BE5" s="325" t="s">
        <v>18</v>
      </c>
      <c r="BS5" s="23" t="s">
        <v>9</v>
      </c>
    </row>
    <row r="6" spans="1:74" ht="36.950000000000003" customHeight="1">
      <c r="B6" s="27"/>
      <c r="C6" s="28"/>
      <c r="D6" s="35" t="s">
        <v>19</v>
      </c>
      <c r="E6" s="28"/>
      <c r="F6" s="28"/>
      <c r="G6" s="28"/>
      <c r="H6" s="28"/>
      <c r="I6" s="28"/>
      <c r="J6" s="28"/>
      <c r="K6" s="303" t="s">
        <v>20</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28"/>
      <c r="AQ6" s="30"/>
      <c r="BE6" s="326"/>
      <c r="BS6" s="23" t="s">
        <v>9</v>
      </c>
    </row>
    <row r="7" spans="1:74" ht="14.45" customHeight="1">
      <c r="B7" s="27"/>
      <c r="C7" s="28"/>
      <c r="D7" s="36" t="s">
        <v>21</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5</v>
      </c>
      <c r="AO7" s="28"/>
      <c r="AP7" s="28"/>
      <c r="AQ7" s="30"/>
      <c r="BE7" s="326"/>
      <c r="BS7" s="23" t="s">
        <v>9</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26"/>
      <c r="BS8" s="23" t="s">
        <v>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26"/>
      <c r="BS9" s="23" t="s">
        <v>9</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5</v>
      </c>
      <c r="AO10" s="28"/>
      <c r="AP10" s="28"/>
      <c r="AQ10" s="30"/>
      <c r="BE10" s="326"/>
      <c r="BS10" s="23" t="s">
        <v>9</v>
      </c>
    </row>
    <row r="11" spans="1:74" ht="18.399999999999999"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5</v>
      </c>
      <c r="AO11" s="28"/>
      <c r="AP11" s="28"/>
      <c r="AQ11" s="30"/>
      <c r="BE11" s="326"/>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26"/>
      <c r="BS12" s="23" t="s">
        <v>9</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26"/>
      <c r="BS13" s="23" t="s">
        <v>9</v>
      </c>
    </row>
    <row r="14" spans="1:74" ht="15">
      <c r="B14" s="27"/>
      <c r="C14" s="28"/>
      <c r="D14" s="28"/>
      <c r="E14" s="334" t="s">
        <v>32</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6" t="s">
        <v>30</v>
      </c>
      <c r="AL14" s="28"/>
      <c r="AM14" s="28"/>
      <c r="AN14" s="38" t="s">
        <v>32</v>
      </c>
      <c r="AO14" s="28"/>
      <c r="AP14" s="28"/>
      <c r="AQ14" s="30"/>
      <c r="BE14" s="326"/>
      <c r="BS14" s="23" t="s">
        <v>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26"/>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5</v>
      </c>
      <c r="AO16" s="28"/>
      <c r="AP16" s="28"/>
      <c r="AQ16" s="30"/>
      <c r="BE16" s="326"/>
      <c r="BS16" s="23" t="s">
        <v>6</v>
      </c>
    </row>
    <row r="17" spans="2:71" ht="18.399999999999999"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5</v>
      </c>
      <c r="AO17" s="28"/>
      <c r="AP17" s="28"/>
      <c r="AQ17" s="30"/>
      <c r="BE17" s="326"/>
      <c r="BS17" s="23" t="s">
        <v>35</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26"/>
      <c r="BS18" s="23" t="s">
        <v>9</v>
      </c>
    </row>
    <row r="19" spans="2:71" ht="14.45"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26"/>
      <c r="BS19" s="23" t="s">
        <v>9</v>
      </c>
    </row>
    <row r="20" spans="2:71" ht="16.5" customHeight="1">
      <c r="B20" s="27"/>
      <c r="C20" s="28"/>
      <c r="D20" s="28"/>
      <c r="E20" s="336" t="s">
        <v>5</v>
      </c>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28"/>
      <c r="AP20" s="28"/>
      <c r="AQ20" s="30"/>
      <c r="BE20" s="32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26"/>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26"/>
    </row>
    <row r="23" spans="2:71" s="1" customFormat="1" ht="25.9" customHeight="1">
      <c r="B23" s="41"/>
      <c r="C23" s="42"/>
      <c r="D23" s="43" t="s">
        <v>37</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37">
        <f>ROUND(AG51,2)</f>
        <v>0</v>
      </c>
      <c r="AL23" s="338"/>
      <c r="AM23" s="338"/>
      <c r="AN23" s="338"/>
      <c r="AO23" s="338"/>
      <c r="AP23" s="42"/>
      <c r="AQ23" s="45"/>
      <c r="BE23" s="32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26"/>
    </row>
    <row r="25" spans="2:71" s="1" customFormat="1">
      <c r="B25" s="41"/>
      <c r="C25" s="42"/>
      <c r="D25" s="42"/>
      <c r="E25" s="42"/>
      <c r="F25" s="42"/>
      <c r="G25" s="42"/>
      <c r="H25" s="42"/>
      <c r="I25" s="42"/>
      <c r="J25" s="42"/>
      <c r="K25" s="42"/>
      <c r="L25" s="339" t="s">
        <v>38</v>
      </c>
      <c r="M25" s="339"/>
      <c r="N25" s="339"/>
      <c r="O25" s="339"/>
      <c r="P25" s="42"/>
      <c r="Q25" s="42"/>
      <c r="R25" s="42"/>
      <c r="S25" s="42"/>
      <c r="T25" s="42"/>
      <c r="U25" s="42"/>
      <c r="V25" s="42"/>
      <c r="W25" s="339" t="s">
        <v>39</v>
      </c>
      <c r="X25" s="339"/>
      <c r="Y25" s="339"/>
      <c r="Z25" s="339"/>
      <c r="AA25" s="339"/>
      <c r="AB25" s="339"/>
      <c r="AC25" s="339"/>
      <c r="AD25" s="339"/>
      <c r="AE25" s="339"/>
      <c r="AF25" s="42"/>
      <c r="AG25" s="42"/>
      <c r="AH25" s="42"/>
      <c r="AI25" s="42"/>
      <c r="AJ25" s="42"/>
      <c r="AK25" s="339" t="s">
        <v>40</v>
      </c>
      <c r="AL25" s="339"/>
      <c r="AM25" s="339"/>
      <c r="AN25" s="339"/>
      <c r="AO25" s="339"/>
      <c r="AP25" s="42"/>
      <c r="AQ25" s="45"/>
      <c r="BE25" s="326"/>
    </row>
    <row r="26" spans="2:71" s="2" customFormat="1" ht="14.45" customHeight="1">
      <c r="B26" s="47"/>
      <c r="C26" s="48"/>
      <c r="D26" s="49" t="s">
        <v>41</v>
      </c>
      <c r="E26" s="48"/>
      <c r="F26" s="49" t="s">
        <v>42</v>
      </c>
      <c r="G26" s="48"/>
      <c r="H26" s="48"/>
      <c r="I26" s="48"/>
      <c r="J26" s="48"/>
      <c r="K26" s="48"/>
      <c r="L26" s="308">
        <v>0.21</v>
      </c>
      <c r="M26" s="307"/>
      <c r="N26" s="307"/>
      <c r="O26" s="307"/>
      <c r="P26" s="48"/>
      <c r="Q26" s="48"/>
      <c r="R26" s="48"/>
      <c r="S26" s="48"/>
      <c r="T26" s="48"/>
      <c r="U26" s="48"/>
      <c r="V26" s="48"/>
      <c r="W26" s="306">
        <f>ROUND(AZ51,2)</f>
        <v>0</v>
      </c>
      <c r="X26" s="307"/>
      <c r="Y26" s="307"/>
      <c r="Z26" s="307"/>
      <c r="AA26" s="307"/>
      <c r="AB26" s="307"/>
      <c r="AC26" s="307"/>
      <c r="AD26" s="307"/>
      <c r="AE26" s="307"/>
      <c r="AF26" s="48"/>
      <c r="AG26" s="48"/>
      <c r="AH26" s="48"/>
      <c r="AI26" s="48"/>
      <c r="AJ26" s="48"/>
      <c r="AK26" s="306">
        <f>ROUND(AV51,2)</f>
        <v>0</v>
      </c>
      <c r="AL26" s="307"/>
      <c r="AM26" s="307"/>
      <c r="AN26" s="307"/>
      <c r="AO26" s="307"/>
      <c r="AP26" s="48"/>
      <c r="AQ26" s="50"/>
      <c r="BE26" s="326"/>
    </row>
    <row r="27" spans="2:71" s="2" customFormat="1" ht="14.45" customHeight="1">
      <c r="B27" s="47"/>
      <c r="C27" s="48"/>
      <c r="D27" s="48"/>
      <c r="E27" s="48"/>
      <c r="F27" s="49" t="s">
        <v>43</v>
      </c>
      <c r="G27" s="48"/>
      <c r="H27" s="48"/>
      <c r="I27" s="48"/>
      <c r="J27" s="48"/>
      <c r="K27" s="48"/>
      <c r="L27" s="308">
        <v>0.15</v>
      </c>
      <c r="M27" s="307"/>
      <c r="N27" s="307"/>
      <c r="O27" s="307"/>
      <c r="P27" s="48"/>
      <c r="Q27" s="48"/>
      <c r="R27" s="48"/>
      <c r="S27" s="48"/>
      <c r="T27" s="48"/>
      <c r="U27" s="48"/>
      <c r="V27" s="48"/>
      <c r="W27" s="306">
        <f>ROUND(BA51,2)</f>
        <v>0</v>
      </c>
      <c r="X27" s="307"/>
      <c r="Y27" s="307"/>
      <c r="Z27" s="307"/>
      <c r="AA27" s="307"/>
      <c r="AB27" s="307"/>
      <c r="AC27" s="307"/>
      <c r="AD27" s="307"/>
      <c r="AE27" s="307"/>
      <c r="AF27" s="48"/>
      <c r="AG27" s="48"/>
      <c r="AH27" s="48"/>
      <c r="AI27" s="48"/>
      <c r="AJ27" s="48"/>
      <c r="AK27" s="306">
        <f>ROUND(AW51,2)</f>
        <v>0</v>
      </c>
      <c r="AL27" s="307"/>
      <c r="AM27" s="307"/>
      <c r="AN27" s="307"/>
      <c r="AO27" s="307"/>
      <c r="AP27" s="48"/>
      <c r="AQ27" s="50"/>
      <c r="BE27" s="326"/>
    </row>
    <row r="28" spans="2:71" s="2" customFormat="1" ht="14.45" hidden="1" customHeight="1">
      <c r="B28" s="47"/>
      <c r="C28" s="48"/>
      <c r="D28" s="48"/>
      <c r="E28" s="48"/>
      <c r="F28" s="49" t="s">
        <v>44</v>
      </c>
      <c r="G28" s="48"/>
      <c r="H28" s="48"/>
      <c r="I28" s="48"/>
      <c r="J28" s="48"/>
      <c r="K28" s="48"/>
      <c r="L28" s="308">
        <v>0.21</v>
      </c>
      <c r="M28" s="307"/>
      <c r="N28" s="307"/>
      <c r="O28" s="307"/>
      <c r="P28" s="48"/>
      <c r="Q28" s="48"/>
      <c r="R28" s="48"/>
      <c r="S28" s="48"/>
      <c r="T28" s="48"/>
      <c r="U28" s="48"/>
      <c r="V28" s="48"/>
      <c r="W28" s="306">
        <f>ROUND(BB51,2)</f>
        <v>0</v>
      </c>
      <c r="X28" s="307"/>
      <c r="Y28" s="307"/>
      <c r="Z28" s="307"/>
      <c r="AA28" s="307"/>
      <c r="AB28" s="307"/>
      <c r="AC28" s="307"/>
      <c r="AD28" s="307"/>
      <c r="AE28" s="307"/>
      <c r="AF28" s="48"/>
      <c r="AG28" s="48"/>
      <c r="AH28" s="48"/>
      <c r="AI28" s="48"/>
      <c r="AJ28" s="48"/>
      <c r="AK28" s="306">
        <v>0</v>
      </c>
      <c r="AL28" s="307"/>
      <c r="AM28" s="307"/>
      <c r="AN28" s="307"/>
      <c r="AO28" s="307"/>
      <c r="AP28" s="48"/>
      <c r="AQ28" s="50"/>
      <c r="BE28" s="326"/>
    </row>
    <row r="29" spans="2:71" s="2" customFormat="1" ht="14.45" hidden="1" customHeight="1">
      <c r="B29" s="47"/>
      <c r="C29" s="48"/>
      <c r="D29" s="48"/>
      <c r="E29" s="48"/>
      <c r="F29" s="49" t="s">
        <v>45</v>
      </c>
      <c r="G29" s="48"/>
      <c r="H29" s="48"/>
      <c r="I29" s="48"/>
      <c r="J29" s="48"/>
      <c r="K29" s="48"/>
      <c r="L29" s="308">
        <v>0.15</v>
      </c>
      <c r="M29" s="307"/>
      <c r="N29" s="307"/>
      <c r="O29" s="307"/>
      <c r="P29" s="48"/>
      <c r="Q29" s="48"/>
      <c r="R29" s="48"/>
      <c r="S29" s="48"/>
      <c r="T29" s="48"/>
      <c r="U29" s="48"/>
      <c r="V29" s="48"/>
      <c r="W29" s="306">
        <f>ROUND(BC51,2)</f>
        <v>0</v>
      </c>
      <c r="X29" s="307"/>
      <c r="Y29" s="307"/>
      <c r="Z29" s="307"/>
      <c r="AA29" s="307"/>
      <c r="AB29" s="307"/>
      <c r="AC29" s="307"/>
      <c r="AD29" s="307"/>
      <c r="AE29" s="307"/>
      <c r="AF29" s="48"/>
      <c r="AG29" s="48"/>
      <c r="AH29" s="48"/>
      <c r="AI29" s="48"/>
      <c r="AJ29" s="48"/>
      <c r="AK29" s="306">
        <v>0</v>
      </c>
      <c r="AL29" s="307"/>
      <c r="AM29" s="307"/>
      <c r="AN29" s="307"/>
      <c r="AO29" s="307"/>
      <c r="AP29" s="48"/>
      <c r="AQ29" s="50"/>
      <c r="BE29" s="326"/>
    </row>
    <row r="30" spans="2:71" s="2" customFormat="1" ht="14.45" hidden="1" customHeight="1">
      <c r="B30" s="47"/>
      <c r="C30" s="48"/>
      <c r="D30" s="48"/>
      <c r="E30" s="48"/>
      <c r="F30" s="49" t="s">
        <v>46</v>
      </c>
      <c r="G30" s="48"/>
      <c r="H30" s="48"/>
      <c r="I30" s="48"/>
      <c r="J30" s="48"/>
      <c r="K30" s="48"/>
      <c r="L30" s="308">
        <v>0</v>
      </c>
      <c r="M30" s="307"/>
      <c r="N30" s="307"/>
      <c r="O30" s="307"/>
      <c r="P30" s="48"/>
      <c r="Q30" s="48"/>
      <c r="R30" s="48"/>
      <c r="S30" s="48"/>
      <c r="T30" s="48"/>
      <c r="U30" s="48"/>
      <c r="V30" s="48"/>
      <c r="W30" s="306">
        <f>ROUND(BD51,2)</f>
        <v>0</v>
      </c>
      <c r="X30" s="307"/>
      <c r="Y30" s="307"/>
      <c r="Z30" s="307"/>
      <c r="AA30" s="307"/>
      <c r="AB30" s="307"/>
      <c r="AC30" s="307"/>
      <c r="AD30" s="307"/>
      <c r="AE30" s="307"/>
      <c r="AF30" s="48"/>
      <c r="AG30" s="48"/>
      <c r="AH30" s="48"/>
      <c r="AI30" s="48"/>
      <c r="AJ30" s="48"/>
      <c r="AK30" s="306">
        <v>0</v>
      </c>
      <c r="AL30" s="307"/>
      <c r="AM30" s="307"/>
      <c r="AN30" s="307"/>
      <c r="AO30" s="307"/>
      <c r="AP30" s="48"/>
      <c r="AQ30" s="50"/>
      <c r="BE30" s="32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26"/>
    </row>
    <row r="32" spans="2:71" s="1" customFormat="1" ht="25.9" customHeight="1">
      <c r="B32" s="41"/>
      <c r="C32" s="51"/>
      <c r="D32" s="52" t="s">
        <v>47</v>
      </c>
      <c r="E32" s="53"/>
      <c r="F32" s="53"/>
      <c r="G32" s="53"/>
      <c r="H32" s="53"/>
      <c r="I32" s="53"/>
      <c r="J32" s="53"/>
      <c r="K32" s="53"/>
      <c r="L32" s="53"/>
      <c r="M32" s="53"/>
      <c r="N32" s="53"/>
      <c r="O32" s="53"/>
      <c r="P32" s="53"/>
      <c r="Q32" s="53"/>
      <c r="R32" s="53"/>
      <c r="S32" s="53"/>
      <c r="T32" s="54" t="s">
        <v>48</v>
      </c>
      <c r="U32" s="53"/>
      <c r="V32" s="53"/>
      <c r="W32" s="53"/>
      <c r="X32" s="327" t="s">
        <v>49</v>
      </c>
      <c r="Y32" s="328"/>
      <c r="Z32" s="328"/>
      <c r="AA32" s="328"/>
      <c r="AB32" s="328"/>
      <c r="AC32" s="53"/>
      <c r="AD32" s="53"/>
      <c r="AE32" s="53"/>
      <c r="AF32" s="53"/>
      <c r="AG32" s="53"/>
      <c r="AH32" s="53"/>
      <c r="AI32" s="53"/>
      <c r="AJ32" s="53"/>
      <c r="AK32" s="329">
        <f>SUM(AK23:AK30)</f>
        <v>0</v>
      </c>
      <c r="AL32" s="328"/>
      <c r="AM32" s="328"/>
      <c r="AN32" s="328"/>
      <c r="AO32" s="330"/>
      <c r="AP32" s="51"/>
      <c r="AQ32" s="55"/>
      <c r="BE32" s="32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50</v>
      </c>
      <c r="AR39" s="41"/>
    </row>
    <row r="40" spans="2:56" s="1" customFormat="1" ht="6.95" customHeight="1">
      <c r="B40" s="41"/>
      <c r="AR40" s="41"/>
    </row>
    <row r="41" spans="2:56" s="3" customFormat="1" ht="14.45" customHeight="1">
      <c r="B41" s="62"/>
      <c r="C41" s="63" t="s">
        <v>16</v>
      </c>
      <c r="L41" s="3" t="str">
        <f>K5</f>
        <v>01</v>
      </c>
      <c r="AR41" s="62"/>
    </row>
    <row r="42" spans="2:56" s="4" customFormat="1" ht="36.950000000000003" customHeight="1">
      <c r="B42" s="64"/>
      <c r="C42" s="65" t="s">
        <v>19</v>
      </c>
      <c r="L42" s="321" t="str">
        <f>K6</f>
        <v>Zastínění popelnic - Fibichovo náměstí</v>
      </c>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R42" s="64"/>
    </row>
    <row r="43" spans="2:56" s="1" customFormat="1" ht="6.95" customHeight="1">
      <c r="B43" s="41"/>
      <c r="AR43" s="41"/>
    </row>
    <row r="44" spans="2:56" s="1" customFormat="1" ht="15">
      <c r="B44" s="41"/>
      <c r="C44" s="63" t="s">
        <v>23</v>
      </c>
      <c r="L44" s="66" t="str">
        <f>IF(K8="","",K8)</f>
        <v>parc. č. 537/2</v>
      </c>
      <c r="AI44" s="63" t="s">
        <v>25</v>
      </c>
      <c r="AM44" s="323" t="str">
        <f>IF(AN8= "","",AN8)</f>
        <v>8. 12. 2018</v>
      </c>
      <c r="AN44" s="323"/>
      <c r="AR44" s="41"/>
    </row>
    <row r="45" spans="2:56" s="1" customFormat="1" ht="6.95" customHeight="1">
      <c r="B45" s="41"/>
      <c r="AR45" s="41"/>
    </row>
    <row r="46" spans="2:56" s="1" customFormat="1" ht="15">
      <c r="B46" s="41"/>
      <c r="C46" s="63" t="s">
        <v>27</v>
      </c>
      <c r="L46" s="3" t="str">
        <f>IF(E11= "","",E11)</f>
        <v>Město NovýJičín</v>
      </c>
      <c r="AI46" s="63" t="s">
        <v>33</v>
      </c>
      <c r="AM46" s="324" t="str">
        <f>IF(E17="","",E17)</f>
        <v>COARCHITECTS</v>
      </c>
      <c r="AN46" s="324"/>
      <c r="AO46" s="324"/>
      <c r="AP46" s="324"/>
      <c r="AR46" s="41"/>
      <c r="AS46" s="311" t="s">
        <v>51</v>
      </c>
      <c r="AT46" s="312"/>
      <c r="AU46" s="68"/>
      <c r="AV46" s="68"/>
      <c r="AW46" s="68"/>
      <c r="AX46" s="68"/>
      <c r="AY46" s="68"/>
      <c r="AZ46" s="68"/>
      <c r="BA46" s="68"/>
      <c r="BB46" s="68"/>
      <c r="BC46" s="68"/>
      <c r="BD46" s="69"/>
    </row>
    <row r="47" spans="2:56" s="1" customFormat="1" ht="15">
      <c r="B47" s="41"/>
      <c r="C47" s="63" t="s">
        <v>31</v>
      </c>
      <c r="L47" s="3" t="str">
        <f>IF(E14= "Vyplň údaj","",E14)</f>
        <v/>
      </c>
      <c r="AI47" s="63" t="s">
        <v>625</v>
      </c>
      <c r="AM47" s="301" t="s">
        <v>626</v>
      </c>
      <c r="AR47" s="41"/>
      <c r="AS47" s="313"/>
      <c r="AT47" s="314"/>
      <c r="AU47" s="42"/>
      <c r="AV47" s="42"/>
      <c r="AW47" s="42"/>
      <c r="AX47" s="42"/>
      <c r="AY47" s="42"/>
      <c r="AZ47" s="42"/>
      <c r="BA47" s="42"/>
      <c r="BB47" s="42"/>
      <c r="BC47" s="42"/>
      <c r="BD47" s="70"/>
    </row>
    <row r="48" spans="2:56" s="1" customFormat="1" ht="10.9" customHeight="1">
      <c r="B48" s="41"/>
      <c r="AR48" s="41"/>
      <c r="AS48" s="313"/>
      <c r="AT48" s="314"/>
      <c r="AU48" s="42"/>
      <c r="AV48" s="42"/>
      <c r="AW48" s="42"/>
      <c r="AX48" s="42"/>
      <c r="AY48" s="42"/>
      <c r="AZ48" s="42"/>
      <c r="BA48" s="42"/>
      <c r="BB48" s="42"/>
      <c r="BC48" s="42"/>
      <c r="BD48" s="70"/>
    </row>
    <row r="49" spans="1:90" s="1" customFormat="1" ht="29.25" customHeight="1">
      <c r="B49" s="41"/>
      <c r="C49" s="315" t="s">
        <v>52</v>
      </c>
      <c r="D49" s="316"/>
      <c r="E49" s="316"/>
      <c r="F49" s="316"/>
      <c r="G49" s="316"/>
      <c r="H49" s="71"/>
      <c r="I49" s="317" t="s">
        <v>53</v>
      </c>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8" t="s">
        <v>54</v>
      </c>
      <c r="AH49" s="316"/>
      <c r="AI49" s="316"/>
      <c r="AJ49" s="316"/>
      <c r="AK49" s="316"/>
      <c r="AL49" s="316"/>
      <c r="AM49" s="316"/>
      <c r="AN49" s="317" t="s">
        <v>55</v>
      </c>
      <c r="AO49" s="316"/>
      <c r="AP49" s="316"/>
      <c r="AQ49" s="72" t="s">
        <v>56</v>
      </c>
      <c r="AR49" s="41"/>
      <c r="AS49" s="73" t="s">
        <v>57</v>
      </c>
      <c r="AT49" s="74" t="s">
        <v>58</v>
      </c>
      <c r="AU49" s="74" t="s">
        <v>59</v>
      </c>
      <c r="AV49" s="74" t="s">
        <v>60</v>
      </c>
      <c r="AW49" s="74" t="s">
        <v>61</v>
      </c>
      <c r="AX49" s="74" t="s">
        <v>62</v>
      </c>
      <c r="AY49" s="74" t="s">
        <v>63</v>
      </c>
      <c r="AZ49" s="74" t="s">
        <v>64</v>
      </c>
      <c r="BA49" s="74" t="s">
        <v>65</v>
      </c>
      <c r="BB49" s="74" t="s">
        <v>66</v>
      </c>
      <c r="BC49" s="74" t="s">
        <v>67</v>
      </c>
      <c r="BD49" s="75" t="s">
        <v>68</v>
      </c>
    </row>
    <row r="50" spans="1:90" s="1" customFormat="1" ht="10.9" customHeight="1">
      <c r="B50" s="41"/>
      <c r="AR50" s="41"/>
      <c r="AS50" s="76"/>
      <c r="AT50" s="68"/>
      <c r="AU50" s="68"/>
      <c r="AV50" s="68"/>
      <c r="AW50" s="68"/>
      <c r="AX50" s="68"/>
      <c r="AY50" s="68"/>
      <c r="AZ50" s="68"/>
      <c r="BA50" s="68"/>
      <c r="BB50" s="68"/>
      <c r="BC50" s="68"/>
      <c r="BD50" s="69"/>
    </row>
    <row r="51" spans="1:90" s="4" customFormat="1" ht="32.450000000000003" customHeight="1">
      <c r="B51" s="64"/>
      <c r="C51" s="77" t="s">
        <v>69</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09">
        <f>ROUND(AG52,2)</f>
        <v>0</v>
      </c>
      <c r="AH51" s="309"/>
      <c r="AI51" s="309"/>
      <c r="AJ51" s="309"/>
      <c r="AK51" s="309"/>
      <c r="AL51" s="309"/>
      <c r="AM51" s="309"/>
      <c r="AN51" s="310">
        <f>SUM(AG51,AT51)</f>
        <v>0</v>
      </c>
      <c r="AO51" s="310"/>
      <c r="AP51" s="310"/>
      <c r="AQ51" s="79" t="s">
        <v>5</v>
      </c>
      <c r="AR51" s="64"/>
      <c r="AS51" s="80">
        <f>ROUND(AS52,2)</f>
        <v>0</v>
      </c>
      <c r="AT51" s="81">
        <f>ROUND(SUM(AV51:AW51),2)</f>
        <v>0</v>
      </c>
      <c r="AU51" s="82">
        <f>ROUND(AU52,5)</f>
        <v>0</v>
      </c>
      <c r="AV51" s="81">
        <f>ROUND(AZ51*L26,2)</f>
        <v>0</v>
      </c>
      <c r="AW51" s="81">
        <f>ROUND(BA51*L27,2)</f>
        <v>0</v>
      </c>
      <c r="AX51" s="81">
        <f>ROUND(BB51*L26,2)</f>
        <v>0</v>
      </c>
      <c r="AY51" s="81">
        <f>ROUND(BC51*L27,2)</f>
        <v>0</v>
      </c>
      <c r="AZ51" s="81">
        <f>ROUND(AZ52,2)</f>
        <v>0</v>
      </c>
      <c r="BA51" s="81">
        <f>ROUND(BA52,2)</f>
        <v>0</v>
      </c>
      <c r="BB51" s="81">
        <f>ROUND(BB52,2)</f>
        <v>0</v>
      </c>
      <c r="BC51" s="81">
        <f>ROUND(BC52,2)</f>
        <v>0</v>
      </c>
      <c r="BD51" s="83">
        <f>ROUND(BD52,2)</f>
        <v>0</v>
      </c>
      <c r="BS51" s="65" t="s">
        <v>70</v>
      </c>
      <c r="BT51" s="65" t="s">
        <v>71</v>
      </c>
      <c r="BV51" s="65" t="s">
        <v>72</v>
      </c>
      <c r="BW51" s="65" t="s">
        <v>7</v>
      </c>
      <c r="BX51" s="65" t="s">
        <v>73</v>
      </c>
      <c r="CL51" s="65" t="s">
        <v>5</v>
      </c>
    </row>
    <row r="52" spans="1:90" s="5" customFormat="1" ht="16.5" customHeight="1">
      <c r="A52" s="84" t="s">
        <v>74</v>
      </c>
      <c r="B52" s="85"/>
      <c r="C52" s="86"/>
      <c r="D52" s="305" t="s">
        <v>17</v>
      </c>
      <c r="E52" s="305"/>
      <c r="F52" s="305"/>
      <c r="G52" s="305"/>
      <c r="H52" s="305"/>
      <c r="I52" s="87"/>
      <c r="J52" s="305" t="s">
        <v>20</v>
      </c>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19">
        <f>'01 - Zastínění popelnic -...'!J25</f>
        <v>0</v>
      </c>
      <c r="AH52" s="320"/>
      <c r="AI52" s="320"/>
      <c r="AJ52" s="320"/>
      <c r="AK52" s="320"/>
      <c r="AL52" s="320"/>
      <c r="AM52" s="320"/>
      <c r="AN52" s="319">
        <f>SUM(AG52,AT52)</f>
        <v>0</v>
      </c>
      <c r="AO52" s="320"/>
      <c r="AP52" s="320"/>
      <c r="AQ52" s="88" t="s">
        <v>75</v>
      </c>
      <c r="AR52" s="85"/>
      <c r="AS52" s="89">
        <v>0</v>
      </c>
      <c r="AT52" s="90">
        <f>ROUND(SUM(AV52:AW52),2)</f>
        <v>0</v>
      </c>
      <c r="AU52" s="91">
        <f>'01 - Zastínění popelnic -...'!P86</f>
        <v>0</v>
      </c>
      <c r="AV52" s="90">
        <f>'01 - Zastínění popelnic -...'!J28</f>
        <v>0</v>
      </c>
      <c r="AW52" s="90">
        <f>'01 - Zastínění popelnic -...'!J29</f>
        <v>0</v>
      </c>
      <c r="AX52" s="90">
        <f>'01 - Zastínění popelnic -...'!J30</f>
        <v>0</v>
      </c>
      <c r="AY52" s="90">
        <f>'01 - Zastínění popelnic -...'!J31</f>
        <v>0</v>
      </c>
      <c r="AZ52" s="90">
        <f>'01 - Zastínění popelnic -...'!F28</f>
        <v>0</v>
      </c>
      <c r="BA52" s="90">
        <f>'01 - Zastínění popelnic -...'!F29</f>
        <v>0</v>
      </c>
      <c r="BB52" s="90">
        <f>'01 - Zastínění popelnic -...'!F30</f>
        <v>0</v>
      </c>
      <c r="BC52" s="90">
        <f>'01 - Zastínění popelnic -...'!F31</f>
        <v>0</v>
      </c>
      <c r="BD52" s="92">
        <f>'01 - Zastínění popelnic -...'!F32</f>
        <v>0</v>
      </c>
      <c r="BT52" s="93" t="s">
        <v>76</v>
      </c>
      <c r="BU52" s="93" t="s">
        <v>77</v>
      </c>
      <c r="BV52" s="93" t="s">
        <v>72</v>
      </c>
      <c r="BW52" s="93" t="s">
        <v>7</v>
      </c>
      <c r="BX52" s="93" t="s">
        <v>73</v>
      </c>
      <c r="CL52" s="93" t="s">
        <v>5</v>
      </c>
    </row>
    <row r="53" spans="1:90" s="1" customFormat="1" ht="30" customHeight="1">
      <c r="B53" s="41"/>
      <c r="AR53" s="41"/>
    </row>
    <row r="54" spans="1:90" s="1" customFormat="1" ht="6.95"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41"/>
    </row>
  </sheetData>
  <mergeCells count="41">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L26:O26"/>
    <mergeCell ref="W26:AE26"/>
    <mergeCell ref="AS46:AT48"/>
    <mergeCell ref="C49:G49"/>
    <mergeCell ref="I49:AF49"/>
    <mergeCell ref="AG49:AM49"/>
    <mergeCell ref="AN49:AP49"/>
    <mergeCell ref="AM46:AP46"/>
    <mergeCell ref="D52:H52"/>
    <mergeCell ref="AG51:AM51"/>
    <mergeCell ref="AN51:AP51"/>
    <mergeCell ref="L29:O29"/>
    <mergeCell ref="L28:O28"/>
    <mergeCell ref="AN52:AP52"/>
    <mergeCell ref="W29:AE29"/>
    <mergeCell ref="AK29:AO29"/>
    <mergeCell ref="L42:AO42"/>
    <mergeCell ref="AM44:AN44"/>
    <mergeCell ref="AG52:AM52"/>
    <mergeCell ref="K6:AO6"/>
    <mergeCell ref="J52:AF52"/>
    <mergeCell ref="AK26:AO26"/>
    <mergeCell ref="L27:O27"/>
    <mergeCell ref="W27:AE27"/>
    <mergeCell ref="AK27:AO27"/>
    <mergeCell ref="L30:O30"/>
    <mergeCell ref="AK30:AO30"/>
  </mergeCells>
  <hyperlinks>
    <hyperlink ref="K1:S1" location="C2" display="1) Rekapitulace stavby" xr:uid="{00000000-0004-0000-0000-000000000000}"/>
    <hyperlink ref="W1:AI1" location="C51" display="2) Rekapitulace objektů stavby a soupisů prací" xr:uid="{00000000-0004-0000-0000-000001000000}"/>
    <hyperlink ref="A52" location="'01 - Zastínění popelnic -...'!C2" display="/" xr:uid="{00000000-0004-0000-0000-000002000000}"/>
    <hyperlink ref="AM47" r:id="rId1" xr:uid="{00000000-0004-0000-00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65"/>
  <sheetViews>
    <sheetView showGridLines="0" tabSelected="1" workbookViewId="0">
      <pane ySplit="1" topLeftCell="A252" activePane="bottomLeft" state="frozen"/>
      <selection pane="bottomLeft" activeCell="F261" sqref="F26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5"/>
      <c r="C1" s="95"/>
      <c r="D1" s="96" t="s">
        <v>1</v>
      </c>
      <c r="E1" s="95"/>
      <c r="F1" s="97" t="s">
        <v>78</v>
      </c>
      <c r="G1" s="340" t="s">
        <v>79</v>
      </c>
      <c r="H1" s="340"/>
      <c r="I1" s="98"/>
      <c r="J1" s="97" t="s">
        <v>80</v>
      </c>
      <c r="K1" s="96" t="s">
        <v>81</v>
      </c>
      <c r="L1" s="97" t="s">
        <v>82</v>
      </c>
      <c r="M1" s="97"/>
      <c r="N1" s="97"/>
      <c r="O1" s="97"/>
      <c r="P1" s="97"/>
      <c r="Q1" s="97"/>
      <c r="R1" s="97"/>
      <c r="S1" s="97"/>
      <c r="T1" s="9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1" t="s">
        <v>8</v>
      </c>
      <c r="M2" s="332"/>
      <c r="N2" s="332"/>
      <c r="O2" s="332"/>
      <c r="P2" s="332"/>
      <c r="Q2" s="332"/>
      <c r="R2" s="332"/>
      <c r="S2" s="332"/>
      <c r="T2" s="332"/>
      <c r="U2" s="332"/>
      <c r="V2" s="332"/>
      <c r="AT2" s="23" t="s">
        <v>7</v>
      </c>
    </row>
    <row r="3" spans="1:70" ht="6.95" customHeight="1">
      <c r="B3" s="24"/>
      <c r="C3" s="25"/>
      <c r="D3" s="25"/>
      <c r="E3" s="25"/>
      <c r="F3" s="25"/>
      <c r="G3" s="25"/>
      <c r="H3" s="25"/>
      <c r="I3" s="99"/>
      <c r="J3" s="25"/>
      <c r="K3" s="26"/>
      <c r="AT3" s="23" t="s">
        <v>83</v>
      </c>
    </row>
    <row r="4" spans="1:70" ht="36.950000000000003" customHeight="1">
      <c r="B4" s="27"/>
      <c r="C4" s="28"/>
      <c r="D4" s="29" t="s">
        <v>84</v>
      </c>
      <c r="E4" s="28"/>
      <c r="F4" s="28"/>
      <c r="G4" s="28"/>
      <c r="H4" s="28"/>
      <c r="I4" s="100"/>
      <c r="J4" s="28"/>
      <c r="K4" s="30"/>
      <c r="M4" s="31" t="s">
        <v>13</v>
      </c>
      <c r="AT4" s="23" t="s">
        <v>6</v>
      </c>
    </row>
    <row r="5" spans="1:70" ht="6.95" customHeight="1">
      <c r="B5" s="27"/>
      <c r="C5" s="28"/>
      <c r="D5" s="28"/>
      <c r="E5" s="28"/>
      <c r="F5" s="28"/>
      <c r="G5" s="28"/>
      <c r="H5" s="28"/>
      <c r="I5" s="100"/>
      <c r="J5" s="28"/>
      <c r="K5" s="30"/>
    </row>
    <row r="6" spans="1:70" s="1" customFormat="1" ht="15">
      <c r="B6" s="41"/>
      <c r="C6" s="42"/>
      <c r="D6" s="36" t="s">
        <v>19</v>
      </c>
      <c r="E6" s="42"/>
      <c r="F6" s="42"/>
      <c r="G6" s="42"/>
      <c r="H6" s="42"/>
      <c r="I6" s="101"/>
      <c r="J6" s="42"/>
      <c r="K6" s="45"/>
    </row>
    <row r="7" spans="1:70" s="1" customFormat="1" ht="36.950000000000003" customHeight="1">
      <c r="B7" s="41"/>
      <c r="C7" s="42"/>
      <c r="D7" s="42"/>
      <c r="E7" s="341" t="s">
        <v>20</v>
      </c>
      <c r="F7" s="342"/>
      <c r="G7" s="342"/>
      <c r="H7" s="342"/>
      <c r="I7" s="101"/>
      <c r="J7" s="42"/>
      <c r="K7" s="45"/>
    </row>
    <row r="8" spans="1:70" s="1" customFormat="1">
      <c r="B8" s="41"/>
      <c r="C8" s="42"/>
      <c r="D8" s="42"/>
      <c r="E8" s="42"/>
      <c r="F8" s="42"/>
      <c r="G8" s="42"/>
      <c r="H8" s="42"/>
      <c r="I8" s="101"/>
      <c r="J8" s="42"/>
      <c r="K8" s="45"/>
    </row>
    <row r="9" spans="1:70" s="1" customFormat="1" ht="14.45" customHeight="1">
      <c r="B9" s="41"/>
      <c r="C9" s="42"/>
      <c r="D9" s="36" t="s">
        <v>21</v>
      </c>
      <c r="E9" s="42"/>
      <c r="F9" s="34" t="s">
        <v>5</v>
      </c>
      <c r="G9" s="42"/>
      <c r="H9" s="42"/>
      <c r="I9" s="102" t="s">
        <v>22</v>
      </c>
      <c r="J9" s="34" t="s">
        <v>5</v>
      </c>
      <c r="K9" s="45"/>
    </row>
    <row r="10" spans="1:70" s="1" customFormat="1" ht="14.45" customHeight="1">
      <c r="B10" s="41"/>
      <c r="C10" s="42"/>
      <c r="D10" s="36" t="s">
        <v>23</v>
      </c>
      <c r="E10" s="42"/>
      <c r="F10" s="34" t="s">
        <v>24</v>
      </c>
      <c r="G10" s="42"/>
      <c r="H10" s="42"/>
      <c r="I10" s="102" t="s">
        <v>25</v>
      </c>
      <c r="J10" s="103" t="str">
        <f>'Rekapitulace stavby'!AN8</f>
        <v>8. 12. 2018</v>
      </c>
      <c r="K10" s="45"/>
    </row>
    <row r="11" spans="1:70" s="1" customFormat="1" ht="10.9" customHeight="1">
      <c r="B11" s="41"/>
      <c r="C11" s="42"/>
      <c r="D11" s="42"/>
      <c r="E11" s="42"/>
      <c r="F11" s="42"/>
      <c r="G11" s="42"/>
      <c r="H11" s="42"/>
      <c r="I11" s="101"/>
      <c r="J11" s="42"/>
      <c r="K11" s="45"/>
    </row>
    <row r="12" spans="1:70" s="1" customFormat="1" ht="14.45" customHeight="1">
      <c r="B12" s="41"/>
      <c r="C12" s="42"/>
      <c r="D12" s="36" t="s">
        <v>27</v>
      </c>
      <c r="E12" s="42"/>
      <c r="F12" s="42"/>
      <c r="G12" s="42"/>
      <c r="H12" s="42"/>
      <c r="I12" s="102" t="s">
        <v>28</v>
      </c>
      <c r="J12" s="34" t="s">
        <v>5</v>
      </c>
      <c r="K12" s="45"/>
    </row>
    <row r="13" spans="1:70" s="1" customFormat="1" ht="18" customHeight="1">
      <c r="B13" s="41"/>
      <c r="C13" s="42"/>
      <c r="D13" s="42"/>
      <c r="E13" s="34" t="s">
        <v>29</v>
      </c>
      <c r="F13" s="42"/>
      <c r="G13" s="42"/>
      <c r="H13" s="42"/>
      <c r="I13" s="102" t="s">
        <v>30</v>
      </c>
      <c r="J13" s="34" t="s">
        <v>5</v>
      </c>
      <c r="K13" s="45"/>
    </row>
    <row r="14" spans="1:70" s="1" customFormat="1" ht="6.95" customHeight="1">
      <c r="B14" s="41"/>
      <c r="C14" s="42"/>
      <c r="D14" s="42"/>
      <c r="E14" s="42"/>
      <c r="F14" s="42"/>
      <c r="G14" s="42"/>
      <c r="H14" s="42"/>
      <c r="I14" s="101"/>
      <c r="J14" s="42"/>
      <c r="K14" s="45"/>
    </row>
    <row r="15" spans="1:70" s="1" customFormat="1" ht="14.45" customHeight="1">
      <c r="B15" s="41"/>
      <c r="C15" s="42"/>
      <c r="D15" s="36" t="s">
        <v>31</v>
      </c>
      <c r="E15" s="42"/>
      <c r="F15" s="42"/>
      <c r="G15" s="42"/>
      <c r="H15" s="42"/>
      <c r="I15" s="102" t="s">
        <v>28</v>
      </c>
      <c r="J15" s="34" t="str">
        <f>IF('Rekapitulace stavby'!AN13="Vyplň údaj","",IF('Rekapitulace stavby'!AN13="","",'Rekapitulace stavby'!AN13))</f>
        <v/>
      </c>
      <c r="K15" s="45"/>
    </row>
    <row r="16" spans="1:70" s="1" customFormat="1" ht="18" customHeight="1">
      <c r="B16" s="41"/>
      <c r="C16" s="42"/>
      <c r="D16" s="42"/>
      <c r="E16" s="34" t="str">
        <f>IF('Rekapitulace stavby'!E14="Vyplň údaj","",IF('Rekapitulace stavby'!E14="","",'Rekapitulace stavby'!E14))</f>
        <v/>
      </c>
      <c r="F16" s="42"/>
      <c r="G16" s="42"/>
      <c r="H16" s="42"/>
      <c r="I16" s="102" t="s">
        <v>30</v>
      </c>
      <c r="J16" s="34" t="str">
        <f>IF('Rekapitulace stavby'!AN14="Vyplň údaj","",IF('Rekapitulace stavby'!AN14="","",'Rekapitulace stavby'!AN14))</f>
        <v/>
      </c>
      <c r="K16" s="45"/>
    </row>
    <row r="17" spans="2:11" s="1" customFormat="1" ht="6.95" customHeight="1">
      <c r="B17" s="41"/>
      <c r="C17" s="42"/>
      <c r="D17" s="42"/>
      <c r="E17" s="42"/>
      <c r="F17" s="42"/>
      <c r="G17" s="42"/>
      <c r="H17" s="42"/>
      <c r="I17" s="101"/>
      <c r="J17" s="42"/>
      <c r="K17" s="45"/>
    </row>
    <row r="18" spans="2:11" s="1" customFormat="1" ht="14.45" customHeight="1">
      <c r="B18" s="41"/>
      <c r="C18" s="42"/>
      <c r="D18" s="36" t="s">
        <v>33</v>
      </c>
      <c r="E18" s="42"/>
      <c r="F18" s="42"/>
      <c r="G18" s="42"/>
      <c r="H18" s="42"/>
      <c r="I18" s="102" t="s">
        <v>28</v>
      </c>
      <c r="J18" s="34" t="s">
        <v>5</v>
      </c>
      <c r="K18" s="45"/>
    </row>
    <row r="19" spans="2:11" s="1" customFormat="1" ht="18" customHeight="1">
      <c r="B19" s="41"/>
      <c r="C19" s="42"/>
      <c r="D19" s="42"/>
      <c r="E19" s="34" t="s">
        <v>34</v>
      </c>
      <c r="F19" s="42"/>
      <c r="G19" s="42"/>
      <c r="H19" s="42"/>
      <c r="I19" s="102" t="s">
        <v>30</v>
      </c>
      <c r="J19" s="34" t="s">
        <v>5</v>
      </c>
      <c r="K19" s="45"/>
    </row>
    <row r="20" spans="2:11" s="1" customFormat="1" ht="6.95" customHeight="1">
      <c r="B20" s="41"/>
      <c r="C20" s="42"/>
      <c r="D20" s="42"/>
      <c r="E20" s="42"/>
      <c r="F20" s="42"/>
      <c r="G20" s="42"/>
      <c r="H20" s="42"/>
      <c r="I20" s="101"/>
      <c r="J20" s="42"/>
      <c r="K20" s="45"/>
    </row>
    <row r="21" spans="2:11" s="1" customFormat="1" ht="14.45" customHeight="1">
      <c r="B21" s="41"/>
      <c r="C21" s="42"/>
      <c r="D21" s="36" t="s">
        <v>36</v>
      </c>
      <c r="E21" s="42"/>
      <c r="F21" s="42"/>
      <c r="G21" s="42"/>
      <c r="H21" s="42"/>
      <c r="I21" s="101"/>
      <c r="J21" s="42"/>
      <c r="K21" s="45"/>
    </row>
    <row r="22" spans="2:11" s="6" customFormat="1" ht="16.5" customHeight="1">
      <c r="B22" s="104"/>
      <c r="C22" s="105"/>
      <c r="D22" s="105"/>
      <c r="E22" s="336" t="s">
        <v>5</v>
      </c>
      <c r="F22" s="336"/>
      <c r="G22" s="336"/>
      <c r="H22" s="336"/>
      <c r="I22" s="106"/>
      <c r="J22" s="105"/>
      <c r="K22" s="107"/>
    </row>
    <row r="23" spans="2:11" s="1" customFormat="1" ht="6.95" customHeight="1">
      <c r="B23" s="41"/>
      <c r="C23" s="42"/>
      <c r="D23" s="42"/>
      <c r="E23" s="42"/>
      <c r="F23" s="42"/>
      <c r="G23" s="42"/>
      <c r="H23" s="42"/>
      <c r="I23" s="101"/>
      <c r="J23" s="42"/>
      <c r="K23" s="45"/>
    </row>
    <row r="24" spans="2:11" s="1" customFormat="1" ht="6.95" customHeight="1">
      <c r="B24" s="41"/>
      <c r="C24" s="42"/>
      <c r="D24" s="68"/>
      <c r="E24" s="68"/>
      <c r="F24" s="68"/>
      <c r="G24" s="68"/>
      <c r="H24" s="68"/>
      <c r="I24" s="108"/>
      <c r="J24" s="68"/>
      <c r="K24" s="109"/>
    </row>
    <row r="25" spans="2:11" s="1" customFormat="1" ht="25.35" customHeight="1">
      <c r="B25" s="41"/>
      <c r="C25" s="42"/>
      <c r="D25" s="110" t="s">
        <v>37</v>
      </c>
      <c r="E25" s="42"/>
      <c r="F25" s="42"/>
      <c r="G25" s="42"/>
      <c r="H25" s="42"/>
      <c r="I25" s="101"/>
      <c r="J25" s="111">
        <f>ROUND(J86,2)</f>
        <v>0</v>
      </c>
      <c r="K25" s="45"/>
    </row>
    <row r="26" spans="2:11" s="1" customFormat="1" ht="6.95" customHeight="1">
      <c r="B26" s="41"/>
      <c r="C26" s="42"/>
      <c r="D26" s="68"/>
      <c r="E26" s="68"/>
      <c r="F26" s="68"/>
      <c r="G26" s="68"/>
      <c r="H26" s="68"/>
      <c r="I26" s="108"/>
      <c r="J26" s="68"/>
      <c r="K26" s="109"/>
    </row>
    <row r="27" spans="2:11" s="1" customFormat="1" ht="14.45" customHeight="1">
      <c r="B27" s="41"/>
      <c r="C27" s="42"/>
      <c r="D27" s="42"/>
      <c r="E27" s="42"/>
      <c r="F27" s="46" t="s">
        <v>39</v>
      </c>
      <c r="G27" s="42"/>
      <c r="H27" s="42"/>
      <c r="I27" s="112" t="s">
        <v>38</v>
      </c>
      <c r="J27" s="46" t="s">
        <v>40</v>
      </c>
      <c r="K27" s="45"/>
    </row>
    <row r="28" spans="2:11" s="1" customFormat="1" ht="14.45" customHeight="1">
      <c r="B28" s="41"/>
      <c r="C28" s="42"/>
      <c r="D28" s="49" t="s">
        <v>41</v>
      </c>
      <c r="E28" s="49" t="s">
        <v>42</v>
      </c>
      <c r="F28" s="113">
        <f>ROUND(SUM(BE86:BE264), 2)</f>
        <v>0</v>
      </c>
      <c r="G28" s="42"/>
      <c r="H28" s="42"/>
      <c r="I28" s="114">
        <v>0.21</v>
      </c>
      <c r="J28" s="113">
        <f>ROUND(ROUND((SUM(BE86:BE264)), 2)*I28, 2)</f>
        <v>0</v>
      </c>
      <c r="K28" s="45"/>
    </row>
    <row r="29" spans="2:11" s="1" customFormat="1" ht="14.45" customHeight="1">
      <c r="B29" s="41"/>
      <c r="C29" s="42"/>
      <c r="D29" s="42"/>
      <c r="E29" s="49" t="s">
        <v>43</v>
      </c>
      <c r="F29" s="113">
        <f>ROUND(SUM(BF86:BF264), 2)</f>
        <v>0</v>
      </c>
      <c r="G29" s="42"/>
      <c r="H29" s="42"/>
      <c r="I29" s="114">
        <v>0.15</v>
      </c>
      <c r="J29" s="113">
        <f>ROUND(ROUND((SUM(BF86:BF264)), 2)*I29, 2)</f>
        <v>0</v>
      </c>
      <c r="K29" s="45"/>
    </row>
    <row r="30" spans="2:11" s="1" customFormat="1" ht="14.45" hidden="1" customHeight="1">
      <c r="B30" s="41"/>
      <c r="C30" s="42"/>
      <c r="D30" s="42"/>
      <c r="E30" s="49" t="s">
        <v>44</v>
      </c>
      <c r="F30" s="113">
        <f>ROUND(SUM(BG86:BG264), 2)</f>
        <v>0</v>
      </c>
      <c r="G30" s="42"/>
      <c r="H30" s="42"/>
      <c r="I30" s="114">
        <v>0.21</v>
      </c>
      <c r="J30" s="113">
        <v>0</v>
      </c>
      <c r="K30" s="45"/>
    </row>
    <row r="31" spans="2:11" s="1" customFormat="1" ht="14.45" hidden="1" customHeight="1">
      <c r="B31" s="41"/>
      <c r="C31" s="42"/>
      <c r="D31" s="42"/>
      <c r="E31" s="49" t="s">
        <v>45</v>
      </c>
      <c r="F31" s="113">
        <f>ROUND(SUM(BH86:BH264), 2)</f>
        <v>0</v>
      </c>
      <c r="G31" s="42"/>
      <c r="H31" s="42"/>
      <c r="I31" s="114">
        <v>0.15</v>
      </c>
      <c r="J31" s="113">
        <v>0</v>
      </c>
      <c r="K31" s="45"/>
    </row>
    <row r="32" spans="2:11" s="1" customFormat="1" ht="14.45" hidden="1" customHeight="1">
      <c r="B32" s="41"/>
      <c r="C32" s="42"/>
      <c r="D32" s="42"/>
      <c r="E32" s="49" t="s">
        <v>46</v>
      </c>
      <c r="F32" s="113">
        <f>ROUND(SUM(BI86:BI264), 2)</f>
        <v>0</v>
      </c>
      <c r="G32" s="42"/>
      <c r="H32" s="42"/>
      <c r="I32" s="114">
        <v>0</v>
      </c>
      <c r="J32" s="113">
        <v>0</v>
      </c>
      <c r="K32" s="45"/>
    </row>
    <row r="33" spans="2:11" s="1" customFormat="1" ht="6.95" customHeight="1">
      <c r="B33" s="41"/>
      <c r="C33" s="42"/>
      <c r="D33" s="42"/>
      <c r="E33" s="42"/>
      <c r="F33" s="42"/>
      <c r="G33" s="42"/>
      <c r="H33" s="42"/>
      <c r="I33" s="101"/>
      <c r="J33" s="42"/>
      <c r="K33" s="45"/>
    </row>
    <row r="34" spans="2:11" s="1" customFormat="1" ht="25.35" customHeight="1">
      <c r="B34" s="41"/>
      <c r="C34" s="115"/>
      <c r="D34" s="116" t="s">
        <v>47</v>
      </c>
      <c r="E34" s="71"/>
      <c r="F34" s="71"/>
      <c r="G34" s="117" t="s">
        <v>48</v>
      </c>
      <c r="H34" s="118" t="s">
        <v>49</v>
      </c>
      <c r="I34" s="119"/>
      <c r="J34" s="120">
        <f>SUM(J25:J32)</f>
        <v>0</v>
      </c>
      <c r="K34" s="121"/>
    </row>
    <row r="35" spans="2:11" s="1" customFormat="1" ht="14.45" customHeight="1">
      <c r="B35" s="56"/>
      <c r="C35" s="57"/>
      <c r="D35" s="57"/>
      <c r="E35" s="57"/>
      <c r="F35" s="57"/>
      <c r="G35" s="57"/>
      <c r="H35" s="57"/>
      <c r="I35" s="122"/>
      <c r="J35" s="57"/>
      <c r="K35" s="58"/>
    </row>
    <row r="39" spans="2:11" s="1" customFormat="1" ht="6.95" customHeight="1">
      <c r="B39" s="59"/>
      <c r="C39" s="60"/>
      <c r="D39" s="60"/>
      <c r="E39" s="60"/>
      <c r="F39" s="60"/>
      <c r="G39" s="60"/>
      <c r="H39" s="60"/>
      <c r="I39" s="123"/>
      <c r="J39" s="60"/>
      <c r="K39" s="124"/>
    </row>
    <row r="40" spans="2:11" s="1" customFormat="1" ht="36.950000000000003" customHeight="1">
      <c r="B40" s="41"/>
      <c r="C40" s="29" t="s">
        <v>85</v>
      </c>
      <c r="D40" s="42"/>
      <c r="E40" s="42"/>
      <c r="F40" s="42"/>
      <c r="G40" s="42"/>
      <c r="H40" s="42"/>
      <c r="I40" s="101"/>
      <c r="J40" s="42"/>
      <c r="K40" s="45"/>
    </row>
    <row r="41" spans="2:11" s="1" customFormat="1" ht="6.95" customHeight="1">
      <c r="B41" s="41"/>
      <c r="C41" s="42"/>
      <c r="D41" s="42"/>
      <c r="E41" s="42"/>
      <c r="F41" s="42"/>
      <c r="G41" s="42"/>
      <c r="H41" s="42"/>
      <c r="I41" s="101"/>
      <c r="J41" s="42"/>
      <c r="K41" s="45"/>
    </row>
    <row r="42" spans="2:11" s="1" customFormat="1" ht="14.45" customHeight="1">
      <c r="B42" s="41"/>
      <c r="C42" s="36" t="s">
        <v>19</v>
      </c>
      <c r="D42" s="42"/>
      <c r="E42" s="42"/>
      <c r="F42" s="42"/>
      <c r="G42" s="42"/>
      <c r="H42" s="42"/>
      <c r="I42" s="101"/>
      <c r="J42" s="42"/>
      <c r="K42" s="45"/>
    </row>
    <row r="43" spans="2:11" s="1" customFormat="1" ht="17.25" customHeight="1">
      <c r="B43" s="41"/>
      <c r="C43" s="42"/>
      <c r="D43" s="42"/>
      <c r="E43" s="341" t="str">
        <f>E7</f>
        <v>Zastínění popelnic - Fibichovo náměstí</v>
      </c>
      <c r="F43" s="342"/>
      <c r="G43" s="342"/>
      <c r="H43" s="342"/>
      <c r="I43" s="101"/>
      <c r="J43" s="42"/>
      <c r="K43" s="45"/>
    </row>
    <row r="44" spans="2:11" s="1" customFormat="1" ht="6.95" customHeight="1">
      <c r="B44" s="41"/>
      <c r="C44" s="42"/>
      <c r="D44" s="42"/>
      <c r="E44" s="42"/>
      <c r="F44" s="42"/>
      <c r="G44" s="42"/>
      <c r="H44" s="42"/>
      <c r="I44" s="101"/>
      <c r="J44" s="42"/>
      <c r="K44" s="45"/>
    </row>
    <row r="45" spans="2:11" s="1" customFormat="1" ht="18" customHeight="1">
      <c r="B45" s="41"/>
      <c r="C45" s="36" t="s">
        <v>23</v>
      </c>
      <c r="D45" s="42"/>
      <c r="E45" s="42"/>
      <c r="F45" s="34" t="str">
        <f>F10</f>
        <v>parc. č. 537/2</v>
      </c>
      <c r="G45" s="42"/>
      <c r="H45" s="42"/>
      <c r="I45" s="102" t="s">
        <v>25</v>
      </c>
      <c r="J45" s="103" t="str">
        <f>IF(J10="","",J10)</f>
        <v>8. 12. 2018</v>
      </c>
      <c r="K45" s="45"/>
    </row>
    <row r="46" spans="2:11" s="1" customFormat="1" ht="6.95" customHeight="1">
      <c r="B46" s="41"/>
      <c r="C46" s="42"/>
      <c r="D46" s="42"/>
      <c r="E46" s="42"/>
      <c r="F46" s="42"/>
      <c r="G46" s="42"/>
      <c r="H46" s="42"/>
      <c r="I46" s="101"/>
      <c r="J46" s="42"/>
      <c r="K46" s="45"/>
    </row>
    <row r="47" spans="2:11" s="1" customFormat="1" ht="15">
      <c r="B47" s="41"/>
      <c r="C47" s="36" t="s">
        <v>27</v>
      </c>
      <c r="D47" s="42"/>
      <c r="E47" s="42"/>
      <c r="F47" s="34" t="str">
        <f>E13</f>
        <v>Město NovýJičín</v>
      </c>
      <c r="G47" s="42"/>
      <c r="H47" s="42"/>
      <c r="I47" s="102" t="s">
        <v>33</v>
      </c>
      <c r="J47" s="39" t="str">
        <f>E19</f>
        <v>COARCHITECTS</v>
      </c>
      <c r="K47" s="45"/>
    </row>
    <row r="48" spans="2:11" s="1" customFormat="1" ht="14.45" customHeight="1">
      <c r="B48" s="41"/>
      <c r="C48" s="36" t="s">
        <v>31</v>
      </c>
      <c r="D48" s="42"/>
      <c r="E48" s="42"/>
      <c r="F48" s="34" t="str">
        <f>IF(E16="","",E16)</f>
        <v/>
      </c>
      <c r="G48" s="42"/>
      <c r="H48" s="42"/>
      <c r="I48" s="102" t="s">
        <v>627</v>
      </c>
      <c r="J48" s="302" t="s">
        <v>626</v>
      </c>
      <c r="K48" s="45"/>
    </row>
    <row r="49" spans="2:47" s="1" customFormat="1" ht="10.35" customHeight="1">
      <c r="B49" s="41"/>
      <c r="C49" s="42"/>
      <c r="D49" s="42"/>
      <c r="E49" s="42"/>
      <c r="F49" s="42"/>
      <c r="G49" s="42"/>
      <c r="H49" s="42"/>
      <c r="I49" s="101"/>
      <c r="J49" s="42"/>
      <c r="K49" s="45"/>
    </row>
    <row r="50" spans="2:47" s="1" customFormat="1" ht="29.25" customHeight="1">
      <c r="B50" s="41"/>
      <c r="C50" s="125" t="s">
        <v>86</v>
      </c>
      <c r="D50" s="115"/>
      <c r="E50" s="115"/>
      <c r="F50" s="115"/>
      <c r="G50" s="115"/>
      <c r="H50" s="115"/>
      <c r="I50" s="126"/>
      <c r="J50" s="127" t="s">
        <v>87</v>
      </c>
      <c r="K50" s="128"/>
    </row>
    <row r="51" spans="2:47" s="1" customFormat="1" ht="10.35" customHeight="1">
      <c r="B51" s="41"/>
      <c r="C51" s="42"/>
      <c r="D51" s="42"/>
      <c r="E51" s="42"/>
      <c r="F51" s="42"/>
      <c r="G51" s="42"/>
      <c r="H51" s="42"/>
      <c r="I51" s="101"/>
      <c r="J51" s="42"/>
      <c r="K51" s="45"/>
    </row>
    <row r="52" spans="2:47" s="1" customFormat="1" ht="29.25" customHeight="1">
      <c r="B52" s="41"/>
      <c r="C52" s="129" t="s">
        <v>88</v>
      </c>
      <c r="D52" s="42"/>
      <c r="E52" s="42"/>
      <c r="F52" s="42"/>
      <c r="G52" s="42"/>
      <c r="H52" s="42"/>
      <c r="I52" s="101"/>
      <c r="J52" s="111">
        <f>J86</f>
        <v>0</v>
      </c>
      <c r="K52" s="45"/>
      <c r="AU52" s="23" t="s">
        <v>89</v>
      </c>
    </row>
    <row r="53" spans="2:47" s="7" customFormat="1" ht="24.95" customHeight="1">
      <c r="B53" s="130"/>
      <c r="C53" s="131"/>
      <c r="D53" s="132" t="s">
        <v>90</v>
      </c>
      <c r="E53" s="133"/>
      <c r="F53" s="133"/>
      <c r="G53" s="133"/>
      <c r="H53" s="133"/>
      <c r="I53" s="134"/>
      <c r="J53" s="135">
        <f>J87</f>
        <v>0</v>
      </c>
      <c r="K53" s="136"/>
    </row>
    <row r="54" spans="2:47" s="8" customFormat="1" ht="19.899999999999999" customHeight="1">
      <c r="B54" s="137"/>
      <c r="C54" s="138"/>
      <c r="D54" s="139" t="s">
        <v>91</v>
      </c>
      <c r="E54" s="140"/>
      <c r="F54" s="140"/>
      <c r="G54" s="140"/>
      <c r="H54" s="140"/>
      <c r="I54" s="141"/>
      <c r="J54" s="142">
        <f>J88</f>
        <v>0</v>
      </c>
      <c r="K54" s="143"/>
    </row>
    <row r="55" spans="2:47" s="8" customFormat="1" ht="19.899999999999999" customHeight="1">
      <c r="B55" s="137"/>
      <c r="C55" s="138"/>
      <c r="D55" s="139" t="s">
        <v>92</v>
      </c>
      <c r="E55" s="140"/>
      <c r="F55" s="140"/>
      <c r="G55" s="140"/>
      <c r="H55" s="140"/>
      <c r="I55" s="141"/>
      <c r="J55" s="142">
        <f>J114</f>
        <v>0</v>
      </c>
      <c r="K55" s="143"/>
    </row>
    <row r="56" spans="2:47" s="8" customFormat="1" ht="19.899999999999999" customHeight="1">
      <c r="B56" s="137"/>
      <c r="C56" s="138"/>
      <c r="D56" s="139" t="s">
        <v>93</v>
      </c>
      <c r="E56" s="140"/>
      <c r="F56" s="140"/>
      <c r="G56" s="140"/>
      <c r="H56" s="140"/>
      <c r="I56" s="141"/>
      <c r="J56" s="142">
        <f>J117</f>
        <v>0</v>
      </c>
      <c r="K56" s="143"/>
    </row>
    <row r="57" spans="2:47" s="8" customFormat="1" ht="19.899999999999999" customHeight="1">
      <c r="B57" s="137"/>
      <c r="C57" s="138"/>
      <c r="D57" s="139" t="s">
        <v>94</v>
      </c>
      <c r="E57" s="140"/>
      <c r="F57" s="140"/>
      <c r="G57" s="140"/>
      <c r="H57" s="140"/>
      <c r="I57" s="141"/>
      <c r="J57" s="142">
        <f>J120</f>
        <v>0</v>
      </c>
      <c r="K57" s="143"/>
    </row>
    <row r="58" spans="2:47" s="8" customFormat="1" ht="19.899999999999999" customHeight="1">
      <c r="B58" s="137"/>
      <c r="C58" s="138"/>
      <c r="D58" s="139" t="s">
        <v>95</v>
      </c>
      <c r="E58" s="140"/>
      <c r="F58" s="140"/>
      <c r="G58" s="140"/>
      <c r="H58" s="140"/>
      <c r="I58" s="141"/>
      <c r="J58" s="142">
        <f>J123</f>
        <v>0</v>
      </c>
      <c r="K58" s="143"/>
    </row>
    <row r="59" spans="2:47" s="8" customFormat="1" ht="19.899999999999999" customHeight="1">
      <c r="B59" s="137"/>
      <c r="C59" s="138"/>
      <c r="D59" s="139" t="s">
        <v>96</v>
      </c>
      <c r="E59" s="140"/>
      <c r="F59" s="140"/>
      <c r="G59" s="140"/>
      <c r="H59" s="140"/>
      <c r="I59" s="141"/>
      <c r="J59" s="142">
        <f>J154</f>
        <v>0</v>
      </c>
      <c r="K59" s="143"/>
    </row>
    <row r="60" spans="2:47" s="8" customFormat="1" ht="19.899999999999999" customHeight="1">
      <c r="B60" s="137"/>
      <c r="C60" s="138"/>
      <c r="D60" s="139" t="s">
        <v>97</v>
      </c>
      <c r="E60" s="140"/>
      <c r="F60" s="140"/>
      <c r="G60" s="140"/>
      <c r="H60" s="140"/>
      <c r="I60" s="141"/>
      <c r="J60" s="142">
        <f>J166</f>
        <v>0</v>
      </c>
      <c r="K60" s="143"/>
    </row>
    <row r="61" spans="2:47" s="7" customFormat="1" ht="24.95" customHeight="1">
      <c r="B61" s="130"/>
      <c r="C61" s="131"/>
      <c r="D61" s="132" t="s">
        <v>98</v>
      </c>
      <c r="E61" s="133"/>
      <c r="F61" s="133"/>
      <c r="G61" s="133"/>
      <c r="H61" s="133"/>
      <c r="I61" s="134"/>
      <c r="J61" s="135">
        <f>J169</f>
        <v>0</v>
      </c>
      <c r="K61" s="136"/>
    </row>
    <row r="62" spans="2:47" s="8" customFormat="1" ht="19.899999999999999" customHeight="1">
      <c r="B62" s="137"/>
      <c r="C62" s="138"/>
      <c r="D62" s="139" t="s">
        <v>99</v>
      </c>
      <c r="E62" s="140"/>
      <c r="F62" s="140"/>
      <c r="G62" s="140"/>
      <c r="H62" s="140"/>
      <c r="I62" s="141"/>
      <c r="J62" s="142">
        <f>J170</f>
        <v>0</v>
      </c>
      <c r="K62" s="143"/>
    </row>
    <row r="63" spans="2:47" s="8" customFormat="1" ht="19.899999999999999" customHeight="1">
      <c r="B63" s="137"/>
      <c r="C63" s="138"/>
      <c r="D63" s="139" t="s">
        <v>100</v>
      </c>
      <c r="E63" s="140"/>
      <c r="F63" s="140"/>
      <c r="G63" s="140"/>
      <c r="H63" s="140"/>
      <c r="I63" s="141"/>
      <c r="J63" s="142">
        <f>J186</f>
        <v>0</v>
      </c>
      <c r="K63" s="143"/>
    </row>
    <row r="64" spans="2:47" s="8" customFormat="1" ht="19.899999999999999" customHeight="1">
      <c r="B64" s="137"/>
      <c r="C64" s="138"/>
      <c r="D64" s="139" t="s">
        <v>101</v>
      </c>
      <c r="E64" s="140"/>
      <c r="F64" s="140"/>
      <c r="G64" s="140"/>
      <c r="H64" s="140"/>
      <c r="I64" s="141"/>
      <c r="J64" s="142">
        <f>J249</f>
        <v>0</v>
      </c>
      <c r="K64" s="143"/>
    </row>
    <row r="65" spans="2:12" s="7" customFormat="1" ht="24.95" customHeight="1">
      <c r="B65" s="130"/>
      <c r="C65" s="131"/>
      <c r="D65" s="132" t="s">
        <v>102</v>
      </c>
      <c r="E65" s="133"/>
      <c r="F65" s="133"/>
      <c r="G65" s="133"/>
      <c r="H65" s="133"/>
      <c r="I65" s="134"/>
      <c r="J65" s="135">
        <f>J257</f>
        <v>0</v>
      </c>
      <c r="K65" s="136"/>
    </row>
    <row r="66" spans="2:12" s="8" customFormat="1" ht="19.899999999999999" customHeight="1">
      <c r="B66" s="137"/>
      <c r="C66" s="138"/>
      <c r="D66" s="139" t="s">
        <v>103</v>
      </c>
      <c r="E66" s="140"/>
      <c r="F66" s="140"/>
      <c r="G66" s="140"/>
      <c r="H66" s="140"/>
      <c r="I66" s="141"/>
      <c r="J66" s="142">
        <f>J258</f>
        <v>0</v>
      </c>
      <c r="K66" s="143"/>
    </row>
    <row r="67" spans="2:12" s="8" customFormat="1" ht="19.899999999999999" customHeight="1">
      <c r="B67" s="137"/>
      <c r="C67" s="138"/>
      <c r="D67" s="139" t="s">
        <v>104</v>
      </c>
      <c r="E67" s="140"/>
      <c r="F67" s="140"/>
      <c r="G67" s="140"/>
      <c r="H67" s="140"/>
      <c r="I67" s="141"/>
      <c r="J67" s="142">
        <f>J260</f>
        <v>0</v>
      </c>
      <c r="K67" s="143"/>
    </row>
    <row r="68" spans="2:12" s="8" customFormat="1" ht="19.899999999999999" customHeight="1">
      <c r="B68" s="137"/>
      <c r="C68" s="138"/>
      <c r="D68" s="139" t="s">
        <v>105</v>
      </c>
      <c r="E68" s="140"/>
      <c r="F68" s="140"/>
      <c r="G68" s="140"/>
      <c r="H68" s="140"/>
      <c r="I68" s="141"/>
      <c r="J68" s="142">
        <f>J263</f>
        <v>0</v>
      </c>
      <c r="K68" s="143"/>
    </row>
    <row r="69" spans="2:12" s="1" customFormat="1" ht="21.75" customHeight="1">
      <c r="B69" s="41"/>
      <c r="C69" s="42"/>
      <c r="D69" s="42"/>
      <c r="E69" s="42"/>
      <c r="F69" s="42"/>
      <c r="G69" s="42"/>
      <c r="H69" s="42"/>
      <c r="I69" s="101"/>
      <c r="J69" s="42"/>
      <c r="K69" s="45"/>
    </row>
    <row r="70" spans="2:12" s="1" customFormat="1" ht="6.95" customHeight="1">
      <c r="B70" s="56"/>
      <c r="C70" s="57"/>
      <c r="D70" s="57"/>
      <c r="E70" s="57"/>
      <c r="F70" s="57"/>
      <c r="G70" s="57"/>
      <c r="H70" s="57"/>
      <c r="I70" s="122"/>
      <c r="J70" s="57"/>
      <c r="K70" s="58"/>
    </row>
    <row r="74" spans="2:12" s="1" customFormat="1" ht="6.95" customHeight="1">
      <c r="B74" s="59"/>
      <c r="C74" s="60"/>
      <c r="D74" s="60"/>
      <c r="E74" s="60"/>
      <c r="F74" s="60"/>
      <c r="G74" s="60"/>
      <c r="H74" s="60"/>
      <c r="I74" s="123"/>
      <c r="J74" s="60"/>
      <c r="K74" s="60"/>
      <c r="L74" s="41"/>
    </row>
    <row r="75" spans="2:12" s="1" customFormat="1" ht="36.950000000000003" customHeight="1">
      <c r="B75" s="41"/>
      <c r="C75" s="61" t="s">
        <v>106</v>
      </c>
      <c r="I75" s="144"/>
      <c r="L75" s="41"/>
    </row>
    <row r="76" spans="2:12" s="1" customFormat="1" ht="6.95" customHeight="1">
      <c r="B76" s="41"/>
      <c r="I76" s="144"/>
      <c r="L76" s="41"/>
    </row>
    <row r="77" spans="2:12" s="1" customFormat="1" ht="14.45" customHeight="1">
      <c r="B77" s="41"/>
      <c r="C77" s="63" t="s">
        <v>19</v>
      </c>
      <c r="I77" s="144"/>
      <c r="L77" s="41"/>
    </row>
    <row r="78" spans="2:12" s="1" customFormat="1" ht="17.25" customHeight="1">
      <c r="B78" s="41"/>
      <c r="E78" s="321" t="str">
        <f>E7</f>
        <v>Zastínění popelnic - Fibichovo náměstí</v>
      </c>
      <c r="F78" s="343"/>
      <c r="G78" s="343"/>
      <c r="H78" s="343"/>
      <c r="I78" s="144"/>
      <c r="L78" s="41"/>
    </row>
    <row r="79" spans="2:12" s="1" customFormat="1" ht="6.95" customHeight="1">
      <c r="B79" s="41"/>
      <c r="I79" s="144"/>
      <c r="L79" s="41"/>
    </row>
    <row r="80" spans="2:12" s="1" customFormat="1" ht="18" customHeight="1">
      <c r="B80" s="41"/>
      <c r="C80" s="63" t="s">
        <v>23</v>
      </c>
      <c r="F80" s="145" t="str">
        <f>F10</f>
        <v>parc. č. 537/2</v>
      </c>
      <c r="I80" s="146" t="s">
        <v>25</v>
      </c>
      <c r="J80" s="67" t="str">
        <f>IF(J10="","",J10)</f>
        <v>8. 12. 2018</v>
      </c>
      <c r="L80" s="41"/>
    </row>
    <row r="81" spans="2:65" s="1" customFormat="1" ht="6.95" customHeight="1">
      <c r="B81" s="41"/>
      <c r="I81" s="144"/>
      <c r="L81" s="41"/>
    </row>
    <row r="82" spans="2:65" s="1" customFormat="1" ht="15">
      <c r="B82" s="41"/>
      <c r="C82" s="63" t="s">
        <v>27</v>
      </c>
      <c r="F82" s="145" t="str">
        <f>E13</f>
        <v>Město NovýJičín</v>
      </c>
      <c r="I82" s="146" t="s">
        <v>33</v>
      </c>
      <c r="J82" s="145" t="str">
        <f>E19</f>
        <v>COARCHITECTS</v>
      </c>
      <c r="L82" s="41"/>
    </row>
    <row r="83" spans="2:65" s="1" customFormat="1" ht="14.45" customHeight="1">
      <c r="B83" s="41"/>
      <c r="C83" s="63" t="s">
        <v>31</v>
      </c>
      <c r="F83" s="145" t="str">
        <f>IF(E16="","",E16)</f>
        <v/>
      </c>
      <c r="I83" s="144"/>
      <c r="L83" s="41"/>
    </row>
    <row r="84" spans="2:65" s="1" customFormat="1" ht="10.35" customHeight="1">
      <c r="B84" s="41"/>
      <c r="I84" s="144"/>
      <c r="L84" s="41"/>
    </row>
    <row r="85" spans="2:65" s="9" customFormat="1" ht="29.25" customHeight="1">
      <c r="B85" s="147"/>
      <c r="C85" s="148" t="s">
        <v>107</v>
      </c>
      <c r="D85" s="149" t="s">
        <v>56</v>
      </c>
      <c r="E85" s="149" t="s">
        <v>52</v>
      </c>
      <c r="F85" s="149" t="s">
        <v>108</v>
      </c>
      <c r="G85" s="149" t="s">
        <v>109</v>
      </c>
      <c r="H85" s="149" t="s">
        <v>110</v>
      </c>
      <c r="I85" s="150" t="s">
        <v>111</v>
      </c>
      <c r="J85" s="149" t="s">
        <v>87</v>
      </c>
      <c r="K85" s="151" t="s">
        <v>112</v>
      </c>
      <c r="L85" s="147"/>
      <c r="M85" s="73" t="s">
        <v>113</v>
      </c>
      <c r="N85" s="74" t="s">
        <v>41</v>
      </c>
      <c r="O85" s="74" t="s">
        <v>114</v>
      </c>
      <c r="P85" s="74" t="s">
        <v>115</v>
      </c>
      <c r="Q85" s="74" t="s">
        <v>116</v>
      </c>
      <c r="R85" s="74" t="s">
        <v>117</v>
      </c>
      <c r="S85" s="74" t="s">
        <v>118</v>
      </c>
      <c r="T85" s="75" t="s">
        <v>119</v>
      </c>
    </row>
    <row r="86" spans="2:65" s="1" customFormat="1" ht="29.25" customHeight="1">
      <c r="B86" s="41"/>
      <c r="C86" s="77" t="s">
        <v>88</v>
      </c>
      <c r="I86" s="144"/>
      <c r="J86" s="152">
        <f>BK86</f>
        <v>0</v>
      </c>
      <c r="L86" s="41"/>
      <c r="M86" s="76"/>
      <c r="N86" s="68"/>
      <c r="O86" s="68"/>
      <c r="P86" s="153">
        <f>P87+P169+P257</f>
        <v>0</v>
      </c>
      <c r="Q86" s="68"/>
      <c r="R86" s="153">
        <f>R87+R169+R257</f>
        <v>2.4438925999999999</v>
      </c>
      <c r="S86" s="68"/>
      <c r="T86" s="154">
        <f>T87+T169+T257</f>
        <v>0.45623999999999998</v>
      </c>
      <c r="AT86" s="23" t="s">
        <v>70</v>
      </c>
      <c r="AU86" s="23" t="s">
        <v>89</v>
      </c>
      <c r="BK86" s="155">
        <f>BK87+BK169+BK257</f>
        <v>0</v>
      </c>
    </row>
    <row r="87" spans="2:65" s="10" customFormat="1" ht="37.35" customHeight="1">
      <c r="B87" s="156"/>
      <c r="D87" s="157" t="s">
        <v>70</v>
      </c>
      <c r="E87" s="158" t="s">
        <v>120</v>
      </c>
      <c r="F87" s="158" t="s">
        <v>121</v>
      </c>
      <c r="I87" s="159"/>
      <c r="J87" s="160">
        <f>BK87</f>
        <v>0</v>
      </c>
      <c r="L87" s="156"/>
      <c r="M87" s="161"/>
      <c r="N87" s="162"/>
      <c r="O87" s="162"/>
      <c r="P87" s="163">
        <f>P88+P114+P117+P120+P123+P154+P166</f>
        <v>0</v>
      </c>
      <c r="Q87" s="162"/>
      <c r="R87" s="163">
        <f>R88+R114+R117+R120+R123+R154+R166</f>
        <v>1.4929261799999998</v>
      </c>
      <c r="S87" s="162"/>
      <c r="T87" s="164">
        <f>T88+T114+T117+T120+T123+T154+T166</f>
        <v>0.45623999999999998</v>
      </c>
      <c r="AR87" s="157" t="s">
        <v>76</v>
      </c>
      <c r="AT87" s="165" t="s">
        <v>70</v>
      </c>
      <c r="AU87" s="165" t="s">
        <v>71</v>
      </c>
      <c r="AY87" s="157" t="s">
        <v>122</v>
      </c>
      <c r="BK87" s="166">
        <f>BK88+BK114+BK117+BK120+BK123+BK154+BK166</f>
        <v>0</v>
      </c>
    </row>
    <row r="88" spans="2:65" s="10" customFormat="1" ht="19.899999999999999" customHeight="1">
      <c r="B88" s="156"/>
      <c r="D88" s="157" t="s">
        <v>70</v>
      </c>
      <c r="E88" s="167" t="s">
        <v>76</v>
      </c>
      <c r="F88" s="167" t="s">
        <v>123</v>
      </c>
      <c r="I88" s="159"/>
      <c r="J88" s="168">
        <f>BK88</f>
        <v>0</v>
      </c>
      <c r="L88" s="156"/>
      <c r="M88" s="161"/>
      <c r="N88" s="162"/>
      <c r="O88" s="162"/>
      <c r="P88" s="163">
        <f>SUM(P89:P113)</f>
        <v>0</v>
      </c>
      <c r="Q88" s="162"/>
      <c r="R88" s="163">
        <f>SUM(R89:R113)</f>
        <v>0</v>
      </c>
      <c r="S88" s="162"/>
      <c r="T88" s="164">
        <f>SUM(T89:T113)</f>
        <v>0.45623999999999998</v>
      </c>
      <c r="AR88" s="157" t="s">
        <v>76</v>
      </c>
      <c r="AT88" s="165" t="s">
        <v>70</v>
      </c>
      <c r="AU88" s="165" t="s">
        <v>76</v>
      </c>
      <c r="AY88" s="157" t="s">
        <v>122</v>
      </c>
      <c r="BK88" s="166">
        <f>SUM(BK89:BK113)</f>
        <v>0</v>
      </c>
    </row>
    <row r="89" spans="2:65" s="1" customFormat="1" ht="38.25" customHeight="1">
      <c r="B89" s="169"/>
      <c r="C89" s="170" t="s">
        <v>76</v>
      </c>
      <c r="D89" s="170" t="s">
        <v>124</v>
      </c>
      <c r="E89" s="171" t="s">
        <v>125</v>
      </c>
      <c r="F89" s="172" t="s">
        <v>126</v>
      </c>
      <c r="G89" s="173" t="s">
        <v>127</v>
      </c>
      <c r="H89" s="174">
        <v>0.24</v>
      </c>
      <c r="I89" s="175"/>
      <c r="J89" s="176">
        <f>ROUND(I89*H89,2)</f>
        <v>0</v>
      </c>
      <c r="K89" s="172" t="s">
        <v>128</v>
      </c>
      <c r="L89" s="41"/>
      <c r="M89" s="177" t="s">
        <v>5</v>
      </c>
      <c r="N89" s="178" t="s">
        <v>42</v>
      </c>
      <c r="O89" s="42"/>
      <c r="P89" s="179">
        <f>O89*H89</f>
        <v>0</v>
      </c>
      <c r="Q89" s="179">
        <v>0</v>
      </c>
      <c r="R89" s="179">
        <f>Q89*H89</f>
        <v>0</v>
      </c>
      <c r="S89" s="179">
        <v>0.26</v>
      </c>
      <c r="T89" s="180">
        <f>S89*H89</f>
        <v>6.2399999999999997E-2</v>
      </c>
      <c r="AR89" s="23" t="s">
        <v>129</v>
      </c>
      <c r="AT89" s="23" t="s">
        <v>124</v>
      </c>
      <c r="AU89" s="23" t="s">
        <v>83</v>
      </c>
      <c r="AY89" s="23" t="s">
        <v>122</v>
      </c>
      <c r="BE89" s="181">
        <f>IF(N89="základní",J89,0)</f>
        <v>0</v>
      </c>
      <c r="BF89" s="181">
        <f>IF(N89="snížená",J89,0)</f>
        <v>0</v>
      </c>
      <c r="BG89" s="181">
        <f>IF(N89="zákl. přenesená",J89,0)</f>
        <v>0</v>
      </c>
      <c r="BH89" s="181">
        <f>IF(N89="sníž. přenesená",J89,0)</f>
        <v>0</v>
      </c>
      <c r="BI89" s="181">
        <f>IF(N89="nulová",J89,0)</f>
        <v>0</v>
      </c>
      <c r="BJ89" s="23" t="s">
        <v>76</v>
      </c>
      <c r="BK89" s="181">
        <f>ROUND(I89*H89,2)</f>
        <v>0</v>
      </c>
      <c r="BL89" s="23" t="s">
        <v>129</v>
      </c>
      <c r="BM89" s="23" t="s">
        <v>130</v>
      </c>
    </row>
    <row r="90" spans="2:65" s="1" customFormat="1" ht="148.5">
      <c r="B90" s="41"/>
      <c r="D90" s="182" t="s">
        <v>131</v>
      </c>
      <c r="F90" s="183" t="s">
        <v>132</v>
      </c>
      <c r="I90" s="144"/>
      <c r="L90" s="41"/>
      <c r="M90" s="184"/>
      <c r="N90" s="42"/>
      <c r="O90" s="42"/>
      <c r="P90" s="42"/>
      <c r="Q90" s="42"/>
      <c r="R90" s="42"/>
      <c r="S90" s="42"/>
      <c r="T90" s="70"/>
      <c r="AT90" s="23" t="s">
        <v>131</v>
      </c>
      <c r="AU90" s="23" t="s">
        <v>83</v>
      </c>
    </row>
    <row r="91" spans="2:65" s="11" customFormat="1">
      <c r="B91" s="185"/>
      <c r="D91" s="182" t="s">
        <v>133</v>
      </c>
      <c r="E91" s="186" t="s">
        <v>5</v>
      </c>
      <c r="F91" s="187" t="s">
        <v>134</v>
      </c>
      <c r="H91" s="188">
        <v>0.24</v>
      </c>
      <c r="I91" s="189"/>
      <c r="L91" s="185"/>
      <c r="M91" s="190"/>
      <c r="N91" s="191"/>
      <c r="O91" s="191"/>
      <c r="P91" s="191"/>
      <c r="Q91" s="191"/>
      <c r="R91" s="191"/>
      <c r="S91" s="191"/>
      <c r="T91" s="192"/>
      <c r="AT91" s="186" t="s">
        <v>133</v>
      </c>
      <c r="AU91" s="186" t="s">
        <v>83</v>
      </c>
      <c r="AV91" s="11" t="s">
        <v>83</v>
      </c>
      <c r="AW91" s="11" t="s">
        <v>35</v>
      </c>
      <c r="AX91" s="11" t="s">
        <v>76</v>
      </c>
      <c r="AY91" s="186" t="s">
        <v>122</v>
      </c>
    </row>
    <row r="92" spans="2:65" s="1" customFormat="1" ht="38.25" customHeight="1">
      <c r="B92" s="169"/>
      <c r="C92" s="170" t="s">
        <v>83</v>
      </c>
      <c r="D92" s="170" t="s">
        <v>124</v>
      </c>
      <c r="E92" s="171" t="s">
        <v>135</v>
      </c>
      <c r="F92" s="172" t="s">
        <v>136</v>
      </c>
      <c r="G92" s="173" t="s">
        <v>127</v>
      </c>
      <c r="H92" s="174">
        <v>0.24</v>
      </c>
      <c r="I92" s="175"/>
      <c r="J92" s="176">
        <f>ROUND(I92*H92,2)</f>
        <v>0</v>
      </c>
      <c r="K92" s="172" t="s">
        <v>128</v>
      </c>
      <c r="L92" s="41"/>
      <c r="M92" s="177" t="s">
        <v>5</v>
      </c>
      <c r="N92" s="178" t="s">
        <v>42</v>
      </c>
      <c r="O92" s="42"/>
      <c r="P92" s="179">
        <f>O92*H92</f>
        <v>0</v>
      </c>
      <c r="Q92" s="179">
        <v>0</v>
      </c>
      <c r="R92" s="179">
        <f>Q92*H92</f>
        <v>0</v>
      </c>
      <c r="S92" s="179">
        <v>0.3</v>
      </c>
      <c r="T92" s="180">
        <f>S92*H92</f>
        <v>7.1999999999999995E-2</v>
      </c>
      <c r="AR92" s="23" t="s">
        <v>129</v>
      </c>
      <c r="AT92" s="23" t="s">
        <v>124</v>
      </c>
      <c r="AU92" s="23" t="s">
        <v>83</v>
      </c>
      <c r="AY92" s="23" t="s">
        <v>122</v>
      </c>
      <c r="BE92" s="181">
        <f>IF(N92="základní",J92,0)</f>
        <v>0</v>
      </c>
      <c r="BF92" s="181">
        <f>IF(N92="snížená",J92,0)</f>
        <v>0</v>
      </c>
      <c r="BG92" s="181">
        <f>IF(N92="zákl. přenesená",J92,0)</f>
        <v>0</v>
      </c>
      <c r="BH92" s="181">
        <f>IF(N92="sníž. přenesená",J92,0)</f>
        <v>0</v>
      </c>
      <c r="BI92" s="181">
        <f>IF(N92="nulová",J92,0)</f>
        <v>0</v>
      </c>
      <c r="BJ92" s="23" t="s">
        <v>76</v>
      </c>
      <c r="BK92" s="181">
        <f>ROUND(I92*H92,2)</f>
        <v>0</v>
      </c>
      <c r="BL92" s="23" t="s">
        <v>129</v>
      </c>
      <c r="BM92" s="23" t="s">
        <v>137</v>
      </c>
    </row>
    <row r="93" spans="2:65" s="1" customFormat="1" ht="243">
      <c r="B93" s="41"/>
      <c r="D93" s="182" t="s">
        <v>131</v>
      </c>
      <c r="F93" s="183" t="s">
        <v>138</v>
      </c>
      <c r="I93" s="144"/>
      <c r="L93" s="41"/>
      <c r="M93" s="184"/>
      <c r="N93" s="42"/>
      <c r="O93" s="42"/>
      <c r="P93" s="42"/>
      <c r="Q93" s="42"/>
      <c r="R93" s="42"/>
      <c r="S93" s="42"/>
      <c r="T93" s="70"/>
      <c r="AT93" s="23" t="s">
        <v>131</v>
      </c>
      <c r="AU93" s="23" t="s">
        <v>83</v>
      </c>
    </row>
    <row r="94" spans="2:65" s="1" customFormat="1" ht="38.25" customHeight="1">
      <c r="B94" s="169"/>
      <c r="C94" s="170" t="s">
        <v>139</v>
      </c>
      <c r="D94" s="170" t="s">
        <v>124</v>
      </c>
      <c r="E94" s="171" t="s">
        <v>140</v>
      </c>
      <c r="F94" s="172" t="s">
        <v>141</v>
      </c>
      <c r="G94" s="173" t="s">
        <v>127</v>
      </c>
      <c r="H94" s="174">
        <v>0.24</v>
      </c>
      <c r="I94" s="175"/>
      <c r="J94" s="176">
        <f>ROUND(I94*H94,2)</f>
        <v>0</v>
      </c>
      <c r="K94" s="172" t="s">
        <v>128</v>
      </c>
      <c r="L94" s="41"/>
      <c r="M94" s="177" t="s">
        <v>5</v>
      </c>
      <c r="N94" s="178" t="s">
        <v>42</v>
      </c>
      <c r="O94" s="42"/>
      <c r="P94" s="179">
        <f>O94*H94</f>
        <v>0</v>
      </c>
      <c r="Q94" s="179">
        <v>0</v>
      </c>
      <c r="R94" s="179">
        <f>Q94*H94</f>
        <v>0</v>
      </c>
      <c r="S94" s="179">
        <v>0.316</v>
      </c>
      <c r="T94" s="180">
        <f>S94*H94</f>
        <v>7.5840000000000005E-2</v>
      </c>
      <c r="AR94" s="23" t="s">
        <v>129</v>
      </c>
      <c r="AT94" s="23" t="s">
        <v>124</v>
      </c>
      <c r="AU94" s="23" t="s">
        <v>83</v>
      </c>
      <c r="AY94" s="23" t="s">
        <v>122</v>
      </c>
      <c r="BE94" s="181">
        <f>IF(N94="základní",J94,0)</f>
        <v>0</v>
      </c>
      <c r="BF94" s="181">
        <f>IF(N94="snížená",J94,0)</f>
        <v>0</v>
      </c>
      <c r="BG94" s="181">
        <f>IF(N94="zákl. přenesená",J94,0)</f>
        <v>0</v>
      </c>
      <c r="BH94" s="181">
        <f>IF(N94="sníž. přenesená",J94,0)</f>
        <v>0</v>
      </c>
      <c r="BI94" s="181">
        <f>IF(N94="nulová",J94,0)</f>
        <v>0</v>
      </c>
      <c r="BJ94" s="23" t="s">
        <v>76</v>
      </c>
      <c r="BK94" s="181">
        <f>ROUND(I94*H94,2)</f>
        <v>0</v>
      </c>
      <c r="BL94" s="23" t="s">
        <v>129</v>
      </c>
      <c r="BM94" s="23" t="s">
        <v>142</v>
      </c>
    </row>
    <row r="95" spans="2:65" s="1" customFormat="1" ht="243">
      <c r="B95" s="41"/>
      <c r="D95" s="182" t="s">
        <v>131</v>
      </c>
      <c r="F95" s="183" t="s">
        <v>138</v>
      </c>
      <c r="I95" s="144"/>
      <c r="L95" s="41"/>
      <c r="M95" s="184"/>
      <c r="N95" s="42"/>
      <c r="O95" s="42"/>
      <c r="P95" s="42"/>
      <c r="Q95" s="42"/>
      <c r="R95" s="42"/>
      <c r="S95" s="42"/>
      <c r="T95" s="70"/>
      <c r="AT95" s="23" t="s">
        <v>131</v>
      </c>
      <c r="AU95" s="23" t="s">
        <v>83</v>
      </c>
    </row>
    <row r="96" spans="2:65" s="11" customFormat="1">
      <c r="B96" s="185"/>
      <c r="D96" s="182" t="s">
        <v>133</v>
      </c>
      <c r="E96" s="186" t="s">
        <v>5</v>
      </c>
      <c r="F96" s="187" t="s">
        <v>134</v>
      </c>
      <c r="H96" s="188">
        <v>0.24</v>
      </c>
      <c r="I96" s="189"/>
      <c r="L96" s="185"/>
      <c r="M96" s="190"/>
      <c r="N96" s="191"/>
      <c r="O96" s="191"/>
      <c r="P96" s="191"/>
      <c r="Q96" s="191"/>
      <c r="R96" s="191"/>
      <c r="S96" s="191"/>
      <c r="T96" s="192"/>
      <c r="AT96" s="186" t="s">
        <v>133</v>
      </c>
      <c r="AU96" s="186" t="s">
        <v>83</v>
      </c>
      <c r="AV96" s="11" t="s">
        <v>83</v>
      </c>
      <c r="AW96" s="11" t="s">
        <v>35</v>
      </c>
      <c r="AX96" s="11" t="s">
        <v>76</v>
      </c>
      <c r="AY96" s="186" t="s">
        <v>122</v>
      </c>
    </row>
    <row r="97" spans="2:65" s="1" customFormat="1" ht="38.25" customHeight="1">
      <c r="B97" s="169"/>
      <c r="C97" s="170" t="s">
        <v>129</v>
      </c>
      <c r="D97" s="170" t="s">
        <v>124</v>
      </c>
      <c r="E97" s="171" t="s">
        <v>143</v>
      </c>
      <c r="F97" s="172" t="s">
        <v>144</v>
      </c>
      <c r="G97" s="173" t="s">
        <v>145</v>
      </c>
      <c r="H97" s="174">
        <v>1.2</v>
      </c>
      <c r="I97" s="175"/>
      <c r="J97" s="176">
        <f>ROUND(I97*H97,2)</f>
        <v>0</v>
      </c>
      <c r="K97" s="172" t="s">
        <v>128</v>
      </c>
      <c r="L97" s="41"/>
      <c r="M97" s="177" t="s">
        <v>5</v>
      </c>
      <c r="N97" s="178" t="s">
        <v>42</v>
      </c>
      <c r="O97" s="42"/>
      <c r="P97" s="179">
        <f>O97*H97</f>
        <v>0</v>
      </c>
      <c r="Q97" s="179">
        <v>0</v>
      </c>
      <c r="R97" s="179">
        <f>Q97*H97</f>
        <v>0</v>
      </c>
      <c r="S97" s="179">
        <v>0.20499999999999999</v>
      </c>
      <c r="T97" s="180">
        <f>S97*H97</f>
        <v>0.24599999999999997</v>
      </c>
      <c r="AR97" s="23" t="s">
        <v>129</v>
      </c>
      <c r="AT97" s="23" t="s">
        <v>124</v>
      </c>
      <c r="AU97" s="23" t="s">
        <v>83</v>
      </c>
      <c r="AY97" s="23" t="s">
        <v>122</v>
      </c>
      <c r="BE97" s="181">
        <f>IF(N97="základní",J97,0)</f>
        <v>0</v>
      </c>
      <c r="BF97" s="181">
        <f>IF(N97="snížená",J97,0)</f>
        <v>0</v>
      </c>
      <c r="BG97" s="181">
        <f>IF(N97="zákl. přenesená",J97,0)</f>
        <v>0</v>
      </c>
      <c r="BH97" s="181">
        <f>IF(N97="sníž. přenesená",J97,0)</f>
        <v>0</v>
      </c>
      <c r="BI97" s="181">
        <f>IF(N97="nulová",J97,0)</f>
        <v>0</v>
      </c>
      <c r="BJ97" s="23" t="s">
        <v>76</v>
      </c>
      <c r="BK97" s="181">
        <f>ROUND(I97*H97,2)</f>
        <v>0</v>
      </c>
      <c r="BL97" s="23" t="s">
        <v>129</v>
      </c>
      <c r="BM97" s="23" t="s">
        <v>146</v>
      </c>
    </row>
    <row r="98" spans="2:65" s="1" customFormat="1" ht="148.5">
      <c r="B98" s="41"/>
      <c r="D98" s="182" t="s">
        <v>131</v>
      </c>
      <c r="F98" s="183" t="s">
        <v>147</v>
      </c>
      <c r="I98" s="144"/>
      <c r="L98" s="41"/>
      <c r="M98" s="184"/>
      <c r="N98" s="42"/>
      <c r="O98" s="42"/>
      <c r="P98" s="42"/>
      <c r="Q98" s="42"/>
      <c r="R98" s="42"/>
      <c r="S98" s="42"/>
      <c r="T98" s="70"/>
      <c r="AT98" s="23" t="s">
        <v>131</v>
      </c>
      <c r="AU98" s="23" t="s">
        <v>83</v>
      </c>
    </row>
    <row r="99" spans="2:65" s="11" customFormat="1">
      <c r="B99" s="185"/>
      <c r="D99" s="182" t="s">
        <v>133</v>
      </c>
      <c r="E99" s="186" t="s">
        <v>5</v>
      </c>
      <c r="F99" s="187" t="s">
        <v>148</v>
      </c>
      <c r="H99" s="188">
        <v>1.2</v>
      </c>
      <c r="I99" s="189"/>
      <c r="L99" s="185"/>
      <c r="M99" s="190"/>
      <c r="N99" s="191"/>
      <c r="O99" s="191"/>
      <c r="P99" s="191"/>
      <c r="Q99" s="191"/>
      <c r="R99" s="191"/>
      <c r="S99" s="191"/>
      <c r="T99" s="192"/>
      <c r="AT99" s="186" t="s">
        <v>133</v>
      </c>
      <c r="AU99" s="186" t="s">
        <v>83</v>
      </c>
      <c r="AV99" s="11" t="s">
        <v>83</v>
      </c>
      <c r="AW99" s="11" t="s">
        <v>35</v>
      </c>
      <c r="AX99" s="11" t="s">
        <v>76</v>
      </c>
      <c r="AY99" s="186" t="s">
        <v>122</v>
      </c>
    </row>
    <row r="100" spans="2:65" s="1" customFormat="1" ht="38.25" customHeight="1">
      <c r="B100" s="169"/>
      <c r="C100" s="170" t="s">
        <v>149</v>
      </c>
      <c r="D100" s="170" t="s">
        <v>124</v>
      </c>
      <c r="E100" s="171" t="s">
        <v>150</v>
      </c>
      <c r="F100" s="172" t="s">
        <v>151</v>
      </c>
      <c r="G100" s="173" t="s">
        <v>152</v>
      </c>
      <c r="H100" s="174">
        <v>0.432</v>
      </c>
      <c r="I100" s="175"/>
      <c r="J100" s="176">
        <f>ROUND(I100*H100,2)</f>
        <v>0</v>
      </c>
      <c r="K100" s="172" t="s">
        <v>128</v>
      </c>
      <c r="L100" s="41"/>
      <c r="M100" s="177" t="s">
        <v>5</v>
      </c>
      <c r="N100" s="178" t="s">
        <v>42</v>
      </c>
      <c r="O100" s="42"/>
      <c r="P100" s="179">
        <f>O100*H100</f>
        <v>0</v>
      </c>
      <c r="Q100" s="179">
        <v>0</v>
      </c>
      <c r="R100" s="179">
        <f>Q100*H100</f>
        <v>0</v>
      </c>
      <c r="S100" s="179">
        <v>0</v>
      </c>
      <c r="T100" s="180">
        <f>S100*H100</f>
        <v>0</v>
      </c>
      <c r="AR100" s="23" t="s">
        <v>129</v>
      </c>
      <c r="AT100" s="23" t="s">
        <v>124</v>
      </c>
      <c r="AU100" s="23" t="s">
        <v>83</v>
      </c>
      <c r="AY100" s="23" t="s">
        <v>122</v>
      </c>
      <c r="BE100" s="181">
        <f>IF(N100="základní",J100,0)</f>
        <v>0</v>
      </c>
      <c r="BF100" s="181">
        <f>IF(N100="snížená",J100,0)</f>
        <v>0</v>
      </c>
      <c r="BG100" s="181">
        <f>IF(N100="zákl. přenesená",J100,0)</f>
        <v>0</v>
      </c>
      <c r="BH100" s="181">
        <f>IF(N100="sníž. přenesená",J100,0)</f>
        <v>0</v>
      </c>
      <c r="BI100" s="181">
        <f>IF(N100="nulová",J100,0)</f>
        <v>0</v>
      </c>
      <c r="BJ100" s="23" t="s">
        <v>76</v>
      </c>
      <c r="BK100" s="181">
        <f>ROUND(I100*H100,2)</f>
        <v>0</v>
      </c>
      <c r="BL100" s="23" t="s">
        <v>129</v>
      </c>
      <c r="BM100" s="23" t="s">
        <v>153</v>
      </c>
    </row>
    <row r="101" spans="2:65" s="1" customFormat="1" ht="54">
      <c r="B101" s="41"/>
      <c r="D101" s="182" t="s">
        <v>131</v>
      </c>
      <c r="F101" s="183" t="s">
        <v>154</v>
      </c>
      <c r="I101" s="144"/>
      <c r="L101" s="41"/>
      <c r="M101" s="184"/>
      <c r="N101" s="42"/>
      <c r="O101" s="42"/>
      <c r="P101" s="42"/>
      <c r="Q101" s="42"/>
      <c r="R101" s="42"/>
      <c r="S101" s="42"/>
      <c r="T101" s="70"/>
      <c r="AT101" s="23" t="s">
        <v>131</v>
      </c>
      <c r="AU101" s="23" t="s">
        <v>83</v>
      </c>
    </row>
    <row r="102" spans="2:65" s="11" customFormat="1">
      <c r="B102" s="185"/>
      <c r="D102" s="182" t="s">
        <v>133</v>
      </c>
      <c r="E102" s="186" t="s">
        <v>5</v>
      </c>
      <c r="F102" s="187" t="s">
        <v>155</v>
      </c>
      <c r="H102" s="188">
        <v>0.432</v>
      </c>
      <c r="I102" s="189"/>
      <c r="L102" s="185"/>
      <c r="M102" s="190"/>
      <c r="N102" s="191"/>
      <c r="O102" s="191"/>
      <c r="P102" s="191"/>
      <c r="Q102" s="191"/>
      <c r="R102" s="191"/>
      <c r="S102" s="191"/>
      <c r="T102" s="192"/>
      <c r="AT102" s="186" t="s">
        <v>133</v>
      </c>
      <c r="AU102" s="186" t="s">
        <v>83</v>
      </c>
      <c r="AV102" s="11" t="s">
        <v>83</v>
      </c>
      <c r="AW102" s="11" t="s">
        <v>35</v>
      </c>
      <c r="AX102" s="11" t="s">
        <v>76</v>
      </c>
      <c r="AY102" s="186" t="s">
        <v>122</v>
      </c>
    </row>
    <row r="103" spans="2:65" s="1" customFormat="1" ht="38.25" customHeight="1">
      <c r="B103" s="169"/>
      <c r="C103" s="170" t="s">
        <v>156</v>
      </c>
      <c r="D103" s="170" t="s">
        <v>124</v>
      </c>
      <c r="E103" s="171" t="s">
        <v>157</v>
      </c>
      <c r="F103" s="172" t="s">
        <v>158</v>
      </c>
      <c r="G103" s="173" t="s">
        <v>152</v>
      </c>
      <c r="H103" s="174">
        <v>0.432</v>
      </c>
      <c r="I103" s="175"/>
      <c r="J103" s="176">
        <f>ROUND(I103*H103,2)</f>
        <v>0</v>
      </c>
      <c r="K103" s="172" t="s">
        <v>128</v>
      </c>
      <c r="L103" s="41"/>
      <c r="M103" s="177" t="s">
        <v>5</v>
      </c>
      <c r="N103" s="178" t="s">
        <v>42</v>
      </c>
      <c r="O103" s="42"/>
      <c r="P103" s="179">
        <f>O103*H103</f>
        <v>0</v>
      </c>
      <c r="Q103" s="179">
        <v>0</v>
      </c>
      <c r="R103" s="179">
        <f>Q103*H103</f>
        <v>0</v>
      </c>
      <c r="S103" s="179">
        <v>0</v>
      </c>
      <c r="T103" s="180">
        <f>S103*H103</f>
        <v>0</v>
      </c>
      <c r="AR103" s="23" t="s">
        <v>129</v>
      </c>
      <c r="AT103" s="23" t="s">
        <v>124</v>
      </c>
      <c r="AU103" s="23" t="s">
        <v>83</v>
      </c>
      <c r="AY103" s="23" t="s">
        <v>122</v>
      </c>
      <c r="BE103" s="181">
        <f>IF(N103="základní",J103,0)</f>
        <v>0</v>
      </c>
      <c r="BF103" s="181">
        <f>IF(N103="snížená",J103,0)</f>
        <v>0</v>
      </c>
      <c r="BG103" s="181">
        <f>IF(N103="zákl. přenesená",J103,0)</f>
        <v>0</v>
      </c>
      <c r="BH103" s="181">
        <f>IF(N103="sníž. přenesená",J103,0)</f>
        <v>0</v>
      </c>
      <c r="BI103" s="181">
        <f>IF(N103="nulová",J103,0)</f>
        <v>0</v>
      </c>
      <c r="BJ103" s="23" t="s">
        <v>76</v>
      </c>
      <c r="BK103" s="181">
        <f>ROUND(I103*H103,2)</f>
        <v>0</v>
      </c>
      <c r="BL103" s="23" t="s">
        <v>129</v>
      </c>
      <c r="BM103" s="23" t="s">
        <v>159</v>
      </c>
    </row>
    <row r="104" spans="2:65" s="1" customFormat="1" ht="54">
      <c r="B104" s="41"/>
      <c r="D104" s="182" t="s">
        <v>131</v>
      </c>
      <c r="F104" s="183" t="s">
        <v>154</v>
      </c>
      <c r="I104" s="144"/>
      <c r="L104" s="41"/>
      <c r="M104" s="184"/>
      <c r="N104" s="42"/>
      <c r="O104" s="42"/>
      <c r="P104" s="42"/>
      <c r="Q104" s="42"/>
      <c r="R104" s="42"/>
      <c r="S104" s="42"/>
      <c r="T104" s="70"/>
      <c r="AT104" s="23" t="s">
        <v>131</v>
      </c>
      <c r="AU104" s="23" t="s">
        <v>83</v>
      </c>
    </row>
    <row r="105" spans="2:65" s="1" customFormat="1" ht="25.5" customHeight="1">
      <c r="B105" s="169"/>
      <c r="C105" s="170" t="s">
        <v>160</v>
      </c>
      <c r="D105" s="170" t="s">
        <v>124</v>
      </c>
      <c r="E105" s="171" t="s">
        <v>161</v>
      </c>
      <c r="F105" s="172" t="s">
        <v>162</v>
      </c>
      <c r="G105" s="173" t="s">
        <v>152</v>
      </c>
      <c r="H105" s="174">
        <v>0.432</v>
      </c>
      <c r="I105" s="175"/>
      <c r="J105" s="176">
        <f>ROUND(I105*H105,2)</f>
        <v>0</v>
      </c>
      <c r="K105" s="172" t="s">
        <v>128</v>
      </c>
      <c r="L105" s="41"/>
      <c r="M105" s="177" t="s">
        <v>5</v>
      </c>
      <c r="N105" s="178" t="s">
        <v>42</v>
      </c>
      <c r="O105" s="42"/>
      <c r="P105" s="179">
        <f>O105*H105</f>
        <v>0</v>
      </c>
      <c r="Q105" s="179">
        <v>0</v>
      </c>
      <c r="R105" s="179">
        <f>Q105*H105</f>
        <v>0</v>
      </c>
      <c r="S105" s="179">
        <v>0</v>
      </c>
      <c r="T105" s="180">
        <f>S105*H105</f>
        <v>0</v>
      </c>
      <c r="AR105" s="23" t="s">
        <v>129</v>
      </c>
      <c r="AT105" s="23" t="s">
        <v>124</v>
      </c>
      <c r="AU105" s="23" t="s">
        <v>83</v>
      </c>
      <c r="AY105" s="23" t="s">
        <v>122</v>
      </c>
      <c r="BE105" s="181">
        <f>IF(N105="základní",J105,0)</f>
        <v>0</v>
      </c>
      <c r="BF105" s="181">
        <f>IF(N105="snížená",J105,0)</f>
        <v>0</v>
      </c>
      <c r="BG105" s="181">
        <f>IF(N105="zákl. přenesená",J105,0)</f>
        <v>0</v>
      </c>
      <c r="BH105" s="181">
        <f>IF(N105="sníž. přenesená",J105,0)</f>
        <v>0</v>
      </c>
      <c r="BI105" s="181">
        <f>IF(N105="nulová",J105,0)</f>
        <v>0</v>
      </c>
      <c r="BJ105" s="23" t="s">
        <v>76</v>
      </c>
      <c r="BK105" s="181">
        <f>ROUND(I105*H105,2)</f>
        <v>0</v>
      </c>
      <c r="BL105" s="23" t="s">
        <v>129</v>
      </c>
      <c r="BM105" s="23" t="s">
        <v>163</v>
      </c>
    </row>
    <row r="106" spans="2:65" s="1" customFormat="1" ht="148.5">
      <c r="B106" s="41"/>
      <c r="D106" s="182" t="s">
        <v>131</v>
      </c>
      <c r="F106" s="183" t="s">
        <v>164</v>
      </c>
      <c r="I106" s="144"/>
      <c r="L106" s="41"/>
      <c r="M106" s="184"/>
      <c r="N106" s="42"/>
      <c r="O106" s="42"/>
      <c r="P106" s="42"/>
      <c r="Q106" s="42"/>
      <c r="R106" s="42"/>
      <c r="S106" s="42"/>
      <c r="T106" s="70"/>
      <c r="AT106" s="23" t="s">
        <v>131</v>
      </c>
      <c r="AU106" s="23" t="s">
        <v>83</v>
      </c>
    </row>
    <row r="107" spans="2:65" s="1" customFormat="1" ht="38.25" customHeight="1">
      <c r="B107" s="169"/>
      <c r="C107" s="170" t="s">
        <v>165</v>
      </c>
      <c r="D107" s="170" t="s">
        <v>124</v>
      </c>
      <c r="E107" s="171" t="s">
        <v>166</v>
      </c>
      <c r="F107" s="172" t="s">
        <v>167</v>
      </c>
      <c r="G107" s="173" t="s">
        <v>152</v>
      </c>
      <c r="H107" s="174">
        <v>0.432</v>
      </c>
      <c r="I107" s="175"/>
      <c r="J107" s="176">
        <f>ROUND(I107*H107,2)</f>
        <v>0</v>
      </c>
      <c r="K107" s="172" t="s">
        <v>128</v>
      </c>
      <c r="L107" s="41"/>
      <c r="M107" s="177" t="s">
        <v>5</v>
      </c>
      <c r="N107" s="178" t="s">
        <v>42</v>
      </c>
      <c r="O107" s="42"/>
      <c r="P107" s="179">
        <f>O107*H107</f>
        <v>0</v>
      </c>
      <c r="Q107" s="179">
        <v>0</v>
      </c>
      <c r="R107" s="179">
        <f>Q107*H107</f>
        <v>0</v>
      </c>
      <c r="S107" s="179">
        <v>0</v>
      </c>
      <c r="T107" s="180">
        <f>S107*H107</f>
        <v>0</v>
      </c>
      <c r="AR107" s="23" t="s">
        <v>129</v>
      </c>
      <c r="AT107" s="23" t="s">
        <v>124</v>
      </c>
      <c r="AU107" s="23" t="s">
        <v>83</v>
      </c>
      <c r="AY107" s="23" t="s">
        <v>122</v>
      </c>
      <c r="BE107" s="181">
        <f>IF(N107="základní",J107,0)</f>
        <v>0</v>
      </c>
      <c r="BF107" s="181">
        <f>IF(N107="snížená",J107,0)</f>
        <v>0</v>
      </c>
      <c r="BG107" s="181">
        <f>IF(N107="zákl. přenesená",J107,0)</f>
        <v>0</v>
      </c>
      <c r="BH107" s="181">
        <f>IF(N107="sníž. přenesená",J107,0)</f>
        <v>0</v>
      </c>
      <c r="BI107" s="181">
        <f>IF(N107="nulová",J107,0)</f>
        <v>0</v>
      </c>
      <c r="BJ107" s="23" t="s">
        <v>76</v>
      </c>
      <c r="BK107" s="181">
        <f>ROUND(I107*H107,2)</f>
        <v>0</v>
      </c>
      <c r="BL107" s="23" t="s">
        <v>129</v>
      </c>
      <c r="BM107" s="23" t="s">
        <v>168</v>
      </c>
    </row>
    <row r="108" spans="2:65" s="1" customFormat="1" ht="189">
      <c r="B108" s="41"/>
      <c r="D108" s="182" t="s">
        <v>131</v>
      </c>
      <c r="F108" s="183" t="s">
        <v>169</v>
      </c>
      <c r="I108" s="144"/>
      <c r="L108" s="41"/>
      <c r="M108" s="184"/>
      <c r="N108" s="42"/>
      <c r="O108" s="42"/>
      <c r="P108" s="42"/>
      <c r="Q108" s="42"/>
      <c r="R108" s="42"/>
      <c r="S108" s="42"/>
      <c r="T108" s="70"/>
      <c r="AT108" s="23" t="s">
        <v>131</v>
      </c>
      <c r="AU108" s="23" t="s">
        <v>83</v>
      </c>
    </row>
    <row r="109" spans="2:65" s="1" customFormat="1" ht="16.5" customHeight="1">
      <c r="B109" s="169"/>
      <c r="C109" s="170" t="s">
        <v>170</v>
      </c>
      <c r="D109" s="170" t="s">
        <v>124</v>
      </c>
      <c r="E109" s="171" t="s">
        <v>171</v>
      </c>
      <c r="F109" s="172" t="s">
        <v>172</v>
      </c>
      <c r="G109" s="173" t="s">
        <v>152</v>
      </c>
      <c r="H109" s="174">
        <v>0.432</v>
      </c>
      <c r="I109" s="175"/>
      <c r="J109" s="176">
        <f>ROUND(I109*H109,2)</f>
        <v>0</v>
      </c>
      <c r="K109" s="172" t="s">
        <v>128</v>
      </c>
      <c r="L109" s="41"/>
      <c r="M109" s="177" t="s">
        <v>5</v>
      </c>
      <c r="N109" s="178" t="s">
        <v>42</v>
      </c>
      <c r="O109" s="42"/>
      <c r="P109" s="179">
        <f>O109*H109</f>
        <v>0</v>
      </c>
      <c r="Q109" s="179">
        <v>0</v>
      </c>
      <c r="R109" s="179">
        <f>Q109*H109</f>
        <v>0</v>
      </c>
      <c r="S109" s="179">
        <v>0</v>
      </c>
      <c r="T109" s="180">
        <f>S109*H109</f>
        <v>0</v>
      </c>
      <c r="AR109" s="23" t="s">
        <v>129</v>
      </c>
      <c r="AT109" s="23" t="s">
        <v>124</v>
      </c>
      <c r="AU109" s="23" t="s">
        <v>83</v>
      </c>
      <c r="AY109" s="23" t="s">
        <v>122</v>
      </c>
      <c r="BE109" s="181">
        <f>IF(N109="základní",J109,0)</f>
        <v>0</v>
      </c>
      <c r="BF109" s="181">
        <f>IF(N109="snížená",J109,0)</f>
        <v>0</v>
      </c>
      <c r="BG109" s="181">
        <f>IF(N109="zákl. přenesená",J109,0)</f>
        <v>0</v>
      </c>
      <c r="BH109" s="181">
        <f>IF(N109="sníž. přenesená",J109,0)</f>
        <v>0</v>
      </c>
      <c r="BI109" s="181">
        <f>IF(N109="nulová",J109,0)</f>
        <v>0</v>
      </c>
      <c r="BJ109" s="23" t="s">
        <v>76</v>
      </c>
      <c r="BK109" s="181">
        <f>ROUND(I109*H109,2)</f>
        <v>0</v>
      </c>
      <c r="BL109" s="23" t="s">
        <v>129</v>
      </c>
      <c r="BM109" s="23" t="s">
        <v>173</v>
      </c>
    </row>
    <row r="110" spans="2:65" s="1" customFormat="1" ht="283.5">
      <c r="B110" s="41"/>
      <c r="D110" s="182" t="s">
        <v>131</v>
      </c>
      <c r="F110" s="183" t="s">
        <v>174</v>
      </c>
      <c r="I110" s="144"/>
      <c r="L110" s="41"/>
      <c r="M110" s="184"/>
      <c r="N110" s="42"/>
      <c r="O110" s="42"/>
      <c r="P110" s="42"/>
      <c r="Q110" s="42"/>
      <c r="R110" s="42"/>
      <c r="S110" s="42"/>
      <c r="T110" s="70"/>
      <c r="AT110" s="23" t="s">
        <v>131</v>
      </c>
      <c r="AU110" s="23" t="s">
        <v>83</v>
      </c>
    </row>
    <row r="111" spans="2:65" s="1" customFormat="1" ht="25.5" customHeight="1">
      <c r="B111" s="169"/>
      <c r="C111" s="170" t="s">
        <v>175</v>
      </c>
      <c r="D111" s="170" t="s">
        <v>124</v>
      </c>
      <c r="E111" s="171" t="s">
        <v>176</v>
      </c>
      <c r="F111" s="172" t="s">
        <v>177</v>
      </c>
      <c r="G111" s="173" t="s">
        <v>178</v>
      </c>
      <c r="H111" s="174">
        <v>0.69099999999999995</v>
      </c>
      <c r="I111" s="175"/>
      <c r="J111" s="176">
        <f>ROUND(I111*H111,2)</f>
        <v>0</v>
      </c>
      <c r="K111" s="172" t="s">
        <v>128</v>
      </c>
      <c r="L111" s="41"/>
      <c r="M111" s="177" t="s">
        <v>5</v>
      </c>
      <c r="N111" s="178" t="s">
        <v>42</v>
      </c>
      <c r="O111" s="42"/>
      <c r="P111" s="179">
        <f>O111*H111</f>
        <v>0</v>
      </c>
      <c r="Q111" s="179">
        <v>0</v>
      </c>
      <c r="R111" s="179">
        <f>Q111*H111</f>
        <v>0</v>
      </c>
      <c r="S111" s="179">
        <v>0</v>
      </c>
      <c r="T111" s="180">
        <f>S111*H111</f>
        <v>0</v>
      </c>
      <c r="AR111" s="23" t="s">
        <v>129</v>
      </c>
      <c r="AT111" s="23" t="s">
        <v>124</v>
      </c>
      <c r="AU111" s="23" t="s">
        <v>83</v>
      </c>
      <c r="AY111" s="23" t="s">
        <v>122</v>
      </c>
      <c r="BE111" s="181">
        <f>IF(N111="základní",J111,0)</f>
        <v>0</v>
      </c>
      <c r="BF111" s="181">
        <f>IF(N111="snížená",J111,0)</f>
        <v>0</v>
      </c>
      <c r="BG111" s="181">
        <f>IF(N111="zákl. přenesená",J111,0)</f>
        <v>0</v>
      </c>
      <c r="BH111" s="181">
        <f>IF(N111="sníž. přenesená",J111,0)</f>
        <v>0</v>
      </c>
      <c r="BI111" s="181">
        <f>IF(N111="nulová",J111,0)</f>
        <v>0</v>
      </c>
      <c r="BJ111" s="23" t="s">
        <v>76</v>
      </c>
      <c r="BK111" s="181">
        <f>ROUND(I111*H111,2)</f>
        <v>0</v>
      </c>
      <c r="BL111" s="23" t="s">
        <v>129</v>
      </c>
      <c r="BM111" s="23" t="s">
        <v>179</v>
      </c>
    </row>
    <row r="112" spans="2:65" s="1" customFormat="1" ht="27">
      <c r="B112" s="41"/>
      <c r="D112" s="182" t="s">
        <v>131</v>
      </c>
      <c r="F112" s="183" t="s">
        <v>180</v>
      </c>
      <c r="I112" s="144"/>
      <c r="L112" s="41"/>
      <c r="M112" s="184"/>
      <c r="N112" s="42"/>
      <c r="O112" s="42"/>
      <c r="P112" s="42"/>
      <c r="Q112" s="42"/>
      <c r="R112" s="42"/>
      <c r="S112" s="42"/>
      <c r="T112" s="70"/>
      <c r="AT112" s="23" t="s">
        <v>131</v>
      </c>
      <c r="AU112" s="23" t="s">
        <v>83</v>
      </c>
    </row>
    <row r="113" spans="2:65" s="11" customFormat="1">
      <c r="B113" s="185"/>
      <c r="D113" s="182" t="s">
        <v>133</v>
      </c>
      <c r="E113" s="186" t="s">
        <v>5</v>
      </c>
      <c r="F113" s="187" t="s">
        <v>181</v>
      </c>
      <c r="H113" s="188">
        <v>0.69099999999999995</v>
      </c>
      <c r="I113" s="189"/>
      <c r="L113" s="185"/>
      <c r="M113" s="190"/>
      <c r="N113" s="191"/>
      <c r="O113" s="191"/>
      <c r="P113" s="191"/>
      <c r="Q113" s="191"/>
      <c r="R113" s="191"/>
      <c r="S113" s="191"/>
      <c r="T113" s="192"/>
      <c r="AT113" s="186" t="s">
        <v>133</v>
      </c>
      <c r="AU113" s="186" t="s">
        <v>83</v>
      </c>
      <c r="AV113" s="11" t="s">
        <v>83</v>
      </c>
      <c r="AW113" s="11" t="s">
        <v>35</v>
      </c>
      <c r="AX113" s="11" t="s">
        <v>76</v>
      </c>
      <c r="AY113" s="186" t="s">
        <v>122</v>
      </c>
    </row>
    <row r="114" spans="2:65" s="10" customFormat="1" ht="29.85" customHeight="1">
      <c r="B114" s="156"/>
      <c r="D114" s="157" t="s">
        <v>70</v>
      </c>
      <c r="E114" s="167" t="s">
        <v>83</v>
      </c>
      <c r="F114" s="167" t="s">
        <v>182</v>
      </c>
      <c r="I114" s="159"/>
      <c r="J114" s="168">
        <f>BK114</f>
        <v>0</v>
      </c>
      <c r="L114" s="156"/>
      <c r="M114" s="161"/>
      <c r="N114" s="162"/>
      <c r="O114" s="162"/>
      <c r="P114" s="163">
        <f>SUM(P115:P116)</f>
        <v>0</v>
      </c>
      <c r="Q114" s="162"/>
      <c r="R114" s="163">
        <f>SUM(R115:R116)</f>
        <v>0.97473887999999986</v>
      </c>
      <c r="S114" s="162"/>
      <c r="T114" s="164">
        <f>SUM(T115:T116)</f>
        <v>0</v>
      </c>
      <c r="AR114" s="157" t="s">
        <v>76</v>
      </c>
      <c r="AT114" s="165" t="s">
        <v>70</v>
      </c>
      <c r="AU114" s="165" t="s">
        <v>76</v>
      </c>
      <c r="AY114" s="157" t="s">
        <v>122</v>
      </c>
      <c r="BK114" s="166">
        <f>SUM(BK115:BK116)</f>
        <v>0</v>
      </c>
    </row>
    <row r="115" spans="2:65" s="1" customFormat="1" ht="25.5" customHeight="1">
      <c r="B115" s="169"/>
      <c r="C115" s="170" t="s">
        <v>183</v>
      </c>
      <c r="D115" s="170" t="s">
        <v>124</v>
      </c>
      <c r="E115" s="171" t="s">
        <v>184</v>
      </c>
      <c r="F115" s="172" t="s">
        <v>185</v>
      </c>
      <c r="G115" s="173" t="s">
        <v>152</v>
      </c>
      <c r="H115" s="174">
        <v>0.432</v>
      </c>
      <c r="I115" s="175"/>
      <c r="J115" s="176">
        <f>ROUND(I115*H115,2)</f>
        <v>0</v>
      </c>
      <c r="K115" s="172" t="s">
        <v>128</v>
      </c>
      <c r="L115" s="41"/>
      <c r="M115" s="177" t="s">
        <v>5</v>
      </c>
      <c r="N115" s="178" t="s">
        <v>42</v>
      </c>
      <c r="O115" s="42"/>
      <c r="P115" s="179">
        <f>O115*H115</f>
        <v>0</v>
      </c>
      <c r="Q115" s="179">
        <v>2.2563399999999998</v>
      </c>
      <c r="R115" s="179">
        <f>Q115*H115</f>
        <v>0.97473887999999986</v>
      </c>
      <c r="S115" s="179">
        <v>0</v>
      </c>
      <c r="T115" s="180">
        <f>S115*H115</f>
        <v>0</v>
      </c>
      <c r="AR115" s="23" t="s">
        <v>129</v>
      </c>
      <c r="AT115" s="23" t="s">
        <v>124</v>
      </c>
      <c r="AU115" s="23" t="s">
        <v>83</v>
      </c>
      <c r="AY115" s="23" t="s">
        <v>122</v>
      </c>
      <c r="BE115" s="181">
        <f>IF(N115="základní",J115,0)</f>
        <v>0</v>
      </c>
      <c r="BF115" s="181">
        <f>IF(N115="snížená",J115,0)</f>
        <v>0</v>
      </c>
      <c r="BG115" s="181">
        <f>IF(N115="zákl. přenesená",J115,0)</f>
        <v>0</v>
      </c>
      <c r="BH115" s="181">
        <f>IF(N115="sníž. přenesená",J115,0)</f>
        <v>0</v>
      </c>
      <c r="BI115" s="181">
        <f>IF(N115="nulová",J115,0)</f>
        <v>0</v>
      </c>
      <c r="BJ115" s="23" t="s">
        <v>76</v>
      </c>
      <c r="BK115" s="181">
        <f>ROUND(I115*H115,2)</f>
        <v>0</v>
      </c>
      <c r="BL115" s="23" t="s">
        <v>129</v>
      </c>
      <c r="BM115" s="23" t="s">
        <v>186</v>
      </c>
    </row>
    <row r="116" spans="2:65" s="1" customFormat="1" ht="81">
      <c r="B116" s="41"/>
      <c r="D116" s="182" t="s">
        <v>131</v>
      </c>
      <c r="F116" s="183" t="s">
        <v>187</v>
      </c>
      <c r="I116" s="144"/>
      <c r="L116" s="41"/>
      <c r="M116" s="184"/>
      <c r="N116" s="42"/>
      <c r="O116" s="42"/>
      <c r="P116" s="42"/>
      <c r="Q116" s="42"/>
      <c r="R116" s="42"/>
      <c r="S116" s="42"/>
      <c r="T116" s="70"/>
      <c r="AT116" s="23" t="s">
        <v>131</v>
      </c>
      <c r="AU116" s="23" t="s">
        <v>83</v>
      </c>
    </row>
    <row r="117" spans="2:65" s="10" customFormat="1" ht="29.85" customHeight="1">
      <c r="B117" s="156"/>
      <c r="D117" s="157" t="s">
        <v>70</v>
      </c>
      <c r="E117" s="167" t="s">
        <v>149</v>
      </c>
      <c r="F117" s="167" t="s">
        <v>188</v>
      </c>
      <c r="I117" s="159"/>
      <c r="J117" s="168">
        <f>BK117</f>
        <v>0</v>
      </c>
      <c r="L117" s="156"/>
      <c r="M117" s="161"/>
      <c r="N117" s="162"/>
      <c r="O117" s="162"/>
      <c r="P117" s="163">
        <f>SUM(P118:P119)</f>
        <v>0</v>
      </c>
      <c r="Q117" s="162"/>
      <c r="R117" s="163">
        <f>SUM(R118:R119)</f>
        <v>0</v>
      </c>
      <c r="S117" s="162"/>
      <c r="T117" s="164">
        <f>SUM(T118:T119)</f>
        <v>0</v>
      </c>
      <c r="AR117" s="157" t="s">
        <v>76</v>
      </c>
      <c r="AT117" s="165" t="s">
        <v>70</v>
      </c>
      <c r="AU117" s="165" t="s">
        <v>76</v>
      </c>
      <c r="AY117" s="157" t="s">
        <v>122</v>
      </c>
      <c r="BK117" s="166">
        <f>SUM(BK118:BK119)</f>
        <v>0</v>
      </c>
    </row>
    <row r="118" spans="2:65" s="1" customFormat="1" ht="25.5" customHeight="1">
      <c r="B118" s="169"/>
      <c r="C118" s="170" t="s">
        <v>189</v>
      </c>
      <c r="D118" s="170" t="s">
        <v>124</v>
      </c>
      <c r="E118" s="171" t="s">
        <v>190</v>
      </c>
      <c r="F118" s="172" t="s">
        <v>191</v>
      </c>
      <c r="G118" s="173" t="s">
        <v>127</v>
      </c>
      <c r="H118" s="174">
        <v>0.24</v>
      </c>
      <c r="I118" s="175"/>
      <c r="J118" s="176">
        <f>ROUND(I118*H118,2)</f>
        <v>0</v>
      </c>
      <c r="K118" s="172" t="s">
        <v>128</v>
      </c>
      <c r="L118" s="41"/>
      <c r="M118" s="177" t="s">
        <v>5</v>
      </c>
      <c r="N118" s="178" t="s">
        <v>42</v>
      </c>
      <c r="O118" s="42"/>
      <c r="P118" s="179">
        <f>O118*H118</f>
        <v>0</v>
      </c>
      <c r="Q118" s="179">
        <v>0</v>
      </c>
      <c r="R118" s="179">
        <f>Q118*H118</f>
        <v>0</v>
      </c>
      <c r="S118" s="179">
        <v>0</v>
      </c>
      <c r="T118" s="180">
        <f>S118*H118</f>
        <v>0</v>
      </c>
      <c r="AR118" s="23" t="s">
        <v>129</v>
      </c>
      <c r="AT118" s="23" t="s">
        <v>124</v>
      </c>
      <c r="AU118" s="23" t="s">
        <v>83</v>
      </c>
      <c r="AY118" s="23" t="s">
        <v>122</v>
      </c>
      <c r="BE118" s="181">
        <f>IF(N118="základní",J118,0)</f>
        <v>0</v>
      </c>
      <c r="BF118" s="181">
        <f>IF(N118="snížená",J118,0)</f>
        <v>0</v>
      </c>
      <c r="BG118" s="181">
        <f>IF(N118="zákl. přenesená",J118,0)</f>
        <v>0</v>
      </c>
      <c r="BH118" s="181">
        <f>IF(N118="sníž. přenesená",J118,0)</f>
        <v>0</v>
      </c>
      <c r="BI118" s="181">
        <f>IF(N118="nulová",J118,0)</f>
        <v>0</v>
      </c>
      <c r="BJ118" s="23" t="s">
        <v>76</v>
      </c>
      <c r="BK118" s="181">
        <f>ROUND(I118*H118,2)</f>
        <v>0</v>
      </c>
      <c r="BL118" s="23" t="s">
        <v>129</v>
      </c>
      <c r="BM118" s="23" t="s">
        <v>192</v>
      </c>
    </row>
    <row r="119" spans="2:65" s="1" customFormat="1" ht="16.5" customHeight="1">
      <c r="B119" s="169"/>
      <c r="C119" s="170" t="s">
        <v>193</v>
      </c>
      <c r="D119" s="170" t="s">
        <v>124</v>
      </c>
      <c r="E119" s="171" t="s">
        <v>194</v>
      </c>
      <c r="F119" s="172" t="s">
        <v>195</v>
      </c>
      <c r="G119" s="173" t="s">
        <v>127</v>
      </c>
      <c r="H119" s="174">
        <v>0.24</v>
      </c>
      <c r="I119" s="175"/>
      <c r="J119" s="176">
        <f>ROUND(I119*H119,2)</f>
        <v>0</v>
      </c>
      <c r="K119" s="172" t="s">
        <v>5</v>
      </c>
      <c r="L119" s="41"/>
      <c r="M119" s="177" t="s">
        <v>5</v>
      </c>
      <c r="N119" s="178" t="s">
        <v>42</v>
      </c>
      <c r="O119" s="42"/>
      <c r="P119" s="179">
        <f>O119*H119</f>
        <v>0</v>
      </c>
      <c r="Q119" s="179">
        <v>0</v>
      </c>
      <c r="R119" s="179">
        <f>Q119*H119</f>
        <v>0</v>
      </c>
      <c r="S119" s="179">
        <v>0</v>
      </c>
      <c r="T119" s="180">
        <f>S119*H119</f>
        <v>0</v>
      </c>
      <c r="AR119" s="23" t="s">
        <v>129</v>
      </c>
      <c r="AT119" s="23" t="s">
        <v>124</v>
      </c>
      <c r="AU119" s="23" t="s">
        <v>83</v>
      </c>
      <c r="AY119" s="23" t="s">
        <v>122</v>
      </c>
      <c r="BE119" s="181">
        <f>IF(N119="základní",J119,0)</f>
        <v>0</v>
      </c>
      <c r="BF119" s="181">
        <f>IF(N119="snížená",J119,0)</f>
        <v>0</v>
      </c>
      <c r="BG119" s="181">
        <f>IF(N119="zákl. přenesená",J119,0)</f>
        <v>0</v>
      </c>
      <c r="BH119" s="181">
        <f>IF(N119="sníž. přenesená",J119,0)</f>
        <v>0</v>
      </c>
      <c r="BI119" s="181">
        <f>IF(N119="nulová",J119,0)</f>
        <v>0</v>
      </c>
      <c r="BJ119" s="23" t="s">
        <v>76</v>
      </c>
      <c r="BK119" s="181">
        <f>ROUND(I119*H119,2)</f>
        <v>0</v>
      </c>
      <c r="BL119" s="23" t="s">
        <v>129</v>
      </c>
      <c r="BM119" s="23" t="s">
        <v>196</v>
      </c>
    </row>
    <row r="120" spans="2:65" s="10" customFormat="1" ht="29.85" customHeight="1">
      <c r="B120" s="156"/>
      <c r="D120" s="157" t="s">
        <v>70</v>
      </c>
      <c r="E120" s="167" t="s">
        <v>156</v>
      </c>
      <c r="F120" s="167" t="s">
        <v>197</v>
      </c>
      <c r="I120" s="159"/>
      <c r="J120" s="168">
        <f>BK120</f>
        <v>0</v>
      </c>
      <c r="L120" s="156"/>
      <c r="M120" s="161"/>
      <c r="N120" s="162"/>
      <c r="O120" s="162"/>
      <c r="P120" s="163">
        <f>SUM(P121:P122)</f>
        <v>0</v>
      </c>
      <c r="Q120" s="162"/>
      <c r="R120" s="163">
        <f>SUM(R121:R122)</f>
        <v>4.4088000000000002E-2</v>
      </c>
      <c r="S120" s="162"/>
      <c r="T120" s="164">
        <f>SUM(T121:T122)</f>
        <v>0</v>
      </c>
      <c r="AR120" s="157" t="s">
        <v>76</v>
      </c>
      <c r="AT120" s="165" t="s">
        <v>70</v>
      </c>
      <c r="AU120" s="165" t="s">
        <v>76</v>
      </c>
      <c r="AY120" s="157" t="s">
        <v>122</v>
      </c>
      <c r="BK120" s="166">
        <f>SUM(BK121:BK122)</f>
        <v>0</v>
      </c>
    </row>
    <row r="121" spans="2:65" s="1" customFormat="1" ht="25.5" customHeight="1">
      <c r="B121" s="169"/>
      <c r="C121" s="170" t="s">
        <v>198</v>
      </c>
      <c r="D121" s="170" t="s">
        <v>124</v>
      </c>
      <c r="E121" s="171" t="s">
        <v>199</v>
      </c>
      <c r="F121" s="172" t="s">
        <v>200</v>
      </c>
      <c r="G121" s="173" t="s">
        <v>127</v>
      </c>
      <c r="H121" s="174">
        <v>0.24</v>
      </c>
      <c r="I121" s="175"/>
      <c r="J121" s="176">
        <f>ROUND(I121*H121,2)</f>
        <v>0</v>
      </c>
      <c r="K121" s="172" t="s">
        <v>128</v>
      </c>
      <c r="L121" s="41"/>
      <c r="M121" s="177" t="s">
        <v>5</v>
      </c>
      <c r="N121" s="178" t="s">
        <v>42</v>
      </c>
      <c r="O121" s="42"/>
      <c r="P121" s="179">
        <f>O121*H121</f>
        <v>0</v>
      </c>
      <c r="Q121" s="179">
        <v>0.1837</v>
      </c>
      <c r="R121" s="179">
        <f>Q121*H121</f>
        <v>4.4088000000000002E-2</v>
      </c>
      <c r="S121" s="179">
        <v>0</v>
      </c>
      <c r="T121" s="180">
        <f>S121*H121</f>
        <v>0</v>
      </c>
      <c r="AR121" s="23" t="s">
        <v>129</v>
      </c>
      <c r="AT121" s="23" t="s">
        <v>124</v>
      </c>
      <c r="AU121" s="23" t="s">
        <v>83</v>
      </c>
      <c r="AY121" s="23" t="s">
        <v>122</v>
      </c>
      <c r="BE121" s="181">
        <f>IF(N121="základní",J121,0)</f>
        <v>0</v>
      </c>
      <c r="BF121" s="181">
        <f>IF(N121="snížená",J121,0)</f>
        <v>0</v>
      </c>
      <c r="BG121" s="181">
        <f>IF(N121="zákl. přenesená",J121,0)</f>
        <v>0</v>
      </c>
      <c r="BH121" s="181">
        <f>IF(N121="sníž. přenesená",J121,0)</f>
        <v>0</v>
      </c>
      <c r="BI121" s="181">
        <f>IF(N121="nulová",J121,0)</f>
        <v>0</v>
      </c>
      <c r="BJ121" s="23" t="s">
        <v>76</v>
      </c>
      <c r="BK121" s="181">
        <f>ROUND(I121*H121,2)</f>
        <v>0</v>
      </c>
      <c r="BL121" s="23" t="s">
        <v>129</v>
      </c>
      <c r="BM121" s="23" t="s">
        <v>201</v>
      </c>
    </row>
    <row r="122" spans="2:65" s="11" customFormat="1">
      <c r="B122" s="185"/>
      <c r="D122" s="182" t="s">
        <v>133</v>
      </c>
      <c r="E122" s="186" t="s">
        <v>5</v>
      </c>
      <c r="F122" s="187" t="s">
        <v>134</v>
      </c>
      <c r="H122" s="188">
        <v>0.24</v>
      </c>
      <c r="I122" s="189"/>
      <c r="L122" s="185"/>
      <c r="M122" s="190"/>
      <c r="N122" s="191"/>
      <c r="O122" s="191"/>
      <c r="P122" s="191"/>
      <c r="Q122" s="191"/>
      <c r="R122" s="191"/>
      <c r="S122" s="191"/>
      <c r="T122" s="192"/>
      <c r="AT122" s="186" t="s">
        <v>133</v>
      </c>
      <c r="AU122" s="186" t="s">
        <v>83</v>
      </c>
      <c r="AV122" s="11" t="s">
        <v>83</v>
      </c>
      <c r="AW122" s="11" t="s">
        <v>35</v>
      </c>
      <c r="AX122" s="11" t="s">
        <v>76</v>
      </c>
      <c r="AY122" s="186" t="s">
        <v>122</v>
      </c>
    </row>
    <row r="123" spans="2:65" s="10" customFormat="1" ht="29.85" customHeight="1">
      <c r="B123" s="156"/>
      <c r="D123" s="157" t="s">
        <v>70</v>
      </c>
      <c r="E123" s="167" t="s">
        <v>170</v>
      </c>
      <c r="F123" s="167" t="s">
        <v>202</v>
      </c>
      <c r="I123" s="159"/>
      <c r="J123" s="168">
        <f>BK123</f>
        <v>0</v>
      </c>
      <c r="L123" s="156"/>
      <c r="M123" s="161"/>
      <c r="N123" s="162"/>
      <c r="O123" s="162"/>
      <c r="P123" s="163">
        <f>SUM(P124:P153)</f>
        <v>0</v>
      </c>
      <c r="Q123" s="162"/>
      <c r="R123" s="163">
        <f>SUM(R124:R153)</f>
        <v>0.4740993</v>
      </c>
      <c r="S123" s="162"/>
      <c r="T123" s="164">
        <f>SUM(T124:T153)</f>
        <v>0</v>
      </c>
      <c r="AR123" s="157" t="s">
        <v>76</v>
      </c>
      <c r="AT123" s="165" t="s">
        <v>70</v>
      </c>
      <c r="AU123" s="165" t="s">
        <v>76</v>
      </c>
      <c r="AY123" s="157" t="s">
        <v>122</v>
      </c>
      <c r="BK123" s="166">
        <f>SUM(BK124:BK153)</f>
        <v>0</v>
      </c>
    </row>
    <row r="124" spans="2:65" s="1" customFormat="1" ht="25.5" customHeight="1">
      <c r="B124" s="169"/>
      <c r="C124" s="170" t="s">
        <v>11</v>
      </c>
      <c r="D124" s="170" t="s">
        <v>124</v>
      </c>
      <c r="E124" s="171" t="s">
        <v>203</v>
      </c>
      <c r="F124" s="172" t="s">
        <v>204</v>
      </c>
      <c r="G124" s="173" t="s">
        <v>205</v>
      </c>
      <c r="H124" s="174">
        <v>1</v>
      </c>
      <c r="I124" s="175"/>
      <c r="J124" s="176">
        <f>ROUND(I124*H124,2)</f>
        <v>0</v>
      </c>
      <c r="K124" s="172" t="s">
        <v>5</v>
      </c>
      <c r="L124" s="41"/>
      <c r="M124" s="177" t="s">
        <v>5</v>
      </c>
      <c r="N124" s="178" t="s">
        <v>42</v>
      </c>
      <c r="O124" s="42"/>
      <c r="P124" s="179">
        <f>O124*H124</f>
        <v>0</v>
      </c>
      <c r="Q124" s="179">
        <v>2.5000000000000001E-2</v>
      </c>
      <c r="R124" s="179">
        <f>Q124*H124</f>
        <v>2.5000000000000001E-2</v>
      </c>
      <c r="S124" s="179">
        <v>0</v>
      </c>
      <c r="T124" s="180">
        <f>S124*H124</f>
        <v>0</v>
      </c>
      <c r="AR124" s="23" t="s">
        <v>129</v>
      </c>
      <c r="AT124" s="23" t="s">
        <v>124</v>
      </c>
      <c r="AU124" s="23" t="s">
        <v>83</v>
      </c>
      <c r="AY124" s="23" t="s">
        <v>122</v>
      </c>
      <c r="BE124" s="181">
        <f>IF(N124="základní",J124,0)</f>
        <v>0</v>
      </c>
      <c r="BF124" s="181">
        <f>IF(N124="snížená",J124,0)</f>
        <v>0</v>
      </c>
      <c r="BG124" s="181">
        <f>IF(N124="zákl. přenesená",J124,0)</f>
        <v>0</v>
      </c>
      <c r="BH124" s="181">
        <f>IF(N124="sníž. přenesená",J124,0)</f>
        <v>0</v>
      </c>
      <c r="BI124" s="181">
        <f>IF(N124="nulová",J124,0)</f>
        <v>0</v>
      </c>
      <c r="BJ124" s="23" t="s">
        <v>76</v>
      </c>
      <c r="BK124" s="181">
        <f>ROUND(I124*H124,2)</f>
        <v>0</v>
      </c>
      <c r="BL124" s="23" t="s">
        <v>129</v>
      </c>
      <c r="BM124" s="23" t="s">
        <v>206</v>
      </c>
    </row>
    <row r="125" spans="2:65" s="1" customFormat="1" ht="25.5" customHeight="1">
      <c r="B125" s="169"/>
      <c r="C125" s="170" t="s">
        <v>207</v>
      </c>
      <c r="D125" s="170" t="s">
        <v>124</v>
      </c>
      <c r="E125" s="171" t="s">
        <v>208</v>
      </c>
      <c r="F125" s="172" t="s">
        <v>209</v>
      </c>
      <c r="G125" s="173" t="s">
        <v>145</v>
      </c>
      <c r="H125" s="174">
        <v>2.4</v>
      </c>
      <c r="I125" s="175"/>
      <c r="J125" s="176">
        <f>ROUND(I125*H125,2)</f>
        <v>0</v>
      </c>
      <c r="K125" s="172" t="s">
        <v>128</v>
      </c>
      <c r="L125" s="41"/>
      <c r="M125" s="177" t="s">
        <v>5</v>
      </c>
      <c r="N125" s="178" t="s">
        <v>42</v>
      </c>
      <c r="O125" s="42"/>
      <c r="P125" s="179">
        <f>O125*H125</f>
        <v>0</v>
      </c>
      <c r="Q125" s="179">
        <v>0</v>
      </c>
      <c r="R125" s="179">
        <f>Q125*H125</f>
        <v>0</v>
      </c>
      <c r="S125" s="179">
        <v>0</v>
      </c>
      <c r="T125" s="180">
        <f>S125*H125</f>
        <v>0</v>
      </c>
      <c r="AR125" s="23" t="s">
        <v>129</v>
      </c>
      <c r="AT125" s="23" t="s">
        <v>124</v>
      </c>
      <c r="AU125" s="23" t="s">
        <v>83</v>
      </c>
      <c r="AY125" s="23" t="s">
        <v>122</v>
      </c>
      <c r="BE125" s="181">
        <f>IF(N125="základní",J125,0)</f>
        <v>0</v>
      </c>
      <c r="BF125" s="181">
        <f>IF(N125="snížená",J125,0)</f>
        <v>0</v>
      </c>
      <c r="BG125" s="181">
        <f>IF(N125="zákl. přenesená",J125,0)</f>
        <v>0</v>
      </c>
      <c r="BH125" s="181">
        <f>IF(N125="sníž. přenesená",J125,0)</f>
        <v>0</v>
      </c>
      <c r="BI125" s="181">
        <f>IF(N125="nulová",J125,0)</f>
        <v>0</v>
      </c>
      <c r="BJ125" s="23" t="s">
        <v>76</v>
      </c>
      <c r="BK125" s="181">
        <f>ROUND(I125*H125,2)</f>
        <v>0</v>
      </c>
      <c r="BL125" s="23" t="s">
        <v>129</v>
      </c>
      <c r="BM125" s="23" t="s">
        <v>210</v>
      </c>
    </row>
    <row r="126" spans="2:65" s="1" customFormat="1" ht="27">
      <c r="B126" s="41"/>
      <c r="D126" s="182" t="s">
        <v>131</v>
      </c>
      <c r="F126" s="183" t="s">
        <v>211</v>
      </c>
      <c r="I126" s="144"/>
      <c r="L126" s="41"/>
      <c r="M126" s="184"/>
      <c r="N126" s="42"/>
      <c r="O126" s="42"/>
      <c r="P126" s="42"/>
      <c r="Q126" s="42"/>
      <c r="R126" s="42"/>
      <c r="S126" s="42"/>
      <c r="T126" s="70"/>
      <c r="AT126" s="23" t="s">
        <v>131</v>
      </c>
      <c r="AU126" s="23" t="s">
        <v>83</v>
      </c>
    </row>
    <row r="127" spans="2:65" s="11" customFormat="1">
      <c r="B127" s="185"/>
      <c r="D127" s="182" t="s">
        <v>133</v>
      </c>
      <c r="E127" s="186" t="s">
        <v>5</v>
      </c>
      <c r="F127" s="187" t="s">
        <v>212</v>
      </c>
      <c r="H127" s="188">
        <v>1.2</v>
      </c>
      <c r="I127" s="189"/>
      <c r="L127" s="185"/>
      <c r="M127" s="190"/>
      <c r="N127" s="191"/>
      <c r="O127" s="191"/>
      <c r="P127" s="191"/>
      <c r="Q127" s="191"/>
      <c r="R127" s="191"/>
      <c r="S127" s="191"/>
      <c r="T127" s="192"/>
      <c r="AT127" s="186" t="s">
        <v>133</v>
      </c>
      <c r="AU127" s="186" t="s">
        <v>83</v>
      </c>
      <c r="AV127" s="11" t="s">
        <v>83</v>
      </c>
      <c r="AW127" s="11" t="s">
        <v>35</v>
      </c>
      <c r="AX127" s="11" t="s">
        <v>71</v>
      </c>
      <c r="AY127" s="186" t="s">
        <v>122</v>
      </c>
    </row>
    <row r="128" spans="2:65" s="11" customFormat="1">
      <c r="B128" s="185"/>
      <c r="D128" s="182" t="s">
        <v>133</v>
      </c>
      <c r="E128" s="186" t="s">
        <v>5</v>
      </c>
      <c r="F128" s="187" t="s">
        <v>148</v>
      </c>
      <c r="H128" s="188">
        <v>1.2</v>
      </c>
      <c r="I128" s="189"/>
      <c r="L128" s="185"/>
      <c r="M128" s="190"/>
      <c r="N128" s="191"/>
      <c r="O128" s="191"/>
      <c r="P128" s="191"/>
      <c r="Q128" s="191"/>
      <c r="R128" s="191"/>
      <c r="S128" s="191"/>
      <c r="T128" s="192"/>
      <c r="AT128" s="186" t="s">
        <v>133</v>
      </c>
      <c r="AU128" s="186" t="s">
        <v>83</v>
      </c>
      <c r="AV128" s="11" t="s">
        <v>83</v>
      </c>
      <c r="AW128" s="11" t="s">
        <v>35</v>
      </c>
      <c r="AX128" s="11" t="s">
        <v>71</v>
      </c>
      <c r="AY128" s="186" t="s">
        <v>122</v>
      </c>
    </row>
    <row r="129" spans="2:65" s="12" customFormat="1">
      <c r="B129" s="193"/>
      <c r="D129" s="182" t="s">
        <v>133</v>
      </c>
      <c r="E129" s="194" t="s">
        <v>5</v>
      </c>
      <c r="F129" s="195" t="s">
        <v>213</v>
      </c>
      <c r="H129" s="196">
        <v>2.4</v>
      </c>
      <c r="I129" s="197"/>
      <c r="L129" s="193"/>
      <c r="M129" s="198"/>
      <c r="N129" s="199"/>
      <c r="O129" s="199"/>
      <c r="P129" s="199"/>
      <c r="Q129" s="199"/>
      <c r="R129" s="199"/>
      <c r="S129" s="199"/>
      <c r="T129" s="200"/>
      <c r="AT129" s="194" t="s">
        <v>133</v>
      </c>
      <c r="AU129" s="194" t="s">
        <v>83</v>
      </c>
      <c r="AV129" s="12" t="s">
        <v>129</v>
      </c>
      <c r="AW129" s="12" t="s">
        <v>35</v>
      </c>
      <c r="AX129" s="12" t="s">
        <v>76</v>
      </c>
      <c r="AY129" s="194" t="s">
        <v>122</v>
      </c>
    </row>
    <row r="130" spans="2:65" s="1" customFormat="1" ht="16.5" customHeight="1">
      <c r="B130" s="169"/>
      <c r="C130" s="170" t="s">
        <v>214</v>
      </c>
      <c r="D130" s="170" t="s">
        <v>124</v>
      </c>
      <c r="E130" s="171" t="s">
        <v>215</v>
      </c>
      <c r="F130" s="172" t="s">
        <v>216</v>
      </c>
      <c r="G130" s="173" t="s">
        <v>127</v>
      </c>
      <c r="H130" s="174">
        <v>20.777000000000001</v>
      </c>
      <c r="I130" s="175"/>
      <c r="J130" s="176">
        <f>ROUND(I130*H130,2)</f>
        <v>0</v>
      </c>
      <c r="K130" s="172" t="s">
        <v>128</v>
      </c>
      <c r="L130" s="41"/>
      <c r="M130" s="177" t="s">
        <v>5</v>
      </c>
      <c r="N130" s="178" t="s">
        <v>42</v>
      </c>
      <c r="O130" s="42"/>
      <c r="P130" s="179">
        <f>O130*H130</f>
        <v>0</v>
      </c>
      <c r="Q130" s="179">
        <v>0</v>
      </c>
      <c r="R130" s="179">
        <f>Q130*H130</f>
        <v>0</v>
      </c>
      <c r="S130" s="179">
        <v>0</v>
      </c>
      <c r="T130" s="180">
        <f>S130*H130</f>
        <v>0</v>
      </c>
      <c r="AR130" s="23" t="s">
        <v>129</v>
      </c>
      <c r="AT130" s="23" t="s">
        <v>124</v>
      </c>
      <c r="AU130" s="23" t="s">
        <v>83</v>
      </c>
      <c r="AY130" s="23" t="s">
        <v>122</v>
      </c>
      <c r="BE130" s="181">
        <f>IF(N130="základní",J130,0)</f>
        <v>0</v>
      </c>
      <c r="BF130" s="181">
        <f>IF(N130="snížená",J130,0)</f>
        <v>0</v>
      </c>
      <c r="BG130" s="181">
        <f>IF(N130="zákl. přenesená",J130,0)</f>
        <v>0</v>
      </c>
      <c r="BH130" s="181">
        <f>IF(N130="sníž. přenesená",J130,0)</f>
        <v>0</v>
      </c>
      <c r="BI130" s="181">
        <f>IF(N130="nulová",J130,0)</f>
        <v>0</v>
      </c>
      <c r="BJ130" s="23" t="s">
        <v>76</v>
      </c>
      <c r="BK130" s="181">
        <f>ROUND(I130*H130,2)</f>
        <v>0</v>
      </c>
      <c r="BL130" s="23" t="s">
        <v>129</v>
      </c>
      <c r="BM130" s="23" t="s">
        <v>217</v>
      </c>
    </row>
    <row r="131" spans="2:65" s="1" customFormat="1" ht="67.5">
      <c r="B131" s="41"/>
      <c r="D131" s="182" t="s">
        <v>131</v>
      </c>
      <c r="F131" s="183" t="s">
        <v>218</v>
      </c>
      <c r="I131" s="144"/>
      <c r="L131" s="41"/>
      <c r="M131" s="184"/>
      <c r="N131" s="42"/>
      <c r="O131" s="42"/>
      <c r="P131" s="42"/>
      <c r="Q131" s="42"/>
      <c r="R131" s="42"/>
      <c r="S131" s="42"/>
      <c r="T131" s="70"/>
      <c r="AT131" s="23" t="s">
        <v>131</v>
      </c>
      <c r="AU131" s="23" t="s">
        <v>83</v>
      </c>
    </row>
    <row r="132" spans="2:65" s="13" customFormat="1">
      <c r="B132" s="201"/>
      <c r="D132" s="182" t="s">
        <v>133</v>
      </c>
      <c r="E132" s="202" t="s">
        <v>5</v>
      </c>
      <c r="F132" s="203" t="s">
        <v>219</v>
      </c>
      <c r="H132" s="202" t="s">
        <v>5</v>
      </c>
      <c r="I132" s="204"/>
      <c r="L132" s="201"/>
      <c r="M132" s="205"/>
      <c r="N132" s="206"/>
      <c r="O132" s="206"/>
      <c r="P132" s="206"/>
      <c r="Q132" s="206"/>
      <c r="R132" s="206"/>
      <c r="S132" s="206"/>
      <c r="T132" s="207"/>
      <c r="AT132" s="202" t="s">
        <v>133</v>
      </c>
      <c r="AU132" s="202" t="s">
        <v>83</v>
      </c>
      <c r="AV132" s="13" t="s">
        <v>76</v>
      </c>
      <c r="AW132" s="13" t="s">
        <v>35</v>
      </c>
      <c r="AX132" s="13" t="s">
        <v>71</v>
      </c>
      <c r="AY132" s="202" t="s">
        <v>122</v>
      </c>
    </row>
    <row r="133" spans="2:65" s="11" customFormat="1">
      <c r="B133" s="185"/>
      <c r="D133" s="182" t="s">
        <v>133</v>
      </c>
      <c r="E133" s="186" t="s">
        <v>5</v>
      </c>
      <c r="F133" s="187" t="s">
        <v>220</v>
      </c>
      <c r="H133" s="188">
        <v>5.4</v>
      </c>
      <c r="I133" s="189"/>
      <c r="L133" s="185"/>
      <c r="M133" s="190"/>
      <c r="N133" s="191"/>
      <c r="O133" s="191"/>
      <c r="P133" s="191"/>
      <c r="Q133" s="191"/>
      <c r="R133" s="191"/>
      <c r="S133" s="191"/>
      <c r="T133" s="192"/>
      <c r="AT133" s="186" t="s">
        <v>133</v>
      </c>
      <c r="AU133" s="186" t="s">
        <v>83</v>
      </c>
      <c r="AV133" s="11" t="s">
        <v>83</v>
      </c>
      <c r="AW133" s="11" t="s">
        <v>35</v>
      </c>
      <c r="AX133" s="11" t="s">
        <v>71</v>
      </c>
      <c r="AY133" s="186" t="s">
        <v>122</v>
      </c>
    </row>
    <row r="134" spans="2:65" s="11" customFormat="1">
      <c r="B134" s="185"/>
      <c r="D134" s="182" t="s">
        <v>133</v>
      </c>
      <c r="E134" s="186" t="s">
        <v>5</v>
      </c>
      <c r="F134" s="187" t="s">
        <v>221</v>
      </c>
      <c r="H134" s="188">
        <v>1.8129999999999999</v>
      </c>
      <c r="I134" s="189"/>
      <c r="L134" s="185"/>
      <c r="M134" s="190"/>
      <c r="N134" s="191"/>
      <c r="O134" s="191"/>
      <c r="P134" s="191"/>
      <c r="Q134" s="191"/>
      <c r="R134" s="191"/>
      <c r="S134" s="191"/>
      <c r="T134" s="192"/>
      <c r="AT134" s="186" t="s">
        <v>133</v>
      </c>
      <c r="AU134" s="186" t="s">
        <v>83</v>
      </c>
      <c r="AV134" s="11" t="s">
        <v>83</v>
      </c>
      <c r="AW134" s="11" t="s">
        <v>35</v>
      </c>
      <c r="AX134" s="11" t="s">
        <v>71</v>
      </c>
      <c r="AY134" s="186" t="s">
        <v>122</v>
      </c>
    </row>
    <row r="135" spans="2:65" s="11" customFormat="1">
      <c r="B135" s="185"/>
      <c r="D135" s="182" t="s">
        <v>133</v>
      </c>
      <c r="E135" s="186" t="s">
        <v>5</v>
      </c>
      <c r="F135" s="187" t="s">
        <v>222</v>
      </c>
      <c r="H135" s="188">
        <v>1.629</v>
      </c>
      <c r="I135" s="189"/>
      <c r="L135" s="185"/>
      <c r="M135" s="190"/>
      <c r="N135" s="191"/>
      <c r="O135" s="191"/>
      <c r="P135" s="191"/>
      <c r="Q135" s="191"/>
      <c r="R135" s="191"/>
      <c r="S135" s="191"/>
      <c r="T135" s="192"/>
      <c r="AT135" s="186" t="s">
        <v>133</v>
      </c>
      <c r="AU135" s="186" t="s">
        <v>83</v>
      </c>
      <c r="AV135" s="11" t="s">
        <v>83</v>
      </c>
      <c r="AW135" s="11" t="s">
        <v>35</v>
      </c>
      <c r="AX135" s="11" t="s">
        <v>71</v>
      </c>
      <c r="AY135" s="186" t="s">
        <v>122</v>
      </c>
    </row>
    <row r="136" spans="2:65" s="11" customFormat="1">
      <c r="B136" s="185"/>
      <c r="D136" s="182" t="s">
        <v>133</v>
      </c>
      <c r="E136" s="186" t="s">
        <v>5</v>
      </c>
      <c r="F136" s="187" t="s">
        <v>223</v>
      </c>
      <c r="H136" s="188">
        <v>0.67100000000000004</v>
      </c>
      <c r="I136" s="189"/>
      <c r="L136" s="185"/>
      <c r="M136" s="190"/>
      <c r="N136" s="191"/>
      <c r="O136" s="191"/>
      <c r="P136" s="191"/>
      <c r="Q136" s="191"/>
      <c r="R136" s="191"/>
      <c r="S136" s="191"/>
      <c r="T136" s="192"/>
      <c r="AT136" s="186" t="s">
        <v>133</v>
      </c>
      <c r="AU136" s="186" t="s">
        <v>83</v>
      </c>
      <c r="AV136" s="11" t="s">
        <v>83</v>
      </c>
      <c r="AW136" s="11" t="s">
        <v>35</v>
      </c>
      <c r="AX136" s="11" t="s">
        <v>71</v>
      </c>
      <c r="AY136" s="186" t="s">
        <v>122</v>
      </c>
    </row>
    <row r="137" spans="2:65" s="11" customFormat="1">
      <c r="B137" s="185"/>
      <c r="D137" s="182" t="s">
        <v>133</v>
      </c>
      <c r="E137" s="186" t="s">
        <v>5</v>
      </c>
      <c r="F137" s="187" t="s">
        <v>224</v>
      </c>
      <c r="H137" s="188">
        <v>0.74099999999999999</v>
      </c>
      <c r="I137" s="189"/>
      <c r="L137" s="185"/>
      <c r="M137" s="190"/>
      <c r="N137" s="191"/>
      <c r="O137" s="191"/>
      <c r="P137" s="191"/>
      <c r="Q137" s="191"/>
      <c r="R137" s="191"/>
      <c r="S137" s="191"/>
      <c r="T137" s="192"/>
      <c r="AT137" s="186" t="s">
        <v>133</v>
      </c>
      <c r="AU137" s="186" t="s">
        <v>83</v>
      </c>
      <c r="AV137" s="11" t="s">
        <v>83</v>
      </c>
      <c r="AW137" s="11" t="s">
        <v>35</v>
      </c>
      <c r="AX137" s="11" t="s">
        <v>71</v>
      </c>
      <c r="AY137" s="186" t="s">
        <v>122</v>
      </c>
    </row>
    <row r="138" spans="2:65" s="11" customFormat="1">
      <c r="B138" s="185"/>
      <c r="D138" s="182" t="s">
        <v>133</v>
      </c>
      <c r="E138" s="186" t="s">
        <v>5</v>
      </c>
      <c r="F138" s="187" t="s">
        <v>225</v>
      </c>
      <c r="H138" s="188">
        <v>1.988</v>
      </c>
      <c r="I138" s="189"/>
      <c r="L138" s="185"/>
      <c r="M138" s="190"/>
      <c r="N138" s="191"/>
      <c r="O138" s="191"/>
      <c r="P138" s="191"/>
      <c r="Q138" s="191"/>
      <c r="R138" s="191"/>
      <c r="S138" s="191"/>
      <c r="T138" s="192"/>
      <c r="AT138" s="186" t="s">
        <v>133</v>
      </c>
      <c r="AU138" s="186" t="s">
        <v>83</v>
      </c>
      <c r="AV138" s="11" t="s">
        <v>83</v>
      </c>
      <c r="AW138" s="11" t="s">
        <v>35</v>
      </c>
      <c r="AX138" s="11" t="s">
        <v>71</v>
      </c>
      <c r="AY138" s="186" t="s">
        <v>122</v>
      </c>
    </row>
    <row r="139" spans="2:65" s="11" customFormat="1">
      <c r="B139" s="185"/>
      <c r="D139" s="182" t="s">
        <v>133</v>
      </c>
      <c r="E139" s="186" t="s">
        <v>5</v>
      </c>
      <c r="F139" s="187" t="s">
        <v>226</v>
      </c>
      <c r="H139" s="188">
        <v>7.97</v>
      </c>
      <c r="I139" s="189"/>
      <c r="L139" s="185"/>
      <c r="M139" s="190"/>
      <c r="N139" s="191"/>
      <c r="O139" s="191"/>
      <c r="P139" s="191"/>
      <c r="Q139" s="191"/>
      <c r="R139" s="191"/>
      <c r="S139" s="191"/>
      <c r="T139" s="192"/>
      <c r="AT139" s="186" t="s">
        <v>133</v>
      </c>
      <c r="AU139" s="186" t="s">
        <v>83</v>
      </c>
      <c r="AV139" s="11" t="s">
        <v>83</v>
      </c>
      <c r="AW139" s="11" t="s">
        <v>35</v>
      </c>
      <c r="AX139" s="11" t="s">
        <v>71</v>
      </c>
      <c r="AY139" s="186" t="s">
        <v>122</v>
      </c>
    </row>
    <row r="140" spans="2:65" s="11" customFormat="1">
      <c r="B140" s="185"/>
      <c r="D140" s="182" t="s">
        <v>133</v>
      </c>
      <c r="E140" s="186" t="s">
        <v>5</v>
      </c>
      <c r="F140" s="187" t="s">
        <v>227</v>
      </c>
      <c r="H140" s="188">
        <v>0.14399999999999999</v>
      </c>
      <c r="I140" s="189"/>
      <c r="L140" s="185"/>
      <c r="M140" s="190"/>
      <c r="N140" s="191"/>
      <c r="O140" s="191"/>
      <c r="P140" s="191"/>
      <c r="Q140" s="191"/>
      <c r="R140" s="191"/>
      <c r="S140" s="191"/>
      <c r="T140" s="192"/>
      <c r="AT140" s="186" t="s">
        <v>133</v>
      </c>
      <c r="AU140" s="186" t="s">
        <v>83</v>
      </c>
      <c r="AV140" s="11" t="s">
        <v>83</v>
      </c>
      <c r="AW140" s="11" t="s">
        <v>35</v>
      </c>
      <c r="AX140" s="11" t="s">
        <v>71</v>
      </c>
      <c r="AY140" s="186" t="s">
        <v>122</v>
      </c>
    </row>
    <row r="141" spans="2:65" s="11" customFormat="1">
      <c r="B141" s="185"/>
      <c r="D141" s="182" t="s">
        <v>133</v>
      </c>
      <c r="E141" s="186" t="s">
        <v>5</v>
      </c>
      <c r="F141" s="187" t="s">
        <v>228</v>
      </c>
      <c r="H141" s="188">
        <v>0.42099999999999999</v>
      </c>
      <c r="I141" s="189"/>
      <c r="L141" s="185"/>
      <c r="M141" s="190"/>
      <c r="N141" s="191"/>
      <c r="O141" s="191"/>
      <c r="P141" s="191"/>
      <c r="Q141" s="191"/>
      <c r="R141" s="191"/>
      <c r="S141" s="191"/>
      <c r="T141" s="192"/>
      <c r="AT141" s="186" t="s">
        <v>133</v>
      </c>
      <c r="AU141" s="186" t="s">
        <v>83</v>
      </c>
      <c r="AV141" s="11" t="s">
        <v>83</v>
      </c>
      <c r="AW141" s="11" t="s">
        <v>35</v>
      </c>
      <c r="AX141" s="11" t="s">
        <v>71</v>
      </c>
      <c r="AY141" s="186" t="s">
        <v>122</v>
      </c>
    </row>
    <row r="142" spans="2:65" s="12" customFormat="1">
      <c r="B142" s="193"/>
      <c r="D142" s="182" t="s">
        <v>133</v>
      </c>
      <c r="E142" s="194" t="s">
        <v>5</v>
      </c>
      <c r="F142" s="195" t="s">
        <v>213</v>
      </c>
      <c r="H142" s="196">
        <v>20.777000000000001</v>
      </c>
      <c r="I142" s="197"/>
      <c r="L142" s="193"/>
      <c r="M142" s="198"/>
      <c r="N142" s="199"/>
      <c r="O142" s="199"/>
      <c r="P142" s="199"/>
      <c r="Q142" s="199"/>
      <c r="R142" s="199"/>
      <c r="S142" s="199"/>
      <c r="T142" s="200"/>
      <c r="AT142" s="194" t="s">
        <v>133</v>
      </c>
      <c r="AU142" s="194" t="s">
        <v>83</v>
      </c>
      <c r="AV142" s="12" t="s">
        <v>129</v>
      </c>
      <c r="AW142" s="12" t="s">
        <v>35</v>
      </c>
      <c r="AX142" s="12" t="s">
        <v>76</v>
      </c>
      <c r="AY142" s="194" t="s">
        <v>122</v>
      </c>
    </row>
    <row r="143" spans="2:65" s="1" customFormat="1" ht="16.5" customHeight="1">
      <c r="B143" s="169"/>
      <c r="C143" s="170" t="s">
        <v>229</v>
      </c>
      <c r="D143" s="170" t="s">
        <v>124</v>
      </c>
      <c r="E143" s="171" t="s">
        <v>230</v>
      </c>
      <c r="F143" s="172" t="s">
        <v>231</v>
      </c>
      <c r="G143" s="173" t="s">
        <v>127</v>
      </c>
      <c r="H143" s="174">
        <v>20.777000000000001</v>
      </c>
      <c r="I143" s="175"/>
      <c r="J143" s="176">
        <f>ROUND(I143*H143,2)</f>
        <v>0</v>
      </c>
      <c r="K143" s="172" t="s">
        <v>128</v>
      </c>
      <c r="L143" s="41"/>
      <c r="M143" s="177" t="s">
        <v>5</v>
      </c>
      <c r="N143" s="178" t="s">
        <v>42</v>
      </c>
      <c r="O143" s="42"/>
      <c r="P143" s="179">
        <f>O143*H143</f>
        <v>0</v>
      </c>
      <c r="Q143" s="179">
        <v>0</v>
      </c>
      <c r="R143" s="179">
        <f>Q143*H143</f>
        <v>0</v>
      </c>
      <c r="S143" s="179">
        <v>0</v>
      </c>
      <c r="T143" s="180">
        <f>S143*H143</f>
        <v>0</v>
      </c>
      <c r="AR143" s="23" t="s">
        <v>129</v>
      </c>
      <c r="AT143" s="23" t="s">
        <v>124</v>
      </c>
      <c r="AU143" s="23" t="s">
        <v>83</v>
      </c>
      <c r="AY143" s="23" t="s">
        <v>122</v>
      </c>
      <c r="BE143" s="181">
        <f>IF(N143="základní",J143,0)</f>
        <v>0</v>
      </c>
      <c r="BF143" s="181">
        <f>IF(N143="snížená",J143,0)</f>
        <v>0</v>
      </c>
      <c r="BG143" s="181">
        <f>IF(N143="zákl. přenesená",J143,0)</f>
        <v>0</v>
      </c>
      <c r="BH143" s="181">
        <f>IF(N143="sníž. přenesená",J143,0)</f>
        <v>0</v>
      </c>
      <c r="BI143" s="181">
        <f>IF(N143="nulová",J143,0)</f>
        <v>0</v>
      </c>
      <c r="BJ143" s="23" t="s">
        <v>76</v>
      </c>
      <c r="BK143" s="181">
        <f>ROUND(I143*H143,2)</f>
        <v>0</v>
      </c>
      <c r="BL143" s="23" t="s">
        <v>129</v>
      </c>
      <c r="BM143" s="23" t="s">
        <v>232</v>
      </c>
    </row>
    <row r="144" spans="2:65" s="1" customFormat="1" ht="67.5">
      <c r="B144" s="41"/>
      <c r="D144" s="182" t="s">
        <v>131</v>
      </c>
      <c r="F144" s="183" t="s">
        <v>218</v>
      </c>
      <c r="I144" s="144"/>
      <c r="L144" s="41"/>
      <c r="M144" s="184"/>
      <c r="N144" s="42"/>
      <c r="O144" s="42"/>
      <c r="P144" s="42"/>
      <c r="Q144" s="42"/>
      <c r="R144" s="42"/>
      <c r="S144" s="42"/>
      <c r="T144" s="70"/>
      <c r="AT144" s="23" t="s">
        <v>131</v>
      </c>
      <c r="AU144" s="23" t="s">
        <v>83</v>
      </c>
    </row>
    <row r="145" spans="2:65" s="1" customFormat="1" ht="25.5" customHeight="1">
      <c r="B145" s="169"/>
      <c r="C145" s="170" t="s">
        <v>233</v>
      </c>
      <c r="D145" s="170" t="s">
        <v>124</v>
      </c>
      <c r="E145" s="171" t="s">
        <v>234</v>
      </c>
      <c r="F145" s="172" t="s">
        <v>204</v>
      </c>
      <c r="G145" s="173" t="s">
        <v>205</v>
      </c>
      <c r="H145" s="174">
        <v>1</v>
      </c>
      <c r="I145" s="175"/>
      <c r="J145" s="176">
        <f>ROUND(I145*H145,2)</f>
        <v>0</v>
      </c>
      <c r="K145" s="172" t="s">
        <v>5</v>
      </c>
      <c r="L145" s="41"/>
      <c r="M145" s="177" t="s">
        <v>5</v>
      </c>
      <c r="N145" s="178" t="s">
        <v>42</v>
      </c>
      <c r="O145" s="42"/>
      <c r="P145" s="179">
        <f>O145*H145</f>
        <v>0</v>
      </c>
      <c r="Q145" s="179">
        <v>2.5000000000000001E-2</v>
      </c>
      <c r="R145" s="179">
        <f>Q145*H145</f>
        <v>2.5000000000000001E-2</v>
      </c>
      <c r="S145" s="179">
        <v>0</v>
      </c>
      <c r="T145" s="180">
        <f>S145*H145</f>
        <v>0</v>
      </c>
      <c r="AR145" s="23" t="s">
        <v>129</v>
      </c>
      <c r="AT145" s="23" t="s">
        <v>124</v>
      </c>
      <c r="AU145" s="23" t="s">
        <v>83</v>
      </c>
      <c r="AY145" s="23" t="s">
        <v>122</v>
      </c>
      <c r="BE145" s="181">
        <f>IF(N145="základní",J145,0)</f>
        <v>0</v>
      </c>
      <c r="BF145" s="181">
        <f>IF(N145="snížená",J145,0)</f>
        <v>0</v>
      </c>
      <c r="BG145" s="181">
        <f>IF(N145="zákl. přenesená",J145,0)</f>
        <v>0</v>
      </c>
      <c r="BH145" s="181">
        <f>IF(N145="sníž. přenesená",J145,0)</f>
        <v>0</v>
      </c>
      <c r="BI145" s="181">
        <f>IF(N145="nulová",J145,0)</f>
        <v>0</v>
      </c>
      <c r="BJ145" s="23" t="s">
        <v>76</v>
      </c>
      <c r="BK145" s="181">
        <f>ROUND(I145*H145,2)</f>
        <v>0</v>
      </c>
      <c r="BL145" s="23" t="s">
        <v>129</v>
      </c>
      <c r="BM145" s="23" t="s">
        <v>235</v>
      </c>
    </row>
    <row r="146" spans="2:65" s="1" customFormat="1" ht="16.5" customHeight="1">
      <c r="B146" s="169"/>
      <c r="C146" s="170" t="s">
        <v>236</v>
      </c>
      <c r="D146" s="170" t="s">
        <v>124</v>
      </c>
      <c r="E146" s="171" t="s">
        <v>237</v>
      </c>
      <c r="F146" s="172" t="s">
        <v>238</v>
      </c>
      <c r="G146" s="173" t="s">
        <v>127</v>
      </c>
      <c r="H146" s="174">
        <v>20.777000000000001</v>
      </c>
      <c r="I146" s="175"/>
      <c r="J146" s="176">
        <f>ROUND(I146*H146,2)</f>
        <v>0</v>
      </c>
      <c r="K146" s="172" t="s">
        <v>128</v>
      </c>
      <c r="L146" s="41"/>
      <c r="M146" s="177" t="s">
        <v>5</v>
      </c>
      <c r="N146" s="178" t="s">
        <v>42</v>
      </c>
      <c r="O146" s="42"/>
      <c r="P146" s="179">
        <f>O146*H146</f>
        <v>0</v>
      </c>
      <c r="Q146" s="179">
        <v>8.8999999999999999E-3</v>
      </c>
      <c r="R146" s="179">
        <f>Q146*H146</f>
        <v>0.1849153</v>
      </c>
      <c r="S146" s="179">
        <v>0</v>
      </c>
      <c r="T146" s="180">
        <f>S146*H146</f>
        <v>0</v>
      </c>
      <c r="AR146" s="23" t="s">
        <v>129</v>
      </c>
      <c r="AT146" s="23" t="s">
        <v>124</v>
      </c>
      <c r="AU146" s="23" t="s">
        <v>83</v>
      </c>
      <c r="AY146" s="23" t="s">
        <v>122</v>
      </c>
      <c r="BE146" s="181">
        <f>IF(N146="základní",J146,0)</f>
        <v>0</v>
      </c>
      <c r="BF146" s="181">
        <f>IF(N146="snížená",J146,0)</f>
        <v>0</v>
      </c>
      <c r="BG146" s="181">
        <f>IF(N146="zákl. přenesená",J146,0)</f>
        <v>0</v>
      </c>
      <c r="BH146" s="181">
        <f>IF(N146="sníž. přenesená",J146,0)</f>
        <v>0</v>
      </c>
      <c r="BI146" s="181">
        <f>IF(N146="nulová",J146,0)</f>
        <v>0</v>
      </c>
      <c r="BJ146" s="23" t="s">
        <v>76</v>
      </c>
      <c r="BK146" s="181">
        <f>ROUND(I146*H146,2)</f>
        <v>0</v>
      </c>
      <c r="BL146" s="23" t="s">
        <v>129</v>
      </c>
      <c r="BM146" s="23" t="s">
        <v>239</v>
      </c>
    </row>
    <row r="147" spans="2:65" s="1" customFormat="1" ht="40.5">
      <c r="B147" s="41"/>
      <c r="D147" s="182" t="s">
        <v>131</v>
      </c>
      <c r="F147" s="183" t="s">
        <v>240</v>
      </c>
      <c r="I147" s="144"/>
      <c r="L147" s="41"/>
      <c r="M147" s="184"/>
      <c r="N147" s="42"/>
      <c r="O147" s="42"/>
      <c r="P147" s="42"/>
      <c r="Q147" s="42"/>
      <c r="R147" s="42"/>
      <c r="S147" s="42"/>
      <c r="T147" s="70"/>
      <c r="AT147" s="23" t="s">
        <v>131</v>
      </c>
      <c r="AU147" s="23" t="s">
        <v>83</v>
      </c>
    </row>
    <row r="148" spans="2:65" s="1" customFormat="1" ht="38.25" customHeight="1">
      <c r="B148" s="169"/>
      <c r="C148" s="170" t="s">
        <v>10</v>
      </c>
      <c r="D148" s="170" t="s">
        <v>124</v>
      </c>
      <c r="E148" s="171" t="s">
        <v>241</v>
      </c>
      <c r="F148" s="172" t="s">
        <v>242</v>
      </c>
      <c r="G148" s="173" t="s">
        <v>145</v>
      </c>
      <c r="H148" s="174">
        <v>1.2</v>
      </c>
      <c r="I148" s="175"/>
      <c r="J148" s="176">
        <f>ROUND(I148*H148,2)</f>
        <v>0</v>
      </c>
      <c r="K148" s="172" t="s">
        <v>128</v>
      </c>
      <c r="L148" s="41"/>
      <c r="M148" s="177" t="s">
        <v>5</v>
      </c>
      <c r="N148" s="178" t="s">
        <v>42</v>
      </c>
      <c r="O148" s="42"/>
      <c r="P148" s="179">
        <f>O148*H148</f>
        <v>0</v>
      </c>
      <c r="Q148" s="179">
        <v>0.1295</v>
      </c>
      <c r="R148" s="179">
        <f>Q148*H148</f>
        <v>0.15540000000000001</v>
      </c>
      <c r="S148" s="179">
        <v>0</v>
      </c>
      <c r="T148" s="180">
        <f>S148*H148</f>
        <v>0</v>
      </c>
      <c r="AR148" s="23" t="s">
        <v>129</v>
      </c>
      <c r="AT148" s="23" t="s">
        <v>124</v>
      </c>
      <c r="AU148" s="23" t="s">
        <v>83</v>
      </c>
      <c r="AY148" s="23" t="s">
        <v>122</v>
      </c>
      <c r="BE148" s="181">
        <f>IF(N148="základní",J148,0)</f>
        <v>0</v>
      </c>
      <c r="BF148" s="181">
        <f>IF(N148="snížená",J148,0)</f>
        <v>0</v>
      </c>
      <c r="BG148" s="181">
        <f>IF(N148="zákl. přenesená",J148,0)</f>
        <v>0</v>
      </c>
      <c r="BH148" s="181">
        <f>IF(N148="sníž. přenesená",J148,0)</f>
        <v>0</v>
      </c>
      <c r="BI148" s="181">
        <f>IF(N148="nulová",J148,0)</f>
        <v>0</v>
      </c>
      <c r="BJ148" s="23" t="s">
        <v>76</v>
      </c>
      <c r="BK148" s="181">
        <f>ROUND(I148*H148,2)</f>
        <v>0</v>
      </c>
      <c r="BL148" s="23" t="s">
        <v>129</v>
      </c>
      <c r="BM148" s="23" t="s">
        <v>243</v>
      </c>
    </row>
    <row r="149" spans="2:65" s="1" customFormat="1" ht="94.5">
      <c r="B149" s="41"/>
      <c r="D149" s="182" t="s">
        <v>131</v>
      </c>
      <c r="F149" s="183" t="s">
        <v>244</v>
      </c>
      <c r="I149" s="144"/>
      <c r="L149" s="41"/>
      <c r="M149" s="184"/>
      <c r="N149" s="42"/>
      <c r="O149" s="42"/>
      <c r="P149" s="42"/>
      <c r="Q149" s="42"/>
      <c r="R149" s="42"/>
      <c r="S149" s="42"/>
      <c r="T149" s="70"/>
      <c r="AT149" s="23" t="s">
        <v>131</v>
      </c>
      <c r="AU149" s="23" t="s">
        <v>83</v>
      </c>
    </row>
    <row r="150" spans="2:65" s="1" customFormat="1" ht="16.5" customHeight="1">
      <c r="B150" s="169"/>
      <c r="C150" s="208" t="s">
        <v>245</v>
      </c>
      <c r="D150" s="208" t="s">
        <v>246</v>
      </c>
      <c r="E150" s="209" t="s">
        <v>247</v>
      </c>
      <c r="F150" s="210" t="s">
        <v>248</v>
      </c>
      <c r="G150" s="211" t="s">
        <v>145</v>
      </c>
      <c r="H150" s="212">
        <v>1.44</v>
      </c>
      <c r="I150" s="213"/>
      <c r="J150" s="214">
        <f>ROUND(I150*H150,2)</f>
        <v>0</v>
      </c>
      <c r="K150" s="210" t="s">
        <v>128</v>
      </c>
      <c r="L150" s="215"/>
      <c r="M150" s="216" t="s">
        <v>5</v>
      </c>
      <c r="N150" s="217" t="s">
        <v>42</v>
      </c>
      <c r="O150" s="42"/>
      <c r="P150" s="179">
        <f>O150*H150</f>
        <v>0</v>
      </c>
      <c r="Q150" s="179">
        <v>5.8000000000000003E-2</v>
      </c>
      <c r="R150" s="179">
        <f>Q150*H150</f>
        <v>8.3519999999999997E-2</v>
      </c>
      <c r="S150" s="179">
        <v>0</v>
      </c>
      <c r="T150" s="180">
        <f>S150*H150</f>
        <v>0</v>
      </c>
      <c r="AR150" s="23" t="s">
        <v>165</v>
      </c>
      <c r="AT150" s="23" t="s">
        <v>246</v>
      </c>
      <c r="AU150" s="23" t="s">
        <v>83</v>
      </c>
      <c r="AY150" s="23" t="s">
        <v>122</v>
      </c>
      <c r="BE150" s="181">
        <f>IF(N150="základní",J150,0)</f>
        <v>0</v>
      </c>
      <c r="BF150" s="181">
        <f>IF(N150="snížená",J150,0)</f>
        <v>0</v>
      </c>
      <c r="BG150" s="181">
        <f>IF(N150="zákl. přenesená",J150,0)</f>
        <v>0</v>
      </c>
      <c r="BH150" s="181">
        <f>IF(N150="sníž. přenesená",J150,0)</f>
        <v>0</v>
      </c>
      <c r="BI150" s="181">
        <f>IF(N150="nulová",J150,0)</f>
        <v>0</v>
      </c>
      <c r="BJ150" s="23" t="s">
        <v>76</v>
      </c>
      <c r="BK150" s="181">
        <f>ROUND(I150*H150,2)</f>
        <v>0</v>
      </c>
      <c r="BL150" s="23" t="s">
        <v>129</v>
      </c>
      <c r="BM150" s="23" t="s">
        <v>249</v>
      </c>
    </row>
    <row r="151" spans="2:65" s="11" customFormat="1">
      <c r="B151" s="185"/>
      <c r="D151" s="182" t="s">
        <v>133</v>
      </c>
      <c r="F151" s="187" t="s">
        <v>250</v>
      </c>
      <c r="H151" s="188">
        <v>1.44</v>
      </c>
      <c r="I151" s="189"/>
      <c r="L151" s="185"/>
      <c r="M151" s="190"/>
      <c r="N151" s="191"/>
      <c r="O151" s="191"/>
      <c r="P151" s="191"/>
      <c r="Q151" s="191"/>
      <c r="R151" s="191"/>
      <c r="S151" s="191"/>
      <c r="T151" s="192"/>
      <c r="AT151" s="186" t="s">
        <v>133</v>
      </c>
      <c r="AU151" s="186" t="s">
        <v>83</v>
      </c>
      <c r="AV151" s="11" t="s">
        <v>83</v>
      </c>
      <c r="AW151" s="11" t="s">
        <v>6</v>
      </c>
      <c r="AX151" s="11" t="s">
        <v>76</v>
      </c>
      <c r="AY151" s="186" t="s">
        <v>122</v>
      </c>
    </row>
    <row r="152" spans="2:65" s="1" customFormat="1" ht="38.25" customHeight="1">
      <c r="B152" s="169"/>
      <c r="C152" s="170" t="s">
        <v>251</v>
      </c>
      <c r="D152" s="170" t="s">
        <v>124</v>
      </c>
      <c r="E152" s="171" t="s">
        <v>252</v>
      </c>
      <c r="F152" s="172" t="s">
        <v>253</v>
      </c>
      <c r="G152" s="173" t="s">
        <v>145</v>
      </c>
      <c r="H152" s="174">
        <v>2.4</v>
      </c>
      <c r="I152" s="175"/>
      <c r="J152" s="176">
        <f>ROUND(I152*H152,2)</f>
        <v>0</v>
      </c>
      <c r="K152" s="172" t="s">
        <v>128</v>
      </c>
      <c r="L152" s="41"/>
      <c r="M152" s="177" t="s">
        <v>5</v>
      </c>
      <c r="N152" s="178" t="s">
        <v>42</v>
      </c>
      <c r="O152" s="42"/>
      <c r="P152" s="179">
        <f>O152*H152</f>
        <v>0</v>
      </c>
      <c r="Q152" s="179">
        <v>1.1E-4</v>
      </c>
      <c r="R152" s="179">
        <f>Q152*H152</f>
        <v>2.6400000000000002E-4</v>
      </c>
      <c r="S152" s="179">
        <v>0</v>
      </c>
      <c r="T152" s="180">
        <f>S152*H152</f>
        <v>0</v>
      </c>
      <c r="AR152" s="23" t="s">
        <v>129</v>
      </c>
      <c r="AT152" s="23" t="s">
        <v>124</v>
      </c>
      <c r="AU152" s="23" t="s">
        <v>83</v>
      </c>
      <c r="AY152" s="23" t="s">
        <v>122</v>
      </c>
      <c r="BE152" s="181">
        <f>IF(N152="základní",J152,0)</f>
        <v>0</v>
      </c>
      <c r="BF152" s="181">
        <f>IF(N152="snížená",J152,0)</f>
        <v>0</v>
      </c>
      <c r="BG152" s="181">
        <f>IF(N152="zákl. přenesená",J152,0)</f>
        <v>0</v>
      </c>
      <c r="BH152" s="181">
        <f>IF(N152="sníž. přenesená",J152,0)</f>
        <v>0</v>
      </c>
      <c r="BI152" s="181">
        <f>IF(N152="nulová",J152,0)</f>
        <v>0</v>
      </c>
      <c r="BJ152" s="23" t="s">
        <v>76</v>
      </c>
      <c r="BK152" s="181">
        <f>ROUND(I152*H152,2)</f>
        <v>0</v>
      </c>
      <c r="BL152" s="23" t="s">
        <v>129</v>
      </c>
      <c r="BM152" s="23" t="s">
        <v>254</v>
      </c>
    </row>
    <row r="153" spans="2:65" s="1" customFormat="1" ht="40.5">
      <c r="B153" s="41"/>
      <c r="D153" s="182" t="s">
        <v>131</v>
      </c>
      <c r="F153" s="183" t="s">
        <v>255</v>
      </c>
      <c r="I153" s="144"/>
      <c r="L153" s="41"/>
      <c r="M153" s="184"/>
      <c r="N153" s="42"/>
      <c r="O153" s="42"/>
      <c r="P153" s="42"/>
      <c r="Q153" s="42"/>
      <c r="R153" s="42"/>
      <c r="S153" s="42"/>
      <c r="T153" s="70"/>
      <c r="AT153" s="23" t="s">
        <v>131</v>
      </c>
      <c r="AU153" s="23" t="s">
        <v>83</v>
      </c>
    </row>
    <row r="154" spans="2:65" s="10" customFormat="1" ht="29.85" customHeight="1">
      <c r="B154" s="156"/>
      <c r="D154" s="157" t="s">
        <v>70</v>
      </c>
      <c r="E154" s="167" t="s">
        <v>256</v>
      </c>
      <c r="F154" s="167" t="s">
        <v>257</v>
      </c>
      <c r="I154" s="159"/>
      <c r="J154" s="168">
        <f>BK154</f>
        <v>0</v>
      </c>
      <c r="L154" s="156"/>
      <c r="M154" s="161"/>
      <c r="N154" s="162"/>
      <c r="O154" s="162"/>
      <c r="P154" s="163">
        <f>SUM(P155:P165)</f>
        <v>0</v>
      </c>
      <c r="Q154" s="162"/>
      <c r="R154" s="163">
        <f>SUM(R155:R165)</f>
        <v>0</v>
      </c>
      <c r="S154" s="162"/>
      <c r="T154" s="164">
        <f>SUM(T155:T165)</f>
        <v>0</v>
      </c>
      <c r="AR154" s="157" t="s">
        <v>76</v>
      </c>
      <c r="AT154" s="165" t="s">
        <v>70</v>
      </c>
      <c r="AU154" s="165" t="s">
        <v>76</v>
      </c>
      <c r="AY154" s="157" t="s">
        <v>122</v>
      </c>
      <c r="BK154" s="166">
        <f>SUM(BK155:BK165)</f>
        <v>0</v>
      </c>
    </row>
    <row r="155" spans="2:65" s="1" customFormat="1" ht="25.5" customHeight="1">
      <c r="B155" s="169"/>
      <c r="C155" s="170" t="s">
        <v>258</v>
      </c>
      <c r="D155" s="170" t="s">
        <v>124</v>
      </c>
      <c r="E155" s="171" t="s">
        <v>259</v>
      </c>
      <c r="F155" s="172" t="s">
        <v>260</v>
      </c>
      <c r="G155" s="173" t="s">
        <v>178</v>
      </c>
      <c r="H155" s="174">
        <v>0.45600000000000002</v>
      </c>
      <c r="I155" s="175"/>
      <c r="J155" s="176">
        <f>ROUND(I155*H155,2)</f>
        <v>0</v>
      </c>
      <c r="K155" s="172" t="s">
        <v>128</v>
      </c>
      <c r="L155" s="41"/>
      <c r="M155" s="177" t="s">
        <v>5</v>
      </c>
      <c r="N155" s="178" t="s">
        <v>42</v>
      </c>
      <c r="O155" s="42"/>
      <c r="P155" s="179">
        <f>O155*H155</f>
        <v>0</v>
      </c>
      <c r="Q155" s="179">
        <v>0</v>
      </c>
      <c r="R155" s="179">
        <f>Q155*H155</f>
        <v>0</v>
      </c>
      <c r="S155" s="179">
        <v>0</v>
      </c>
      <c r="T155" s="180">
        <f>S155*H155</f>
        <v>0</v>
      </c>
      <c r="AR155" s="23" t="s">
        <v>129</v>
      </c>
      <c r="AT155" s="23" t="s">
        <v>124</v>
      </c>
      <c r="AU155" s="23" t="s">
        <v>83</v>
      </c>
      <c r="AY155" s="23" t="s">
        <v>122</v>
      </c>
      <c r="BE155" s="181">
        <f>IF(N155="základní",J155,0)</f>
        <v>0</v>
      </c>
      <c r="BF155" s="181">
        <f>IF(N155="snížená",J155,0)</f>
        <v>0</v>
      </c>
      <c r="BG155" s="181">
        <f>IF(N155="zákl. přenesená",J155,0)</f>
        <v>0</v>
      </c>
      <c r="BH155" s="181">
        <f>IF(N155="sníž. přenesená",J155,0)</f>
        <v>0</v>
      </c>
      <c r="BI155" s="181">
        <f>IF(N155="nulová",J155,0)</f>
        <v>0</v>
      </c>
      <c r="BJ155" s="23" t="s">
        <v>76</v>
      </c>
      <c r="BK155" s="181">
        <f>ROUND(I155*H155,2)</f>
        <v>0</v>
      </c>
      <c r="BL155" s="23" t="s">
        <v>129</v>
      </c>
      <c r="BM155" s="23" t="s">
        <v>261</v>
      </c>
    </row>
    <row r="156" spans="2:65" s="1" customFormat="1" ht="121.5">
      <c r="B156" s="41"/>
      <c r="D156" s="182" t="s">
        <v>131</v>
      </c>
      <c r="F156" s="183" t="s">
        <v>262</v>
      </c>
      <c r="I156" s="144"/>
      <c r="L156" s="41"/>
      <c r="M156" s="184"/>
      <c r="N156" s="42"/>
      <c r="O156" s="42"/>
      <c r="P156" s="42"/>
      <c r="Q156" s="42"/>
      <c r="R156" s="42"/>
      <c r="S156" s="42"/>
      <c r="T156" s="70"/>
      <c r="AT156" s="23" t="s">
        <v>131</v>
      </c>
      <c r="AU156" s="23" t="s">
        <v>83</v>
      </c>
    </row>
    <row r="157" spans="2:65" s="1" customFormat="1" ht="25.5" customHeight="1">
      <c r="B157" s="169"/>
      <c r="C157" s="170" t="s">
        <v>263</v>
      </c>
      <c r="D157" s="170" t="s">
        <v>124</v>
      </c>
      <c r="E157" s="171" t="s">
        <v>264</v>
      </c>
      <c r="F157" s="172" t="s">
        <v>265</v>
      </c>
      <c r="G157" s="173" t="s">
        <v>178</v>
      </c>
      <c r="H157" s="174">
        <v>0.45600000000000002</v>
      </c>
      <c r="I157" s="175"/>
      <c r="J157" s="176">
        <f>ROUND(I157*H157,2)</f>
        <v>0</v>
      </c>
      <c r="K157" s="172" t="s">
        <v>128</v>
      </c>
      <c r="L157" s="41"/>
      <c r="M157" s="177" t="s">
        <v>5</v>
      </c>
      <c r="N157" s="178" t="s">
        <v>42</v>
      </c>
      <c r="O157" s="42"/>
      <c r="P157" s="179">
        <f>O157*H157</f>
        <v>0</v>
      </c>
      <c r="Q157" s="179">
        <v>0</v>
      </c>
      <c r="R157" s="179">
        <f>Q157*H157</f>
        <v>0</v>
      </c>
      <c r="S157" s="179">
        <v>0</v>
      </c>
      <c r="T157" s="180">
        <f>S157*H157</f>
        <v>0</v>
      </c>
      <c r="AR157" s="23" t="s">
        <v>129</v>
      </c>
      <c r="AT157" s="23" t="s">
        <v>124</v>
      </c>
      <c r="AU157" s="23" t="s">
        <v>83</v>
      </c>
      <c r="AY157" s="23" t="s">
        <v>122</v>
      </c>
      <c r="BE157" s="181">
        <f>IF(N157="základní",J157,0)</f>
        <v>0</v>
      </c>
      <c r="BF157" s="181">
        <f>IF(N157="snížená",J157,0)</f>
        <v>0</v>
      </c>
      <c r="BG157" s="181">
        <f>IF(N157="zákl. přenesená",J157,0)</f>
        <v>0</v>
      </c>
      <c r="BH157" s="181">
        <f>IF(N157="sníž. přenesená",J157,0)</f>
        <v>0</v>
      </c>
      <c r="BI157" s="181">
        <f>IF(N157="nulová",J157,0)</f>
        <v>0</v>
      </c>
      <c r="BJ157" s="23" t="s">
        <v>76</v>
      </c>
      <c r="BK157" s="181">
        <f>ROUND(I157*H157,2)</f>
        <v>0</v>
      </c>
      <c r="BL157" s="23" t="s">
        <v>129</v>
      </c>
      <c r="BM157" s="23" t="s">
        <v>266</v>
      </c>
    </row>
    <row r="158" spans="2:65" s="1" customFormat="1" ht="40.5">
      <c r="B158" s="41"/>
      <c r="D158" s="182" t="s">
        <v>131</v>
      </c>
      <c r="F158" s="183" t="s">
        <v>267</v>
      </c>
      <c r="I158" s="144"/>
      <c r="L158" s="41"/>
      <c r="M158" s="184"/>
      <c r="N158" s="42"/>
      <c r="O158" s="42"/>
      <c r="P158" s="42"/>
      <c r="Q158" s="42"/>
      <c r="R158" s="42"/>
      <c r="S158" s="42"/>
      <c r="T158" s="70"/>
      <c r="AT158" s="23" t="s">
        <v>131</v>
      </c>
      <c r="AU158" s="23" t="s">
        <v>83</v>
      </c>
    </row>
    <row r="159" spans="2:65" s="1" customFormat="1" ht="25.5" customHeight="1">
      <c r="B159" s="169"/>
      <c r="C159" s="170" t="s">
        <v>268</v>
      </c>
      <c r="D159" s="170" t="s">
        <v>124</v>
      </c>
      <c r="E159" s="171" t="s">
        <v>269</v>
      </c>
      <c r="F159" s="172" t="s">
        <v>270</v>
      </c>
      <c r="G159" s="173" t="s">
        <v>178</v>
      </c>
      <c r="H159" s="174">
        <v>0.45600000000000002</v>
      </c>
      <c r="I159" s="175"/>
      <c r="J159" s="176">
        <f>ROUND(I159*H159,2)</f>
        <v>0</v>
      </c>
      <c r="K159" s="172" t="s">
        <v>128</v>
      </c>
      <c r="L159" s="41"/>
      <c r="M159" s="177" t="s">
        <v>5</v>
      </c>
      <c r="N159" s="178" t="s">
        <v>42</v>
      </c>
      <c r="O159" s="42"/>
      <c r="P159" s="179">
        <f>O159*H159</f>
        <v>0</v>
      </c>
      <c r="Q159" s="179">
        <v>0</v>
      </c>
      <c r="R159" s="179">
        <f>Q159*H159</f>
        <v>0</v>
      </c>
      <c r="S159" s="179">
        <v>0</v>
      </c>
      <c r="T159" s="180">
        <f>S159*H159</f>
        <v>0</v>
      </c>
      <c r="AR159" s="23" t="s">
        <v>129</v>
      </c>
      <c r="AT159" s="23" t="s">
        <v>124</v>
      </c>
      <c r="AU159" s="23" t="s">
        <v>83</v>
      </c>
      <c r="AY159" s="23" t="s">
        <v>122</v>
      </c>
      <c r="BE159" s="181">
        <f>IF(N159="základní",J159,0)</f>
        <v>0</v>
      </c>
      <c r="BF159" s="181">
        <f>IF(N159="snížená",J159,0)</f>
        <v>0</v>
      </c>
      <c r="BG159" s="181">
        <f>IF(N159="zákl. přenesená",J159,0)</f>
        <v>0</v>
      </c>
      <c r="BH159" s="181">
        <f>IF(N159="sníž. přenesená",J159,0)</f>
        <v>0</v>
      </c>
      <c r="BI159" s="181">
        <f>IF(N159="nulová",J159,0)</f>
        <v>0</v>
      </c>
      <c r="BJ159" s="23" t="s">
        <v>76</v>
      </c>
      <c r="BK159" s="181">
        <f>ROUND(I159*H159,2)</f>
        <v>0</v>
      </c>
      <c r="BL159" s="23" t="s">
        <v>129</v>
      </c>
      <c r="BM159" s="23" t="s">
        <v>271</v>
      </c>
    </row>
    <row r="160" spans="2:65" s="1" customFormat="1" ht="81">
      <c r="B160" s="41"/>
      <c r="D160" s="182" t="s">
        <v>131</v>
      </c>
      <c r="F160" s="183" t="s">
        <v>272</v>
      </c>
      <c r="I160" s="144"/>
      <c r="L160" s="41"/>
      <c r="M160" s="184"/>
      <c r="N160" s="42"/>
      <c r="O160" s="42"/>
      <c r="P160" s="42"/>
      <c r="Q160" s="42"/>
      <c r="R160" s="42"/>
      <c r="S160" s="42"/>
      <c r="T160" s="70"/>
      <c r="AT160" s="23" t="s">
        <v>131</v>
      </c>
      <c r="AU160" s="23" t="s">
        <v>83</v>
      </c>
    </row>
    <row r="161" spans="2:65" s="1" customFormat="1" ht="25.5" customHeight="1">
      <c r="B161" s="169"/>
      <c r="C161" s="170" t="s">
        <v>273</v>
      </c>
      <c r="D161" s="170" t="s">
        <v>124</v>
      </c>
      <c r="E161" s="171" t="s">
        <v>274</v>
      </c>
      <c r="F161" s="172" t="s">
        <v>275</v>
      </c>
      <c r="G161" s="173" t="s">
        <v>178</v>
      </c>
      <c r="H161" s="174">
        <v>4.1040000000000001</v>
      </c>
      <c r="I161" s="175"/>
      <c r="J161" s="176">
        <f>ROUND(I161*H161,2)</f>
        <v>0</v>
      </c>
      <c r="K161" s="172" t="s">
        <v>128</v>
      </c>
      <c r="L161" s="41"/>
      <c r="M161" s="177" t="s">
        <v>5</v>
      </c>
      <c r="N161" s="178" t="s">
        <v>42</v>
      </c>
      <c r="O161" s="42"/>
      <c r="P161" s="179">
        <f>O161*H161</f>
        <v>0</v>
      </c>
      <c r="Q161" s="179">
        <v>0</v>
      </c>
      <c r="R161" s="179">
        <f>Q161*H161</f>
        <v>0</v>
      </c>
      <c r="S161" s="179">
        <v>0</v>
      </c>
      <c r="T161" s="180">
        <f>S161*H161</f>
        <v>0</v>
      </c>
      <c r="AR161" s="23" t="s">
        <v>129</v>
      </c>
      <c r="AT161" s="23" t="s">
        <v>124</v>
      </c>
      <c r="AU161" s="23" t="s">
        <v>83</v>
      </c>
      <c r="AY161" s="23" t="s">
        <v>122</v>
      </c>
      <c r="BE161" s="181">
        <f>IF(N161="základní",J161,0)</f>
        <v>0</v>
      </c>
      <c r="BF161" s="181">
        <f>IF(N161="snížená",J161,0)</f>
        <v>0</v>
      </c>
      <c r="BG161" s="181">
        <f>IF(N161="zákl. přenesená",J161,0)</f>
        <v>0</v>
      </c>
      <c r="BH161" s="181">
        <f>IF(N161="sníž. přenesená",J161,0)</f>
        <v>0</v>
      </c>
      <c r="BI161" s="181">
        <f>IF(N161="nulová",J161,0)</f>
        <v>0</v>
      </c>
      <c r="BJ161" s="23" t="s">
        <v>76</v>
      </c>
      <c r="BK161" s="181">
        <f>ROUND(I161*H161,2)</f>
        <v>0</v>
      </c>
      <c r="BL161" s="23" t="s">
        <v>129</v>
      </c>
      <c r="BM161" s="23" t="s">
        <v>276</v>
      </c>
    </row>
    <row r="162" spans="2:65" s="1" customFormat="1" ht="81">
      <c r="B162" s="41"/>
      <c r="D162" s="182" t="s">
        <v>131</v>
      </c>
      <c r="F162" s="183" t="s">
        <v>272</v>
      </c>
      <c r="I162" s="144"/>
      <c r="L162" s="41"/>
      <c r="M162" s="184"/>
      <c r="N162" s="42"/>
      <c r="O162" s="42"/>
      <c r="P162" s="42"/>
      <c r="Q162" s="42"/>
      <c r="R162" s="42"/>
      <c r="S162" s="42"/>
      <c r="T162" s="70"/>
      <c r="AT162" s="23" t="s">
        <v>131</v>
      </c>
      <c r="AU162" s="23" t="s">
        <v>83</v>
      </c>
    </row>
    <row r="163" spans="2:65" s="11" customFormat="1">
      <c r="B163" s="185"/>
      <c r="D163" s="182" t="s">
        <v>133</v>
      </c>
      <c r="E163" s="186" t="s">
        <v>5</v>
      </c>
      <c r="F163" s="187" t="s">
        <v>277</v>
      </c>
      <c r="H163" s="188">
        <v>4.1040000000000001</v>
      </c>
      <c r="I163" s="189"/>
      <c r="L163" s="185"/>
      <c r="M163" s="190"/>
      <c r="N163" s="191"/>
      <c r="O163" s="191"/>
      <c r="P163" s="191"/>
      <c r="Q163" s="191"/>
      <c r="R163" s="191"/>
      <c r="S163" s="191"/>
      <c r="T163" s="192"/>
      <c r="AT163" s="186" t="s">
        <v>133</v>
      </c>
      <c r="AU163" s="186" t="s">
        <v>83</v>
      </c>
      <c r="AV163" s="11" t="s">
        <v>83</v>
      </c>
      <c r="AW163" s="11" t="s">
        <v>35</v>
      </c>
      <c r="AX163" s="11" t="s">
        <v>76</v>
      </c>
      <c r="AY163" s="186" t="s">
        <v>122</v>
      </c>
    </row>
    <row r="164" spans="2:65" s="1" customFormat="1" ht="38.25" customHeight="1">
      <c r="B164" s="169"/>
      <c r="C164" s="170" t="s">
        <v>278</v>
      </c>
      <c r="D164" s="170" t="s">
        <v>124</v>
      </c>
      <c r="E164" s="171" t="s">
        <v>279</v>
      </c>
      <c r="F164" s="172" t="s">
        <v>280</v>
      </c>
      <c r="G164" s="173" t="s">
        <v>178</v>
      </c>
      <c r="H164" s="174">
        <v>0.45600000000000002</v>
      </c>
      <c r="I164" s="175"/>
      <c r="J164" s="176">
        <f>ROUND(I164*H164,2)</f>
        <v>0</v>
      </c>
      <c r="K164" s="172" t="s">
        <v>128</v>
      </c>
      <c r="L164" s="41"/>
      <c r="M164" s="177" t="s">
        <v>5</v>
      </c>
      <c r="N164" s="178" t="s">
        <v>42</v>
      </c>
      <c r="O164" s="42"/>
      <c r="P164" s="179">
        <f>O164*H164</f>
        <v>0</v>
      </c>
      <c r="Q164" s="179">
        <v>0</v>
      </c>
      <c r="R164" s="179">
        <f>Q164*H164</f>
        <v>0</v>
      </c>
      <c r="S164" s="179">
        <v>0</v>
      </c>
      <c r="T164" s="180">
        <f>S164*H164</f>
        <v>0</v>
      </c>
      <c r="AR164" s="23" t="s">
        <v>129</v>
      </c>
      <c r="AT164" s="23" t="s">
        <v>124</v>
      </c>
      <c r="AU164" s="23" t="s">
        <v>83</v>
      </c>
      <c r="AY164" s="23" t="s">
        <v>122</v>
      </c>
      <c r="BE164" s="181">
        <f>IF(N164="základní",J164,0)</f>
        <v>0</v>
      </c>
      <c r="BF164" s="181">
        <f>IF(N164="snížená",J164,0)</f>
        <v>0</v>
      </c>
      <c r="BG164" s="181">
        <f>IF(N164="zákl. přenesená",J164,0)</f>
        <v>0</v>
      </c>
      <c r="BH164" s="181">
        <f>IF(N164="sníž. přenesená",J164,0)</f>
        <v>0</v>
      </c>
      <c r="BI164" s="181">
        <f>IF(N164="nulová",J164,0)</f>
        <v>0</v>
      </c>
      <c r="BJ164" s="23" t="s">
        <v>76</v>
      </c>
      <c r="BK164" s="181">
        <f>ROUND(I164*H164,2)</f>
        <v>0</v>
      </c>
      <c r="BL164" s="23" t="s">
        <v>129</v>
      </c>
      <c r="BM164" s="23" t="s">
        <v>281</v>
      </c>
    </row>
    <row r="165" spans="2:65" s="1" customFormat="1" ht="81">
      <c r="B165" s="41"/>
      <c r="D165" s="182" t="s">
        <v>131</v>
      </c>
      <c r="F165" s="183" t="s">
        <v>282</v>
      </c>
      <c r="I165" s="144"/>
      <c r="L165" s="41"/>
      <c r="M165" s="184"/>
      <c r="N165" s="42"/>
      <c r="O165" s="42"/>
      <c r="P165" s="42"/>
      <c r="Q165" s="42"/>
      <c r="R165" s="42"/>
      <c r="S165" s="42"/>
      <c r="T165" s="70"/>
      <c r="AT165" s="23" t="s">
        <v>131</v>
      </c>
      <c r="AU165" s="23" t="s">
        <v>83</v>
      </c>
    </row>
    <row r="166" spans="2:65" s="10" customFormat="1" ht="29.85" customHeight="1">
      <c r="B166" s="156"/>
      <c r="D166" s="157" t="s">
        <v>70</v>
      </c>
      <c r="E166" s="167" t="s">
        <v>283</v>
      </c>
      <c r="F166" s="167" t="s">
        <v>284</v>
      </c>
      <c r="I166" s="159"/>
      <c r="J166" s="168">
        <f>BK166</f>
        <v>0</v>
      </c>
      <c r="L166" s="156"/>
      <c r="M166" s="161"/>
      <c r="N166" s="162"/>
      <c r="O166" s="162"/>
      <c r="P166" s="163">
        <f>SUM(P167:P168)</f>
        <v>0</v>
      </c>
      <c r="Q166" s="162"/>
      <c r="R166" s="163">
        <f>SUM(R167:R168)</f>
        <v>0</v>
      </c>
      <c r="S166" s="162"/>
      <c r="T166" s="164">
        <f>SUM(T167:T168)</f>
        <v>0</v>
      </c>
      <c r="AR166" s="157" t="s">
        <v>76</v>
      </c>
      <c r="AT166" s="165" t="s">
        <v>70</v>
      </c>
      <c r="AU166" s="165" t="s">
        <v>76</v>
      </c>
      <c r="AY166" s="157" t="s">
        <v>122</v>
      </c>
      <c r="BK166" s="166">
        <f>SUM(BK167:BK168)</f>
        <v>0</v>
      </c>
    </row>
    <row r="167" spans="2:65" s="1" customFormat="1" ht="38.25" customHeight="1">
      <c r="B167" s="169"/>
      <c r="C167" s="170" t="s">
        <v>285</v>
      </c>
      <c r="D167" s="170" t="s">
        <v>124</v>
      </c>
      <c r="E167" s="171" t="s">
        <v>286</v>
      </c>
      <c r="F167" s="172" t="s">
        <v>287</v>
      </c>
      <c r="G167" s="173" t="s">
        <v>178</v>
      </c>
      <c r="H167" s="174">
        <v>1.4930000000000001</v>
      </c>
      <c r="I167" s="175"/>
      <c r="J167" s="176">
        <f>ROUND(I167*H167,2)</f>
        <v>0</v>
      </c>
      <c r="K167" s="172" t="s">
        <v>128</v>
      </c>
      <c r="L167" s="41"/>
      <c r="M167" s="177" t="s">
        <v>5</v>
      </c>
      <c r="N167" s="178" t="s">
        <v>42</v>
      </c>
      <c r="O167" s="42"/>
      <c r="P167" s="179">
        <f>O167*H167</f>
        <v>0</v>
      </c>
      <c r="Q167" s="179">
        <v>0</v>
      </c>
      <c r="R167" s="179">
        <f>Q167*H167</f>
        <v>0</v>
      </c>
      <c r="S167" s="179">
        <v>0</v>
      </c>
      <c r="T167" s="180">
        <f>S167*H167</f>
        <v>0</v>
      </c>
      <c r="AR167" s="23" t="s">
        <v>129</v>
      </c>
      <c r="AT167" s="23" t="s">
        <v>124</v>
      </c>
      <c r="AU167" s="23" t="s">
        <v>83</v>
      </c>
      <c r="AY167" s="23" t="s">
        <v>122</v>
      </c>
      <c r="BE167" s="181">
        <f>IF(N167="základní",J167,0)</f>
        <v>0</v>
      </c>
      <c r="BF167" s="181">
        <f>IF(N167="snížená",J167,0)</f>
        <v>0</v>
      </c>
      <c r="BG167" s="181">
        <f>IF(N167="zákl. přenesená",J167,0)</f>
        <v>0</v>
      </c>
      <c r="BH167" s="181">
        <f>IF(N167="sníž. přenesená",J167,0)</f>
        <v>0</v>
      </c>
      <c r="BI167" s="181">
        <f>IF(N167="nulová",J167,0)</f>
        <v>0</v>
      </c>
      <c r="BJ167" s="23" t="s">
        <v>76</v>
      </c>
      <c r="BK167" s="181">
        <f>ROUND(I167*H167,2)</f>
        <v>0</v>
      </c>
      <c r="BL167" s="23" t="s">
        <v>129</v>
      </c>
      <c r="BM167" s="23" t="s">
        <v>288</v>
      </c>
    </row>
    <row r="168" spans="2:65" s="1" customFormat="1" ht="81">
      <c r="B168" s="41"/>
      <c r="D168" s="182" t="s">
        <v>131</v>
      </c>
      <c r="F168" s="183" t="s">
        <v>289</v>
      </c>
      <c r="I168" s="144"/>
      <c r="L168" s="41"/>
      <c r="M168" s="184"/>
      <c r="N168" s="42"/>
      <c r="O168" s="42"/>
      <c r="P168" s="42"/>
      <c r="Q168" s="42"/>
      <c r="R168" s="42"/>
      <c r="S168" s="42"/>
      <c r="T168" s="70"/>
      <c r="AT168" s="23" t="s">
        <v>131</v>
      </c>
      <c r="AU168" s="23" t="s">
        <v>83</v>
      </c>
    </row>
    <row r="169" spans="2:65" s="10" customFormat="1" ht="37.35" customHeight="1">
      <c r="B169" s="156"/>
      <c r="D169" s="157" t="s">
        <v>70</v>
      </c>
      <c r="E169" s="158" t="s">
        <v>290</v>
      </c>
      <c r="F169" s="158" t="s">
        <v>291</v>
      </c>
      <c r="I169" s="159"/>
      <c r="J169" s="160">
        <f>BK169</f>
        <v>0</v>
      </c>
      <c r="L169" s="156"/>
      <c r="M169" s="161"/>
      <c r="N169" s="162"/>
      <c r="O169" s="162"/>
      <c r="P169" s="163">
        <f>P170+P186+P249</f>
        <v>0</v>
      </c>
      <c r="Q169" s="162"/>
      <c r="R169" s="163">
        <f>R170+R186+R249</f>
        <v>0.95096641999999998</v>
      </c>
      <c r="S169" s="162"/>
      <c r="T169" s="164">
        <f>T170+T186+T249</f>
        <v>0</v>
      </c>
      <c r="AR169" s="157" t="s">
        <v>83</v>
      </c>
      <c r="AT169" s="165" t="s">
        <v>70</v>
      </c>
      <c r="AU169" s="165" t="s">
        <v>71</v>
      </c>
      <c r="AY169" s="157" t="s">
        <v>122</v>
      </c>
      <c r="BK169" s="166">
        <f>BK170+BK186+BK249</f>
        <v>0</v>
      </c>
    </row>
    <row r="170" spans="2:65" s="10" customFormat="1" ht="19.899999999999999" customHeight="1">
      <c r="B170" s="156"/>
      <c r="D170" s="157" t="s">
        <v>70</v>
      </c>
      <c r="E170" s="167" t="s">
        <v>292</v>
      </c>
      <c r="F170" s="167" t="s">
        <v>293</v>
      </c>
      <c r="I170" s="159"/>
      <c r="J170" s="168">
        <f>BK170</f>
        <v>0</v>
      </c>
      <c r="L170" s="156"/>
      <c r="M170" s="161"/>
      <c r="N170" s="162"/>
      <c r="O170" s="162"/>
      <c r="P170" s="163">
        <f>SUM(P171:P185)</f>
        <v>0</v>
      </c>
      <c r="Q170" s="162"/>
      <c r="R170" s="163">
        <f>SUM(R171:R185)</f>
        <v>0.65462120000000001</v>
      </c>
      <c r="S170" s="162"/>
      <c r="T170" s="164">
        <f>SUM(T171:T185)</f>
        <v>0</v>
      </c>
      <c r="AR170" s="157" t="s">
        <v>83</v>
      </c>
      <c r="AT170" s="165" t="s">
        <v>70</v>
      </c>
      <c r="AU170" s="165" t="s">
        <v>76</v>
      </c>
      <c r="AY170" s="157" t="s">
        <v>122</v>
      </c>
      <c r="BK170" s="166">
        <f>SUM(BK171:BK185)</f>
        <v>0</v>
      </c>
    </row>
    <row r="171" spans="2:65" s="1" customFormat="1" ht="16.5" customHeight="1">
      <c r="B171" s="169"/>
      <c r="C171" s="170" t="s">
        <v>294</v>
      </c>
      <c r="D171" s="170" t="s">
        <v>124</v>
      </c>
      <c r="E171" s="171" t="s">
        <v>295</v>
      </c>
      <c r="F171" s="172" t="s">
        <v>296</v>
      </c>
      <c r="G171" s="173" t="s">
        <v>127</v>
      </c>
      <c r="H171" s="174">
        <v>20.606000000000002</v>
      </c>
      <c r="I171" s="175"/>
      <c r="J171" s="176">
        <f>ROUND(I171*H171,2)</f>
        <v>0</v>
      </c>
      <c r="K171" s="172" t="s">
        <v>128</v>
      </c>
      <c r="L171" s="41"/>
      <c r="M171" s="177" t="s">
        <v>5</v>
      </c>
      <c r="N171" s="178" t="s">
        <v>42</v>
      </c>
      <c r="O171" s="42"/>
      <c r="P171" s="179">
        <f>O171*H171</f>
        <v>0</v>
      </c>
      <c r="Q171" s="179">
        <v>0</v>
      </c>
      <c r="R171" s="179">
        <f>Q171*H171</f>
        <v>0</v>
      </c>
      <c r="S171" s="179">
        <v>0</v>
      </c>
      <c r="T171" s="180">
        <f>S171*H171</f>
        <v>0</v>
      </c>
      <c r="AR171" s="23" t="s">
        <v>207</v>
      </c>
      <c r="AT171" s="23" t="s">
        <v>124</v>
      </c>
      <c r="AU171" s="23" t="s">
        <v>83</v>
      </c>
      <c r="AY171" s="23" t="s">
        <v>122</v>
      </c>
      <c r="BE171" s="181">
        <f>IF(N171="základní",J171,0)</f>
        <v>0</v>
      </c>
      <c r="BF171" s="181">
        <f>IF(N171="snížená",J171,0)</f>
        <v>0</v>
      </c>
      <c r="BG171" s="181">
        <f>IF(N171="zákl. přenesená",J171,0)</f>
        <v>0</v>
      </c>
      <c r="BH171" s="181">
        <f>IF(N171="sníž. přenesená",J171,0)</f>
        <v>0</v>
      </c>
      <c r="BI171" s="181">
        <f>IF(N171="nulová",J171,0)</f>
        <v>0</v>
      </c>
      <c r="BJ171" s="23" t="s">
        <v>76</v>
      </c>
      <c r="BK171" s="181">
        <f>ROUND(I171*H171,2)</f>
        <v>0</v>
      </c>
      <c r="BL171" s="23" t="s">
        <v>207</v>
      </c>
      <c r="BM171" s="23" t="s">
        <v>297</v>
      </c>
    </row>
    <row r="172" spans="2:65" s="1" customFormat="1" ht="27">
      <c r="B172" s="41"/>
      <c r="D172" s="182" t="s">
        <v>131</v>
      </c>
      <c r="F172" s="183" t="s">
        <v>298</v>
      </c>
      <c r="I172" s="144"/>
      <c r="L172" s="41"/>
      <c r="M172" s="184"/>
      <c r="N172" s="42"/>
      <c r="O172" s="42"/>
      <c r="P172" s="42"/>
      <c r="Q172" s="42"/>
      <c r="R172" s="42"/>
      <c r="S172" s="42"/>
      <c r="T172" s="70"/>
      <c r="AT172" s="23" t="s">
        <v>131</v>
      </c>
      <c r="AU172" s="23" t="s">
        <v>83</v>
      </c>
    </row>
    <row r="173" spans="2:65" s="11" customFormat="1">
      <c r="B173" s="185"/>
      <c r="D173" s="182" t="s">
        <v>133</v>
      </c>
      <c r="E173" s="186" t="s">
        <v>5</v>
      </c>
      <c r="F173" s="187" t="s">
        <v>299</v>
      </c>
      <c r="H173" s="188">
        <v>20.606000000000002</v>
      </c>
      <c r="I173" s="189"/>
      <c r="L173" s="185"/>
      <c r="M173" s="190"/>
      <c r="N173" s="191"/>
      <c r="O173" s="191"/>
      <c r="P173" s="191"/>
      <c r="Q173" s="191"/>
      <c r="R173" s="191"/>
      <c r="S173" s="191"/>
      <c r="T173" s="192"/>
      <c r="AT173" s="186" t="s">
        <v>133</v>
      </c>
      <c r="AU173" s="186" t="s">
        <v>83</v>
      </c>
      <c r="AV173" s="11" t="s">
        <v>83</v>
      </c>
      <c r="AW173" s="11" t="s">
        <v>35</v>
      </c>
      <c r="AX173" s="11" t="s">
        <v>76</v>
      </c>
      <c r="AY173" s="186" t="s">
        <v>122</v>
      </c>
    </row>
    <row r="174" spans="2:65" s="1" customFormat="1" ht="16.5" customHeight="1">
      <c r="B174" s="169"/>
      <c r="C174" s="208" t="s">
        <v>300</v>
      </c>
      <c r="D174" s="208" t="s">
        <v>246</v>
      </c>
      <c r="E174" s="209" t="s">
        <v>301</v>
      </c>
      <c r="F174" s="210" t="s">
        <v>302</v>
      </c>
      <c r="G174" s="211" t="s">
        <v>152</v>
      </c>
      <c r="H174" s="212">
        <v>1.3009999999999999</v>
      </c>
      <c r="I174" s="213"/>
      <c r="J174" s="214">
        <f>ROUND(I174*H174,2)</f>
        <v>0</v>
      </c>
      <c r="K174" s="210" t="s">
        <v>5</v>
      </c>
      <c r="L174" s="215"/>
      <c r="M174" s="216" t="s">
        <v>5</v>
      </c>
      <c r="N174" s="217" t="s">
        <v>42</v>
      </c>
      <c r="O174" s="42"/>
      <c r="P174" s="179">
        <f>O174*H174</f>
        <v>0</v>
      </c>
      <c r="Q174" s="179">
        <v>0.5</v>
      </c>
      <c r="R174" s="179">
        <f>Q174*H174</f>
        <v>0.65049999999999997</v>
      </c>
      <c r="S174" s="179">
        <v>0</v>
      </c>
      <c r="T174" s="180">
        <f>S174*H174</f>
        <v>0</v>
      </c>
      <c r="AR174" s="23" t="s">
        <v>303</v>
      </c>
      <c r="AT174" s="23" t="s">
        <v>246</v>
      </c>
      <c r="AU174" s="23" t="s">
        <v>83</v>
      </c>
      <c r="AY174" s="23" t="s">
        <v>122</v>
      </c>
      <c r="BE174" s="181">
        <f>IF(N174="základní",J174,0)</f>
        <v>0</v>
      </c>
      <c r="BF174" s="181">
        <f>IF(N174="snížená",J174,0)</f>
        <v>0</v>
      </c>
      <c r="BG174" s="181">
        <f>IF(N174="zákl. přenesená",J174,0)</f>
        <v>0</v>
      </c>
      <c r="BH174" s="181">
        <f>IF(N174="sníž. přenesená",J174,0)</f>
        <v>0</v>
      </c>
      <c r="BI174" s="181">
        <f>IF(N174="nulová",J174,0)</f>
        <v>0</v>
      </c>
      <c r="BJ174" s="23" t="s">
        <v>76</v>
      </c>
      <c r="BK174" s="181">
        <f>ROUND(I174*H174,2)</f>
        <v>0</v>
      </c>
      <c r="BL174" s="23" t="s">
        <v>207</v>
      </c>
      <c r="BM174" s="23" t="s">
        <v>304</v>
      </c>
    </row>
    <row r="175" spans="2:65" s="11" customFormat="1">
      <c r="B175" s="185"/>
      <c r="D175" s="182" t="s">
        <v>133</v>
      </c>
      <c r="E175" s="186" t="s">
        <v>5</v>
      </c>
      <c r="F175" s="187" t="s">
        <v>305</v>
      </c>
      <c r="H175" s="188">
        <v>1.1020000000000001</v>
      </c>
      <c r="I175" s="189"/>
      <c r="L175" s="185"/>
      <c r="M175" s="190"/>
      <c r="N175" s="191"/>
      <c r="O175" s="191"/>
      <c r="P175" s="191"/>
      <c r="Q175" s="191"/>
      <c r="R175" s="191"/>
      <c r="S175" s="191"/>
      <c r="T175" s="192"/>
      <c r="AT175" s="186" t="s">
        <v>133</v>
      </c>
      <c r="AU175" s="186" t="s">
        <v>83</v>
      </c>
      <c r="AV175" s="11" t="s">
        <v>83</v>
      </c>
      <c r="AW175" s="11" t="s">
        <v>35</v>
      </c>
      <c r="AX175" s="11" t="s">
        <v>71</v>
      </c>
      <c r="AY175" s="186" t="s">
        <v>122</v>
      </c>
    </row>
    <row r="176" spans="2:65" s="11" customFormat="1">
      <c r="B176" s="185"/>
      <c r="D176" s="182" t="s">
        <v>133</v>
      </c>
      <c r="E176" s="186" t="s">
        <v>5</v>
      </c>
      <c r="F176" s="187" t="s">
        <v>306</v>
      </c>
      <c r="H176" s="188">
        <v>2.9000000000000001E-2</v>
      </c>
      <c r="I176" s="189"/>
      <c r="L176" s="185"/>
      <c r="M176" s="190"/>
      <c r="N176" s="191"/>
      <c r="O176" s="191"/>
      <c r="P176" s="191"/>
      <c r="Q176" s="191"/>
      <c r="R176" s="191"/>
      <c r="S176" s="191"/>
      <c r="T176" s="192"/>
      <c r="AT176" s="186" t="s">
        <v>133</v>
      </c>
      <c r="AU176" s="186" t="s">
        <v>83</v>
      </c>
      <c r="AV176" s="11" t="s">
        <v>83</v>
      </c>
      <c r="AW176" s="11" t="s">
        <v>35</v>
      </c>
      <c r="AX176" s="11" t="s">
        <v>71</v>
      </c>
      <c r="AY176" s="186" t="s">
        <v>122</v>
      </c>
    </row>
    <row r="177" spans="2:65" s="12" customFormat="1">
      <c r="B177" s="193"/>
      <c r="D177" s="182" t="s">
        <v>133</v>
      </c>
      <c r="E177" s="194" t="s">
        <v>5</v>
      </c>
      <c r="F177" s="195" t="s">
        <v>213</v>
      </c>
      <c r="H177" s="196">
        <v>1.131</v>
      </c>
      <c r="I177" s="197"/>
      <c r="L177" s="193"/>
      <c r="M177" s="198"/>
      <c r="N177" s="199"/>
      <c r="O177" s="199"/>
      <c r="P177" s="199"/>
      <c r="Q177" s="199"/>
      <c r="R177" s="199"/>
      <c r="S177" s="199"/>
      <c r="T177" s="200"/>
      <c r="AT177" s="194" t="s">
        <v>133</v>
      </c>
      <c r="AU177" s="194" t="s">
        <v>83</v>
      </c>
      <c r="AV177" s="12" t="s">
        <v>129</v>
      </c>
      <c r="AW177" s="12" t="s">
        <v>35</v>
      </c>
      <c r="AX177" s="12" t="s">
        <v>76</v>
      </c>
      <c r="AY177" s="194" t="s">
        <v>122</v>
      </c>
    </row>
    <row r="178" spans="2:65" s="11" customFormat="1">
      <c r="B178" s="185"/>
      <c r="D178" s="182" t="s">
        <v>133</v>
      </c>
      <c r="F178" s="187" t="s">
        <v>307</v>
      </c>
      <c r="H178" s="188">
        <v>1.3009999999999999</v>
      </c>
      <c r="I178" s="189"/>
      <c r="L178" s="185"/>
      <c r="M178" s="190"/>
      <c r="N178" s="191"/>
      <c r="O178" s="191"/>
      <c r="P178" s="191"/>
      <c r="Q178" s="191"/>
      <c r="R178" s="191"/>
      <c r="S178" s="191"/>
      <c r="T178" s="192"/>
      <c r="AT178" s="186" t="s">
        <v>133</v>
      </c>
      <c r="AU178" s="186" t="s">
        <v>83</v>
      </c>
      <c r="AV178" s="11" t="s">
        <v>83</v>
      </c>
      <c r="AW178" s="11" t="s">
        <v>6</v>
      </c>
      <c r="AX178" s="11" t="s">
        <v>76</v>
      </c>
      <c r="AY178" s="186" t="s">
        <v>122</v>
      </c>
    </row>
    <row r="179" spans="2:65" s="1" customFormat="1" ht="25.5" customHeight="1">
      <c r="B179" s="169"/>
      <c r="C179" s="170" t="s">
        <v>303</v>
      </c>
      <c r="D179" s="170" t="s">
        <v>124</v>
      </c>
      <c r="E179" s="171" t="s">
        <v>308</v>
      </c>
      <c r="F179" s="172" t="s">
        <v>309</v>
      </c>
      <c r="G179" s="173" t="s">
        <v>152</v>
      </c>
      <c r="H179" s="174">
        <v>1.3009999999999999</v>
      </c>
      <c r="I179" s="175"/>
      <c r="J179" s="176">
        <f>ROUND(I179*H179,2)</f>
        <v>0</v>
      </c>
      <c r="K179" s="172" t="s">
        <v>128</v>
      </c>
      <c r="L179" s="41"/>
      <c r="M179" s="177" t="s">
        <v>5</v>
      </c>
      <c r="N179" s="178" t="s">
        <v>42</v>
      </c>
      <c r="O179" s="42"/>
      <c r="P179" s="179">
        <f>O179*H179</f>
        <v>0</v>
      </c>
      <c r="Q179" s="179">
        <v>0</v>
      </c>
      <c r="R179" s="179">
        <f>Q179*H179</f>
        <v>0</v>
      </c>
      <c r="S179" s="179">
        <v>0</v>
      </c>
      <c r="T179" s="180">
        <f>S179*H179</f>
        <v>0</v>
      </c>
      <c r="AR179" s="23" t="s">
        <v>207</v>
      </c>
      <c r="AT179" s="23" t="s">
        <v>124</v>
      </c>
      <c r="AU179" s="23" t="s">
        <v>83</v>
      </c>
      <c r="AY179" s="23" t="s">
        <v>122</v>
      </c>
      <c r="BE179" s="181">
        <f>IF(N179="základní",J179,0)</f>
        <v>0</v>
      </c>
      <c r="BF179" s="181">
        <f>IF(N179="snížená",J179,0)</f>
        <v>0</v>
      </c>
      <c r="BG179" s="181">
        <f>IF(N179="zákl. přenesená",J179,0)</f>
        <v>0</v>
      </c>
      <c r="BH179" s="181">
        <f>IF(N179="sníž. přenesená",J179,0)</f>
        <v>0</v>
      </c>
      <c r="BI179" s="181">
        <f>IF(N179="nulová",J179,0)</f>
        <v>0</v>
      </c>
      <c r="BJ179" s="23" t="s">
        <v>76</v>
      </c>
      <c r="BK179" s="181">
        <f>ROUND(I179*H179,2)</f>
        <v>0</v>
      </c>
      <c r="BL179" s="23" t="s">
        <v>207</v>
      </c>
      <c r="BM179" s="23" t="s">
        <v>310</v>
      </c>
    </row>
    <row r="180" spans="2:65" s="1" customFormat="1" ht="135">
      <c r="B180" s="41"/>
      <c r="D180" s="182" t="s">
        <v>131</v>
      </c>
      <c r="F180" s="183" t="s">
        <v>311</v>
      </c>
      <c r="I180" s="144"/>
      <c r="L180" s="41"/>
      <c r="M180" s="184"/>
      <c r="N180" s="42"/>
      <c r="O180" s="42"/>
      <c r="P180" s="42"/>
      <c r="Q180" s="42"/>
      <c r="R180" s="42"/>
      <c r="S180" s="42"/>
      <c r="T180" s="70"/>
      <c r="AT180" s="23" t="s">
        <v>131</v>
      </c>
      <c r="AU180" s="23" t="s">
        <v>83</v>
      </c>
    </row>
    <row r="181" spans="2:65" s="1" customFormat="1" ht="25.5" customHeight="1">
      <c r="B181" s="169"/>
      <c r="C181" s="170" t="s">
        <v>312</v>
      </c>
      <c r="D181" s="170" t="s">
        <v>124</v>
      </c>
      <c r="E181" s="171" t="s">
        <v>313</v>
      </c>
      <c r="F181" s="172" t="s">
        <v>314</v>
      </c>
      <c r="G181" s="173" t="s">
        <v>127</v>
      </c>
      <c r="H181" s="174">
        <v>20.606000000000002</v>
      </c>
      <c r="I181" s="175"/>
      <c r="J181" s="176">
        <f>ROUND(I181*H181,2)</f>
        <v>0</v>
      </c>
      <c r="K181" s="172" t="s">
        <v>128</v>
      </c>
      <c r="L181" s="41"/>
      <c r="M181" s="177" t="s">
        <v>5</v>
      </c>
      <c r="N181" s="178" t="s">
        <v>42</v>
      </c>
      <c r="O181" s="42"/>
      <c r="P181" s="179">
        <f>O181*H181</f>
        <v>0</v>
      </c>
      <c r="Q181" s="179">
        <v>2.0000000000000001E-4</v>
      </c>
      <c r="R181" s="179">
        <f>Q181*H181</f>
        <v>4.1212000000000002E-3</v>
      </c>
      <c r="S181" s="179">
        <v>0</v>
      </c>
      <c r="T181" s="180">
        <f>S181*H181</f>
        <v>0</v>
      </c>
      <c r="AR181" s="23" t="s">
        <v>207</v>
      </c>
      <c r="AT181" s="23" t="s">
        <v>124</v>
      </c>
      <c r="AU181" s="23" t="s">
        <v>83</v>
      </c>
      <c r="AY181" s="23" t="s">
        <v>122</v>
      </c>
      <c r="BE181" s="181">
        <f>IF(N181="základní",J181,0)</f>
        <v>0</v>
      </c>
      <c r="BF181" s="181">
        <f>IF(N181="snížená",J181,0)</f>
        <v>0</v>
      </c>
      <c r="BG181" s="181">
        <f>IF(N181="zákl. přenesená",J181,0)</f>
        <v>0</v>
      </c>
      <c r="BH181" s="181">
        <f>IF(N181="sníž. přenesená",J181,0)</f>
        <v>0</v>
      </c>
      <c r="BI181" s="181">
        <f>IF(N181="nulová",J181,0)</f>
        <v>0</v>
      </c>
      <c r="BJ181" s="23" t="s">
        <v>76</v>
      </c>
      <c r="BK181" s="181">
        <f>ROUND(I181*H181,2)</f>
        <v>0</v>
      </c>
      <c r="BL181" s="23" t="s">
        <v>207</v>
      </c>
      <c r="BM181" s="23" t="s">
        <v>315</v>
      </c>
    </row>
    <row r="182" spans="2:65" s="1" customFormat="1" ht="67.5">
      <c r="B182" s="41"/>
      <c r="D182" s="182" t="s">
        <v>131</v>
      </c>
      <c r="F182" s="183" t="s">
        <v>316</v>
      </c>
      <c r="I182" s="144"/>
      <c r="L182" s="41"/>
      <c r="M182" s="184"/>
      <c r="N182" s="42"/>
      <c r="O182" s="42"/>
      <c r="P182" s="42"/>
      <c r="Q182" s="42"/>
      <c r="R182" s="42"/>
      <c r="S182" s="42"/>
      <c r="T182" s="70"/>
      <c r="AT182" s="23" t="s">
        <v>131</v>
      </c>
      <c r="AU182" s="23" t="s">
        <v>83</v>
      </c>
    </row>
    <row r="183" spans="2:65" s="1" customFormat="1" ht="16.5" customHeight="1">
      <c r="B183" s="169"/>
      <c r="C183" s="170" t="s">
        <v>317</v>
      </c>
      <c r="D183" s="170" t="s">
        <v>124</v>
      </c>
      <c r="E183" s="171" t="s">
        <v>318</v>
      </c>
      <c r="F183" s="172" t="s">
        <v>319</v>
      </c>
      <c r="G183" s="173" t="s">
        <v>205</v>
      </c>
      <c r="H183" s="174">
        <v>1</v>
      </c>
      <c r="I183" s="175"/>
      <c r="J183" s="176">
        <f>ROUND(I183*H183,2)</f>
        <v>0</v>
      </c>
      <c r="K183" s="172" t="s">
        <v>5</v>
      </c>
      <c r="L183" s="41"/>
      <c r="M183" s="177" t="s">
        <v>5</v>
      </c>
      <c r="N183" s="178" t="s">
        <v>42</v>
      </c>
      <c r="O183" s="42"/>
      <c r="P183" s="179">
        <f>O183*H183</f>
        <v>0</v>
      </c>
      <c r="Q183" s="179">
        <v>0</v>
      </c>
      <c r="R183" s="179">
        <f>Q183*H183</f>
        <v>0</v>
      </c>
      <c r="S183" s="179">
        <v>0</v>
      </c>
      <c r="T183" s="180">
        <f>S183*H183</f>
        <v>0</v>
      </c>
      <c r="AR183" s="23" t="s">
        <v>207</v>
      </c>
      <c r="AT183" s="23" t="s">
        <v>124</v>
      </c>
      <c r="AU183" s="23" t="s">
        <v>83</v>
      </c>
      <c r="AY183" s="23" t="s">
        <v>122</v>
      </c>
      <c r="BE183" s="181">
        <f>IF(N183="základní",J183,0)</f>
        <v>0</v>
      </c>
      <c r="BF183" s="181">
        <f>IF(N183="snížená",J183,0)</f>
        <v>0</v>
      </c>
      <c r="BG183" s="181">
        <f>IF(N183="zákl. přenesená",J183,0)</f>
        <v>0</v>
      </c>
      <c r="BH183" s="181">
        <f>IF(N183="sníž. přenesená",J183,0)</f>
        <v>0</v>
      </c>
      <c r="BI183" s="181">
        <f>IF(N183="nulová",J183,0)</f>
        <v>0</v>
      </c>
      <c r="BJ183" s="23" t="s">
        <v>76</v>
      </c>
      <c r="BK183" s="181">
        <f>ROUND(I183*H183,2)</f>
        <v>0</v>
      </c>
      <c r="BL183" s="23" t="s">
        <v>207</v>
      </c>
      <c r="BM183" s="23" t="s">
        <v>320</v>
      </c>
    </row>
    <row r="184" spans="2:65" s="1" customFormat="1" ht="25.5" customHeight="1">
      <c r="B184" s="169"/>
      <c r="C184" s="170" t="s">
        <v>321</v>
      </c>
      <c r="D184" s="170" t="s">
        <v>124</v>
      </c>
      <c r="E184" s="171" t="s">
        <v>322</v>
      </c>
      <c r="F184" s="172" t="s">
        <v>323</v>
      </c>
      <c r="G184" s="173" t="s">
        <v>324</v>
      </c>
      <c r="H184" s="218"/>
      <c r="I184" s="175"/>
      <c r="J184" s="176">
        <f>ROUND(I184*H184,2)</f>
        <v>0</v>
      </c>
      <c r="K184" s="172" t="s">
        <v>128</v>
      </c>
      <c r="L184" s="41"/>
      <c r="M184" s="177" t="s">
        <v>5</v>
      </c>
      <c r="N184" s="178" t="s">
        <v>42</v>
      </c>
      <c r="O184" s="42"/>
      <c r="P184" s="179">
        <f>O184*H184</f>
        <v>0</v>
      </c>
      <c r="Q184" s="179">
        <v>0</v>
      </c>
      <c r="R184" s="179">
        <f>Q184*H184</f>
        <v>0</v>
      </c>
      <c r="S184" s="179">
        <v>0</v>
      </c>
      <c r="T184" s="180">
        <f>S184*H184</f>
        <v>0</v>
      </c>
      <c r="AR184" s="23" t="s">
        <v>129</v>
      </c>
      <c r="AT184" s="23" t="s">
        <v>124</v>
      </c>
      <c r="AU184" s="23" t="s">
        <v>83</v>
      </c>
      <c r="AY184" s="23" t="s">
        <v>122</v>
      </c>
      <c r="BE184" s="181">
        <f>IF(N184="základní",J184,0)</f>
        <v>0</v>
      </c>
      <c r="BF184" s="181">
        <f>IF(N184="snížená",J184,0)</f>
        <v>0</v>
      </c>
      <c r="BG184" s="181">
        <f>IF(N184="zákl. přenesená",J184,0)</f>
        <v>0</v>
      </c>
      <c r="BH184" s="181">
        <f>IF(N184="sníž. přenesená",J184,0)</f>
        <v>0</v>
      </c>
      <c r="BI184" s="181">
        <f>IF(N184="nulová",J184,0)</f>
        <v>0</v>
      </c>
      <c r="BJ184" s="23" t="s">
        <v>76</v>
      </c>
      <c r="BK184" s="181">
        <f>ROUND(I184*H184,2)</f>
        <v>0</v>
      </c>
      <c r="BL184" s="23" t="s">
        <v>129</v>
      </c>
      <c r="BM184" s="23" t="s">
        <v>325</v>
      </c>
    </row>
    <row r="185" spans="2:65" s="1" customFormat="1" ht="121.5">
      <c r="B185" s="41"/>
      <c r="D185" s="182" t="s">
        <v>131</v>
      </c>
      <c r="F185" s="183" t="s">
        <v>326</v>
      </c>
      <c r="I185" s="144"/>
      <c r="L185" s="41"/>
      <c r="M185" s="184"/>
      <c r="N185" s="42"/>
      <c r="O185" s="42"/>
      <c r="P185" s="42"/>
      <c r="Q185" s="42"/>
      <c r="R185" s="42"/>
      <c r="S185" s="42"/>
      <c r="T185" s="70"/>
      <c r="AT185" s="23" t="s">
        <v>131</v>
      </c>
      <c r="AU185" s="23" t="s">
        <v>83</v>
      </c>
    </row>
    <row r="186" spans="2:65" s="10" customFormat="1" ht="29.85" customHeight="1">
      <c r="B186" s="156"/>
      <c r="D186" s="157" t="s">
        <v>70</v>
      </c>
      <c r="E186" s="167" t="s">
        <v>327</v>
      </c>
      <c r="F186" s="167" t="s">
        <v>328</v>
      </c>
      <c r="I186" s="159"/>
      <c r="J186" s="168">
        <f>BK186</f>
        <v>0</v>
      </c>
      <c r="L186" s="156"/>
      <c r="M186" s="161"/>
      <c r="N186" s="162"/>
      <c r="O186" s="162"/>
      <c r="P186" s="163">
        <f>SUM(P187:P248)</f>
        <v>0</v>
      </c>
      <c r="Q186" s="162"/>
      <c r="R186" s="163">
        <f>SUM(R187:R248)</f>
        <v>0.28445516999999998</v>
      </c>
      <c r="S186" s="162"/>
      <c r="T186" s="164">
        <f>SUM(T187:T248)</f>
        <v>0</v>
      </c>
      <c r="AR186" s="157" t="s">
        <v>83</v>
      </c>
      <c r="AT186" s="165" t="s">
        <v>70</v>
      </c>
      <c r="AU186" s="165" t="s">
        <v>76</v>
      </c>
      <c r="AY186" s="157" t="s">
        <v>122</v>
      </c>
      <c r="BK186" s="166">
        <f>SUM(BK187:BK248)</f>
        <v>0</v>
      </c>
    </row>
    <row r="187" spans="2:65" s="1" customFormat="1" ht="16.5" customHeight="1">
      <c r="B187" s="169"/>
      <c r="C187" s="170" t="s">
        <v>329</v>
      </c>
      <c r="D187" s="170" t="s">
        <v>124</v>
      </c>
      <c r="E187" s="171" t="s">
        <v>330</v>
      </c>
      <c r="F187" s="172" t="s">
        <v>331</v>
      </c>
      <c r="G187" s="173" t="s">
        <v>332</v>
      </c>
      <c r="H187" s="174">
        <v>40.773000000000003</v>
      </c>
      <c r="I187" s="175"/>
      <c r="J187" s="176">
        <f>ROUND(I187*H187,2)</f>
        <v>0</v>
      </c>
      <c r="K187" s="172" t="s">
        <v>128</v>
      </c>
      <c r="L187" s="41"/>
      <c r="M187" s="177" t="s">
        <v>5</v>
      </c>
      <c r="N187" s="178" t="s">
        <v>42</v>
      </c>
      <c r="O187" s="42"/>
      <c r="P187" s="179">
        <f>O187*H187</f>
        <v>0</v>
      </c>
      <c r="Q187" s="179">
        <v>6.9999999999999994E-5</v>
      </c>
      <c r="R187" s="179">
        <f>Q187*H187</f>
        <v>2.85411E-3</v>
      </c>
      <c r="S187" s="179">
        <v>0</v>
      </c>
      <c r="T187" s="180">
        <f>S187*H187</f>
        <v>0</v>
      </c>
      <c r="AR187" s="23" t="s">
        <v>207</v>
      </c>
      <c r="AT187" s="23" t="s">
        <v>124</v>
      </c>
      <c r="AU187" s="23" t="s">
        <v>83</v>
      </c>
      <c r="AY187" s="23" t="s">
        <v>122</v>
      </c>
      <c r="BE187" s="181">
        <f>IF(N187="základní",J187,0)</f>
        <v>0</v>
      </c>
      <c r="BF187" s="181">
        <f>IF(N187="snížená",J187,0)</f>
        <v>0</v>
      </c>
      <c r="BG187" s="181">
        <f>IF(N187="zákl. přenesená",J187,0)</f>
        <v>0</v>
      </c>
      <c r="BH187" s="181">
        <f>IF(N187="sníž. přenesená",J187,0)</f>
        <v>0</v>
      </c>
      <c r="BI187" s="181">
        <f>IF(N187="nulová",J187,0)</f>
        <v>0</v>
      </c>
      <c r="BJ187" s="23" t="s">
        <v>76</v>
      </c>
      <c r="BK187" s="181">
        <f>ROUND(I187*H187,2)</f>
        <v>0</v>
      </c>
      <c r="BL187" s="23" t="s">
        <v>207</v>
      </c>
      <c r="BM187" s="23" t="s">
        <v>333</v>
      </c>
    </row>
    <row r="188" spans="2:65" s="1" customFormat="1" ht="27">
      <c r="B188" s="41"/>
      <c r="D188" s="182" t="s">
        <v>131</v>
      </c>
      <c r="F188" s="183" t="s">
        <v>334</v>
      </c>
      <c r="I188" s="144"/>
      <c r="L188" s="41"/>
      <c r="M188" s="184"/>
      <c r="N188" s="42"/>
      <c r="O188" s="42"/>
      <c r="P188" s="42"/>
      <c r="Q188" s="42"/>
      <c r="R188" s="42"/>
      <c r="S188" s="42"/>
      <c r="T188" s="70"/>
      <c r="AT188" s="23" t="s">
        <v>131</v>
      </c>
      <c r="AU188" s="23" t="s">
        <v>83</v>
      </c>
    </row>
    <row r="189" spans="2:65" s="13" customFormat="1">
      <c r="B189" s="201"/>
      <c r="D189" s="182" t="s">
        <v>133</v>
      </c>
      <c r="E189" s="202" t="s">
        <v>5</v>
      </c>
      <c r="F189" s="203" t="s">
        <v>335</v>
      </c>
      <c r="H189" s="202" t="s">
        <v>5</v>
      </c>
      <c r="I189" s="204"/>
      <c r="L189" s="201"/>
      <c r="M189" s="205"/>
      <c r="N189" s="206"/>
      <c r="O189" s="206"/>
      <c r="P189" s="206"/>
      <c r="Q189" s="206"/>
      <c r="R189" s="206"/>
      <c r="S189" s="206"/>
      <c r="T189" s="207"/>
      <c r="AT189" s="202" t="s">
        <v>133</v>
      </c>
      <c r="AU189" s="202" t="s">
        <v>83</v>
      </c>
      <c r="AV189" s="13" t="s">
        <v>76</v>
      </c>
      <c r="AW189" s="13" t="s">
        <v>35</v>
      </c>
      <c r="AX189" s="13" t="s">
        <v>71</v>
      </c>
      <c r="AY189" s="202" t="s">
        <v>122</v>
      </c>
    </row>
    <row r="190" spans="2:65" s="11" customFormat="1">
      <c r="B190" s="185"/>
      <c r="D190" s="182" t="s">
        <v>133</v>
      </c>
      <c r="E190" s="186" t="s">
        <v>5</v>
      </c>
      <c r="F190" s="187" t="s">
        <v>336</v>
      </c>
      <c r="H190" s="188">
        <v>18.431999999999999</v>
      </c>
      <c r="I190" s="189"/>
      <c r="L190" s="185"/>
      <c r="M190" s="190"/>
      <c r="N190" s="191"/>
      <c r="O190" s="191"/>
      <c r="P190" s="191"/>
      <c r="Q190" s="191"/>
      <c r="R190" s="191"/>
      <c r="S190" s="191"/>
      <c r="T190" s="192"/>
      <c r="AT190" s="186" t="s">
        <v>133</v>
      </c>
      <c r="AU190" s="186" t="s">
        <v>83</v>
      </c>
      <c r="AV190" s="11" t="s">
        <v>83</v>
      </c>
      <c r="AW190" s="11" t="s">
        <v>35</v>
      </c>
      <c r="AX190" s="11" t="s">
        <v>71</v>
      </c>
      <c r="AY190" s="186" t="s">
        <v>122</v>
      </c>
    </row>
    <row r="191" spans="2:65" s="13" customFormat="1">
      <c r="B191" s="201"/>
      <c r="D191" s="182" t="s">
        <v>133</v>
      </c>
      <c r="E191" s="202" t="s">
        <v>5</v>
      </c>
      <c r="F191" s="203" t="s">
        <v>337</v>
      </c>
      <c r="H191" s="202" t="s">
        <v>5</v>
      </c>
      <c r="I191" s="204"/>
      <c r="L191" s="201"/>
      <c r="M191" s="205"/>
      <c r="N191" s="206"/>
      <c r="O191" s="206"/>
      <c r="P191" s="206"/>
      <c r="Q191" s="206"/>
      <c r="R191" s="206"/>
      <c r="S191" s="206"/>
      <c r="T191" s="207"/>
      <c r="AT191" s="202" t="s">
        <v>133</v>
      </c>
      <c r="AU191" s="202" t="s">
        <v>83</v>
      </c>
      <c r="AV191" s="13" t="s">
        <v>76</v>
      </c>
      <c r="AW191" s="13" t="s">
        <v>35</v>
      </c>
      <c r="AX191" s="13" t="s">
        <v>71</v>
      </c>
      <c r="AY191" s="202" t="s">
        <v>122</v>
      </c>
    </row>
    <row r="192" spans="2:65" s="11" customFormat="1">
      <c r="B192" s="185"/>
      <c r="D192" s="182" t="s">
        <v>133</v>
      </c>
      <c r="E192" s="186" t="s">
        <v>5</v>
      </c>
      <c r="F192" s="187" t="s">
        <v>338</v>
      </c>
      <c r="H192" s="188">
        <v>7.68</v>
      </c>
      <c r="I192" s="189"/>
      <c r="L192" s="185"/>
      <c r="M192" s="190"/>
      <c r="N192" s="191"/>
      <c r="O192" s="191"/>
      <c r="P192" s="191"/>
      <c r="Q192" s="191"/>
      <c r="R192" s="191"/>
      <c r="S192" s="191"/>
      <c r="T192" s="192"/>
      <c r="AT192" s="186" t="s">
        <v>133</v>
      </c>
      <c r="AU192" s="186" t="s">
        <v>83</v>
      </c>
      <c r="AV192" s="11" t="s">
        <v>83</v>
      </c>
      <c r="AW192" s="11" t="s">
        <v>35</v>
      </c>
      <c r="AX192" s="11" t="s">
        <v>71</v>
      </c>
      <c r="AY192" s="186" t="s">
        <v>122</v>
      </c>
    </row>
    <row r="193" spans="2:65" s="13" customFormat="1">
      <c r="B193" s="201"/>
      <c r="D193" s="182" t="s">
        <v>133</v>
      </c>
      <c r="E193" s="202" t="s">
        <v>5</v>
      </c>
      <c r="F193" s="203" t="s">
        <v>339</v>
      </c>
      <c r="H193" s="202" t="s">
        <v>5</v>
      </c>
      <c r="I193" s="204"/>
      <c r="L193" s="201"/>
      <c r="M193" s="205"/>
      <c r="N193" s="206"/>
      <c r="O193" s="206"/>
      <c r="P193" s="206"/>
      <c r="Q193" s="206"/>
      <c r="R193" s="206"/>
      <c r="S193" s="206"/>
      <c r="T193" s="207"/>
      <c r="AT193" s="202" t="s">
        <v>133</v>
      </c>
      <c r="AU193" s="202" t="s">
        <v>83</v>
      </c>
      <c r="AV193" s="13" t="s">
        <v>76</v>
      </c>
      <c r="AW193" s="13" t="s">
        <v>35</v>
      </c>
      <c r="AX193" s="13" t="s">
        <v>71</v>
      </c>
      <c r="AY193" s="202" t="s">
        <v>122</v>
      </c>
    </row>
    <row r="194" spans="2:65" s="11" customFormat="1">
      <c r="B194" s="185"/>
      <c r="D194" s="182" t="s">
        <v>133</v>
      </c>
      <c r="E194" s="186" t="s">
        <v>5</v>
      </c>
      <c r="F194" s="187" t="s">
        <v>340</v>
      </c>
      <c r="H194" s="188">
        <v>9.0619999999999994</v>
      </c>
      <c r="I194" s="189"/>
      <c r="L194" s="185"/>
      <c r="M194" s="190"/>
      <c r="N194" s="191"/>
      <c r="O194" s="191"/>
      <c r="P194" s="191"/>
      <c r="Q194" s="191"/>
      <c r="R194" s="191"/>
      <c r="S194" s="191"/>
      <c r="T194" s="192"/>
      <c r="AT194" s="186" t="s">
        <v>133</v>
      </c>
      <c r="AU194" s="186" t="s">
        <v>83</v>
      </c>
      <c r="AV194" s="11" t="s">
        <v>83</v>
      </c>
      <c r="AW194" s="11" t="s">
        <v>35</v>
      </c>
      <c r="AX194" s="11" t="s">
        <v>71</v>
      </c>
      <c r="AY194" s="186" t="s">
        <v>122</v>
      </c>
    </row>
    <row r="195" spans="2:65" s="13" customFormat="1">
      <c r="B195" s="201"/>
      <c r="D195" s="182" t="s">
        <v>133</v>
      </c>
      <c r="E195" s="202" t="s">
        <v>5</v>
      </c>
      <c r="F195" s="203" t="s">
        <v>341</v>
      </c>
      <c r="H195" s="202" t="s">
        <v>5</v>
      </c>
      <c r="I195" s="204"/>
      <c r="L195" s="201"/>
      <c r="M195" s="205"/>
      <c r="N195" s="206"/>
      <c r="O195" s="206"/>
      <c r="P195" s="206"/>
      <c r="Q195" s="206"/>
      <c r="R195" s="206"/>
      <c r="S195" s="206"/>
      <c r="T195" s="207"/>
      <c r="AT195" s="202" t="s">
        <v>133</v>
      </c>
      <c r="AU195" s="202" t="s">
        <v>83</v>
      </c>
      <c r="AV195" s="13" t="s">
        <v>76</v>
      </c>
      <c r="AW195" s="13" t="s">
        <v>35</v>
      </c>
      <c r="AX195" s="13" t="s">
        <v>71</v>
      </c>
      <c r="AY195" s="202" t="s">
        <v>122</v>
      </c>
    </row>
    <row r="196" spans="2:65" s="11" customFormat="1">
      <c r="B196" s="185"/>
      <c r="D196" s="182" t="s">
        <v>133</v>
      </c>
      <c r="E196" s="186" t="s">
        <v>5</v>
      </c>
      <c r="F196" s="187" t="s">
        <v>342</v>
      </c>
      <c r="H196" s="188">
        <v>5.5990000000000002</v>
      </c>
      <c r="I196" s="189"/>
      <c r="L196" s="185"/>
      <c r="M196" s="190"/>
      <c r="N196" s="191"/>
      <c r="O196" s="191"/>
      <c r="P196" s="191"/>
      <c r="Q196" s="191"/>
      <c r="R196" s="191"/>
      <c r="S196" s="191"/>
      <c r="T196" s="192"/>
      <c r="AT196" s="186" t="s">
        <v>133</v>
      </c>
      <c r="AU196" s="186" t="s">
        <v>83</v>
      </c>
      <c r="AV196" s="11" t="s">
        <v>83</v>
      </c>
      <c r="AW196" s="11" t="s">
        <v>35</v>
      </c>
      <c r="AX196" s="11" t="s">
        <v>71</v>
      </c>
      <c r="AY196" s="186" t="s">
        <v>122</v>
      </c>
    </row>
    <row r="197" spans="2:65" s="12" customFormat="1">
      <c r="B197" s="193"/>
      <c r="D197" s="182" t="s">
        <v>133</v>
      </c>
      <c r="E197" s="194" t="s">
        <v>5</v>
      </c>
      <c r="F197" s="195" t="s">
        <v>213</v>
      </c>
      <c r="H197" s="196">
        <v>40.773000000000003</v>
      </c>
      <c r="I197" s="197"/>
      <c r="L197" s="193"/>
      <c r="M197" s="198"/>
      <c r="N197" s="199"/>
      <c r="O197" s="199"/>
      <c r="P197" s="199"/>
      <c r="Q197" s="199"/>
      <c r="R197" s="199"/>
      <c r="S197" s="199"/>
      <c r="T197" s="200"/>
      <c r="AT197" s="194" t="s">
        <v>133</v>
      </c>
      <c r="AU197" s="194" t="s">
        <v>83</v>
      </c>
      <c r="AV197" s="12" t="s">
        <v>129</v>
      </c>
      <c r="AW197" s="12" t="s">
        <v>35</v>
      </c>
      <c r="AX197" s="12" t="s">
        <v>76</v>
      </c>
      <c r="AY197" s="194" t="s">
        <v>122</v>
      </c>
    </row>
    <row r="198" spans="2:65" s="1" customFormat="1" ht="16.5" customHeight="1">
      <c r="B198" s="169"/>
      <c r="C198" s="208" t="s">
        <v>343</v>
      </c>
      <c r="D198" s="208" t="s">
        <v>246</v>
      </c>
      <c r="E198" s="209" t="s">
        <v>344</v>
      </c>
      <c r="F198" s="210" t="s">
        <v>345</v>
      </c>
      <c r="G198" s="211" t="s">
        <v>178</v>
      </c>
      <c r="H198" s="212">
        <v>3.7999999999999999E-2</v>
      </c>
      <c r="I198" s="213"/>
      <c r="J198" s="214">
        <f>ROUND(I198*H198,2)</f>
        <v>0</v>
      </c>
      <c r="K198" s="210" t="s">
        <v>128</v>
      </c>
      <c r="L198" s="215"/>
      <c r="M198" s="216" t="s">
        <v>5</v>
      </c>
      <c r="N198" s="217" t="s">
        <v>42</v>
      </c>
      <c r="O198" s="42"/>
      <c r="P198" s="179">
        <f>O198*H198</f>
        <v>0</v>
      </c>
      <c r="Q198" s="179">
        <v>1</v>
      </c>
      <c r="R198" s="179">
        <f>Q198*H198</f>
        <v>3.7999999999999999E-2</v>
      </c>
      <c r="S198" s="179">
        <v>0</v>
      </c>
      <c r="T198" s="180">
        <f>S198*H198</f>
        <v>0</v>
      </c>
      <c r="AR198" s="23" t="s">
        <v>303</v>
      </c>
      <c r="AT198" s="23" t="s">
        <v>246</v>
      </c>
      <c r="AU198" s="23" t="s">
        <v>83</v>
      </c>
      <c r="AY198" s="23" t="s">
        <v>122</v>
      </c>
      <c r="BE198" s="181">
        <f>IF(N198="základní",J198,0)</f>
        <v>0</v>
      </c>
      <c r="BF198" s="181">
        <f>IF(N198="snížená",J198,0)</f>
        <v>0</v>
      </c>
      <c r="BG198" s="181">
        <f>IF(N198="zákl. přenesená",J198,0)</f>
        <v>0</v>
      </c>
      <c r="BH198" s="181">
        <f>IF(N198="sníž. přenesená",J198,0)</f>
        <v>0</v>
      </c>
      <c r="BI198" s="181">
        <f>IF(N198="nulová",J198,0)</f>
        <v>0</v>
      </c>
      <c r="BJ198" s="23" t="s">
        <v>76</v>
      </c>
      <c r="BK198" s="181">
        <f>ROUND(I198*H198,2)</f>
        <v>0</v>
      </c>
      <c r="BL198" s="23" t="s">
        <v>207</v>
      </c>
      <c r="BM198" s="23" t="s">
        <v>346</v>
      </c>
    </row>
    <row r="199" spans="2:65" s="11" customFormat="1">
      <c r="B199" s="185"/>
      <c r="D199" s="182" t="s">
        <v>133</v>
      </c>
      <c r="F199" s="187" t="s">
        <v>347</v>
      </c>
      <c r="H199" s="188">
        <v>3.7999999999999999E-2</v>
      </c>
      <c r="I199" s="189"/>
      <c r="L199" s="185"/>
      <c r="M199" s="190"/>
      <c r="N199" s="191"/>
      <c r="O199" s="191"/>
      <c r="P199" s="191"/>
      <c r="Q199" s="191"/>
      <c r="R199" s="191"/>
      <c r="S199" s="191"/>
      <c r="T199" s="192"/>
      <c r="AT199" s="186" t="s">
        <v>133</v>
      </c>
      <c r="AU199" s="186" t="s">
        <v>83</v>
      </c>
      <c r="AV199" s="11" t="s">
        <v>83</v>
      </c>
      <c r="AW199" s="11" t="s">
        <v>6</v>
      </c>
      <c r="AX199" s="11" t="s">
        <v>76</v>
      </c>
      <c r="AY199" s="186" t="s">
        <v>122</v>
      </c>
    </row>
    <row r="200" spans="2:65" s="1" customFormat="1" ht="16.5" customHeight="1">
      <c r="B200" s="169"/>
      <c r="C200" s="208" t="s">
        <v>348</v>
      </c>
      <c r="D200" s="208" t="s">
        <v>246</v>
      </c>
      <c r="E200" s="209" t="s">
        <v>349</v>
      </c>
      <c r="F200" s="210" t="s">
        <v>350</v>
      </c>
      <c r="G200" s="211" t="s">
        <v>178</v>
      </c>
      <c r="H200" s="212">
        <v>8.9999999999999993E-3</v>
      </c>
      <c r="I200" s="213"/>
      <c r="J200" s="214">
        <f>ROUND(I200*H200,2)</f>
        <v>0</v>
      </c>
      <c r="K200" s="210" t="s">
        <v>128</v>
      </c>
      <c r="L200" s="215"/>
      <c r="M200" s="216" t="s">
        <v>5</v>
      </c>
      <c r="N200" s="217" t="s">
        <v>42</v>
      </c>
      <c r="O200" s="42"/>
      <c r="P200" s="179">
        <f>O200*H200</f>
        <v>0</v>
      </c>
      <c r="Q200" s="179">
        <v>1</v>
      </c>
      <c r="R200" s="179">
        <f>Q200*H200</f>
        <v>8.9999999999999993E-3</v>
      </c>
      <c r="S200" s="179">
        <v>0</v>
      </c>
      <c r="T200" s="180">
        <f>S200*H200</f>
        <v>0</v>
      </c>
      <c r="AR200" s="23" t="s">
        <v>303</v>
      </c>
      <c r="AT200" s="23" t="s">
        <v>246</v>
      </c>
      <c r="AU200" s="23" t="s">
        <v>83</v>
      </c>
      <c r="AY200" s="23" t="s">
        <v>122</v>
      </c>
      <c r="BE200" s="181">
        <f>IF(N200="základní",J200,0)</f>
        <v>0</v>
      </c>
      <c r="BF200" s="181">
        <f>IF(N200="snížená",J200,0)</f>
        <v>0</v>
      </c>
      <c r="BG200" s="181">
        <f>IF(N200="zákl. přenesená",J200,0)</f>
        <v>0</v>
      </c>
      <c r="BH200" s="181">
        <f>IF(N200="sníž. přenesená",J200,0)</f>
        <v>0</v>
      </c>
      <c r="BI200" s="181">
        <f>IF(N200="nulová",J200,0)</f>
        <v>0</v>
      </c>
      <c r="BJ200" s="23" t="s">
        <v>76</v>
      </c>
      <c r="BK200" s="181">
        <f>ROUND(I200*H200,2)</f>
        <v>0</v>
      </c>
      <c r="BL200" s="23" t="s">
        <v>207</v>
      </c>
      <c r="BM200" s="23" t="s">
        <v>351</v>
      </c>
    </row>
    <row r="201" spans="2:65" s="11" customFormat="1">
      <c r="B201" s="185"/>
      <c r="D201" s="182" t="s">
        <v>133</v>
      </c>
      <c r="F201" s="187" t="s">
        <v>352</v>
      </c>
      <c r="H201" s="188">
        <v>8.9999999999999993E-3</v>
      </c>
      <c r="I201" s="189"/>
      <c r="L201" s="185"/>
      <c r="M201" s="190"/>
      <c r="N201" s="191"/>
      <c r="O201" s="191"/>
      <c r="P201" s="191"/>
      <c r="Q201" s="191"/>
      <c r="R201" s="191"/>
      <c r="S201" s="191"/>
      <c r="T201" s="192"/>
      <c r="AT201" s="186" t="s">
        <v>133</v>
      </c>
      <c r="AU201" s="186" t="s">
        <v>83</v>
      </c>
      <c r="AV201" s="11" t="s">
        <v>83</v>
      </c>
      <c r="AW201" s="11" t="s">
        <v>6</v>
      </c>
      <c r="AX201" s="11" t="s">
        <v>76</v>
      </c>
      <c r="AY201" s="186" t="s">
        <v>122</v>
      </c>
    </row>
    <row r="202" spans="2:65" s="1" customFormat="1" ht="25.5" customHeight="1">
      <c r="B202" s="169"/>
      <c r="C202" s="170" t="s">
        <v>353</v>
      </c>
      <c r="D202" s="170" t="s">
        <v>124</v>
      </c>
      <c r="E202" s="171" t="s">
        <v>354</v>
      </c>
      <c r="F202" s="172" t="s">
        <v>355</v>
      </c>
      <c r="G202" s="173" t="s">
        <v>332</v>
      </c>
      <c r="H202" s="174">
        <v>90.575999999999993</v>
      </c>
      <c r="I202" s="175"/>
      <c r="J202" s="176">
        <f>ROUND(I202*H202,2)</f>
        <v>0</v>
      </c>
      <c r="K202" s="172" t="s">
        <v>128</v>
      </c>
      <c r="L202" s="41"/>
      <c r="M202" s="177" t="s">
        <v>5</v>
      </c>
      <c r="N202" s="178" t="s">
        <v>42</v>
      </c>
      <c r="O202" s="42"/>
      <c r="P202" s="179">
        <f>O202*H202</f>
        <v>0</v>
      </c>
      <c r="Q202" s="179">
        <v>6.0000000000000002E-5</v>
      </c>
      <c r="R202" s="179">
        <f>Q202*H202</f>
        <v>5.4345599999999997E-3</v>
      </c>
      <c r="S202" s="179">
        <v>0</v>
      </c>
      <c r="T202" s="180">
        <f>S202*H202</f>
        <v>0</v>
      </c>
      <c r="AR202" s="23" t="s">
        <v>207</v>
      </c>
      <c r="AT202" s="23" t="s">
        <v>124</v>
      </c>
      <c r="AU202" s="23" t="s">
        <v>83</v>
      </c>
      <c r="AY202" s="23" t="s">
        <v>122</v>
      </c>
      <c r="BE202" s="181">
        <f>IF(N202="základní",J202,0)</f>
        <v>0</v>
      </c>
      <c r="BF202" s="181">
        <f>IF(N202="snížená",J202,0)</f>
        <v>0</v>
      </c>
      <c r="BG202" s="181">
        <f>IF(N202="zákl. přenesená",J202,0)</f>
        <v>0</v>
      </c>
      <c r="BH202" s="181">
        <f>IF(N202="sníž. přenesená",J202,0)</f>
        <v>0</v>
      </c>
      <c r="BI202" s="181">
        <f>IF(N202="nulová",J202,0)</f>
        <v>0</v>
      </c>
      <c r="BJ202" s="23" t="s">
        <v>76</v>
      </c>
      <c r="BK202" s="181">
        <f>ROUND(I202*H202,2)</f>
        <v>0</v>
      </c>
      <c r="BL202" s="23" t="s">
        <v>207</v>
      </c>
      <c r="BM202" s="23" t="s">
        <v>356</v>
      </c>
    </row>
    <row r="203" spans="2:65" s="1" customFormat="1" ht="27">
      <c r="B203" s="41"/>
      <c r="D203" s="182" t="s">
        <v>131</v>
      </c>
      <c r="F203" s="183" t="s">
        <v>334</v>
      </c>
      <c r="I203" s="144"/>
      <c r="L203" s="41"/>
      <c r="M203" s="184"/>
      <c r="N203" s="42"/>
      <c r="O203" s="42"/>
      <c r="P203" s="42"/>
      <c r="Q203" s="42"/>
      <c r="R203" s="42"/>
      <c r="S203" s="42"/>
      <c r="T203" s="70"/>
      <c r="AT203" s="23" t="s">
        <v>131</v>
      </c>
      <c r="AU203" s="23" t="s">
        <v>83</v>
      </c>
    </row>
    <row r="204" spans="2:65" s="13" customFormat="1">
      <c r="B204" s="201"/>
      <c r="D204" s="182" t="s">
        <v>133</v>
      </c>
      <c r="E204" s="202" t="s">
        <v>5</v>
      </c>
      <c r="F204" s="203" t="s">
        <v>357</v>
      </c>
      <c r="H204" s="202" t="s">
        <v>5</v>
      </c>
      <c r="I204" s="204"/>
      <c r="L204" s="201"/>
      <c r="M204" s="205"/>
      <c r="N204" s="206"/>
      <c r="O204" s="206"/>
      <c r="P204" s="206"/>
      <c r="Q204" s="206"/>
      <c r="R204" s="206"/>
      <c r="S204" s="206"/>
      <c r="T204" s="207"/>
      <c r="AT204" s="202" t="s">
        <v>133</v>
      </c>
      <c r="AU204" s="202" t="s">
        <v>83</v>
      </c>
      <c r="AV204" s="13" t="s">
        <v>76</v>
      </c>
      <c r="AW204" s="13" t="s">
        <v>35</v>
      </c>
      <c r="AX204" s="13" t="s">
        <v>71</v>
      </c>
      <c r="AY204" s="202" t="s">
        <v>122</v>
      </c>
    </row>
    <row r="205" spans="2:65" s="11" customFormat="1">
      <c r="B205" s="185"/>
      <c r="D205" s="182" t="s">
        <v>133</v>
      </c>
      <c r="E205" s="186" t="s">
        <v>5</v>
      </c>
      <c r="F205" s="187" t="s">
        <v>358</v>
      </c>
      <c r="H205" s="188">
        <v>90.575999999999993</v>
      </c>
      <c r="I205" s="189"/>
      <c r="L205" s="185"/>
      <c r="M205" s="190"/>
      <c r="N205" s="191"/>
      <c r="O205" s="191"/>
      <c r="P205" s="191"/>
      <c r="Q205" s="191"/>
      <c r="R205" s="191"/>
      <c r="S205" s="191"/>
      <c r="T205" s="192"/>
      <c r="AT205" s="186" t="s">
        <v>133</v>
      </c>
      <c r="AU205" s="186" t="s">
        <v>83</v>
      </c>
      <c r="AV205" s="11" t="s">
        <v>83</v>
      </c>
      <c r="AW205" s="11" t="s">
        <v>35</v>
      </c>
      <c r="AX205" s="11" t="s">
        <v>71</v>
      </c>
      <c r="AY205" s="186" t="s">
        <v>122</v>
      </c>
    </row>
    <row r="206" spans="2:65" s="12" customFormat="1">
      <c r="B206" s="193"/>
      <c r="D206" s="182" t="s">
        <v>133</v>
      </c>
      <c r="E206" s="194" t="s">
        <v>5</v>
      </c>
      <c r="F206" s="195" t="s">
        <v>213</v>
      </c>
      <c r="H206" s="196">
        <v>90.575999999999993</v>
      </c>
      <c r="I206" s="197"/>
      <c r="L206" s="193"/>
      <c r="M206" s="198"/>
      <c r="N206" s="199"/>
      <c r="O206" s="199"/>
      <c r="P206" s="199"/>
      <c r="Q206" s="199"/>
      <c r="R206" s="199"/>
      <c r="S206" s="199"/>
      <c r="T206" s="200"/>
      <c r="AT206" s="194" t="s">
        <v>133</v>
      </c>
      <c r="AU206" s="194" t="s">
        <v>83</v>
      </c>
      <c r="AV206" s="12" t="s">
        <v>129</v>
      </c>
      <c r="AW206" s="12" t="s">
        <v>35</v>
      </c>
      <c r="AX206" s="12" t="s">
        <v>76</v>
      </c>
      <c r="AY206" s="194" t="s">
        <v>122</v>
      </c>
    </row>
    <row r="207" spans="2:65" s="1" customFormat="1" ht="16.5" customHeight="1">
      <c r="B207" s="169"/>
      <c r="C207" s="208" t="s">
        <v>359</v>
      </c>
      <c r="D207" s="208" t="s">
        <v>246</v>
      </c>
      <c r="E207" s="209" t="s">
        <v>360</v>
      </c>
      <c r="F207" s="210" t="s">
        <v>361</v>
      </c>
      <c r="G207" s="211" t="s">
        <v>178</v>
      </c>
      <c r="H207" s="212">
        <v>0.105</v>
      </c>
      <c r="I207" s="213"/>
      <c r="J207" s="214">
        <f>ROUND(I207*H207,2)</f>
        <v>0</v>
      </c>
      <c r="K207" s="210" t="s">
        <v>128</v>
      </c>
      <c r="L207" s="215"/>
      <c r="M207" s="216" t="s">
        <v>5</v>
      </c>
      <c r="N207" s="217" t="s">
        <v>42</v>
      </c>
      <c r="O207" s="42"/>
      <c r="P207" s="179">
        <f>O207*H207</f>
        <v>0</v>
      </c>
      <c r="Q207" s="179">
        <v>1</v>
      </c>
      <c r="R207" s="179">
        <f>Q207*H207</f>
        <v>0.105</v>
      </c>
      <c r="S207" s="179">
        <v>0</v>
      </c>
      <c r="T207" s="180">
        <f>S207*H207</f>
        <v>0</v>
      </c>
      <c r="AR207" s="23" t="s">
        <v>303</v>
      </c>
      <c r="AT207" s="23" t="s">
        <v>246</v>
      </c>
      <c r="AU207" s="23" t="s">
        <v>83</v>
      </c>
      <c r="AY207" s="23" t="s">
        <v>122</v>
      </c>
      <c r="BE207" s="181">
        <f>IF(N207="základní",J207,0)</f>
        <v>0</v>
      </c>
      <c r="BF207" s="181">
        <f>IF(N207="snížená",J207,0)</f>
        <v>0</v>
      </c>
      <c r="BG207" s="181">
        <f>IF(N207="zákl. přenesená",J207,0)</f>
        <v>0</v>
      </c>
      <c r="BH207" s="181">
        <f>IF(N207="sníž. přenesená",J207,0)</f>
        <v>0</v>
      </c>
      <c r="BI207" s="181">
        <f>IF(N207="nulová",J207,0)</f>
        <v>0</v>
      </c>
      <c r="BJ207" s="23" t="s">
        <v>76</v>
      </c>
      <c r="BK207" s="181">
        <f>ROUND(I207*H207,2)</f>
        <v>0</v>
      </c>
      <c r="BL207" s="23" t="s">
        <v>207</v>
      </c>
      <c r="BM207" s="23" t="s">
        <v>362</v>
      </c>
    </row>
    <row r="208" spans="2:65" s="11" customFormat="1">
      <c r="B208" s="185"/>
      <c r="D208" s="182" t="s">
        <v>133</v>
      </c>
      <c r="F208" s="187" t="s">
        <v>363</v>
      </c>
      <c r="H208" s="188">
        <v>0.105</v>
      </c>
      <c r="I208" s="189"/>
      <c r="L208" s="185"/>
      <c r="M208" s="190"/>
      <c r="N208" s="191"/>
      <c r="O208" s="191"/>
      <c r="P208" s="191"/>
      <c r="Q208" s="191"/>
      <c r="R208" s="191"/>
      <c r="S208" s="191"/>
      <c r="T208" s="192"/>
      <c r="AT208" s="186" t="s">
        <v>133</v>
      </c>
      <c r="AU208" s="186" t="s">
        <v>83</v>
      </c>
      <c r="AV208" s="11" t="s">
        <v>83</v>
      </c>
      <c r="AW208" s="11" t="s">
        <v>6</v>
      </c>
      <c r="AX208" s="11" t="s">
        <v>76</v>
      </c>
      <c r="AY208" s="186" t="s">
        <v>122</v>
      </c>
    </row>
    <row r="209" spans="2:65" s="1" customFormat="1" ht="25.5" customHeight="1">
      <c r="B209" s="169"/>
      <c r="C209" s="170" t="s">
        <v>364</v>
      </c>
      <c r="D209" s="170" t="s">
        <v>124</v>
      </c>
      <c r="E209" s="171" t="s">
        <v>365</v>
      </c>
      <c r="F209" s="172" t="s">
        <v>366</v>
      </c>
      <c r="G209" s="173" t="s">
        <v>332</v>
      </c>
      <c r="H209" s="174">
        <v>102.77500000000001</v>
      </c>
      <c r="I209" s="175"/>
      <c r="J209" s="176">
        <f>ROUND(I209*H209,2)</f>
        <v>0</v>
      </c>
      <c r="K209" s="172" t="s">
        <v>128</v>
      </c>
      <c r="L209" s="41"/>
      <c r="M209" s="177" t="s">
        <v>5</v>
      </c>
      <c r="N209" s="178" t="s">
        <v>42</v>
      </c>
      <c r="O209" s="42"/>
      <c r="P209" s="179">
        <f>O209*H209</f>
        <v>0</v>
      </c>
      <c r="Q209" s="179">
        <v>6.0000000000000002E-5</v>
      </c>
      <c r="R209" s="179">
        <f>Q209*H209</f>
        <v>6.1665000000000001E-3</v>
      </c>
      <c r="S209" s="179">
        <v>0</v>
      </c>
      <c r="T209" s="180">
        <f>S209*H209</f>
        <v>0</v>
      </c>
      <c r="AR209" s="23" t="s">
        <v>207</v>
      </c>
      <c r="AT209" s="23" t="s">
        <v>124</v>
      </c>
      <c r="AU209" s="23" t="s">
        <v>83</v>
      </c>
      <c r="AY209" s="23" t="s">
        <v>122</v>
      </c>
      <c r="BE209" s="181">
        <f>IF(N209="základní",J209,0)</f>
        <v>0</v>
      </c>
      <c r="BF209" s="181">
        <f>IF(N209="snížená",J209,0)</f>
        <v>0</v>
      </c>
      <c r="BG209" s="181">
        <f>IF(N209="zákl. přenesená",J209,0)</f>
        <v>0</v>
      </c>
      <c r="BH209" s="181">
        <f>IF(N209="sníž. přenesená",J209,0)</f>
        <v>0</v>
      </c>
      <c r="BI209" s="181">
        <f>IF(N209="nulová",J209,0)</f>
        <v>0</v>
      </c>
      <c r="BJ209" s="23" t="s">
        <v>76</v>
      </c>
      <c r="BK209" s="181">
        <f>ROUND(I209*H209,2)</f>
        <v>0</v>
      </c>
      <c r="BL209" s="23" t="s">
        <v>207</v>
      </c>
      <c r="BM209" s="23" t="s">
        <v>367</v>
      </c>
    </row>
    <row r="210" spans="2:65" s="1" customFormat="1" ht="27">
      <c r="B210" s="41"/>
      <c r="D210" s="182" t="s">
        <v>131</v>
      </c>
      <c r="F210" s="183" t="s">
        <v>334</v>
      </c>
      <c r="I210" s="144"/>
      <c r="L210" s="41"/>
      <c r="M210" s="184"/>
      <c r="N210" s="42"/>
      <c r="O210" s="42"/>
      <c r="P210" s="42"/>
      <c r="Q210" s="42"/>
      <c r="R210" s="42"/>
      <c r="S210" s="42"/>
      <c r="T210" s="70"/>
      <c r="AT210" s="23" t="s">
        <v>131</v>
      </c>
      <c r="AU210" s="23" t="s">
        <v>83</v>
      </c>
    </row>
    <row r="211" spans="2:65" s="13" customFormat="1">
      <c r="B211" s="201"/>
      <c r="D211" s="182" t="s">
        <v>133</v>
      </c>
      <c r="E211" s="202" t="s">
        <v>5</v>
      </c>
      <c r="F211" s="203" t="s">
        <v>368</v>
      </c>
      <c r="H211" s="202" t="s">
        <v>5</v>
      </c>
      <c r="I211" s="204"/>
      <c r="L211" s="201"/>
      <c r="M211" s="205"/>
      <c r="N211" s="206"/>
      <c r="O211" s="206"/>
      <c r="P211" s="206"/>
      <c r="Q211" s="206"/>
      <c r="R211" s="206"/>
      <c r="S211" s="206"/>
      <c r="T211" s="207"/>
      <c r="AT211" s="202" t="s">
        <v>133</v>
      </c>
      <c r="AU211" s="202" t="s">
        <v>83</v>
      </c>
      <c r="AV211" s="13" t="s">
        <v>76</v>
      </c>
      <c r="AW211" s="13" t="s">
        <v>35</v>
      </c>
      <c r="AX211" s="13" t="s">
        <v>71</v>
      </c>
      <c r="AY211" s="202" t="s">
        <v>122</v>
      </c>
    </row>
    <row r="212" spans="2:65" s="11" customFormat="1">
      <c r="B212" s="185"/>
      <c r="D212" s="182" t="s">
        <v>133</v>
      </c>
      <c r="E212" s="186" t="s">
        <v>5</v>
      </c>
      <c r="F212" s="187" t="s">
        <v>369</v>
      </c>
      <c r="H212" s="188">
        <v>54.872</v>
      </c>
      <c r="I212" s="189"/>
      <c r="L212" s="185"/>
      <c r="M212" s="190"/>
      <c r="N212" s="191"/>
      <c r="O212" s="191"/>
      <c r="P212" s="191"/>
      <c r="Q212" s="191"/>
      <c r="R212" s="191"/>
      <c r="S212" s="191"/>
      <c r="T212" s="192"/>
      <c r="AT212" s="186" t="s">
        <v>133</v>
      </c>
      <c r="AU212" s="186" t="s">
        <v>83</v>
      </c>
      <c r="AV212" s="11" t="s">
        <v>83</v>
      </c>
      <c r="AW212" s="11" t="s">
        <v>35</v>
      </c>
      <c r="AX212" s="11" t="s">
        <v>71</v>
      </c>
      <c r="AY212" s="186" t="s">
        <v>122</v>
      </c>
    </row>
    <row r="213" spans="2:65" s="13" customFormat="1">
      <c r="B213" s="201"/>
      <c r="D213" s="182" t="s">
        <v>133</v>
      </c>
      <c r="E213" s="202" t="s">
        <v>5</v>
      </c>
      <c r="F213" s="203" t="s">
        <v>370</v>
      </c>
      <c r="H213" s="202" t="s">
        <v>5</v>
      </c>
      <c r="I213" s="204"/>
      <c r="L213" s="201"/>
      <c r="M213" s="205"/>
      <c r="N213" s="206"/>
      <c r="O213" s="206"/>
      <c r="P213" s="206"/>
      <c r="Q213" s="206"/>
      <c r="R213" s="206"/>
      <c r="S213" s="206"/>
      <c r="T213" s="207"/>
      <c r="AT213" s="202" t="s">
        <v>133</v>
      </c>
      <c r="AU213" s="202" t="s">
        <v>83</v>
      </c>
      <c r="AV213" s="13" t="s">
        <v>76</v>
      </c>
      <c r="AW213" s="13" t="s">
        <v>35</v>
      </c>
      <c r="AX213" s="13" t="s">
        <v>71</v>
      </c>
      <c r="AY213" s="202" t="s">
        <v>122</v>
      </c>
    </row>
    <row r="214" spans="2:65" s="11" customFormat="1">
      <c r="B214" s="185"/>
      <c r="D214" s="182" t="s">
        <v>133</v>
      </c>
      <c r="E214" s="186" t="s">
        <v>5</v>
      </c>
      <c r="F214" s="187" t="s">
        <v>371</v>
      </c>
      <c r="H214" s="188">
        <v>16.385999999999999</v>
      </c>
      <c r="I214" s="189"/>
      <c r="L214" s="185"/>
      <c r="M214" s="190"/>
      <c r="N214" s="191"/>
      <c r="O214" s="191"/>
      <c r="P214" s="191"/>
      <c r="Q214" s="191"/>
      <c r="R214" s="191"/>
      <c r="S214" s="191"/>
      <c r="T214" s="192"/>
      <c r="AT214" s="186" t="s">
        <v>133</v>
      </c>
      <c r="AU214" s="186" t="s">
        <v>83</v>
      </c>
      <c r="AV214" s="11" t="s">
        <v>83</v>
      </c>
      <c r="AW214" s="11" t="s">
        <v>35</v>
      </c>
      <c r="AX214" s="11" t="s">
        <v>71</v>
      </c>
      <c r="AY214" s="186" t="s">
        <v>122</v>
      </c>
    </row>
    <row r="215" spans="2:65" s="13" customFormat="1">
      <c r="B215" s="201"/>
      <c r="D215" s="182" t="s">
        <v>133</v>
      </c>
      <c r="E215" s="202" t="s">
        <v>5</v>
      </c>
      <c r="F215" s="203" t="s">
        <v>372</v>
      </c>
      <c r="H215" s="202" t="s">
        <v>5</v>
      </c>
      <c r="I215" s="204"/>
      <c r="L215" s="201"/>
      <c r="M215" s="205"/>
      <c r="N215" s="206"/>
      <c r="O215" s="206"/>
      <c r="P215" s="206"/>
      <c r="Q215" s="206"/>
      <c r="R215" s="206"/>
      <c r="S215" s="206"/>
      <c r="T215" s="207"/>
      <c r="AT215" s="202" t="s">
        <v>133</v>
      </c>
      <c r="AU215" s="202" t="s">
        <v>83</v>
      </c>
      <c r="AV215" s="13" t="s">
        <v>76</v>
      </c>
      <c r="AW215" s="13" t="s">
        <v>35</v>
      </c>
      <c r="AX215" s="13" t="s">
        <v>71</v>
      </c>
      <c r="AY215" s="202" t="s">
        <v>122</v>
      </c>
    </row>
    <row r="216" spans="2:65" s="11" customFormat="1">
      <c r="B216" s="185"/>
      <c r="D216" s="182" t="s">
        <v>133</v>
      </c>
      <c r="E216" s="186" t="s">
        <v>5</v>
      </c>
      <c r="F216" s="187" t="s">
        <v>373</v>
      </c>
      <c r="H216" s="188">
        <v>15.968</v>
      </c>
      <c r="I216" s="189"/>
      <c r="L216" s="185"/>
      <c r="M216" s="190"/>
      <c r="N216" s="191"/>
      <c r="O216" s="191"/>
      <c r="P216" s="191"/>
      <c r="Q216" s="191"/>
      <c r="R216" s="191"/>
      <c r="S216" s="191"/>
      <c r="T216" s="192"/>
      <c r="AT216" s="186" t="s">
        <v>133</v>
      </c>
      <c r="AU216" s="186" t="s">
        <v>83</v>
      </c>
      <c r="AV216" s="11" t="s">
        <v>83</v>
      </c>
      <c r="AW216" s="11" t="s">
        <v>35</v>
      </c>
      <c r="AX216" s="11" t="s">
        <v>71</v>
      </c>
      <c r="AY216" s="186" t="s">
        <v>122</v>
      </c>
    </row>
    <row r="217" spans="2:65" s="13" customFormat="1">
      <c r="B217" s="201"/>
      <c r="D217" s="182" t="s">
        <v>133</v>
      </c>
      <c r="E217" s="202" t="s">
        <v>5</v>
      </c>
      <c r="F217" s="203" t="s">
        <v>374</v>
      </c>
      <c r="H217" s="202" t="s">
        <v>5</v>
      </c>
      <c r="I217" s="204"/>
      <c r="L217" s="201"/>
      <c r="M217" s="205"/>
      <c r="N217" s="206"/>
      <c r="O217" s="206"/>
      <c r="P217" s="206"/>
      <c r="Q217" s="206"/>
      <c r="R217" s="206"/>
      <c r="S217" s="206"/>
      <c r="T217" s="207"/>
      <c r="AT217" s="202" t="s">
        <v>133</v>
      </c>
      <c r="AU217" s="202" t="s">
        <v>83</v>
      </c>
      <c r="AV217" s="13" t="s">
        <v>76</v>
      </c>
      <c r="AW217" s="13" t="s">
        <v>35</v>
      </c>
      <c r="AX217" s="13" t="s">
        <v>71</v>
      </c>
      <c r="AY217" s="202" t="s">
        <v>122</v>
      </c>
    </row>
    <row r="218" spans="2:65" s="11" customFormat="1">
      <c r="B218" s="185"/>
      <c r="D218" s="182" t="s">
        <v>133</v>
      </c>
      <c r="E218" s="186" t="s">
        <v>5</v>
      </c>
      <c r="F218" s="187" t="s">
        <v>375</v>
      </c>
      <c r="H218" s="188">
        <v>15.548999999999999</v>
      </c>
      <c r="I218" s="189"/>
      <c r="L218" s="185"/>
      <c r="M218" s="190"/>
      <c r="N218" s="191"/>
      <c r="O218" s="191"/>
      <c r="P218" s="191"/>
      <c r="Q218" s="191"/>
      <c r="R218" s="191"/>
      <c r="S218" s="191"/>
      <c r="T218" s="192"/>
      <c r="AT218" s="186" t="s">
        <v>133</v>
      </c>
      <c r="AU218" s="186" t="s">
        <v>83</v>
      </c>
      <c r="AV218" s="11" t="s">
        <v>83</v>
      </c>
      <c r="AW218" s="11" t="s">
        <v>35</v>
      </c>
      <c r="AX218" s="11" t="s">
        <v>71</v>
      </c>
      <c r="AY218" s="186" t="s">
        <v>122</v>
      </c>
    </row>
    <row r="219" spans="2:65" s="12" customFormat="1">
      <c r="B219" s="193"/>
      <c r="D219" s="182" t="s">
        <v>133</v>
      </c>
      <c r="E219" s="194" t="s">
        <v>5</v>
      </c>
      <c r="F219" s="195" t="s">
        <v>213</v>
      </c>
      <c r="H219" s="196">
        <v>102.77500000000001</v>
      </c>
      <c r="I219" s="197"/>
      <c r="L219" s="193"/>
      <c r="M219" s="198"/>
      <c r="N219" s="199"/>
      <c r="O219" s="199"/>
      <c r="P219" s="199"/>
      <c r="Q219" s="199"/>
      <c r="R219" s="199"/>
      <c r="S219" s="199"/>
      <c r="T219" s="200"/>
      <c r="AT219" s="194" t="s">
        <v>133</v>
      </c>
      <c r="AU219" s="194" t="s">
        <v>83</v>
      </c>
      <c r="AV219" s="12" t="s">
        <v>129</v>
      </c>
      <c r="AW219" s="12" t="s">
        <v>35</v>
      </c>
      <c r="AX219" s="12" t="s">
        <v>76</v>
      </c>
      <c r="AY219" s="194" t="s">
        <v>122</v>
      </c>
    </row>
    <row r="220" spans="2:65" s="1" customFormat="1" ht="16.5" customHeight="1">
      <c r="B220" s="169"/>
      <c r="C220" s="208" t="s">
        <v>376</v>
      </c>
      <c r="D220" s="208" t="s">
        <v>246</v>
      </c>
      <c r="E220" s="209" t="s">
        <v>377</v>
      </c>
      <c r="F220" s="210" t="s">
        <v>378</v>
      </c>
      <c r="G220" s="211" t="s">
        <v>178</v>
      </c>
      <c r="H220" s="212">
        <v>0.11799999999999999</v>
      </c>
      <c r="I220" s="213"/>
      <c r="J220" s="214">
        <f>ROUND(I220*H220,2)</f>
        <v>0</v>
      </c>
      <c r="K220" s="210" t="s">
        <v>128</v>
      </c>
      <c r="L220" s="215"/>
      <c r="M220" s="216" t="s">
        <v>5</v>
      </c>
      <c r="N220" s="217" t="s">
        <v>42</v>
      </c>
      <c r="O220" s="42"/>
      <c r="P220" s="179">
        <f>O220*H220</f>
        <v>0</v>
      </c>
      <c r="Q220" s="179">
        <v>1</v>
      </c>
      <c r="R220" s="179">
        <f>Q220*H220</f>
        <v>0.11799999999999999</v>
      </c>
      <c r="S220" s="179">
        <v>0</v>
      </c>
      <c r="T220" s="180">
        <f>S220*H220</f>
        <v>0</v>
      </c>
      <c r="AR220" s="23" t="s">
        <v>303</v>
      </c>
      <c r="AT220" s="23" t="s">
        <v>246</v>
      </c>
      <c r="AU220" s="23" t="s">
        <v>83</v>
      </c>
      <c r="AY220" s="23" t="s">
        <v>122</v>
      </c>
      <c r="BE220" s="181">
        <f>IF(N220="základní",J220,0)</f>
        <v>0</v>
      </c>
      <c r="BF220" s="181">
        <f>IF(N220="snížená",J220,0)</f>
        <v>0</v>
      </c>
      <c r="BG220" s="181">
        <f>IF(N220="zákl. přenesená",J220,0)</f>
        <v>0</v>
      </c>
      <c r="BH220" s="181">
        <f>IF(N220="sníž. přenesená",J220,0)</f>
        <v>0</v>
      </c>
      <c r="BI220" s="181">
        <f>IF(N220="nulová",J220,0)</f>
        <v>0</v>
      </c>
      <c r="BJ220" s="23" t="s">
        <v>76</v>
      </c>
      <c r="BK220" s="181">
        <f>ROUND(I220*H220,2)</f>
        <v>0</v>
      </c>
      <c r="BL220" s="23" t="s">
        <v>207</v>
      </c>
      <c r="BM220" s="23" t="s">
        <v>379</v>
      </c>
    </row>
    <row r="221" spans="2:65" s="11" customFormat="1">
      <c r="B221" s="185"/>
      <c r="D221" s="182" t="s">
        <v>133</v>
      </c>
      <c r="F221" s="187" t="s">
        <v>380</v>
      </c>
      <c r="H221" s="188">
        <v>0.11799999999999999</v>
      </c>
      <c r="I221" s="189"/>
      <c r="L221" s="185"/>
      <c r="M221" s="190"/>
      <c r="N221" s="191"/>
      <c r="O221" s="191"/>
      <c r="P221" s="191"/>
      <c r="Q221" s="191"/>
      <c r="R221" s="191"/>
      <c r="S221" s="191"/>
      <c r="T221" s="192"/>
      <c r="AT221" s="186" t="s">
        <v>133</v>
      </c>
      <c r="AU221" s="186" t="s">
        <v>83</v>
      </c>
      <c r="AV221" s="11" t="s">
        <v>83</v>
      </c>
      <c r="AW221" s="11" t="s">
        <v>6</v>
      </c>
      <c r="AX221" s="11" t="s">
        <v>76</v>
      </c>
      <c r="AY221" s="186" t="s">
        <v>122</v>
      </c>
    </row>
    <row r="222" spans="2:65" s="1" customFormat="1" ht="16.5" customHeight="1">
      <c r="B222" s="169"/>
      <c r="C222" s="170" t="s">
        <v>381</v>
      </c>
      <c r="D222" s="170" t="s">
        <v>124</v>
      </c>
      <c r="E222" s="171" t="s">
        <v>382</v>
      </c>
      <c r="F222" s="172" t="s">
        <v>383</v>
      </c>
      <c r="G222" s="173" t="s">
        <v>205</v>
      </c>
      <c r="H222" s="174">
        <v>1</v>
      </c>
      <c r="I222" s="175"/>
      <c r="J222" s="176">
        <f>ROUND(I222*H222,2)</f>
        <v>0</v>
      </c>
      <c r="K222" s="172" t="s">
        <v>5</v>
      </c>
      <c r="L222" s="41"/>
      <c r="M222" s="177" t="s">
        <v>5</v>
      </c>
      <c r="N222" s="178" t="s">
        <v>42</v>
      </c>
      <c r="O222" s="42"/>
      <c r="P222" s="179">
        <f>O222*H222</f>
        <v>0</v>
      </c>
      <c r="Q222" s="179">
        <v>0</v>
      </c>
      <c r="R222" s="179">
        <f>Q222*H222</f>
        <v>0</v>
      </c>
      <c r="S222" s="179">
        <v>0</v>
      </c>
      <c r="T222" s="180">
        <f>S222*H222</f>
        <v>0</v>
      </c>
      <c r="AR222" s="23" t="s">
        <v>207</v>
      </c>
      <c r="AT222" s="23" t="s">
        <v>124</v>
      </c>
      <c r="AU222" s="23" t="s">
        <v>83</v>
      </c>
      <c r="AY222" s="23" t="s">
        <v>122</v>
      </c>
      <c r="BE222" s="181">
        <f>IF(N222="základní",J222,0)</f>
        <v>0</v>
      </c>
      <c r="BF222" s="181">
        <f>IF(N222="snížená",J222,0)</f>
        <v>0</v>
      </c>
      <c r="BG222" s="181">
        <f>IF(N222="zákl. přenesená",J222,0)</f>
        <v>0</v>
      </c>
      <c r="BH222" s="181">
        <f>IF(N222="sníž. přenesená",J222,0)</f>
        <v>0</v>
      </c>
      <c r="BI222" s="181">
        <f>IF(N222="nulová",J222,0)</f>
        <v>0</v>
      </c>
      <c r="BJ222" s="23" t="s">
        <v>76</v>
      </c>
      <c r="BK222" s="181">
        <f>ROUND(I222*H222,2)</f>
        <v>0</v>
      </c>
      <c r="BL222" s="23" t="s">
        <v>207</v>
      </c>
      <c r="BM222" s="23" t="s">
        <v>384</v>
      </c>
    </row>
    <row r="223" spans="2:65" s="1" customFormat="1" ht="25.5" customHeight="1">
      <c r="B223" s="169"/>
      <c r="C223" s="170" t="s">
        <v>385</v>
      </c>
      <c r="D223" s="170" t="s">
        <v>124</v>
      </c>
      <c r="E223" s="171" t="s">
        <v>386</v>
      </c>
      <c r="F223" s="172" t="s">
        <v>387</v>
      </c>
      <c r="G223" s="173" t="s">
        <v>205</v>
      </c>
      <c r="H223" s="174">
        <v>1</v>
      </c>
      <c r="I223" s="175"/>
      <c r="J223" s="176">
        <f>ROUND(I223*H223,2)</f>
        <v>0</v>
      </c>
      <c r="K223" s="172" t="s">
        <v>5</v>
      </c>
      <c r="L223" s="41"/>
      <c r="M223" s="177" t="s">
        <v>5</v>
      </c>
      <c r="N223" s="178" t="s">
        <v>42</v>
      </c>
      <c r="O223" s="42"/>
      <c r="P223" s="179">
        <f>O223*H223</f>
        <v>0</v>
      </c>
      <c r="Q223" s="179">
        <v>0</v>
      </c>
      <c r="R223" s="179">
        <f>Q223*H223</f>
        <v>0</v>
      </c>
      <c r="S223" s="179">
        <v>0</v>
      </c>
      <c r="T223" s="180">
        <f>S223*H223</f>
        <v>0</v>
      </c>
      <c r="AR223" s="23" t="s">
        <v>207</v>
      </c>
      <c r="AT223" s="23" t="s">
        <v>124</v>
      </c>
      <c r="AU223" s="23" t="s">
        <v>83</v>
      </c>
      <c r="AY223" s="23" t="s">
        <v>122</v>
      </c>
      <c r="BE223" s="181">
        <f>IF(N223="základní",J223,0)</f>
        <v>0</v>
      </c>
      <c r="BF223" s="181">
        <f>IF(N223="snížená",J223,0)</f>
        <v>0</v>
      </c>
      <c r="BG223" s="181">
        <f>IF(N223="zákl. přenesená",J223,0)</f>
        <v>0</v>
      </c>
      <c r="BH223" s="181">
        <f>IF(N223="sníž. přenesená",J223,0)</f>
        <v>0</v>
      </c>
      <c r="BI223" s="181">
        <f>IF(N223="nulová",J223,0)</f>
        <v>0</v>
      </c>
      <c r="BJ223" s="23" t="s">
        <v>76</v>
      </c>
      <c r="BK223" s="181">
        <f>ROUND(I223*H223,2)</f>
        <v>0</v>
      </c>
      <c r="BL223" s="23" t="s">
        <v>207</v>
      </c>
      <c r="BM223" s="23" t="s">
        <v>388</v>
      </c>
    </row>
    <row r="224" spans="2:65" s="1" customFormat="1" ht="25.5" customHeight="1">
      <c r="B224" s="169"/>
      <c r="C224" s="170" t="s">
        <v>389</v>
      </c>
      <c r="D224" s="170" t="s">
        <v>124</v>
      </c>
      <c r="E224" s="171" t="s">
        <v>390</v>
      </c>
      <c r="F224" s="172" t="s">
        <v>391</v>
      </c>
      <c r="G224" s="173" t="s">
        <v>205</v>
      </c>
      <c r="H224" s="174">
        <v>1</v>
      </c>
      <c r="I224" s="175"/>
      <c r="J224" s="176">
        <f>ROUND(I224*H224,2)</f>
        <v>0</v>
      </c>
      <c r="K224" s="172" t="s">
        <v>5</v>
      </c>
      <c r="L224" s="41"/>
      <c r="M224" s="177" t="s">
        <v>5</v>
      </c>
      <c r="N224" s="178" t="s">
        <v>42</v>
      </c>
      <c r="O224" s="42"/>
      <c r="P224" s="179">
        <f>O224*H224</f>
        <v>0</v>
      </c>
      <c r="Q224" s="179">
        <v>0</v>
      </c>
      <c r="R224" s="179">
        <f>Q224*H224</f>
        <v>0</v>
      </c>
      <c r="S224" s="179">
        <v>0</v>
      </c>
      <c r="T224" s="180">
        <f>S224*H224</f>
        <v>0</v>
      </c>
      <c r="AR224" s="23" t="s">
        <v>207</v>
      </c>
      <c r="AT224" s="23" t="s">
        <v>124</v>
      </c>
      <c r="AU224" s="23" t="s">
        <v>83</v>
      </c>
      <c r="AY224" s="23" t="s">
        <v>122</v>
      </c>
      <c r="BE224" s="181">
        <f>IF(N224="základní",J224,0)</f>
        <v>0</v>
      </c>
      <c r="BF224" s="181">
        <f>IF(N224="snížená",J224,0)</f>
        <v>0</v>
      </c>
      <c r="BG224" s="181">
        <f>IF(N224="zákl. přenesená",J224,0)</f>
        <v>0</v>
      </c>
      <c r="BH224" s="181">
        <f>IF(N224="sníž. přenesená",J224,0)</f>
        <v>0</v>
      </c>
      <c r="BI224" s="181">
        <f>IF(N224="nulová",J224,0)</f>
        <v>0</v>
      </c>
      <c r="BJ224" s="23" t="s">
        <v>76</v>
      </c>
      <c r="BK224" s="181">
        <f>ROUND(I224*H224,2)</f>
        <v>0</v>
      </c>
      <c r="BL224" s="23" t="s">
        <v>207</v>
      </c>
      <c r="BM224" s="23" t="s">
        <v>392</v>
      </c>
    </row>
    <row r="225" spans="2:65" s="1" customFormat="1" ht="16.5" customHeight="1">
      <c r="B225" s="169"/>
      <c r="C225" s="170" t="s">
        <v>393</v>
      </c>
      <c r="D225" s="170" t="s">
        <v>124</v>
      </c>
      <c r="E225" s="171" t="s">
        <v>394</v>
      </c>
      <c r="F225" s="172" t="s">
        <v>395</v>
      </c>
      <c r="G225" s="173" t="s">
        <v>332</v>
      </c>
      <c r="H225" s="174">
        <v>234.12899999999999</v>
      </c>
      <c r="I225" s="175"/>
      <c r="J225" s="176">
        <f>ROUND(I225*H225,2)</f>
        <v>0</v>
      </c>
      <c r="K225" s="172" t="s">
        <v>5</v>
      </c>
      <c r="L225" s="41"/>
      <c r="M225" s="177" t="s">
        <v>5</v>
      </c>
      <c r="N225" s="178" t="s">
        <v>42</v>
      </c>
      <c r="O225" s="42"/>
      <c r="P225" s="179">
        <f>O225*H225</f>
        <v>0</v>
      </c>
      <c r="Q225" s="179">
        <v>0</v>
      </c>
      <c r="R225" s="179">
        <f>Q225*H225</f>
        <v>0</v>
      </c>
      <c r="S225" s="179">
        <v>0</v>
      </c>
      <c r="T225" s="180">
        <f>S225*H225</f>
        <v>0</v>
      </c>
      <c r="AR225" s="23" t="s">
        <v>207</v>
      </c>
      <c r="AT225" s="23" t="s">
        <v>124</v>
      </c>
      <c r="AU225" s="23" t="s">
        <v>83</v>
      </c>
      <c r="AY225" s="23" t="s">
        <v>122</v>
      </c>
      <c r="BE225" s="181">
        <f>IF(N225="základní",J225,0)</f>
        <v>0</v>
      </c>
      <c r="BF225" s="181">
        <f>IF(N225="snížená",J225,0)</f>
        <v>0</v>
      </c>
      <c r="BG225" s="181">
        <f>IF(N225="zákl. přenesená",J225,0)</f>
        <v>0</v>
      </c>
      <c r="BH225" s="181">
        <f>IF(N225="sníž. přenesená",J225,0)</f>
        <v>0</v>
      </c>
      <c r="BI225" s="181">
        <f>IF(N225="nulová",J225,0)</f>
        <v>0</v>
      </c>
      <c r="BJ225" s="23" t="s">
        <v>76</v>
      </c>
      <c r="BK225" s="181">
        <f>ROUND(I225*H225,2)</f>
        <v>0</v>
      </c>
      <c r="BL225" s="23" t="s">
        <v>207</v>
      </c>
      <c r="BM225" s="23" t="s">
        <v>396</v>
      </c>
    </row>
    <row r="226" spans="2:65" s="13" customFormat="1">
      <c r="B226" s="201"/>
      <c r="D226" s="182" t="s">
        <v>133</v>
      </c>
      <c r="E226" s="202" t="s">
        <v>5</v>
      </c>
      <c r="F226" s="203" t="s">
        <v>335</v>
      </c>
      <c r="H226" s="202" t="s">
        <v>5</v>
      </c>
      <c r="I226" s="204"/>
      <c r="L226" s="201"/>
      <c r="M226" s="205"/>
      <c r="N226" s="206"/>
      <c r="O226" s="206"/>
      <c r="P226" s="206"/>
      <c r="Q226" s="206"/>
      <c r="R226" s="206"/>
      <c r="S226" s="206"/>
      <c r="T226" s="207"/>
      <c r="AT226" s="202" t="s">
        <v>133</v>
      </c>
      <c r="AU226" s="202" t="s">
        <v>83</v>
      </c>
      <c r="AV226" s="13" t="s">
        <v>76</v>
      </c>
      <c r="AW226" s="13" t="s">
        <v>35</v>
      </c>
      <c r="AX226" s="13" t="s">
        <v>71</v>
      </c>
      <c r="AY226" s="202" t="s">
        <v>122</v>
      </c>
    </row>
    <row r="227" spans="2:65" s="11" customFormat="1">
      <c r="B227" s="185"/>
      <c r="D227" s="182" t="s">
        <v>133</v>
      </c>
      <c r="E227" s="186" t="s">
        <v>5</v>
      </c>
      <c r="F227" s="187" t="s">
        <v>336</v>
      </c>
      <c r="H227" s="188">
        <v>18.431999999999999</v>
      </c>
      <c r="I227" s="189"/>
      <c r="L227" s="185"/>
      <c r="M227" s="190"/>
      <c r="N227" s="191"/>
      <c r="O227" s="191"/>
      <c r="P227" s="191"/>
      <c r="Q227" s="191"/>
      <c r="R227" s="191"/>
      <c r="S227" s="191"/>
      <c r="T227" s="192"/>
      <c r="AT227" s="186" t="s">
        <v>133</v>
      </c>
      <c r="AU227" s="186" t="s">
        <v>83</v>
      </c>
      <c r="AV227" s="11" t="s">
        <v>83</v>
      </c>
      <c r="AW227" s="11" t="s">
        <v>35</v>
      </c>
      <c r="AX227" s="11" t="s">
        <v>71</v>
      </c>
      <c r="AY227" s="186" t="s">
        <v>122</v>
      </c>
    </row>
    <row r="228" spans="2:65" s="13" customFormat="1">
      <c r="B228" s="201"/>
      <c r="D228" s="182" t="s">
        <v>133</v>
      </c>
      <c r="E228" s="202" t="s">
        <v>5</v>
      </c>
      <c r="F228" s="203" t="s">
        <v>337</v>
      </c>
      <c r="H228" s="202" t="s">
        <v>5</v>
      </c>
      <c r="I228" s="204"/>
      <c r="L228" s="201"/>
      <c r="M228" s="205"/>
      <c r="N228" s="206"/>
      <c r="O228" s="206"/>
      <c r="P228" s="206"/>
      <c r="Q228" s="206"/>
      <c r="R228" s="206"/>
      <c r="S228" s="206"/>
      <c r="T228" s="207"/>
      <c r="AT228" s="202" t="s">
        <v>133</v>
      </c>
      <c r="AU228" s="202" t="s">
        <v>83</v>
      </c>
      <c r="AV228" s="13" t="s">
        <v>76</v>
      </c>
      <c r="AW228" s="13" t="s">
        <v>35</v>
      </c>
      <c r="AX228" s="13" t="s">
        <v>71</v>
      </c>
      <c r="AY228" s="202" t="s">
        <v>122</v>
      </c>
    </row>
    <row r="229" spans="2:65" s="11" customFormat="1">
      <c r="B229" s="185"/>
      <c r="D229" s="182" t="s">
        <v>133</v>
      </c>
      <c r="E229" s="186" t="s">
        <v>5</v>
      </c>
      <c r="F229" s="187" t="s">
        <v>338</v>
      </c>
      <c r="H229" s="188">
        <v>7.68</v>
      </c>
      <c r="I229" s="189"/>
      <c r="L229" s="185"/>
      <c r="M229" s="190"/>
      <c r="N229" s="191"/>
      <c r="O229" s="191"/>
      <c r="P229" s="191"/>
      <c r="Q229" s="191"/>
      <c r="R229" s="191"/>
      <c r="S229" s="191"/>
      <c r="T229" s="192"/>
      <c r="AT229" s="186" t="s">
        <v>133</v>
      </c>
      <c r="AU229" s="186" t="s">
        <v>83</v>
      </c>
      <c r="AV229" s="11" t="s">
        <v>83</v>
      </c>
      <c r="AW229" s="11" t="s">
        <v>35</v>
      </c>
      <c r="AX229" s="11" t="s">
        <v>71</v>
      </c>
      <c r="AY229" s="186" t="s">
        <v>122</v>
      </c>
    </row>
    <row r="230" spans="2:65" s="13" customFormat="1">
      <c r="B230" s="201"/>
      <c r="D230" s="182" t="s">
        <v>133</v>
      </c>
      <c r="E230" s="202" t="s">
        <v>5</v>
      </c>
      <c r="F230" s="203" t="s">
        <v>339</v>
      </c>
      <c r="H230" s="202" t="s">
        <v>5</v>
      </c>
      <c r="I230" s="204"/>
      <c r="L230" s="201"/>
      <c r="M230" s="205"/>
      <c r="N230" s="206"/>
      <c r="O230" s="206"/>
      <c r="P230" s="206"/>
      <c r="Q230" s="206"/>
      <c r="R230" s="206"/>
      <c r="S230" s="206"/>
      <c r="T230" s="207"/>
      <c r="AT230" s="202" t="s">
        <v>133</v>
      </c>
      <c r="AU230" s="202" t="s">
        <v>83</v>
      </c>
      <c r="AV230" s="13" t="s">
        <v>76</v>
      </c>
      <c r="AW230" s="13" t="s">
        <v>35</v>
      </c>
      <c r="AX230" s="13" t="s">
        <v>71</v>
      </c>
      <c r="AY230" s="202" t="s">
        <v>122</v>
      </c>
    </row>
    <row r="231" spans="2:65" s="11" customFormat="1">
      <c r="B231" s="185"/>
      <c r="D231" s="182" t="s">
        <v>133</v>
      </c>
      <c r="E231" s="186" t="s">
        <v>5</v>
      </c>
      <c r="F231" s="187" t="s">
        <v>340</v>
      </c>
      <c r="H231" s="188">
        <v>9.0619999999999994</v>
      </c>
      <c r="I231" s="189"/>
      <c r="L231" s="185"/>
      <c r="M231" s="190"/>
      <c r="N231" s="191"/>
      <c r="O231" s="191"/>
      <c r="P231" s="191"/>
      <c r="Q231" s="191"/>
      <c r="R231" s="191"/>
      <c r="S231" s="191"/>
      <c r="T231" s="192"/>
      <c r="AT231" s="186" t="s">
        <v>133</v>
      </c>
      <c r="AU231" s="186" t="s">
        <v>83</v>
      </c>
      <c r="AV231" s="11" t="s">
        <v>83</v>
      </c>
      <c r="AW231" s="11" t="s">
        <v>35</v>
      </c>
      <c r="AX231" s="11" t="s">
        <v>71</v>
      </c>
      <c r="AY231" s="186" t="s">
        <v>122</v>
      </c>
    </row>
    <row r="232" spans="2:65" s="13" customFormat="1">
      <c r="B232" s="201"/>
      <c r="D232" s="182" t="s">
        <v>133</v>
      </c>
      <c r="E232" s="202" t="s">
        <v>5</v>
      </c>
      <c r="F232" s="203" t="s">
        <v>341</v>
      </c>
      <c r="H232" s="202" t="s">
        <v>5</v>
      </c>
      <c r="I232" s="204"/>
      <c r="L232" s="201"/>
      <c r="M232" s="205"/>
      <c r="N232" s="206"/>
      <c r="O232" s="206"/>
      <c r="P232" s="206"/>
      <c r="Q232" s="206"/>
      <c r="R232" s="206"/>
      <c r="S232" s="206"/>
      <c r="T232" s="207"/>
      <c r="AT232" s="202" t="s">
        <v>133</v>
      </c>
      <c r="AU232" s="202" t="s">
        <v>83</v>
      </c>
      <c r="AV232" s="13" t="s">
        <v>76</v>
      </c>
      <c r="AW232" s="13" t="s">
        <v>35</v>
      </c>
      <c r="AX232" s="13" t="s">
        <v>71</v>
      </c>
      <c r="AY232" s="202" t="s">
        <v>122</v>
      </c>
    </row>
    <row r="233" spans="2:65" s="11" customFormat="1">
      <c r="B233" s="185"/>
      <c r="D233" s="182" t="s">
        <v>133</v>
      </c>
      <c r="E233" s="186" t="s">
        <v>5</v>
      </c>
      <c r="F233" s="187" t="s">
        <v>342</v>
      </c>
      <c r="H233" s="188">
        <v>5.5990000000000002</v>
      </c>
      <c r="I233" s="189"/>
      <c r="L233" s="185"/>
      <c r="M233" s="190"/>
      <c r="N233" s="191"/>
      <c r="O233" s="191"/>
      <c r="P233" s="191"/>
      <c r="Q233" s="191"/>
      <c r="R233" s="191"/>
      <c r="S233" s="191"/>
      <c r="T233" s="192"/>
      <c r="AT233" s="186" t="s">
        <v>133</v>
      </c>
      <c r="AU233" s="186" t="s">
        <v>83</v>
      </c>
      <c r="AV233" s="11" t="s">
        <v>83</v>
      </c>
      <c r="AW233" s="11" t="s">
        <v>35</v>
      </c>
      <c r="AX233" s="11" t="s">
        <v>71</v>
      </c>
      <c r="AY233" s="186" t="s">
        <v>122</v>
      </c>
    </row>
    <row r="234" spans="2:65" s="13" customFormat="1">
      <c r="B234" s="201"/>
      <c r="D234" s="182" t="s">
        <v>133</v>
      </c>
      <c r="E234" s="202" t="s">
        <v>5</v>
      </c>
      <c r="F234" s="203" t="s">
        <v>357</v>
      </c>
      <c r="H234" s="202" t="s">
        <v>5</v>
      </c>
      <c r="I234" s="204"/>
      <c r="L234" s="201"/>
      <c r="M234" s="205"/>
      <c r="N234" s="206"/>
      <c r="O234" s="206"/>
      <c r="P234" s="206"/>
      <c r="Q234" s="206"/>
      <c r="R234" s="206"/>
      <c r="S234" s="206"/>
      <c r="T234" s="207"/>
      <c r="AT234" s="202" t="s">
        <v>133</v>
      </c>
      <c r="AU234" s="202" t="s">
        <v>83</v>
      </c>
      <c r="AV234" s="13" t="s">
        <v>76</v>
      </c>
      <c r="AW234" s="13" t="s">
        <v>35</v>
      </c>
      <c r="AX234" s="13" t="s">
        <v>71</v>
      </c>
      <c r="AY234" s="202" t="s">
        <v>122</v>
      </c>
    </row>
    <row r="235" spans="2:65" s="11" customFormat="1">
      <c r="B235" s="185"/>
      <c r="D235" s="182" t="s">
        <v>133</v>
      </c>
      <c r="E235" s="186" t="s">
        <v>5</v>
      </c>
      <c r="F235" s="187" t="s">
        <v>358</v>
      </c>
      <c r="H235" s="188">
        <v>90.575999999999993</v>
      </c>
      <c r="I235" s="189"/>
      <c r="L235" s="185"/>
      <c r="M235" s="190"/>
      <c r="N235" s="191"/>
      <c r="O235" s="191"/>
      <c r="P235" s="191"/>
      <c r="Q235" s="191"/>
      <c r="R235" s="191"/>
      <c r="S235" s="191"/>
      <c r="T235" s="192"/>
      <c r="AT235" s="186" t="s">
        <v>133</v>
      </c>
      <c r="AU235" s="186" t="s">
        <v>83</v>
      </c>
      <c r="AV235" s="11" t="s">
        <v>83</v>
      </c>
      <c r="AW235" s="11" t="s">
        <v>35</v>
      </c>
      <c r="AX235" s="11" t="s">
        <v>71</v>
      </c>
      <c r="AY235" s="186" t="s">
        <v>122</v>
      </c>
    </row>
    <row r="236" spans="2:65" s="13" customFormat="1">
      <c r="B236" s="201"/>
      <c r="D236" s="182" t="s">
        <v>133</v>
      </c>
      <c r="E236" s="202" t="s">
        <v>5</v>
      </c>
      <c r="F236" s="203" t="s">
        <v>368</v>
      </c>
      <c r="H236" s="202" t="s">
        <v>5</v>
      </c>
      <c r="I236" s="204"/>
      <c r="L236" s="201"/>
      <c r="M236" s="205"/>
      <c r="N236" s="206"/>
      <c r="O236" s="206"/>
      <c r="P236" s="206"/>
      <c r="Q236" s="206"/>
      <c r="R236" s="206"/>
      <c r="S236" s="206"/>
      <c r="T236" s="207"/>
      <c r="AT236" s="202" t="s">
        <v>133</v>
      </c>
      <c r="AU236" s="202" t="s">
        <v>83</v>
      </c>
      <c r="AV236" s="13" t="s">
        <v>76</v>
      </c>
      <c r="AW236" s="13" t="s">
        <v>35</v>
      </c>
      <c r="AX236" s="13" t="s">
        <v>71</v>
      </c>
      <c r="AY236" s="202" t="s">
        <v>122</v>
      </c>
    </row>
    <row r="237" spans="2:65" s="11" customFormat="1">
      <c r="B237" s="185"/>
      <c r="D237" s="182" t="s">
        <v>133</v>
      </c>
      <c r="E237" s="186" t="s">
        <v>5</v>
      </c>
      <c r="F237" s="187" t="s">
        <v>369</v>
      </c>
      <c r="H237" s="188">
        <v>54.872</v>
      </c>
      <c r="I237" s="189"/>
      <c r="L237" s="185"/>
      <c r="M237" s="190"/>
      <c r="N237" s="191"/>
      <c r="O237" s="191"/>
      <c r="P237" s="191"/>
      <c r="Q237" s="191"/>
      <c r="R237" s="191"/>
      <c r="S237" s="191"/>
      <c r="T237" s="192"/>
      <c r="AT237" s="186" t="s">
        <v>133</v>
      </c>
      <c r="AU237" s="186" t="s">
        <v>83</v>
      </c>
      <c r="AV237" s="11" t="s">
        <v>83</v>
      </c>
      <c r="AW237" s="11" t="s">
        <v>35</v>
      </c>
      <c r="AX237" s="11" t="s">
        <v>71</v>
      </c>
      <c r="AY237" s="186" t="s">
        <v>122</v>
      </c>
    </row>
    <row r="238" spans="2:65" s="13" customFormat="1">
      <c r="B238" s="201"/>
      <c r="D238" s="182" t="s">
        <v>133</v>
      </c>
      <c r="E238" s="202" t="s">
        <v>5</v>
      </c>
      <c r="F238" s="203" t="s">
        <v>370</v>
      </c>
      <c r="H238" s="202" t="s">
        <v>5</v>
      </c>
      <c r="I238" s="204"/>
      <c r="L238" s="201"/>
      <c r="M238" s="205"/>
      <c r="N238" s="206"/>
      <c r="O238" s="206"/>
      <c r="P238" s="206"/>
      <c r="Q238" s="206"/>
      <c r="R238" s="206"/>
      <c r="S238" s="206"/>
      <c r="T238" s="207"/>
      <c r="AT238" s="202" t="s">
        <v>133</v>
      </c>
      <c r="AU238" s="202" t="s">
        <v>83</v>
      </c>
      <c r="AV238" s="13" t="s">
        <v>76</v>
      </c>
      <c r="AW238" s="13" t="s">
        <v>35</v>
      </c>
      <c r="AX238" s="13" t="s">
        <v>71</v>
      </c>
      <c r="AY238" s="202" t="s">
        <v>122</v>
      </c>
    </row>
    <row r="239" spans="2:65" s="11" customFormat="1">
      <c r="B239" s="185"/>
      <c r="D239" s="182" t="s">
        <v>133</v>
      </c>
      <c r="E239" s="186" t="s">
        <v>5</v>
      </c>
      <c r="F239" s="187" t="s">
        <v>371</v>
      </c>
      <c r="H239" s="188">
        <v>16.385999999999999</v>
      </c>
      <c r="I239" s="189"/>
      <c r="L239" s="185"/>
      <c r="M239" s="190"/>
      <c r="N239" s="191"/>
      <c r="O239" s="191"/>
      <c r="P239" s="191"/>
      <c r="Q239" s="191"/>
      <c r="R239" s="191"/>
      <c r="S239" s="191"/>
      <c r="T239" s="192"/>
      <c r="AT239" s="186" t="s">
        <v>133</v>
      </c>
      <c r="AU239" s="186" t="s">
        <v>83</v>
      </c>
      <c r="AV239" s="11" t="s">
        <v>83</v>
      </c>
      <c r="AW239" s="11" t="s">
        <v>35</v>
      </c>
      <c r="AX239" s="11" t="s">
        <v>71</v>
      </c>
      <c r="AY239" s="186" t="s">
        <v>122</v>
      </c>
    </row>
    <row r="240" spans="2:65" s="13" customFormat="1">
      <c r="B240" s="201"/>
      <c r="D240" s="182" t="s">
        <v>133</v>
      </c>
      <c r="E240" s="202" t="s">
        <v>5</v>
      </c>
      <c r="F240" s="203" t="s">
        <v>372</v>
      </c>
      <c r="H240" s="202" t="s">
        <v>5</v>
      </c>
      <c r="I240" s="204"/>
      <c r="L240" s="201"/>
      <c r="M240" s="205"/>
      <c r="N240" s="206"/>
      <c r="O240" s="206"/>
      <c r="P240" s="206"/>
      <c r="Q240" s="206"/>
      <c r="R240" s="206"/>
      <c r="S240" s="206"/>
      <c r="T240" s="207"/>
      <c r="AT240" s="202" t="s">
        <v>133</v>
      </c>
      <c r="AU240" s="202" t="s">
        <v>83</v>
      </c>
      <c r="AV240" s="13" t="s">
        <v>76</v>
      </c>
      <c r="AW240" s="13" t="s">
        <v>35</v>
      </c>
      <c r="AX240" s="13" t="s">
        <v>71</v>
      </c>
      <c r="AY240" s="202" t="s">
        <v>122</v>
      </c>
    </row>
    <row r="241" spans="2:65" s="11" customFormat="1">
      <c r="B241" s="185"/>
      <c r="D241" s="182" t="s">
        <v>133</v>
      </c>
      <c r="E241" s="186" t="s">
        <v>5</v>
      </c>
      <c r="F241" s="187" t="s">
        <v>373</v>
      </c>
      <c r="H241" s="188">
        <v>15.968</v>
      </c>
      <c r="I241" s="189"/>
      <c r="L241" s="185"/>
      <c r="M241" s="190"/>
      <c r="N241" s="191"/>
      <c r="O241" s="191"/>
      <c r="P241" s="191"/>
      <c r="Q241" s="191"/>
      <c r="R241" s="191"/>
      <c r="S241" s="191"/>
      <c r="T241" s="192"/>
      <c r="AT241" s="186" t="s">
        <v>133</v>
      </c>
      <c r="AU241" s="186" t="s">
        <v>83</v>
      </c>
      <c r="AV241" s="11" t="s">
        <v>83</v>
      </c>
      <c r="AW241" s="11" t="s">
        <v>35</v>
      </c>
      <c r="AX241" s="11" t="s">
        <v>71</v>
      </c>
      <c r="AY241" s="186" t="s">
        <v>122</v>
      </c>
    </row>
    <row r="242" spans="2:65" s="13" customFormat="1">
      <c r="B242" s="201"/>
      <c r="D242" s="182" t="s">
        <v>133</v>
      </c>
      <c r="E242" s="202" t="s">
        <v>5</v>
      </c>
      <c r="F242" s="203" t="s">
        <v>374</v>
      </c>
      <c r="H242" s="202" t="s">
        <v>5</v>
      </c>
      <c r="I242" s="204"/>
      <c r="L242" s="201"/>
      <c r="M242" s="205"/>
      <c r="N242" s="206"/>
      <c r="O242" s="206"/>
      <c r="P242" s="206"/>
      <c r="Q242" s="206"/>
      <c r="R242" s="206"/>
      <c r="S242" s="206"/>
      <c r="T242" s="207"/>
      <c r="AT242" s="202" t="s">
        <v>133</v>
      </c>
      <c r="AU242" s="202" t="s">
        <v>83</v>
      </c>
      <c r="AV242" s="13" t="s">
        <v>76</v>
      </c>
      <c r="AW242" s="13" t="s">
        <v>35</v>
      </c>
      <c r="AX242" s="13" t="s">
        <v>71</v>
      </c>
      <c r="AY242" s="202" t="s">
        <v>122</v>
      </c>
    </row>
    <row r="243" spans="2:65" s="11" customFormat="1">
      <c r="B243" s="185"/>
      <c r="D243" s="182" t="s">
        <v>133</v>
      </c>
      <c r="E243" s="186" t="s">
        <v>5</v>
      </c>
      <c r="F243" s="187" t="s">
        <v>375</v>
      </c>
      <c r="H243" s="188">
        <v>15.548999999999999</v>
      </c>
      <c r="I243" s="189"/>
      <c r="L243" s="185"/>
      <c r="M243" s="190"/>
      <c r="N243" s="191"/>
      <c r="O243" s="191"/>
      <c r="P243" s="191"/>
      <c r="Q243" s="191"/>
      <c r="R243" s="191"/>
      <c r="S243" s="191"/>
      <c r="T243" s="192"/>
      <c r="AT243" s="186" t="s">
        <v>133</v>
      </c>
      <c r="AU243" s="186" t="s">
        <v>83</v>
      </c>
      <c r="AV243" s="11" t="s">
        <v>83</v>
      </c>
      <c r="AW243" s="11" t="s">
        <v>35</v>
      </c>
      <c r="AX243" s="11" t="s">
        <v>71</v>
      </c>
      <c r="AY243" s="186" t="s">
        <v>122</v>
      </c>
    </row>
    <row r="244" spans="2:65" s="13" customFormat="1">
      <c r="B244" s="201"/>
      <c r="D244" s="182" t="s">
        <v>133</v>
      </c>
      <c r="E244" s="202" t="s">
        <v>5</v>
      </c>
      <c r="F244" s="203" t="s">
        <v>397</v>
      </c>
      <c r="H244" s="202" t="s">
        <v>5</v>
      </c>
      <c r="I244" s="204"/>
      <c r="L244" s="201"/>
      <c r="M244" s="205"/>
      <c r="N244" s="206"/>
      <c r="O244" s="206"/>
      <c r="P244" s="206"/>
      <c r="Q244" s="206"/>
      <c r="R244" s="206"/>
      <c r="S244" s="206"/>
      <c r="T244" s="207"/>
      <c r="AT244" s="202" t="s">
        <v>133</v>
      </c>
      <c r="AU244" s="202" t="s">
        <v>83</v>
      </c>
      <c r="AV244" s="13" t="s">
        <v>76</v>
      </c>
      <c r="AW244" s="13" t="s">
        <v>35</v>
      </c>
      <c r="AX244" s="13" t="s">
        <v>71</v>
      </c>
      <c r="AY244" s="202" t="s">
        <v>122</v>
      </c>
    </row>
    <row r="245" spans="2:65" s="11" customFormat="1">
      <c r="B245" s="185"/>
      <c r="D245" s="182" t="s">
        <v>133</v>
      </c>
      <c r="E245" s="186" t="s">
        <v>5</v>
      </c>
      <c r="F245" s="187" t="s">
        <v>398</v>
      </c>
      <c r="H245" s="188">
        <v>5.0000000000000001E-3</v>
      </c>
      <c r="I245" s="189"/>
      <c r="L245" s="185"/>
      <c r="M245" s="190"/>
      <c r="N245" s="191"/>
      <c r="O245" s="191"/>
      <c r="P245" s="191"/>
      <c r="Q245" s="191"/>
      <c r="R245" s="191"/>
      <c r="S245" s="191"/>
      <c r="T245" s="192"/>
      <c r="AT245" s="186" t="s">
        <v>133</v>
      </c>
      <c r="AU245" s="186" t="s">
        <v>83</v>
      </c>
      <c r="AV245" s="11" t="s">
        <v>83</v>
      </c>
      <c r="AW245" s="11" t="s">
        <v>35</v>
      </c>
      <c r="AX245" s="11" t="s">
        <v>71</v>
      </c>
      <c r="AY245" s="186" t="s">
        <v>122</v>
      </c>
    </row>
    <row r="246" spans="2:65" s="12" customFormat="1">
      <c r="B246" s="193"/>
      <c r="D246" s="182" t="s">
        <v>133</v>
      </c>
      <c r="E246" s="194" t="s">
        <v>5</v>
      </c>
      <c r="F246" s="195" t="s">
        <v>213</v>
      </c>
      <c r="H246" s="196">
        <v>234.12899999999999</v>
      </c>
      <c r="I246" s="197"/>
      <c r="L246" s="193"/>
      <c r="M246" s="198"/>
      <c r="N246" s="199"/>
      <c r="O246" s="199"/>
      <c r="P246" s="199"/>
      <c r="Q246" s="199"/>
      <c r="R246" s="199"/>
      <c r="S246" s="199"/>
      <c r="T246" s="200"/>
      <c r="AT246" s="194" t="s">
        <v>133</v>
      </c>
      <c r="AU246" s="194" t="s">
        <v>83</v>
      </c>
      <c r="AV246" s="12" t="s">
        <v>129</v>
      </c>
      <c r="AW246" s="12" t="s">
        <v>35</v>
      </c>
      <c r="AX246" s="12" t="s">
        <v>76</v>
      </c>
      <c r="AY246" s="194" t="s">
        <v>122</v>
      </c>
    </row>
    <row r="247" spans="2:65" s="1" customFormat="1" ht="25.5" customHeight="1">
      <c r="B247" s="169"/>
      <c r="C247" s="170" t="s">
        <v>399</v>
      </c>
      <c r="D247" s="170" t="s">
        <v>124</v>
      </c>
      <c r="E247" s="171" t="s">
        <v>400</v>
      </c>
      <c r="F247" s="172" t="s">
        <v>401</v>
      </c>
      <c r="G247" s="173" t="s">
        <v>324</v>
      </c>
      <c r="H247" s="218"/>
      <c r="I247" s="175"/>
      <c r="J247" s="176">
        <f>ROUND(I247*H247,2)</f>
        <v>0</v>
      </c>
      <c r="K247" s="172" t="s">
        <v>128</v>
      </c>
      <c r="L247" s="41"/>
      <c r="M247" s="177" t="s">
        <v>5</v>
      </c>
      <c r="N247" s="178" t="s">
        <v>42</v>
      </c>
      <c r="O247" s="42"/>
      <c r="P247" s="179">
        <f>O247*H247</f>
        <v>0</v>
      </c>
      <c r="Q247" s="179">
        <v>0</v>
      </c>
      <c r="R247" s="179">
        <f>Q247*H247</f>
        <v>0</v>
      </c>
      <c r="S247" s="179">
        <v>0</v>
      </c>
      <c r="T247" s="180">
        <f>S247*H247</f>
        <v>0</v>
      </c>
      <c r="AR247" s="23" t="s">
        <v>207</v>
      </c>
      <c r="AT247" s="23" t="s">
        <v>124</v>
      </c>
      <c r="AU247" s="23" t="s">
        <v>83</v>
      </c>
      <c r="AY247" s="23" t="s">
        <v>122</v>
      </c>
      <c r="BE247" s="181">
        <f>IF(N247="základní",J247,0)</f>
        <v>0</v>
      </c>
      <c r="BF247" s="181">
        <f>IF(N247="snížená",J247,0)</f>
        <v>0</v>
      </c>
      <c r="BG247" s="181">
        <f>IF(N247="zákl. přenesená",J247,0)</f>
        <v>0</v>
      </c>
      <c r="BH247" s="181">
        <f>IF(N247="sníž. přenesená",J247,0)</f>
        <v>0</v>
      </c>
      <c r="BI247" s="181">
        <f>IF(N247="nulová",J247,0)</f>
        <v>0</v>
      </c>
      <c r="BJ247" s="23" t="s">
        <v>76</v>
      </c>
      <c r="BK247" s="181">
        <f>ROUND(I247*H247,2)</f>
        <v>0</v>
      </c>
      <c r="BL247" s="23" t="s">
        <v>207</v>
      </c>
      <c r="BM247" s="23" t="s">
        <v>402</v>
      </c>
    </row>
    <row r="248" spans="2:65" s="1" customFormat="1" ht="121.5">
      <c r="B248" s="41"/>
      <c r="D248" s="182" t="s">
        <v>131</v>
      </c>
      <c r="F248" s="183" t="s">
        <v>403</v>
      </c>
      <c r="I248" s="144"/>
      <c r="L248" s="41"/>
      <c r="M248" s="184"/>
      <c r="N248" s="42"/>
      <c r="O248" s="42"/>
      <c r="P248" s="42"/>
      <c r="Q248" s="42"/>
      <c r="R248" s="42"/>
      <c r="S248" s="42"/>
      <c r="T248" s="70"/>
      <c r="AT248" s="23" t="s">
        <v>131</v>
      </c>
      <c r="AU248" s="23" t="s">
        <v>83</v>
      </c>
    </row>
    <row r="249" spans="2:65" s="10" customFormat="1" ht="29.85" customHeight="1">
      <c r="B249" s="156"/>
      <c r="D249" s="157" t="s">
        <v>70</v>
      </c>
      <c r="E249" s="167" t="s">
        <v>404</v>
      </c>
      <c r="F249" s="167" t="s">
        <v>405</v>
      </c>
      <c r="I249" s="159"/>
      <c r="J249" s="168">
        <f>BK249</f>
        <v>0</v>
      </c>
      <c r="L249" s="156"/>
      <c r="M249" s="161"/>
      <c r="N249" s="162"/>
      <c r="O249" s="162"/>
      <c r="P249" s="163">
        <f>SUM(P250:P256)</f>
        <v>0</v>
      </c>
      <c r="Q249" s="162"/>
      <c r="R249" s="163">
        <f>SUM(R250:R256)</f>
        <v>1.1890049999999997E-2</v>
      </c>
      <c r="S249" s="162"/>
      <c r="T249" s="164">
        <f>SUM(T250:T256)</f>
        <v>0</v>
      </c>
      <c r="AR249" s="157" t="s">
        <v>83</v>
      </c>
      <c r="AT249" s="165" t="s">
        <v>70</v>
      </c>
      <c r="AU249" s="165" t="s">
        <v>76</v>
      </c>
      <c r="AY249" s="157" t="s">
        <v>122</v>
      </c>
      <c r="BK249" s="166">
        <f>SUM(BK250:BK256)</f>
        <v>0</v>
      </c>
    </row>
    <row r="250" spans="2:65" s="1" customFormat="1" ht="16.5" customHeight="1">
      <c r="B250" s="169"/>
      <c r="C250" s="170" t="s">
        <v>406</v>
      </c>
      <c r="D250" s="170" t="s">
        <v>124</v>
      </c>
      <c r="E250" s="171" t="s">
        <v>407</v>
      </c>
      <c r="F250" s="172" t="s">
        <v>408</v>
      </c>
      <c r="G250" s="173" t="s">
        <v>127</v>
      </c>
      <c r="H250" s="174">
        <v>79.266999999999996</v>
      </c>
      <c r="I250" s="175"/>
      <c r="J250" s="176">
        <f>ROUND(I250*H250,2)</f>
        <v>0</v>
      </c>
      <c r="K250" s="172" t="s">
        <v>128</v>
      </c>
      <c r="L250" s="41"/>
      <c r="M250" s="177" t="s">
        <v>5</v>
      </c>
      <c r="N250" s="178" t="s">
        <v>42</v>
      </c>
      <c r="O250" s="42"/>
      <c r="P250" s="179">
        <f>O250*H250</f>
        <v>0</v>
      </c>
      <c r="Q250" s="179">
        <v>1.4999999999999999E-4</v>
      </c>
      <c r="R250" s="179">
        <f>Q250*H250</f>
        <v>1.1890049999999997E-2</v>
      </c>
      <c r="S250" s="179">
        <v>0</v>
      </c>
      <c r="T250" s="180">
        <f>S250*H250</f>
        <v>0</v>
      </c>
      <c r="AR250" s="23" t="s">
        <v>207</v>
      </c>
      <c r="AT250" s="23" t="s">
        <v>124</v>
      </c>
      <c r="AU250" s="23" t="s">
        <v>83</v>
      </c>
      <c r="AY250" s="23" t="s">
        <v>122</v>
      </c>
      <c r="BE250" s="181">
        <f>IF(N250="základní",J250,0)</f>
        <v>0</v>
      </c>
      <c r="BF250" s="181">
        <f>IF(N250="snížená",J250,0)</f>
        <v>0</v>
      </c>
      <c r="BG250" s="181">
        <f>IF(N250="zákl. přenesená",J250,0)</f>
        <v>0</v>
      </c>
      <c r="BH250" s="181">
        <f>IF(N250="sníž. přenesená",J250,0)</f>
        <v>0</v>
      </c>
      <c r="BI250" s="181">
        <f>IF(N250="nulová",J250,0)</f>
        <v>0</v>
      </c>
      <c r="BJ250" s="23" t="s">
        <v>76</v>
      </c>
      <c r="BK250" s="181">
        <f>ROUND(I250*H250,2)</f>
        <v>0</v>
      </c>
      <c r="BL250" s="23" t="s">
        <v>207</v>
      </c>
      <c r="BM250" s="23" t="s">
        <v>409</v>
      </c>
    </row>
    <row r="251" spans="2:65" s="11" customFormat="1">
      <c r="B251" s="185"/>
      <c r="D251" s="182" t="s">
        <v>133</v>
      </c>
      <c r="E251" s="186" t="s">
        <v>5</v>
      </c>
      <c r="F251" s="187" t="s">
        <v>410</v>
      </c>
      <c r="H251" s="188">
        <v>73.44</v>
      </c>
      <c r="I251" s="189"/>
      <c r="L251" s="185"/>
      <c r="M251" s="190"/>
      <c r="N251" s="191"/>
      <c r="O251" s="191"/>
      <c r="P251" s="191"/>
      <c r="Q251" s="191"/>
      <c r="R251" s="191"/>
      <c r="S251" s="191"/>
      <c r="T251" s="192"/>
      <c r="AT251" s="186" t="s">
        <v>133</v>
      </c>
      <c r="AU251" s="186" t="s">
        <v>83</v>
      </c>
      <c r="AV251" s="11" t="s">
        <v>83</v>
      </c>
      <c r="AW251" s="11" t="s">
        <v>35</v>
      </c>
      <c r="AX251" s="11" t="s">
        <v>71</v>
      </c>
      <c r="AY251" s="186" t="s">
        <v>122</v>
      </c>
    </row>
    <row r="252" spans="2:65" s="11" customFormat="1">
      <c r="B252" s="185"/>
      <c r="D252" s="182" t="s">
        <v>133</v>
      </c>
      <c r="E252" s="186" t="s">
        <v>5</v>
      </c>
      <c r="F252" s="187" t="s">
        <v>411</v>
      </c>
      <c r="H252" s="188">
        <v>4.32</v>
      </c>
      <c r="I252" s="189"/>
      <c r="L252" s="185"/>
      <c r="M252" s="190"/>
      <c r="N252" s="191"/>
      <c r="O252" s="191"/>
      <c r="P252" s="191"/>
      <c r="Q252" s="191"/>
      <c r="R252" s="191"/>
      <c r="S252" s="191"/>
      <c r="T252" s="192"/>
      <c r="AT252" s="186" t="s">
        <v>133</v>
      </c>
      <c r="AU252" s="186" t="s">
        <v>83</v>
      </c>
      <c r="AV252" s="11" t="s">
        <v>83</v>
      </c>
      <c r="AW252" s="11" t="s">
        <v>35</v>
      </c>
      <c r="AX252" s="11" t="s">
        <v>71</v>
      </c>
      <c r="AY252" s="186" t="s">
        <v>122</v>
      </c>
    </row>
    <row r="253" spans="2:65" s="11" customFormat="1">
      <c r="B253" s="185"/>
      <c r="D253" s="182" t="s">
        <v>133</v>
      </c>
      <c r="E253" s="186" t="s">
        <v>5</v>
      </c>
      <c r="F253" s="187" t="s">
        <v>412</v>
      </c>
      <c r="H253" s="188">
        <v>1.4690000000000001</v>
      </c>
      <c r="I253" s="189"/>
      <c r="L253" s="185"/>
      <c r="M253" s="190"/>
      <c r="N253" s="191"/>
      <c r="O253" s="191"/>
      <c r="P253" s="191"/>
      <c r="Q253" s="191"/>
      <c r="R253" s="191"/>
      <c r="S253" s="191"/>
      <c r="T253" s="192"/>
      <c r="AT253" s="186" t="s">
        <v>133</v>
      </c>
      <c r="AU253" s="186" t="s">
        <v>83</v>
      </c>
      <c r="AV253" s="11" t="s">
        <v>83</v>
      </c>
      <c r="AW253" s="11" t="s">
        <v>35</v>
      </c>
      <c r="AX253" s="11" t="s">
        <v>71</v>
      </c>
      <c r="AY253" s="186" t="s">
        <v>122</v>
      </c>
    </row>
    <row r="254" spans="2:65" s="11" customFormat="1">
      <c r="B254" s="185"/>
      <c r="D254" s="182" t="s">
        <v>133</v>
      </c>
      <c r="E254" s="186" t="s">
        <v>5</v>
      </c>
      <c r="F254" s="187" t="s">
        <v>413</v>
      </c>
      <c r="H254" s="188">
        <v>3.7999999999999999E-2</v>
      </c>
      <c r="I254" s="189"/>
      <c r="L254" s="185"/>
      <c r="M254" s="190"/>
      <c r="N254" s="191"/>
      <c r="O254" s="191"/>
      <c r="P254" s="191"/>
      <c r="Q254" s="191"/>
      <c r="R254" s="191"/>
      <c r="S254" s="191"/>
      <c r="T254" s="192"/>
      <c r="AT254" s="186" t="s">
        <v>133</v>
      </c>
      <c r="AU254" s="186" t="s">
        <v>83</v>
      </c>
      <c r="AV254" s="11" t="s">
        <v>83</v>
      </c>
      <c r="AW254" s="11" t="s">
        <v>35</v>
      </c>
      <c r="AX254" s="11" t="s">
        <v>71</v>
      </c>
      <c r="AY254" s="186" t="s">
        <v>122</v>
      </c>
    </row>
    <row r="255" spans="2:65" s="12" customFormat="1">
      <c r="B255" s="193"/>
      <c r="D255" s="182" t="s">
        <v>133</v>
      </c>
      <c r="E255" s="194" t="s">
        <v>5</v>
      </c>
      <c r="F255" s="195" t="s">
        <v>213</v>
      </c>
      <c r="H255" s="196">
        <v>79.266999999999996</v>
      </c>
      <c r="I255" s="197"/>
      <c r="L255" s="193"/>
      <c r="M255" s="198"/>
      <c r="N255" s="199"/>
      <c r="O255" s="199"/>
      <c r="P255" s="199"/>
      <c r="Q255" s="199"/>
      <c r="R255" s="199"/>
      <c r="S255" s="199"/>
      <c r="T255" s="200"/>
      <c r="AT255" s="194" t="s">
        <v>133</v>
      </c>
      <c r="AU255" s="194" t="s">
        <v>83</v>
      </c>
      <c r="AV255" s="12" t="s">
        <v>129</v>
      </c>
      <c r="AW255" s="12" t="s">
        <v>35</v>
      </c>
      <c r="AX255" s="12" t="s">
        <v>76</v>
      </c>
      <c r="AY255" s="194" t="s">
        <v>122</v>
      </c>
    </row>
    <row r="256" spans="2:65" s="1" customFormat="1" ht="25.5" customHeight="1">
      <c r="B256" s="169"/>
      <c r="C256" s="170" t="s">
        <v>414</v>
      </c>
      <c r="D256" s="170" t="s">
        <v>124</v>
      </c>
      <c r="E256" s="171" t="s">
        <v>415</v>
      </c>
      <c r="F256" s="172" t="s">
        <v>416</v>
      </c>
      <c r="G256" s="173" t="s">
        <v>127</v>
      </c>
      <c r="H256" s="174">
        <v>20.777000000000001</v>
      </c>
      <c r="I256" s="175"/>
      <c r="J256" s="176">
        <f>ROUND(I256*H256,2)</f>
        <v>0</v>
      </c>
      <c r="K256" s="172" t="s">
        <v>5</v>
      </c>
      <c r="L256" s="41"/>
      <c r="M256" s="177" t="s">
        <v>5</v>
      </c>
      <c r="N256" s="178" t="s">
        <v>42</v>
      </c>
      <c r="O256" s="42"/>
      <c r="P256" s="179">
        <f>O256*H256</f>
        <v>0</v>
      </c>
      <c r="Q256" s="179">
        <v>0</v>
      </c>
      <c r="R256" s="179">
        <f>Q256*H256</f>
        <v>0</v>
      </c>
      <c r="S256" s="179">
        <v>0</v>
      </c>
      <c r="T256" s="180">
        <f>S256*H256</f>
        <v>0</v>
      </c>
      <c r="AR256" s="23" t="s">
        <v>207</v>
      </c>
      <c r="AT256" s="23" t="s">
        <v>124</v>
      </c>
      <c r="AU256" s="23" t="s">
        <v>83</v>
      </c>
      <c r="AY256" s="23" t="s">
        <v>122</v>
      </c>
      <c r="BE256" s="181">
        <f>IF(N256="základní",J256,0)</f>
        <v>0</v>
      </c>
      <c r="BF256" s="181">
        <f>IF(N256="snížená",J256,0)</f>
        <v>0</v>
      </c>
      <c r="BG256" s="181">
        <f>IF(N256="zákl. přenesená",J256,0)</f>
        <v>0</v>
      </c>
      <c r="BH256" s="181">
        <f>IF(N256="sníž. přenesená",J256,0)</f>
        <v>0</v>
      </c>
      <c r="BI256" s="181">
        <f>IF(N256="nulová",J256,0)</f>
        <v>0</v>
      </c>
      <c r="BJ256" s="23" t="s">
        <v>76</v>
      </c>
      <c r="BK256" s="181">
        <f>ROUND(I256*H256,2)</f>
        <v>0</v>
      </c>
      <c r="BL256" s="23" t="s">
        <v>207</v>
      </c>
      <c r="BM256" s="23" t="s">
        <v>417</v>
      </c>
    </row>
    <row r="257" spans="2:65" s="10" customFormat="1" ht="37.35" customHeight="1">
      <c r="B257" s="156"/>
      <c r="D257" s="157" t="s">
        <v>70</v>
      </c>
      <c r="E257" s="158" t="s">
        <v>418</v>
      </c>
      <c r="F257" s="158" t="s">
        <v>419</v>
      </c>
      <c r="I257" s="159"/>
      <c r="J257" s="160">
        <f>BK257</f>
        <v>0</v>
      </c>
      <c r="L257" s="156"/>
      <c r="M257" s="161"/>
      <c r="N257" s="162"/>
      <c r="O257" s="162"/>
      <c r="P257" s="163">
        <f>P258+P260+P263</f>
        <v>0</v>
      </c>
      <c r="Q257" s="162"/>
      <c r="R257" s="163">
        <f>R258+R260+R263</f>
        <v>0</v>
      </c>
      <c r="S257" s="162"/>
      <c r="T257" s="164">
        <f>T258+T260+T263</f>
        <v>0</v>
      </c>
      <c r="AR257" s="157" t="s">
        <v>149</v>
      </c>
      <c r="AT257" s="165" t="s">
        <v>70</v>
      </c>
      <c r="AU257" s="165" t="s">
        <v>71</v>
      </c>
      <c r="AY257" s="157" t="s">
        <v>122</v>
      </c>
      <c r="BK257" s="166">
        <f>BK258+BK260+BK263</f>
        <v>0</v>
      </c>
    </row>
    <row r="258" spans="2:65" s="10" customFormat="1" ht="19.899999999999999" customHeight="1">
      <c r="B258" s="156"/>
      <c r="D258" s="157" t="s">
        <v>70</v>
      </c>
      <c r="E258" s="167" t="s">
        <v>420</v>
      </c>
      <c r="F258" s="167" t="s">
        <v>421</v>
      </c>
      <c r="I258" s="159"/>
      <c r="J258" s="168">
        <f>BK258</f>
        <v>0</v>
      </c>
      <c r="L258" s="156"/>
      <c r="M258" s="161"/>
      <c r="N258" s="162"/>
      <c r="O258" s="162"/>
      <c r="P258" s="163">
        <f>P259</f>
        <v>0</v>
      </c>
      <c r="Q258" s="162"/>
      <c r="R258" s="163">
        <f>R259</f>
        <v>0</v>
      </c>
      <c r="S258" s="162"/>
      <c r="T258" s="164">
        <f>T259</f>
        <v>0</v>
      </c>
      <c r="AR258" s="157" t="s">
        <v>149</v>
      </c>
      <c r="AT258" s="165" t="s">
        <v>70</v>
      </c>
      <c r="AU258" s="165" t="s">
        <v>76</v>
      </c>
      <c r="AY258" s="157" t="s">
        <v>122</v>
      </c>
      <c r="BK258" s="166">
        <f>BK259</f>
        <v>0</v>
      </c>
    </row>
    <row r="259" spans="2:65" s="1" customFormat="1" ht="16.5" customHeight="1">
      <c r="B259" s="169"/>
      <c r="C259" s="170" t="s">
        <v>422</v>
      </c>
      <c r="D259" s="170" t="s">
        <v>124</v>
      </c>
      <c r="E259" s="171" t="s">
        <v>423</v>
      </c>
      <c r="F259" s="172" t="s">
        <v>424</v>
      </c>
      <c r="G259" s="173" t="s">
        <v>205</v>
      </c>
      <c r="H259" s="174">
        <v>1</v>
      </c>
      <c r="I259" s="175"/>
      <c r="J259" s="176">
        <f>ROUND(I259*H259,2)</f>
        <v>0</v>
      </c>
      <c r="K259" s="172" t="s">
        <v>128</v>
      </c>
      <c r="L259" s="41"/>
      <c r="M259" s="177" t="s">
        <v>5</v>
      </c>
      <c r="N259" s="178" t="s">
        <v>42</v>
      </c>
      <c r="O259" s="42"/>
      <c r="P259" s="179">
        <f>O259*H259</f>
        <v>0</v>
      </c>
      <c r="Q259" s="179">
        <v>0</v>
      </c>
      <c r="R259" s="179">
        <f>Q259*H259</f>
        <v>0</v>
      </c>
      <c r="S259" s="179">
        <v>0</v>
      </c>
      <c r="T259" s="180">
        <f>S259*H259</f>
        <v>0</v>
      </c>
      <c r="AR259" s="23" t="s">
        <v>425</v>
      </c>
      <c r="AT259" s="23" t="s">
        <v>124</v>
      </c>
      <c r="AU259" s="23" t="s">
        <v>83</v>
      </c>
      <c r="AY259" s="23" t="s">
        <v>122</v>
      </c>
      <c r="BE259" s="181">
        <f>IF(N259="základní",J259,0)</f>
        <v>0</v>
      </c>
      <c r="BF259" s="181">
        <f>IF(N259="snížená",J259,0)</f>
        <v>0</v>
      </c>
      <c r="BG259" s="181">
        <f>IF(N259="zákl. přenesená",J259,0)</f>
        <v>0</v>
      </c>
      <c r="BH259" s="181">
        <f>IF(N259="sníž. přenesená",J259,0)</f>
        <v>0</v>
      </c>
      <c r="BI259" s="181">
        <f>IF(N259="nulová",J259,0)</f>
        <v>0</v>
      </c>
      <c r="BJ259" s="23" t="s">
        <v>76</v>
      </c>
      <c r="BK259" s="181">
        <f>ROUND(I259*H259,2)</f>
        <v>0</v>
      </c>
      <c r="BL259" s="23" t="s">
        <v>425</v>
      </c>
      <c r="BM259" s="23" t="s">
        <v>426</v>
      </c>
    </row>
    <row r="260" spans="2:65" s="10" customFormat="1" ht="29.85" customHeight="1">
      <c r="B260" s="156"/>
      <c r="D260" s="157" t="s">
        <v>70</v>
      </c>
      <c r="E260" s="167" t="s">
        <v>427</v>
      </c>
      <c r="F260" s="167" t="s">
        <v>428</v>
      </c>
      <c r="I260" s="159"/>
      <c r="J260" s="168">
        <f>BK260</f>
        <v>0</v>
      </c>
      <c r="L260" s="156"/>
      <c r="M260" s="161"/>
      <c r="N260" s="162"/>
      <c r="O260" s="162"/>
      <c r="P260" s="163">
        <f>SUM(P261:P262)</f>
        <v>0</v>
      </c>
      <c r="Q260" s="162"/>
      <c r="R260" s="163">
        <f>SUM(R261:R262)</f>
        <v>0</v>
      </c>
      <c r="S260" s="162"/>
      <c r="T260" s="164">
        <f>SUM(T261:T262)</f>
        <v>0</v>
      </c>
      <c r="AR260" s="157" t="s">
        <v>149</v>
      </c>
      <c r="AT260" s="165" t="s">
        <v>70</v>
      </c>
      <c r="AU260" s="165" t="s">
        <v>76</v>
      </c>
      <c r="AY260" s="157" t="s">
        <v>122</v>
      </c>
      <c r="BK260" s="166">
        <f>SUM(BK261:BK262)</f>
        <v>0</v>
      </c>
    </row>
    <row r="261" spans="2:65" s="1" customFormat="1" ht="16.5" customHeight="1">
      <c r="B261" s="169"/>
      <c r="C261" s="170" t="s">
        <v>429</v>
      </c>
      <c r="D261" s="170" t="s">
        <v>124</v>
      </c>
      <c r="E261" s="171" t="s">
        <v>430</v>
      </c>
      <c r="F261" s="172" t="s">
        <v>628</v>
      </c>
      <c r="G261" s="173" t="s">
        <v>205</v>
      </c>
      <c r="H261" s="174">
        <v>1</v>
      </c>
      <c r="I261" s="175"/>
      <c r="J261" s="176">
        <f>ROUND(I261*H261,2)</f>
        <v>0</v>
      </c>
      <c r="K261" s="172" t="s">
        <v>128</v>
      </c>
      <c r="L261" s="41"/>
      <c r="M261" s="177" t="s">
        <v>5</v>
      </c>
      <c r="N261" s="178" t="s">
        <v>42</v>
      </c>
      <c r="O261" s="42"/>
      <c r="P261" s="179">
        <f>O261*H261</f>
        <v>0</v>
      </c>
      <c r="Q261" s="179">
        <v>0</v>
      </c>
      <c r="R261" s="179">
        <f>Q261*H261</f>
        <v>0</v>
      </c>
      <c r="S261" s="179">
        <v>0</v>
      </c>
      <c r="T261" s="180">
        <f>S261*H261</f>
        <v>0</v>
      </c>
      <c r="AR261" s="23" t="s">
        <v>425</v>
      </c>
      <c r="AT261" s="23" t="s">
        <v>124</v>
      </c>
      <c r="AU261" s="23" t="s">
        <v>83</v>
      </c>
      <c r="AY261" s="23" t="s">
        <v>122</v>
      </c>
      <c r="BE261" s="181">
        <f>IF(N261="základní",J261,0)</f>
        <v>0</v>
      </c>
      <c r="BF261" s="181">
        <f>IF(N261="snížená",J261,0)</f>
        <v>0</v>
      </c>
      <c r="BG261" s="181">
        <f>IF(N261="zákl. přenesená",J261,0)</f>
        <v>0</v>
      </c>
      <c r="BH261" s="181">
        <f>IF(N261="sníž. přenesená",J261,0)</f>
        <v>0</v>
      </c>
      <c r="BI261" s="181">
        <f>IF(N261="nulová",J261,0)</f>
        <v>0</v>
      </c>
      <c r="BJ261" s="23" t="s">
        <v>76</v>
      </c>
      <c r="BK261" s="181">
        <f>ROUND(I261*H261,2)</f>
        <v>0</v>
      </c>
      <c r="BL261" s="23" t="s">
        <v>425</v>
      </c>
      <c r="BM261" s="23" t="s">
        <v>431</v>
      </c>
    </row>
    <row r="262" spans="2:65" s="1" customFormat="1" ht="16.5" customHeight="1">
      <c r="B262" s="169"/>
      <c r="C262" s="170" t="s">
        <v>432</v>
      </c>
      <c r="D262" s="170" t="s">
        <v>124</v>
      </c>
      <c r="E262" s="171" t="s">
        <v>433</v>
      </c>
      <c r="F262" s="172" t="s">
        <v>434</v>
      </c>
      <c r="G262" s="173" t="s">
        <v>205</v>
      </c>
      <c r="H262" s="174">
        <v>1</v>
      </c>
      <c r="I262" s="175"/>
      <c r="J262" s="176">
        <f>ROUND(I262*H262,2)</f>
        <v>0</v>
      </c>
      <c r="K262" s="172" t="s">
        <v>128</v>
      </c>
      <c r="L262" s="41"/>
      <c r="M262" s="177" t="s">
        <v>5</v>
      </c>
      <c r="N262" s="178" t="s">
        <v>42</v>
      </c>
      <c r="O262" s="42"/>
      <c r="P262" s="179">
        <f>O262*H262</f>
        <v>0</v>
      </c>
      <c r="Q262" s="179">
        <v>0</v>
      </c>
      <c r="R262" s="179">
        <f>Q262*H262</f>
        <v>0</v>
      </c>
      <c r="S262" s="179">
        <v>0</v>
      </c>
      <c r="T262" s="180">
        <f>S262*H262</f>
        <v>0</v>
      </c>
      <c r="AR262" s="23" t="s">
        <v>425</v>
      </c>
      <c r="AT262" s="23" t="s">
        <v>124</v>
      </c>
      <c r="AU262" s="23" t="s">
        <v>83</v>
      </c>
      <c r="AY262" s="23" t="s">
        <v>122</v>
      </c>
      <c r="BE262" s="181">
        <f>IF(N262="základní",J262,0)</f>
        <v>0</v>
      </c>
      <c r="BF262" s="181">
        <f>IF(N262="snížená",J262,0)</f>
        <v>0</v>
      </c>
      <c r="BG262" s="181">
        <f>IF(N262="zákl. přenesená",J262,0)</f>
        <v>0</v>
      </c>
      <c r="BH262" s="181">
        <f>IF(N262="sníž. přenesená",J262,0)</f>
        <v>0</v>
      </c>
      <c r="BI262" s="181">
        <f>IF(N262="nulová",J262,0)</f>
        <v>0</v>
      </c>
      <c r="BJ262" s="23" t="s">
        <v>76</v>
      </c>
      <c r="BK262" s="181">
        <f>ROUND(I262*H262,2)</f>
        <v>0</v>
      </c>
      <c r="BL262" s="23" t="s">
        <v>425</v>
      </c>
      <c r="BM262" s="23" t="s">
        <v>435</v>
      </c>
    </row>
    <row r="263" spans="2:65" s="10" customFormat="1" ht="29.85" customHeight="1">
      <c r="B263" s="156"/>
      <c r="D263" s="157" t="s">
        <v>70</v>
      </c>
      <c r="E263" s="167" t="s">
        <v>436</v>
      </c>
      <c r="F263" s="167" t="s">
        <v>437</v>
      </c>
      <c r="I263" s="159"/>
      <c r="J263" s="168">
        <f>BK263</f>
        <v>0</v>
      </c>
      <c r="L263" s="156"/>
      <c r="M263" s="161"/>
      <c r="N263" s="162"/>
      <c r="O263" s="162"/>
      <c r="P263" s="163">
        <f>P264</f>
        <v>0</v>
      </c>
      <c r="Q263" s="162"/>
      <c r="R263" s="163">
        <f>R264</f>
        <v>0</v>
      </c>
      <c r="S263" s="162"/>
      <c r="T263" s="164">
        <f>T264</f>
        <v>0</v>
      </c>
      <c r="AR263" s="157" t="s">
        <v>149</v>
      </c>
      <c r="AT263" s="165" t="s">
        <v>70</v>
      </c>
      <c r="AU263" s="165" t="s">
        <v>76</v>
      </c>
      <c r="AY263" s="157" t="s">
        <v>122</v>
      </c>
      <c r="BK263" s="166">
        <f>BK264</f>
        <v>0</v>
      </c>
    </row>
    <row r="264" spans="2:65" s="1" customFormat="1" ht="16.5" customHeight="1">
      <c r="B264" s="169"/>
      <c r="C264" s="170" t="s">
        <v>438</v>
      </c>
      <c r="D264" s="170" t="s">
        <v>124</v>
      </c>
      <c r="E264" s="171" t="s">
        <v>439</v>
      </c>
      <c r="F264" s="172" t="s">
        <v>440</v>
      </c>
      <c r="G264" s="173" t="s">
        <v>205</v>
      </c>
      <c r="H264" s="174">
        <v>1</v>
      </c>
      <c r="I264" s="175"/>
      <c r="J264" s="176">
        <f>ROUND(I264*H264,2)</f>
        <v>0</v>
      </c>
      <c r="K264" s="172" t="s">
        <v>128</v>
      </c>
      <c r="L264" s="41"/>
      <c r="M264" s="177" t="s">
        <v>5</v>
      </c>
      <c r="N264" s="219" t="s">
        <v>42</v>
      </c>
      <c r="O264" s="220"/>
      <c r="P264" s="221">
        <f>O264*H264</f>
        <v>0</v>
      </c>
      <c r="Q264" s="221">
        <v>0</v>
      </c>
      <c r="R264" s="221">
        <f>Q264*H264</f>
        <v>0</v>
      </c>
      <c r="S264" s="221">
        <v>0</v>
      </c>
      <c r="T264" s="222">
        <f>S264*H264</f>
        <v>0</v>
      </c>
      <c r="AR264" s="23" t="s">
        <v>425</v>
      </c>
      <c r="AT264" s="23" t="s">
        <v>124</v>
      </c>
      <c r="AU264" s="23" t="s">
        <v>83</v>
      </c>
      <c r="AY264" s="23" t="s">
        <v>122</v>
      </c>
      <c r="BE264" s="181">
        <f>IF(N264="základní",J264,0)</f>
        <v>0</v>
      </c>
      <c r="BF264" s="181">
        <f>IF(N264="snížená",J264,0)</f>
        <v>0</v>
      </c>
      <c r="BG264" s="181">
        <f>IF(N264="zákl. přenesená",J264,0)</f>
        <v>0</v>
      </c>
      <c r="BH264" s="181">
        <f>IF(N264="sníž. přenesená",J264,0)</f>
        <v>0</v>
      </c>
      <c r="BI264" s="181">
        <f>IF(N264="nulová",J264,0)</f>
        <v>0</v>
      </c>
      <c r="BJ264" s="23" t="s">
        <v>76</v>
      </c>
      <c r="BK264" s="181">
        <f>ROUND(I264*H264,2)</f>
        <v>0</v>
      </c>
      <c r="BL264" s="23" t="s">
        <v>425</v>
      </c>
      <c r="BM264" s="23" t="s">
        <v>441</v>
      </c>
    </row>
    <row r="265" spans="2:65" s="1" customFormat="1" ht="6.95" customHeight="1">
      <c r="B265" s="56"/>
      <c r="C265" s="57"/>
      <c r="D265" s="57"/>
      <c r="E265" s="57"/>
      <c r="F265" s="57"/>
      <c r="G265" s="57"/>
      <c r="H265" s="57"/>
      <c r="I265" s="122"/>
      <c r="J265" s="57"/>
      <c r="K265" s="57"/>
      <c r="L265" s="41"/>
    </row>
  </sheetData>
  <autoFilter ref="C85:K264" xr:uid="{00000000-0009-0000-0000-000001000000}"/>
  <mergeCells count="6">
    <mergeCell ref="E78:H78"/>
    <mergeCell ref="G1:H1"/>
    <mergeCell ref="L2:V2"/>
    <mergeCell ref="E7:H7"/>
    <mergeCell ref="E22:H22"/>
    <mergeCell ref="E43:H43"/>
  </mergeCells>
  <hyperlinks>
    <hyperlink ref="F1:G1" location="C2" display="1) Krycí list soupisu" xr:uid="{00000000-0004-0000-0100-000000000000}"/>
    <hyperlink ref="G1:H1" location="C50" display="2) Rekapitulace" xr:uid="{00000000-0004-0000-0100-000001000000}"/>
    <hyperlink ref="J1" location="C85" display="3) Soupis prací" xr:uid="{00000000-0004-0000-0100-000002000000}"/>
    <hyperlink ref="L1:V1" location="'Rekapitulace stavby'!C2" display="Rekapitulace stavby" xr:uid="{00000000-0004-0000-0100-000003000000}"/>
    <hyperlink ref="J48" r:id="rId1" xr:uid="{00000000-0004-0000-0100-000004000000}"/>
  </hyperlinks>
  <pageMargins left="0.58333330000000005" right="0.58333330000000005" top="0.58333330000000005" bottom="0.58333330000000005" header="0" footer="0"/>
  <pageSetup paperSize="9" fitToHeight="100" orientation="landscape" blackAndWhite="1" r:id="rId2"/>
  <headerFooter>
    <oddFooter>&amp;CStrana &amp;P z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6"/>
  <sheetViews>
    <sheetView showGridLines="0" zoomScaleNormal="100" workbookViewId="0"/>
  </sheetViews>
  <sheetFormatPr defaultRowHeight="13.5"/>
  <cols>
    <col min="1" max="1" width="8.33203125" style="223" customWidth="1"/>
    <col min="2" max="2" width="1.6640625" style="223" customWidth="1"/>
    <col min="3" max="4" width="5" style="223" customWidth="1"/>
    <col min="5" max="5" width="11.6640625" style="223" customWidth="1"/>
    <col min="6" max="6" width="9.1640625" style="223" customWidth="1"/>
    <col min="7" max="7" width="5" style="223" customWidth="1"/>
    <col min="8" max="8" width="77.83203125" style="223" customWidth="1"/>
    <col min="9" max="10" width="20" style="223" customWidth="1"/>
    <col min="11" max="11" width="1.6640625" style="223" customWidth="1"/>
  </cols>
  <sheetData>
    <row r="1" spans="2:11" ht="37.5" customHeight="1"/>
    <row r="2" spans="2:11" ht="7.5" customHeight="1">
      <c r="B2" s="224"/>
      <c r="C2" s="225"/>
      <c r="D2" s="225"/>
      <c r="E2" s="225"/>
      <c r="F2" s="225"/>
      <c r="G2" s="225"/>
      <c r="H2" s="225"/>
      <c r="I2" s="225"/>
      <c r="J2" s="225"/>
      <c r="K2" s="226"/>
    </row>
    <row r="3" spans="2:11" s="14" customFormat="1" ht="45" customHeight="1">
      <c r="B3" s="227"/>
      <c r="C3" s="345" t="s">
        <v>442</v>
      </c>
      <c r="D3" s="345"/>
      <c r="E3" s="345"/>
      <c r="F3" s="345"/>
      <c r="G3" s="345"/>
      <c r="H3" s="345"/>
      <c r="I3" s="345"/>
      <c r="J3" s="345"/>
      <c r="K3" s="228"/>
    </row>
    <row r="4" spans="2:11" ht="25.5" customHeight="1">
      <c r="B4" s="229"/>
      <c r="C4" s="346" t="s">
        <v>443</v>
      </c>
      <c r="D4" s="346"/>
      <c r="E4" s="346"/>
      <c r="F4" s="346"/>
      <c r="G4" s="346"/>
      <c r="H4" s="346"/>
      <c r="I4" s="346"/>
      <c r="J4" s="346"/>
      <c r="K4" s="230"/>
    </row>
    <row r="5" spans="2:11" ht="5.25" customHeight="1">
      <c r="B5" s="229"/>
      <c r="C5" s="231"/>
      <c r="D5" s="231"/>
      <c r="E5" s="231"/>
      <c r="F5" s="231"/>
      <c r="G5" s="231"/>
      <c r="H5" s="231"/>
      <c r="I5" s="231"/>
      <c r="J5" s="231"/>
      <c r="K5" s="230"/>
    </row>
    <row r="6" spans="2:11" ht="15" customHeight="1">
      <c r="B6" s="229"/>
      <c r="C6" s="344" t="s">
        <v>444</v>
      </c>
      <c r="D6" s="344"/>
      <c r="E6" s="344"/>
      <c r="F6" s="344"/>
      <c r="G6" s="344"/>
      <c r="H6" s="344"/>
      <c r="I6" s="344"/>
      <c r="J6" s="344"/>
      <c r="K6" s="230"/>
    </row>
    <row r="7" spans="2:11" ht="15" customHeight="1">
      <c r="B7" s="233"/>
      <c r="C7" s="344" t="s">
        <v>445</v>
      </c>
      <c r="D7" s="344"/>
      <c r="E7" s="344"/>
      <c r="F7" s="344"/>
      <c r="G7" s="344"/>
      <c r="H7" s="344"/>
      <c r="I7" s="344"/>
      <c r="J7" s="344"/>
      <c r="K7" s="230"/>
    </row>
    <row r="8" spans="2:11" ht="12.75" customHeight="1">
      <c r="B8" s="233"/>
      <c r="C8" s="232"/>
      <c r="D8" s="232"/>
      <c r="E8" s="232"/>
      <c r="F8" s="232"/>
      <c r="G8" s="232"/>
      <c r="H8" s="232"/>
      <c r="I8" s="232"/>
      <c r="J8" s="232"/>
      <c r="K8" s="230"/>
    </row>
    <row r="9" spans="2:11" ht="15" customHeight="1">
      <c r="B9" s="233"/>
      <c r="C9" s="344" t="s">
        <v>446</v>
      </c>
      <c r="D9" s="344"/>
      <c r="E9" s="344"/>
      <c r="F9" s="344"/>
      <c r="G9" s="344"/>
      <c r="H9" s="344"/>
      <c r="I9" s="344"/>
      <c r="J9" s="344"/>
      <c r="K9" s="230"/>
    </row>
    <row r="10" spans="2:11" ht="15" customHeight="1">
      <c r="B10" s="233"/>
      <c r="C10" s="232"/>
      <c r="D10" s="344" t="s">
        <v>447</v>
      </c>
      <c r="E10" s="344"/>
      <c r="F10" s="344"/>
      <c r="G10" s="344"/>
      <c r="H10" s="344"/>
      <c r="I10" s="344"/>
      <c r="J10" s="344"/>
      <c r="K10" s="230"/>
    </row>
    <row r="11" spans="2:11" ht="15" customHeight="1">
      <c r="B11" s="233"/>
      <c r="C11" s="234"/>
      <c r="D11" s="344" t="s">
        <v>448</v>
      </c>
      <c r="E11" s="344"/>
      <c r="F11" s="344"/>
      <c r="G11" s="344"/>
      <c r="H11" s="344"/>
      <c r="I11" s="344"/>
      <c r="J11" s="344"/>
      <c r="K11" s="230"/>
    </row>
    <row r="12" spans="2:11" ht="12.75" customHeight="1">
      <c r="B12" s="233"/>
      <c r="C12" s="234"/>
      <c r="D12" s="234"/>
      <c r="E12" s="234"/>
      <c r="F12" s="234"/>
      <c r="G12" s="234"/>
      <c r="H12" s="234"/>
      <c r="I12" s="234"/>
      <c r="J12" s="234"/>
      <c r="K12" s="230"/>
    </row>
    <row r="13" spans="2:11" ht="15" customHeight="1">
      <c r="B13" s="233"/>
      <c r="C13" s="234"/>
      <c r="D13" s="344" t="s">
        <v>449</v>
      </c>
      <c r="E13" s="344"/>
      <c r="F13" s="344"/>
      <c r="G13" s="344"/>
      <c r="H13" s="344"/>
      <c r="I13" s="344"/>
      <c r="J13" s="344"/>
      <c r="K13" s="230"/>
    </row>
    <row r="14" spans="2:11" ht="15" customHeight="1">
      <c r="B14" s="233"/>
      <c r="C14" s="234"/>
      <c r="D14" s="344" t="s">
        <v>450</v>
      </c>
      <c r="E14" s="344"/>
      <c r="F14" s="344"/>
      <c r="G14" s="344"/>
      <c r="H14" s="344"/>
      <c r="I14" s="344"/>
      <c r="J14" s="344"/>
      <c r="K14" s="230"/>
    </row>
    <row r="15" spans="2:11" ht="15" customHeight="1">
      <c r="B15" s="233"/>
      <c r="C15" s="234"/>
      <c r="D15" s="344" t="s">
        <v>451</v>
      </c>
      <c r="E15" s="344"/>
      <c r="F15" s="344"/>
      <c r="G15" s="344"/>
      <c r="H15" s="344"/>
      <c r="I15" s="344"/>
      <c r="J15" s="344"/>
      <c r="K15" s="230"/>
    </row>
    <row r="16" spans="2:11" ht="15" customHeight="1">
      <c r="B16" s="233"/>
      <c r="C16" s="234"/>
      <c r="D16" s="234"/>
      <c r="E16" s="235" t="s">
        <v>75</v>
      </c>
      <c r="F16" s="344" t="s">
        <v>452</v>
      </c>
      <c r="G16" s="344"/>
      <c r="H16" s="344"/>
      <c r="I16" s="344"/>
      <c r="J16" s="344"/>
      <c r="K16" s="230"/>
    </row>
    <row r="17" spans="2:11" ht="15" customHeight="1">
      <c r="B17" s="233"/>
      <c r="C17" s="234"/>
      <c r="D17" s="234"/>
      <c r="E17" s="235" t="s">
        <v>453</v>
      </c>
      <c r="F17" s="344" t="s">
        <v>454</v>
      </c>
      <c r="G17" s="344"/>
      <c r="H17" s="344"/>
      <c r="I17" s="344"/>
      <c r="J17" s="344"/>
      <c r="K17" s="230"/>
    </row>
    <row r="18" spans="2:11" ht="15" customHeight="1">
      <c r="B18" s="233"/>
      <c r="C18" s="234"/>
      <c r="D18" s="234"/>
      <c r="E18" s="235" t="s">
        <v>455</v>
      </c>
      <c r="F18" s="344" t="s">
        <v>456</v>
      </c>
      <c r="G18" s="344"/>
      <c r="H18" s="344"/>
      <c r="I18" s="344"/>
      <c r="J18" s="344"/>
      <c r="K18" s="230"/>
    </row>
    <row r="19" spans="2:11" ht="15" customHeight="1">
      <c r="B19" s="233"/>
      <c r="C19" s="234"/>
      <c r="D19" s="234"/>
      <c r="E19" s="235" t="s">
        <v>457</v>
      </c>
      <c r="F19" s="344" t="s">
        <v>458</v>
      </c>
      <c r="G19" s="344"/>
      <c r="H19" s="344"/>
      <c r="I19" s="344"/>
      <c r="J19" s="344"/>
      <c r="K19" s="230"/>
    </row>
    <row r="20" spans="2:11" ht="15" customHeight="1">
      <c r="B20" s="233"/>
      <c r="C20" s="234"/>
      <c r="D20" s="234"/>
      <c r="E20" s="235" t="s">
        <v>459</v>
      </c>
      <c r="F20" s="344" t="s">
        <v>460</v>
      </c>
      <c r="G20" s="344"/>
      <c r="H20" s="344"/>
      <c r="I20" s="344"/>
      <c r="J20" s="344"/>
      <c r="K20" s="230"/>
    </row>
    <row r="21" spans="2:11" ht="15" customHeight="1">
      <c r="B21" s="233"/>
      <c r="C21" s="234"/>
      <c r="D21" s="234"/>
      <c r="E21" s="235" t="s">
        <v>461</v>
      </c>
      <c r="F21" s="344" t="s">
        <v>462</v>
      </c>
      <c r="G21" s="344"/>
      <c r="H21" s="344"/>
      <c r="I21" s="344"/>
      <c r="J21" s="344"/>
      <c r="K21" s="230"/>
    </row>
    <row r="22" spans="2:11" ht="12.75" customHeight="1">
      <c r="B22" s="233"/>
      <c r="C22" s="234"/>
      <c r="D22" s="234"/>
      <c r="E22" s="234"/>
      <c r="F22" s="234"/>
      <c r="G22" s="234"/>
      <c r="H22" s="234"/>
      <c r="I22" s="234"/>
      <c r="J22" s="234"/>
      <c r="K22" s="230"/>
    </row>
    <row r="23" spans="2:11" ht="15" customHeight="1">
      <c r="B23" s="233"/>
      <c r="C23" s="344" t="s">
        <v>463</v>
      </c>
      <c r="D23" s="344"/>
      <c r="E23" s="344"/>
      <c r="F23" s="344"/>
      <c r="G23" s="344"/>
      <c r="H23" s="344"/>
      <c r="I23" s="344"/>
      <c r="J23" s="344"/>
      <c r="K23" s="230"/>
    </row>
    <row r="24" spans="2:11" ht="15" customHeight="1">
      <c r="B24" s="233"/>
      <c r="C24" s="344" t="s">
        <v>464</v>
      </c>
      <c r="D24" s="344"/>
      <c r="E24" s="344"/>
      <c r="F24" s="344"/>
      <c r="G24" s="344"/>
      <c r="H24" s="344"/>
      <c r="I24" s="344"/>
      <c r="J24" s="344"/>
      <c r="K24" s="230"/>
    </row>
    <row r="25" spans="2:11" ht="15" customHeight="1">
      <c r="B25" s="233"/>
      <c r="C25" s="232"/>
      <c r="D25" s="344" t="s">
        <v>465</v>
      </c>
      <c r="E25" s="344"/>
      <c r="F25" s="344"/>
      <c r="G25" s="344"/>
      <c r="H25" s="344"/>
      <c r="I25" s="344"/>
      <c r="J25" s="344"/>
      <c r="K25" s="230"/>
    </row>
    <row r="26" spans="2:11" ht="15" customHeight="1">
      <c r="B26" s="233"/>
      <c r="C26" s="234"/>
      <c r="D26" s="344" t="s">
        <v>466</v>
      </c>
      <c r="E26" s="344"/>
      <c r="F26" s="344"/>
      <c r="G26" s="344"/>
      <c r="H26" s="344"/>
      <c r="I26" s="344"/>
      <c r="J26" s="344"/>
      <c r="K26" s="230"/>
    </row>
    <row r="27" spans="2:11" ht="12.75" customHeight="1">
      <c r="B27" s="233"/>
      <c r="C27" s="234"/>
      <c r="D27" s="234"/>
      <c r="E27" s="234"/>
      <c r="F27" s="234"/>
      <c r="G27" s="234"/>
      <c r="H27" s="234"/>
      <c r="I27" s="234"/>
      <c r="J27" s="234"/>
      <c r="K27" s="230"/>
    </row>
    <row r="28" spans="2:11" ht="15" customHeight="1">
      <c r="B28" s="233"/>
      <c r="C28" s="234"/>
      <c r="D28" s="344" t="s">
        <v>467</v>
      </c>
      <c r="E28" s="344"/>
      <c r="F28" s="344"/>
      <c r="G28" s="344"/>
      <c r="H28" s="344"/>
      <c r="I28" s="344"/>
      <c r="J28" s="344"/>
      <c r="K28" s="230"/>
    </row>
    <row r="29" spans="2:11" ht="15" customHeight="1">
      <c r="B29" s="233"/>
      <c r="C29" s="234"/>
      <c r="D29" s="344" t="s">
        <v>468</v>
      </c>
      <c r="E29" s="344"/>
      <c r="F29" s="344"/>
      <c r="G29" s="344"/>
      <c r="H29" s="344"/>
      <c r="I29" s="344"/>
      <c r="J29" s="344"/>
      <c r="K29" s="230"/>
    </row>
    <row r="30" spans="2:11" ht="12.75" customHeight="1">
      <c r="B30" s="233"/>
      <c r="C30" s="234"/>
      <c r="D30" s="234"/>
      <c r="E30" s="234"/>
      <c r="F30" s="234"/>
      <c r="G30" s="234"/>
      <c r="H30" s="234"/>
      <c r="I30" s="234"/>
      <c r="J30" s="234"/>
      <c r="K30" s="230"/>
    </row>
    <row r="31" spans="2:11" ht="15" customHeight="1">
      <c r="B31" s="233"/>
      <c r="C31" s="234"/>
      <c r="D31" s="344" t="s">
        <v>469</v>
      </c>
      <c r="E31" s="344"/>
      <c r="F31" s="344"/>
      <c r="G31" s="344"/>
      <c r="H31" s="344"/>
      <c r="I31" s="344"/>
      <c r="J31" s="344"/>
      <c r="K31" s="230"/>
    </row>
    <row r="32" spans="2:11" ht="15" customHeight="1">
      <c r="B32" s="233"/>
      <c r="C32" s="234"/>
      <c r="D32" s="344" t="s">
        <v>470</v>
      </c>
      <c r="E32" s="344"/>
      <c r="F32" s="344"/>
      <c r="G32" s="344"/>
      <c r="H32" s="344"/>
      <c r="I32" s="344"/>
      <c r="J32" s="344"/>
      <c r="K32" s="230"/>
    </row>
    <row r="33" spans="2:11" ht="15" customHeight="1">
      <c r="B33" s="233"/>
      <c r="C33" s="234"/>
      <c r="D33" s="344" t="s">
        <v>471</v>
      </c>
      <c r="E33" s="344"/>
      <c r="F33" s="344"/>
      <c r="G33" s="344"/>
      <c r="H33" s="344"/>
      <c r="I33" s="344"/>
      <c r="J33" s="344"/>
      <c r="K33" s="230"/>
    </row>
    <row r="34" spans="2:11" ht="15" customHeight="1">
      <c r="B34" s="233"/>
      <c r="C34" s="234"/>
      <c r="D34" s="232"/>
      <c r="E34" s="236" t="s">
        <v>107</v>
      </c>
      <c r="F34" s="232"/>
      <c r="G34" s="344" t="s">
        <v>472</v>
      </c>
      <c r="H34" s="344"/>
      <c r="I34" s="344"/>
      <c r="J34" s="344"/>
      <c r="K34" s="230"/>
    </row>
    <row r="35" spans="2:11" ht="30.75" customHeight="1">
      <c r="B35" s="233"/>
      <c r="C35" s="234"/>
      <c r="D35" s="232"/>
      <c r="E35" s="236" t="s">
        <v>473</v>
      </c>
      <c r="F35" s="232"/>
      <c r="G35" s="344" t="s">
        <v>474</v>
      </c>
      <c r="H35" s="344"/>
      <c r="I35" s="344"/>
      <c r="J35" s="344"/>
      <c r="K35" s="230"/>
    </row>
    <row r="36" spans="2:11" ht="15" customHeight="1">
      <c r="B36" s="233"/>
      <c r="C36" s="234"/>
      <c r="D36" s="232"/>
      <c r="E36" s="236" t="s">
        <v>52</v>
      </c>
      <c r="F36" s="232"/>
      <c r="G36" s="344" t="s">
        <v>475</v>
      </c>
      <c r="H36" s="344"/>
      <c r="I36" s="344"/>
      <c r="J36" s="344"/>
      <c r="K36" s="230"/>
    </row>
    <row r="37" spans="2:11" ht="15" customHeight="1">
      <c r="B37" s="233"/>
      <c r="C37" s="234"/>
      <c r="D37" s="232"/>
      <c r="E37" s="236" t="s">
        <v>108</v>
      </c>
      <c r="F37" s="232"/>
      <c r="G37" s="344" t="s">
        <v>476</v>
      </c>
      <c r="H37" s="344"/>
      <c r="I37" s="344"/>
      <c r="J37" s="344"/>
      <c r="K37" s="230"/>
    </row>
    <row r="38" spans="2:11" ht="15" customHeight="1">
      <c r="B38" s="233"/>
      <c r="C38" s="234"/>
      <c r="D38" s="232"/>
      <c r="E38" s="236" t="s">
        <v>109</v>
      </c>
      <c r="F38" s="232"/>
      <c r="G38" s="344" t="s">
        <v>477</v>
      </c>
      <c r="H38" s="344"/>
      <c r="I38" s="344"/>
      <c r="J38" s="344"/>
      <c r="K38" s="230"/>
    </row>
    <row r="39" spans="2:11" ht="15" customHeight="1">
      <c r="B39" s="233"/>
      <c r="C39" s="234"/>
      <c r="D39" s="232"/>
      <c r="E39" s="236" t="s">
        <v>110</v>
      </c>
      <c r="F39" s="232"/>
      <c r="G39" s="344" t="s">
        <v>478</v>
      </c>
      <c r="H39" s="344"/>
      <c r="I39" s="344"/>
      <c r="J39" s="344"/>
      <c r="K39" s="230"/>
    </row>
    <row r="40" spans="2:11" ht="15" customHeight="1">
      <c r="B40" s="233"/>
      <c r="C40" s="234"/>
      <c r="D40" s="232"/>
      <c r="E40" s="236" t="s">
        <v>479</v>
      </c>
      <c r="F40" s="232"/>
      <c r="G40" s="344" t="s">
        <v>480</v>
      </c>
      <c r="H40" s="344"/>
      <c r="I40" s="344"/>
      <c r="J40" s="344"/>
      <c r="K40" s="230"/>
    </row>
    <row r="41" spans="2:11" ht="15" customHeight="1">
      <c r="B41" s="233"/>
      <c r="C41" s="234"/>
      <c r="D41" s="232"/>
      <c r="E41" s="236"/>
      <c r="F41" s="232"/>
      <c r="G41" s="344" t="s">
        <v>481</v>
      </c>
      <c r="H41" s="344"/>
      <c r="I41" s="344"/>
      <c r="J41" s="344"/>
      <c r="K41" s="230"/>
    </row>
    <row r="42" spans="2:11" ht="15" customHeight="1">
      <c r="B42" s="233"/>
      <c r="C42" s="234"/>
      <c r="D42" s="232"/>
      <c r="E42" s="236" t="s">
        <v>482</v>
      </c>
      <c r="F42" s="232"/>
      <c r="G42" s="344" t="s">
        <v>483</v>
      </c>
      <c r="H42" s="344"/>
      <c r="I42" s="344"/>
      <c r="J42" s="344"/>
      <c r="K42" s="230"/>
    </row>
    <row r="43" spans="2:11" ht="15" customHeight="1">
      <c r="B43" s="233"/>
      <c r="C43" s="234"/>
      <c r="D43" s="232"/>
      <c r="E43" s="236" t="s">
        <v>112</v>
      </c>
      <c r="F43" s="232"/>
      <c r="G43" s="344" t="s">
        <v>484</v>
      </c>
      <c r="H43" s="344"/>
      <c r="I43" s="344"/>
      <c r="J43" s="344"/>
      <c r="K43" s="230"/>
    </row>
    <row r="44" spans="2:11" ht="12.75" customHeight="1">
      <c r="B44" s="233"/>
      <c r="C44" s="234"/>
      <c r="D44" s="232"/>
      <c r="E44" s="232"/>
      <c r="F44" s="232"/>
      <c r="G44" s="232"/>
      <c r="H44" s="232"/>
      <c r="I44" s="232"/>
      <c r="J44" s="232"/>
      <c r="K44" s="230"/>
    </row>
    <row r="45" spans="2:11" ht="15" customHeight="1">
      <c r="B45" s="233"/>
      <c r="C45" s="234"/>
      <c r="D45" s="344" t="s">
        <v>485</v>
      </c>
      <c r="E45" s="344"/>
      <c r="F45" s="344"/>
      <c r="G45" s="344"/>
      <c r="H45" s="344"/>
      <c r="I45" s="344"/>
      <c r="J45" s="344"/>
      <c r="K45" s="230"/>
    </row>
    <row r="46" spans="2:11" ht="15" customHeight="1">
      <c r="B46" s="233"/>
      <c r="C46" s="234"/>
      <c r="D46" s="234"/>
      <c r="E46" s="344" t="s">
        <v>486</v>
      </c>
      <c r="F46" s="344"/>
      <c r="G46" s="344"/>
      <c r="H46" s="344"/>
      <c r="I46" s="344"/>
      <c r="J46" s="344"/>
      <c r="K46" s="230"/>
    </row>
    <row r="47" spans="2:11" ht="15" customHeight="1">
      <c r="B47" s="233"/>
      <c r="C47" s="234"/>
      <c r="D47" s="234"/>
      <c r="E47" s="344" t="s">
        <v>487</v>
      </c>
      <c r="F47" s="344"/>
      <c r="G47" s="344"/>
      <c r="H47" s="344"/>
      <c r="I47" s="344"/>
      <c r="J47" s="344"/>
      <c r="K47" s="230"/>
    </row>
    <row r="48" spans="2:11" ht="15" customHeight="1">
      <c r="B48" s="233"/>
      <c r="C48" s="234"/>
      <c r="D48" s="234"/>
      <c r="E48" s="344" t="s">
        <v>488</v>
      </c>
      <c r="F48" s="344"/>
      <c r="G48" s="344"/>
      <c r="H48" s="344"/>
      <c r="I48" s="344"/>
      <c r="J48" s="344"/>
      <c r="K48" s="230"/>
    </row>
    <row r="49" spans="2:11" ht="15" customHeight="1">
      <c r="B49" s="233"/>
      <c r="C49" s="234"/>
      <c r="D49" s="344" t="s">
        <v>489</v>
      </c>
      <c r="E49" s="344"/>
      <c r="F49" s="344"/>
      <c r="G49" s="344"/>
      <c r="H49" s="344"/>
      <c r="I49" s="344"/>
      <c r="J49" s="344"/>
      <c r="K49" s="230"/>
    </row>
    <row r="50" spans="2:11" ht="25.5" customHeight="1">
      <c r="B50" s="229"/>
      <c r="C50" s="346" t="s">
        <v>490</v>
      </c>
      <c r="D50" s="346"/>
      <c r="E50" s="346"/>
      <c r="F50" s="346"/>
      <c r="G50" s="346"/>
      <c r="H50" s="346"/>
      <c r="I50" s="346"/>
      <c r="J50" s="346"/>
      <c r="K50" s="230"/>
    </row>
    <row r="51" spans="2:11" ht="5.25" customHeight="1">
      <c r="B51" s="229"/>
      <c r="C51" s="231"/>
      <c r="D51" s="231"/>
      <c r="E51" s="231"/>
      <c r="F51" s="231"/>
      <c r="G51" s="231"/>
      <c r="H51" s="231"/>
      <c r="I51" s="231"/>
      <c r="J51" s="231"/>
      <c r="K51" s="230"/>
    </row>
    <row r="52" spans="2:11" ht="15" customHeight="1">
      <c r="B52" s="229"/>
      <c r="C52" s="344" t="s">
        <v>491</v>
      </c>
      <c r="D52" s="344"/>
      <c r="E52" s="344"/>
      <c r="F52" s="344"/>
      <c r="G52" s="344"/>
      <c r="H52" s="344"/>
      <c r="I52" s="344"/>
      <c r="J52" s="344"/>
      <c r="K52" s="230"/>
    </row>
    <row r="53" spans="2:11" ht="15" customHeight="1">
      <c r="B53" s="229"/>
      <c r="C53" s="344" t="s">
        <v>492</v>
      </c>
      <c r="D53" s="344"/>
      <c r="E53" s="344"/>
      <c r="F53" s="344"/>
      <c r="G53" s="344"/>
      <c r="H53" s="344"/>
      <c r="I53" s="344"/>
      <c r="J53" s="344"/>
      <c r="K53" s="230"/>
    </row>
    <row r="54" spans="2:11" ht="12.75" customHeight="1">
      <c r="B54" s="229"/>
      <c r="C54" s="232"/>
      <c r="D54" s="232"/>
      <c r="E54" s="232"/>
      <c r="F54" s="232"/>
      <c r="G54" s="232"/>
      <c r="H54" s="232"/>
      <c r="I54" s="232"/>
      <c r="J54" s="232"/>
      <c r="K54" s="230"/>
    </row>
    <row r="55" spans="2:11" ht="15" customHeight="1">
      <c r="B55" s="229"/>
      <c r="C55" s="344" t="s">
        <v>493</v>
      </c>
      <c r="D55" s="344"/>
      <c r="E55" s="344"/>
      <c r="F55" s="344"/>
      <c r="G55" s="344"/>
      <c r="H55" s="344"/>
      <c r="I55" s="344"/>
      <c r="J55" s="344"/>
      <c r="K55" s="230"/>
    </row>
    <row r="56" spans="2:11" ht="15" customHeight="1">
      <c r="B56" s="229"/>
      <c r="C56" s="234"/>
      <c r="D56" s="344" t="s">
        <v>494</v>
      </c>
      <c r="E56" s="344"/>
      <c r="F56" s="344"/>
      <c r="G56" s="344"/>
      <c r="H56" s="344"/>
      <c r="I56" s="344"/>
      <c r="J56" s="344"/>
      <c r="K56" s="230"/>
    </row>
    <row r="57" spans="2:11" ht="15" customHeight="1">
      <c r="B57" s="229"/>
      <c r="C57" s="234"/>
      <c r="D57" s="344" t="s">
        <v>495</v>
      </c>
      <c r="E57" s="344"/>
      <c r="F57" s="344"/>
      <c r="G57" s="344"/>
      <c r="H57" s="344"/>
      <c r="I57" s="344"/>
      <c r="J57" s="344"/>
      <c r="K57" s="230"/>
    </row>
    <row r="58" spans="2:11" ht="15" customHeight="1">
      <c r="B58" s="229"/>
      <c r="C58" s="234"/>
      <c r="D58" s="344" t="s">
        <v>496</v>
      </c>
      <c r="E58" s="344"/>
      <c r="F58" s="344"/>
      <c r="G58" s="344"/>
      <c r="H58" s="344"/>
      <c r="I58" s="344"/>
      <c r="J58" s="344"/>
      <c r="K58" s="230"/>
    </row>
    <row r="59" spans="2:11" ht="15" customHeight="1">
      <c r="B59" s="229"/>
      <c r="C59" s="234"/>
      <c r="D59" s="344" t="s">
        <v>497</v>
      </c>
      <c r="E59" s="344"/>
      <c r="F59" s="344"/>
      <c r="G59" s="344"/>
      <c r="H59" s="344"/>
      <c r="I59" s="344"/>
      <c r="J59" s="344"/>
      <c r="K59" s="230"/>
    </row>
    <row r="60" spans="2:11" ht="15" customHeight="1">
      <c r="B60" s="229"/>
      <c r="C60" s="234"/>
      <c r="D60" s="347" t="s">
        <v>498</v>
      </c>
      <c r="E60" s="347"/>
      <c r="F60" s="347"/>
      <c r="G60" s="347"/>
      <c r="H60" s="347"/>
      <c r="I60" s="347"/>
      <c r="J60" s="347"/>
      <c r="K60" s="230"/>
    </row>
    <row r="61" spans="2:11" ht="15" customHeight="1">
      <c r="B61" s="229"/>
      <c r="C61" s="234"/>
      <c r="D61" s="344" t="s">
        <v>499</v>
      </c>
      <c r="E61" s="344"/>
      <c r="F61" s="344"/>
      <c r="G61" s="344"/>
      <c r="H61" s="344"/>
      <c r="I61" s="344"/>
      <c r="J61" s="344"/>
      <c r="K61" s="230"/>
    </row>
    <row r="62" spans="2:11" ht="12.75" customHeight="1">
      <c r="B62" s="229"/>
      <c r="C62" s="234"/>
      <c r="D62" s="234"/>
      <c r="E62" s="237"/>
      <c r="F62" s="234"/>
      <c r="G62" s="234"/>
      <c r="H62" s="234"/>
      <c r="I62" s="234"/>
      <c r="J62" s="234"/>
      <c r="K62" s="230"/>
    </row>
    <row r="63" spans="2:11" ht="15" customHeight="1">
      <c r="B63" s="229"/>
      <c r="C63" s="234"/>
      <c r="D63" s="344" t="s">
        <v>500</v>
      </c>
      <c r="E63" s="344"/>
      <c r="F63" s="344"/>
      <c r="G63" s="344"/>
      <c r="H63" s="344"/>
      <c r="I63" s="344"/>
      <c r="J63" s="344"/>
      <c r="K63" s="230"/>
    </row>
    <row r="64" spans="2:11" ht="15" customHeight="1">
      <c r="B64" s="229"/>
      <c r="C64" s="234"/>
      <c r="D64" s="347" t="s">
        <v>501</v>
      </c>
      <c r="E64" s="347"/>
      <c r="F64" s="347"/>
      <c r="G64" s="347"/>
      <c r="H64" s="347"/>
      <c r="I64" s="347"/>
      <c r="J64" s="347"/>
      <c r="K64" s="230"/>
    </row>
    <row r="65" spans="2:11" ht="15" customHeight="1">
      <c r="B65" s="229"/>
      <c r="C65" s="234"/>
      <c r="D65" s="344" t="s">
        <v>502</v>
      </c>
      <c r="E65" s="344"/>
      <c r="F65" s="344"/>
      <c r="G65" s="344"/>
      <c r="H65" s="344"/>
      <c r="I65" s="344"/>
      <c r="J65" s="344"/>
      <c r="K65" s="230"/>
    </row>
    <row r="66" spans="2:11" ht="15" customHeight="1">
      <c r="B66" s="229"/>
      <c r="C66" s="234"/>
      <c r="D66" s="344" t="s">
        <v>503</v>
      </c>
      <c r="E66" s="344"/>
      <c r="F66" s="344"/>
      <c r="G66" s="344"/>
      <c r="H66" s="344"/>
      <c r="I66" s="344"/>
      <c r="J66" s="344"/>
      <c r="K66" s="230"/>
    </row>
    <row r="67" spans="2:11" ht="15" customHeight="1">
      <c r="B67" s="229"/>
      <c r="C67" s="234"/>
      <c r="D67" s="344" t="s">
        <v>504</v>
      </c>
      <c r="E67" s="344"/>
      <c r="F67" s="344"/>
      <c r="G67" s="344"/>
      <c r="H67" s="344"/>
      <c r="I67" s="344"/>
      <c r="J67" s="344"/>
      <c r="K67" s="230"/>
    </row>
    <row r="68" spans="2:11" ht="15" customHeight="1">
      <c r="B68" s="229"/>
      <c r="C68" s="234"/>
      <c r="D68" s="344" t="s">
        <v>505</v>
      </c>
      <c r="E68" s="344"/>
      <c r="F68" s="344"/>
      <c r="G68" s="344"/>
      <c r="H68" s="344"/>
      <c r="I68" s="344"/>
      <c r="J68" s="344"/>
      <c r="K68" s="230"/>
    </row>
    <row r="69" spans="2:11" ht="12.75" customHeight="1">
      <c r="B69" s="238"/>
      <c r="C69" s="239"/>
      <c r="D69" s="239"/>
      <c r="E69" s="239"/>
      <c r="F69" s="239"/>
      <c r="G69" s="239"/>
      <c r="H69" s="239"/>
      <c r="I69" s="239"/>
      <c r="J69" s="239"/>
      <c r="K69" s="240"/>
    </row>
    <row r="70" spans="2:11" ht="18.75" customHeight="1">
      <c r="B70" s="241"/>
      <c r="C70" s="241"/>
      <c r="D70" s="241"/>
      <c r="E70" s="241"/>
      <c r="F70" s="241"/>
      <c r="G70" s="241"/>
      <c r="H70" s="241"/>
      <c r="I70" s="241"/>
      <c r="J70" s="241"/>
      <c r="K70" s="242"/>
    </row>
    <row r="71" spans="2:11" ht="18.75" customHeight="1">
      <c r="B71" s="242"/>
      <c r="C71" s="242"/>
      <c r="D71" s="242"/>
      <c r="E71" s="242"/>
      <c r="F71" s="242"/>
      <c r="G71" s="242"/>
      <c r="H71" s="242"/>
      <c r="I71" s="242"/>
      <c r="J71" s="242"/>
      <c r="K71" s="242"/>
    </row>
    <row r="72" spans="2:11" ht="7.5" customHeight="1">
      <c r="B72" s="243"/>
      <c r="C72" s="244"/>
      <c r="D72" s="244"/>
      <c r="E72" s="244"/>
      <c r="F72" s="244"/>
      <c r="G72" s="244"/>
      <c r="H72" s="244"/>
      <c r="I72" s="244"/>
      <c r="J72" s="244"/>
      <c r="K72" s="245"/>
    </row>
    <row r="73" spans="2:11" ht="45" customHeight="1">
      <c r="B73" s="246"/>
      <c r="C73" s="348" t="s">
        <v>82</v>
      </c>
      <c r="D73" s="348"/>
      <c r="E73" s="348"/>
      <c r="F73" s="348"/>
      <c r="G73" s="348"/>
      <c r="H73" s="348"/>
      <c r="I73" s="348"/>
      <c r="J73" s="348"/>
      <c r="K73" s="247"/>
    </row>
    <row r="74" spans="2:11" ht="17.25" customHeight="1">
      <c r="B74" s="246"/>
      <c r="C74" s="248" t="s">
        <v>506</v>
      </c>
      <c r="D74" s="248"/>
      <c r="E74" s="248"/>
      <c r="F74" s="248" t="s">
        <v>507</v>
      </c>
      <c r="G74" s="249"/>
      <c r="H74" s="248" t="s">
        <v>108</v>
      </c>
      <c r="I74" s="248" t="s">
        <v>56</v>
      </c>
      <c r="J74" s="248" t="s">
        <v>508</v>
      </c>
      <c r="K74" s="247"/>
    </row>
    <row r="75" spans="2:11" ht="17.25" customHeight="1">
      <c r="B75" s="246"/>
      <c r="C75" s="250" t="s">
        <v>509</v>
      </c>
      <c r="D75" s="250"/>
      <c r="E75" s="250"/>
      <c r="F75" s="251" t="s">
        <v>510</v>
      </c>
      <c r="G75" s="252"/>
      <c r="H75" s="250"/>
      <c r="I75" s="250"/>
      <c r="J75" s="250" t="s">
        <v>511</v>
      </c>
      <c r="K75" s="247"/>
    </row>
    <row r="76" spans="2:11" ht="5.25" customHeight="1">
      <c r="B76" s="246"/>
      <c r="C76" s="253"/>
      <c r="D76" s="253"/>
      <c r="E76" s="253"/>
      <c r="F76" s="253"/>
      <c r="G76" s="254"/>
      <c r="H76" s="253"/>
      <c r="I76" s="253"/>
      <c r="J76" s="253"/>
      <c r="K76" s="247"/>
    </row>
    <row r="77" spans="2:11" ht="15" customHeight="1">
      <c r="B77" s="246"/>
      <c r="C77" s="236" t="s">
        <v>52</v>
      </c>
      <c r="D77" s="253"/>
      <c r="E77" s="253"/>
      <c r="F77" s="255" t="s">
        <v>512</v>
      </c>
      <c r="G77" s="254"/>
      <c r="H77" s="236" t="s">
        <v>513</v>
      </c>
      <c r="I77" s="236" t="s">
        <v>514</v>
      </c>
      <c r="J77" s="236">
        <v>20</v>
      </c>
      <c r="K77" s="247"/>
    </row>
    <row r="78" spans="2:11" ht="15" customHeight="1">
      <c r="B78" s="246"/>
      <c r="C78" s="236" t="s">
        <v>515</v>
      </c>
      <c r="D78" s="236"/>
      <c r="E78" s="236"/>
      <c r="F78" s="255" t="s">
        <v>512</v>
      </c>
      <c r="G78" s="254"/>
      <c r="H78" s="236" t="s">
        <v>516</v>
      </c>
      <c r="I78" s="236" t="s">
        <v>514</v>
      </c>
      <c r="J78" s="236">
        <v>120</v>
      </c>
      <c r="K78" s="247"/>
    </row>
    <row r="79" spans="2:11" ht="15" customHeight="1">
      <c r="B79" s="256"/>
      <c r="C79" s="236" t="s">
        <v>517</v>
      </c>
      <c r="D79" s="236"/>
      <c r="E79" s="236"/>
      <c r="F79" s="255" t="s">
        <v>518</v>
      </c>
      <c r="G79" s="254"/>
      <c r="H79" s="236" t="s">
        <v>519</v>
      </c>
      <c r="I79" s="236" t="s">
        <v>514</v>
      </c>
      <c r="J79" s="236">
        <v>50</v>
      </c>
      <c r="K79" s="247"/>
    </row>
    <row r="80" spans="2:11" ht="15" customHeight="1">
      <c r="B80" s="256"/>
      <c r="C80" s="236" t="s">
        <v>520</v>
      </c>
      <c r="D80" s="236"/>
      <c r="E80" s="236"/>
      <c r="F80" s="255" t="s">
        <v>512</v>
      </c>
      <c r="G80" s="254"/>
      <c r="H80" s="236" t="s">
        <v>521</v>
      </c>
      <c r="I80" s="236" t="s">
        <v>522</v>
      </c>
      <c r="J80" s="236"/>
      <c r="K80" s="247"/>
    </row>
    <row r="81" spans="2:11" ht="15" customHeight="1">
      <c r="B81" s="256"/>
      <c r="C81" s="257" t="s">
        <v>523</v>
      </c>
      <c r="D81" s="257"/>
      <c r="E81" s="257"/>
      <c r="F81" s="258" t="s">
        <v>518</v>
      </c>
      <c r="G81" s="257"/>
      <c r="H81" s="257" t="s">
        <v>524</v>
      </c>
      <c r="I81" s="257" t="s">
        <v>514</v>
      </c>
      <c r="J81" s="257">
        <v>15</v>
      </c>
      <c r="K81" s="247"/>
    </row>
    <row r="82" spans="2:11" ht="15" customHeight="1">
      <c r="B82" s="256"/>
      <c r="C82" s="257" t="s">
        <v>525</v>
      </c>
      <c r="D82" s="257"/>
      <c r="E82" s="257"/>
      <c r="F82" s="258" t="s">
        <v>518</v>
      </c>
      <c r="G82" s="257"/>
      <c r="H82" s="257" t="s">
        <v>526</v>
      </c>
      <c r="I82" s="257" t="s">
        <v>514</v>
      </c>
      <c r="J82" s="257">
        <v>15</v>
      </c>
      <c r="K82" s="247"/>
    </row>
    <row r="83" spans="2:11" ht="15" customHeight="1">
      <c r="B83" s="256"/>
      <c r="C83" s="257" t="s">
        <v>527</v>
      </c>
      <c r="D83" s="257"/>
      <c r="E83" s="257"/>
      <c r="F83" s="258" t="s">
        <v>518</v>
      </c>
      <c r="G83" s="257"/>
      <c r="H83" s="257" t="s">
        <v>528</v>
      </c>
      <c r="I83" s="257" t="s">
        <v>514</v>
      </c>
      <c r="J83" s="257">
        <v>20</v>
      </c>
      <c r="K83" s="247"/>
    </row>
    <row r="84" spans="2:11" ht="15" customHeight="1">
      <c r="B84" s="256"/>
      <c r="C84" s="257" t="s">
        <v>529</v>
      </c>
      <c r="D84" s="257"/>
      <c r="E84" s="257"/>
      <c r="F84" s="258" t="s">
        <v>518</v>
      </c>
      <c r="G84" s="257"/>
      <c r="H84" s="257" t="s">
        <v>530</v>
      </c>
      <c r="I84" s="257" t="s">
        <v>514</v>
      </c>
      <c r="J84" s="257">
        <v>20</v>
      </c>
      <c r="K84" s="247"/>
    </row>
    <row r="85" spans="2:11" ht="15" customHeight="1">
      <c r="B85" s="256"/>
      <c r="C85" s="236" t="s">
        <v>531</v>
      </c>
      <c r="D85" s="236"/>
      <c r="E85" s="236"/>
      <c r="F85" s="255" t="s">
        <v>518</v>
      </c>
      <c r="G85" s="254"/>
      <c r="H85" s="236" t="s">
        <v>532</v>
      </c>
      <c r="I85" s="236" t="s">
        <v>514</v>
      </c>
      <c r="J85" s="236">
        <v>50</v>
      </c>
      <c r="K85" s="247"/>
    </row>
    <row r="86" spans="2:11" ht="15" customHeight="1">
      <c r="B86" s="256"/>
      <c r="C86" s="236" t="s">
        <v>533</v>
      </c>
      <c r="D86" s="236"/>
      <c r="E86" s="236"/>
      <c r="F86" s="255" t="s">
        <v>518</v>
      </c>
      <c r="G86" s="254"/>
      <c r="H86" s="236" t="s">
        <v>534</v>
      </c>
      <c r="I86" s="236" t="s">
        <v>514</v>
      </c>
      <c r="J86" s="236">
        <v>20</v>
      </c>
      <c r="K86" s="247"/>
    </row>
    <row r="87" spans="2:11" ht="15" customHeight="1">
      <c r="B87" s="256"/>
      <c r="C87" s="236" t="s">
        <v>535</v>
      </c>
      <c r="D87" s="236"/>
      <c r="E87" s="236"/>
      <c r="F87" s="255" t="s">
        <v>518</v>
      </c>
      <c r="G87" s="254"/>
      <c r="H87" s="236" t="s">
        <v>536</v>
      </c>
      <c r="I87" s="236" t="s">
        <v>514</v>
      </c>
      <c r="J87" s="236">
        <v>20</v>
      </c>
      <c r="K87" s="247"/>
    </row>
    <row r="88" spans="2:11" ht="15" customHeight="1">
      <c r="B88" s="256"/>
      <c r="C88" s="236" t="s">
        <v>537</v>
      </c>
      <c r="D88" s="236"/>
      <c r="E88" s="236"/>
      <c r="F88" s="255" t="s">
        <v>518</v>
      </c>
      <c r="G88" s="254"/>
      <c r="H88" s="236" t="s">
        <v>538</v>
      </c>
      <c r="I88" s="236" t="s">
        <v>514</v>
      </c>
      <c r="J88" s="236">
        <v>50</v>
      </c>
      <c r="K88" s="247"/>
    </row>
    <row r="89" spans="2:11" ht="15" customHeight="1">
      <c r="B89" s="256"/>
      <c r="C89" s="236" t="s">
        <v>539</v>
      </c>
      <c r="D89" s="236"/>
      <c r="E89" s="236"/>
      <c r="F89" s="255" t="s">
        <v>518</v>
      </c>
      <c r="G89" s="254"/>
      <c r="H89" s="236" t="s">
        <v>539</v>
      </c>
      <c r="I89" s="236" t="s">
        <v>514</v>
      </c>
      <c r="J89" s="236">
        <v>50</v>
      </c>
      <c r="K89" s="247"/>
    </row>
    <row r="90" spans="2:11" ht="15" customHeight="1">
      <c r="B90" s="256"/>
      <c r="C90" s="236" t="s">
        <v>113</v>
      </c>
      <c r="D90" s="236"/>
      <c r="E90" s="236"/>
      <c r="F90" s="255" t="s">
        <v>518</v>
      </c>
      <c r="G90" s="254"/>
      <c r="H90" s="236" t="s">
        <v>540</v>
      </c>
      <c r="I90" s="236" t="s">
        <v>514</v>
      </c>
      <c r="J90" s="236">
        <v>255</v>
      </c>
      <c r="K90" s="247"/>
    </row>
    <row r="91" spans="2:11" ht="15" customHeight="1">
      <c r="B91" s="256"/>
      <c r="C91" s="236" t="s">
        <v>541</v>
      </c>
      <c r="D91" s="236"/>
      <c r="E91" s="236"/>
      <c r="F91" s="255" t="s">
        <v>512</v>
      </c>
      <c r="G91" s="254"/>
      <c r="H91" s="236" t="s">
        <v>542</v>
      </c>
      <c r="I91" s="236" t="s">
        <v>543</v>
      </c>
      <c r="J91" s="236"/>
      <c r="K91" s="247"/>
    </row>
    <row r="92" spans="2:11" ht="15" customHeight="1">
      <c r="B92" s="256"/>
      <c r="C92" s="236" t="s">
        <v>544</v>
      </c>
      <c r="D92" s="236"/>
      <c r="E92" s="236"/>
      <c r="F92" s="255" t="s">
        <v>512</v>
      </c>
      <c r="G92" s="254"/>
      <c r="H92" s="236" t="s">
        <v>545</v>
      </c>
      <c r="I92" s="236" t="s">
        <v>546</v>
      </c>
      <c r="J92" s="236"/>
      <c r="K92" s="247"/>
    </row>
    <row r="93" spans="2:11" ht="15" customHeight="1">
      <c r="B93" s="256"/>
      <c r="C93" s="236" t="s">
        <v>547</v>
      </c>
      <c r="D93" s="236"/>
      <c r="E93" s="236"/>
      <c r="F93" s="255" t="s">
        <v>512</v>
      </c>
      <c r="G93" s="254"/>
      <c r="H93" s="236" t="s">
        <v>547</v>
      </c>
      <c r="I93" s="236" t="s">
        <v>546</v>
      </c>
      <c r="J93" s="236"/>
      <c r="K93" s="247"/>
    </row>
    <row r="94" spans="2:11" ht="15" customHeight="1">
      <c r="B94" s="256"/>
      <c r="C94" s="236" t="s">
        <v>37</v>
      </c>
      <c r="D94" s="236"/>
      <c r="E94" s="236"/>
      <c r="F94" s="255" t="s">
        <v>512</v>
      </c>
      <c r="G94" s="254"/>
      <c r="H94" s="236" t="s">
        <v>548</v>
      </c>
      <c r="I94" s="236" t="s">
        <v>546</v>
      </c>
      <c r="J94" s="236"/>
      <c r="K94" s="247"/>
    </row>
    <row r="95" spans="2:11" ht="15" customHeight="1">
      <c r="B95" s="256"/>
      <c r="C95" s="236" t="s">
        <v>47</v>
      </c>
      <c r="D95" s="236"/>
      <c r="E95" s="236"/>
      <c r="F95" s="255" t="s">
        <v>512</v>
      </c>
      <c r="G95" s="254"/>
      <c r="H95" s="236" t="s">
        <v>549</v>
      </c>
      <c r="I95" s="236" t="s">
        <v>546</v>
      </c>
      <c r="J95" s="236"/>
      <c r="K95" s="247"/>
    </row>
    <row r="96" spans="2:11" ht="15" customHeight="1">
      <c r="B96" s="259"/>
      <c r="C96" s="260"/>
      <c r="D96" s="260"/>
      <c r="E96" s="260"/>
      <c r="F96" s="260"/>
      <c r="G96" s="260"/>
      <c r="H96" s="260"/>
      <c r="I96" s="260"/>
      <c r="J96" s="260"/>
      <c r="K96" s="261"/>
    </row>
    <row r="97" spans="2:11" ht="18.75" customHeight="1">
      <c r="B97" s="262"/>
      <c r="C97" s="263"/>
      <c r="D97" s="263"/>
      <c r="E97" s="263"/>
      <c r="F97" s="263"/>
      <c r="G97" s="263"/>
      <c r="H97" s="263"/>
      <c r="I97" s="263"/>
      <c r="J97" s="263"/>
      <c r="K97" s="262"/>
    </row>
    <row r="98" spans="2:11" ht="18.75" customHeight="1">
      <c r="B98" s="242"/>
      <c r="C98" s="242"/>
      <c r="D98" s="242"/>
      <c r="E98" s="242"/>
      <c r="F98" s="242"/>
      <c r="G98" s="242"/>
      <c r="H98" s="242"/>
      <c r="I98" s="242"/>
      <c r="J98" s="242"/>
      <c r="K98" s="242"/>
    </row>
    <row r="99" spans="2:11" ht="7.5" customHeight="1">
      <c r="B99" s="243"/>
      <c r="C99" s="244"/>
      <c r="D99" s="244"/>
      <c r="E99" s="244"/>
      <c r="F99" s="244"/>
      <c r="G99" s="244"/>
      <c r="H99" s="244"/>
      <c r="I99" s="244"/>
      <c r="J99" s="244"/>
      <c r="K99" s="245"/>
    </row>
    <row r="100" spans="2:11" ht="45" customHeight="1">
      <c r="B100" s="246"/>
      <c r="C100" s="348" t="s">
        <v>550</v>
      </c>
      <c r="D100" s="348"/>
      <c r="E100" s="348"/>
      <c r="F100" s="348"/>
      <c r="G100" s="348"/>
      <c r="H100" s="348"/>
      <c r="I100" s="348"/>
      <c r="J100" s="348"/>
      <c r="K100" s="247"/>
    </row>
    <row r="101" spans="2:11" ht="17.25" customHeight="1">
      <c r="B101" s="246"/>
      <c r="C101" s="248" t="s">
        <v>506</v>
      </c>
      <c r="D101" s="248"/>
      <c r="E101" s="248"/>
      <c r="F101" s="248" t="s">
        <v>507</v>
      </c>
      <c r="G101" s="249"/>
      <c r="H101" s="248" t="s">
        <v>108</v>
      </c>
      <c r="I101" s="248" t="s">
        <v>56</v>
      </c>
      <c r="J101" s="248" t="s">
        <v>508</v>
      </c>
      <c r="K101" s="247"/>
    </row>
    <row r="102" spans="2:11" ht="17.25" customHeight="1">
      <c r="B102" s="246"/>
      <c r="C102" s="250" t="s">
        <v>509</v>
      </c>
      <c r="D102" s="250"/>
      <c r="E102" s="250"/>
      <c r="F102" s="251" t="s">
        <v>510</v>
      </c>
      <c r="G102" s="252"/>
      <c r="H102" s="250"/>
      <c r="I102" s="250"/>
      <c r="J102" s="250" t="s">
        <v>511</v>
      </c>
      <c r="K102" s="247"/>
    </row>
    <row r="103" spans="2:11" ht="5.25" customHeight="1">
      <c r="B103" s="246"/>
      <c r="C103" s="248"/>
      <c r="D103" s="248"/>
      <c r="E103" s="248"/>
      <c r="F103" s="248"/>
      <c r="G103" s="264"/>
      <c r="H103" s="248"/>
      <c r="I103" s="248"/>
      <c r="J103" s="248"/>
      <c r="K103" s="247"/>
    </row>
    <row r="104" spans="2:11" ht="15" customHeight="1">
      <c r="B104" s="246"/>
      <c r="C104" s="236" t="s">
        <v>52</v>
      </c>
      <c r="D104" s="253"/>
      <c r="E104" s="253"/>
      <c r="F104" s="255" t="s">
        <v>512</v>
      </c>
      <c r="G104" s="264"/>
      <c r="H104" s="236" t="s">
        <v>551</v>
      </c>
      <c r="I104" s="236" t="s">
        <v>514</v>
      </c>
      <c r="J104" s="236">
        <v>20</v>
      </c>
      <c r="K104" s="247"/>
    </row>
    <row r="105" spans="2:11" ht="15" customHeight="1">
      <c r="B105" s="246"/>
      <c r="C105" s="236" t="s">
        <v>515</v>
      </c>
      <c r="D105" s="236"/>
      <c r="E105" s="236"/>
      <c r="F105" s="255" t="s">
        <v>512</v>
      </c>
      <c r="G105" s="236"/>
      <c r="H105" s="236" t="s">
        <v>551</v>
      </c>
      <c r="I105" s="236" t="s">
        <v>514</v>
      </c>
      <c r="J105" s="236">
        <v>120</v>
      </c>
      <c r="K105" s="247"/>
    </row>
    <row r="106" spans="2:11" ht="15" customHeight="1">
      <c r="B106" s="256"/>
      <c r="C106" s="236" t="s">
        <v>517</v>
      </c>
      <c r="D106" s="236"/>
      <c r="E106" s="236"/>
      <c r="F106" s="255" t="s">
        <v>518</v>
      </c>
      <c r="G106" s="236"/>
      <c r="H106" s="236" t="s">
        <v>551</v>
      </c>
      <c r="I106" s="236" t="s">
        <v>514</v>
      </c>
      <c r="J106" s="236">
        <v>50</v>
      </c>
      <c r="K106" s="247"/>
    </row>
    <row r="107" spans="2:11" ht="15" customHeight="1">
      <c r="B107" s="256"/>
      <c r="C107" s="236" t="s">
        <v>520</v>
      </c>
      <c r="D107" s="236"/>
      <c r="E107" s="236"/>
      <c r="F107" s="255" t="s">
        <v>512</v>
      </c>
      <c r="G107" s="236"/>
      <c r="H107" s="236" t="s">
        <v>551</v>
      </c>
      <c r="I107" s="236" t="s">
        <v>522</v>
      </c>
      <c r="J107" s="236"/>
      <c r="K107" s="247"/>
    </row>
    <row r="108" spans="2:11" ht="15" customHeight="1">
      <c r="B108" s="256"/>
      <c r="C108" s="236" t="s">
        <v>531</v>
      </c>
      <c r="D108" s="236"/>
      <c r="E108" s="236"/>
      <c r="F108" s="255" t="s">
        <v>518</v>
      </c>
      <c r="G108" s="236"/>
      <c r="H108" s="236" t="s">
        <v>551</v>
      </c>
      <c r="I108" s="236" t="s">
        <v>514</v>
      </c>
      <c r="J108" s="236">
        <v>50</v>
      </c>
      <c r="K108" s="247"/>
    </row>
    <row r="109" spans="2:11" ht="15" customHeight="1">
      <c r="B109" s="256"/>
      <c r="C109" s="236" t="s">
        <v>539</v>
      </c>
      <c r="D109" s="236"/>
      <c r="E109" s="236"/>
      <c r="F109" s="255" t="s">
        <v>518</v>
      </c>
      <c r="G109" s="236"/>
      <c r="H109" s="236" t="s">
        <v>551</v>
      </c>
      <c r="I109" s="236" t="s">
        <v>514</v>
      </c>
      <c r="J109" s="236">
        <v>50</v>
      </c>
      <c r="K109" s="247"/>
    </row>
    <row r="110" spans="2:11" ht="15" customHeight="1">
      <c r="B110" s="256"/>
      <c r="C110" s="236" t="s">
        <v>537</v>
      </c>
      <c r="D110" s="236"/>
      <c r="E110" s="236"/>
      <c r="F110" s="255" t="s">
        <v>518</v>
      </c>
      <c r="G110" s="236"/>
      <c r="H110" s="236" t="s">
        <v>551</v>
      </c>
      <c r="I110" s="236" t="s">
        <v>514</v>
      </c>
      <c r="J110" s="236">
        <v>50</v>
      </c>
      <c r="K110" s="247"/>
    </row>
    <row r="111" spans="2:11" ht="15" customHeight="1">
      <c r="B111" s="256"/>
      <c r="C111" s="236" t="s">
        <v>52</v>
      </c>
      <c r="D111" s="236"/>
      <c r="E111" s="236"/>
      <c r="F111" s="255" t="s">
        <v>512</v>
      </c>
      <c r="G111" s="236"/>
      <c r="H111" s="236" t="s">
        <v>552</v>
      </c>
      <c r="I111" s="236" t="s">
        <v>514</v>
      </c>
      <c r="J111" s="236">
        <v>20</v>
      </c>
      <c r="K111" s="247"/>
    </row>
    <row r="112" spans="2:11" ht="15" customHeight="1">
      <c r="B112" s="256"/>
      <c r="C112" s="236" t="s">
        <v>553</v>
      </c>
      <c r="D112" s="236"/>
      <c r="E112" s="236"/>
      <c r="F112" s="255" t="s">
        <v>512</v>
      </c>
      <c r="G112" s="236"/>
      <c r="H112" s="236" t="s">
        <v>554</v>
      </c>
      <c r="I112" s="236" t="s">
        <v>514</v>
      </c>
      <c r="J112" s="236">
        <v>120</v>
      </c>
      <c r="K112" s="247"/>
    </row>
    <row r="113" spans="2:11" ht="15" customHeight="1">
      <c r="B113" s="256"/>
      <c r="C113" s="236" t="s">
        <v>37</v>
      </c>
      <c r="D113" s="236"/>
      <c r="E113" s="236"/>
      <c r="F113" s="255" t="s">
        <v>512</v>
      </c>
      <c r="G113" s="236"/>
      <c r="H113" s="236" t="s">
        <v>555</v>
      </c>
      <c r="I113" s="236" t="s">
        <v>546</v>
      </c>
      <c r="J113" s="236"/>
      <c r="K113" s="247"/>
    </row>
    <row r="114" spans="2:11" ht="15" customHeight="1">
      <c r="B114" s="256"/>
      <c r="C114" s="236" t="s">
        <v>47</v>
      </c>
      <c r="D114" s="236"/>
      <c r="E114" s="236"/>
      <c r="F114" s="255" t="s">
        <v>512</v>
      </c>
      <c r="G114" s="236"/>
      <c r="H114" s="236" t="s">
        <v>556</v>
      </c>
      <c r="I114" s="236" t="s">
        <v>546</v>
      </c>
      <c r="J114" s="236"/>
      <c r="K114" s="247"/>
    </row>
    <row r="115" spans="2:11" ht="15" customHeight="1">
      <c r="B115" s="256"/>
      <c r="C115" s="236" t="s">
        <v>56</v>
      </c>
      <c r="D115" s="236"/>
      <c r="E115" s="236"/>
      <c r="F115" s="255" t="s">
        <v>512</v>
      </c>
      <c r="G115" s="236"/>
      <c r="H115" s="236" t="s">
        <v>557</v>
      </c>
      <c r="I115" s="236" t="s">
        <v>558</v>
      </c>
      <c r="J115" s="236"/>
      <c r="K115" s="247"/>
    </row>
    <row r="116" spans="2:11" ht="15" customHeight="1">
      <c r="B116" s="259"/>
      <c r="C116" s="265"/>
      <c r="D116" s="265"/>
      <c r="E116" s="265"/>
      <c r="F116" s="265"/>
      <c r="G116" s="265"/>
      <c r="H116" s="265"/>
      <c r="I116" s="265"/>
      <c r="J116" s="265"/>
      <c r="K116" s="261"/>
    </row>
    <row r="117" spans="2:11" ht="18.75" customHeight="1">
      <c r="B117" s="266"/>
      <c r="C117" s="232"/>
      <c r="D117" s="232"/>
      <c r="E117" s="232"/>
      <c r="F117" s="267"/>
      <c r="G117" s="232"/>
      <c r="H117" s="232"/>
      <c r="I117" s="232"/>
      <c r="J117" s="232"/>
      <c r="K117" s="266"/>
    </row>
    <row r="118" spans="2:11" ht="18.75" customHeight="1">
      <c r="B118" s="242"/>
      <c r="C118" s="242"/>
      <c r="D118" s="242"/>
      <c r="E118" s="242"/>
      <c r="F118" s="242"/>
      <c r="G118" s="242"/>
      <c r="H118" s="242"/>
      <c r="I118" s="242"/>
      <c r="J118" s="242"/>
      <c r="K118" s="242"/>
    </row>
    <row r="119" spans="2:11" ht="7.5" customHeight="1">
      <c r="B119" s="268"/>
      <c r="C119" s="269"/>
      <c r="D119" s="269"/>
      <c r="E119" s="269"/>
      <c r="F119" s="269"/>
      <c r="G119" s="269"/>
      <c r="H119" s="269"/>
      <c r="I119" s="269"/>
      <c r="J119" s="269"/>
      <c r="K119" s="270"/>
    </row>
    <row r="120" spans="2:11" ht="45" customHeight="1">
      <c r="B120" s="271"/>
      <c r="C120" s="345" t="s">
        <v>559</v>
      </c>
      <c r="D120" s="345"/>
      <c r="E120" s="345"/>
      <c r="F120" s="345"/>
      <c r="G120" s="345"/>
      <c r="H120" s="345"/>
      <c r="I120" s="345"/>
      <c r="J120" s="345"/>
      <c r="K120" s="272"/>
    </row>
    <row r="121" spans="2:11" ht="17.25" customHeight="1">
      <c r="B121" s="273"/>
      <c r="C121" s="248" t="s">
        <v>506</v>
      </c>
      <c r="D121" s="248"/>
      <c r="E121" s="248"/>
      <c r="F121" s="248" t="s">
        <v>507</v>
      </c>
      <c r="G121" s="249"/>
      <c r="H121" s="248" t="s">
        <v>108</v>
      </c>
      <c r="I121" s="248" t="s">
        <v>56</v>
      </c>
      <c r="J121" s="248" t="s">
        <v>508</v>
      </c>
      <c r="K121" s="274"/>
    </row>
    <row r="122" spans="2:11" ht="17.25" customHeight="1">
      <c r="B122" s="273"/>
      <c r="C122" s="250" t="s">
        <v>509</v>
      </c>
      <c r="D122" s="250"/>
      <c r="E122" s="250"/>
      <c r="F122" s="251" t="s">
        <v>510</v>
      </c>
      <c r="G122" s="252"/>
      <c r="H122" s="250"/>
      <c r="I122" s="250"/>
      <c r="J122" s="250" t="s">
        <v>511</v>
      </c>
      <c r="K122" s="274"/>
    </row>
    <row r="123" spans="2:11" ht="5.25" customHeight="1">
      <c r="B123" s="275"/>
      <c r="C123" s="253"/>
      <c r="D123" s="253"/>
      <c r="E123" s="253"/>
      <c r="F123" s="253"/>
      <c r="G123" s="236"/>
      <c r="H123" s="253"/>
      <c r="I123" s="253"/>
      <c r="J123" s="253"/>
      <c r="K123" s="276"/>
    </row>
    <row r="124" spans="2:11" ht="15" customHeight="1">
      <c r="B124" s="275"/>
      <c r="C124" s="236" t="s">
        <v>515</v>
      </c>
      <c r="D124" s="253"/>
      <c r="E124" s="253"/>
      <c r="F124" s="255" t="s">
        <v>512</v>
      </c>
      <c r="G124" s="236"/>
      <c r="H124" s="236" t="s">
        <v>551</v>
      </c>
      <c r="I124" s="236" t="s">
        <v>514</v>
      </c>
      <c r="J124" s="236">
        <v>120</v>
      </c>
      <c r="K124" s="277"/>
    </row>
    <row r="125" spans="2:11" ht="15" customHeight="1">
      <c r="B125" s="275"/>
      <c r="C125" s="236" t="s">
        <v>560</v>
      </c>
      <c r="D125" s="236"/>
      <c r="E125" s="236"/>
      <c r="F125" s="255" t="s">
        <v>512</v>
      </c>
      <c r="G125" s="236"/>
      <c r="H125" s="236" t="s">
        <v>561</v>
      </c>
      <c r="I125" s="236" t="s">
        <v>514</v>
      </c>
      <c r="J125" s="236" t="s">
        <v>562</v>
      </c>
      <c r="K125" s="277"/>
    </row>
    <row r="126" spans="2:11" ht="15" customHeight="1">
      <c r="B126" s="275"/>
      <c r="C126" s="236" t="s">
        <v>461</v>
      </c>
      <c r="D126" s="236"/>
      <c r="E126" s="236"/>
      <c r="F126" s="255" t="s">
        <v>512</v>
      </c>
      <c r="G126" s="236"/>
      <c r="H126" s="236" t="s">
        <v>563</v>
      </c>
      <c r="I126" s="236" t="s">
        <v>514</v>
      </c>
      <c r="J126" s="236" t="s">
        <v>562</v>
      </c>
      <c r="K126" s="277"/>
    </row>
    <row r="127" spans="2:11" ht="15" customHeight="1">
      <c r="B127" s="275"/>
      <c r="C127" s="236" t="s">
        <v>523</v>
      </c>
      <c r="D127" s="236"/>
      <c r="E127" s="236"/>
      <c r="F127" s="255" t="s">
        <v>518</v>
      </c>
      <c r="G127" s="236"/>
      <c r="H127" s="236" t="s">
        <v>524</v>
      </c>
      <c r="I127" s="236" t="s">
        <v>514</v>
      </c>
      <c r="J127" s="236">
        <v>15</v>
      </c>
      <c r="K127" s="277"/>
    </row>
    <row r="128" spans="2:11" ht="15" customHeight="1">
      <c r="B128" s="275"/>
      <c r="C128" s="257" t="s">
        <v>525</v>
      </c>
      <c r="D128" s="257"/>
      <c r="E128" s="257"/>
      <c r="F128" s="258" t="s">
        <v>518</v>
      </c>
      <c r="G128" s="257"/>
      <c r="H128" s="257" t="s">
        <v>526</v>
      </c>
      <c r="I128" s="257" t="s">
        <v>514</v>
      </c>
      <c r="J128" s="257">
        <v>15</v>
      </c>
      <c r="K128" s="277"/>
    </row>
    <row r="129" spans="2:11" ht="15" customHeight="1">
      <c r="B129" s="275"/>
      <c r="C129" s="257" t="s">
        <v>527</v>
      </c>
      <c r="D129" s="257"/>
      <c r="E129" s="257"/>
      <c r="F129" s="258" t="s">
        <v>518</v>
      </c>
      <c r="G129" s="257"/>
      <c r="H129" s="257" t="s">
        <v>528</v>
      </c>
      <c r="I129" s="257" t="s">
        <v>514</v>
      </c>
      <c r="J129" s="257">
        <v>20</v>
      </c>
      <c r="K129" s="277"/>
    </row>
    <row r="130" spans="2:11" ht="15" customHeight="1">
      <c r="B130" s="275"/>
      <c r="C130" s="257" t="s">
        <v>529</v>
      </c>
      <c r="D130" s="257"/>
      <c r="E130" s="257"/>
      <c r="F130" s="258" t="s">
        <v>518</v>
      </c>
      <c r="G130" s="257"/>
      <c r="H130" s="257" t="s">
        <v>530</v>
      </c>
      <c r="I130" s="257" t="s">
        <v>514</v>
      </c>
      <c r="J130" s="257">
        <v>20</v>
      </c>
      <c r="K130" s="277"/>
    </row>
    <row r="131" spans="2:11" ht="15" customHeight="1">
      <c r="B131" s="275"/>
      <c r="C131" s="236" t="s">
        <v>517</v>
      </c>
      <c r="D131" s="236"/>
      <c r="E131" s="236"/>
      <c r="F131" s="255" t="s">
        <v>518</v>
      </c>
      <c r="G131" s="236"/>
      <c r="H131" s="236" t="s">
        <v>551</v>
      </c>
      <c r="I131" s="236" t="s">
        <v>514</v>
      </c>
      <c r="J131" s="236">
        <v>50</v>
      </c>
      <c r="K131" s="277"/>
    </row>
    <row r="132" spans="2:11" ht="15" customHeight="1">
      <c r="B132" s="275"/>
      <c r="C132" s="236" t="s">
        <v>531</v>
      </c>
      <c r="D132" s="236"/>
      <c r="E132" s="236"/>
      <c r="F132" s="255" t="s">
        <v>518</v>
      </c>
      <c r="G132" s="236"/>
      <c r="H132" s="236" t="s">
        <v>551</v>
      </c>
      <c r="I132" s="236" t="s">
        <v>514</v>
      </c>
      <c r="J132" s="236">
        <v>50</v>
      </c>
      <c r="K132" s="277"/>
    </row>
    <row r="133" spans="2:11" ht="15" customHeight="1">
      <c r="B133" s="275"/>
      <c r="C133" s="236" t="s">
        <v>537</v>
      </c>
      <c r="D133" s="236"/>
      <c r="E133" s="236"/>
      <c r="F133" s="255" t="s">
        <v>518</v>
      </c>
      <c r="G133" s="236"/>
      <c r="H133" s="236" t="s">
        <v>551</v>
      </c>
      <c r="I133" s="236" t="s">
        <v>514</v>
      </c>
      <c r="J133" s="236">
        <v>50</v>
      </c>
      <c r="K133" s="277"/>
    </row>
    <row r="134" spans="2:11" ht="15" customHeight="1">
      <c r="B134" s="275"/>
      <c r="C134" s="236" t="s">
        <v>539</v>
      </c>
      <c r="D134" s="236"/>
      <c r="E134" s="236"/>
      <c r="F134" s="255" t="s">
        <v>518</v>
      </c>
      <c r="G134" s="236"/>
      <c r="H134" s="236" t="s">
        <v>551</v>
      </c>
      <c r="I134" s="236" t="s">
        <v>514</v>
      </c>
      <c r="J134" s="236">
        <v>50</v>
      </c>
      <c r="K134" s="277"/>
    </row>
    <row r="135" spans="2:11" ht="15" customHeight="1">
      <c r="B135" s="275"/>
      <c r="C135" s="236" t="s">
        <v>113</v>
      </c>
      <c r="D135" s="236"/>
      <c r="E135" s="236"/>
      <c r="F135" s="255" t="s">
        <v>518</v>
      </c>
      <c r="G135" s="236"/>
      <c r="H135" s="236" t="s">
        <v>564</v>
      </c>
      <c r="I135" s="236" t="s">
        <v>514</v>
      </c>
      <c r="J135" s="236">
        <v>255</v>
      </c>
      <c r="K135" s="277"/>
    </row>
    <row r="136" spans="2:11" ht="15" customHeight="1">
      <c r="B136" s="275"/>
      <c r="C136" s="236" t="s">
        <v>541</v>
      </c>
      <c r="D136" s="236"/>
      <c r="E136" s="236"/>
      <c r="F136" s="255" t="s">
        <v>512</v>
      </c>
      <c r="G136" s="236"/>
      <c r="H136" s="236" t="s">
        <v>565</v>
      </c>
      <c r="I136" s="236" t="s">
        <v>543</v>
      </c>
      <c r="J136" s="236"/>
      <c r="K136" s="277"/>
    </row>
    <row r="137" spans="2:11" ht="15" customHeight="1">
      <c r="B137" s="275"/>
      <c r="C137" s="236" t="s">
        <v>544</v>
      </c>
      <c r="D137" s="236"/>
      <c r="E137" s="236"/>
      <c r="F137" s="255" t="s">
        <v>512</v>
      </c>
      <c r="G137" s="236"/>
      <c r="H137" s="236" t="s">
        <v>566</v>
      </c>
      <c r="I137" s="236" t="s">
        <v>546</v>
      </c>
      <c r="J137" s="236"/>
      <c r="K137" s="277"/>
    </row>
    <row r="138" spans="2:11" ht="15" customHeight="1">
      <c r="B138" s="275"/>
      <c r="C138" s="236" t="s">
        <v>547</v>
      </c>
      <c r="D138" s="236"/>
      <c r="E138" s="236"/>
      <c r="F138" s="255" t="s">
        <v>512</v>
      </c>
      <c r="G138" s="236"/>
      <c r="H138" s="236" t="s">
        <v>547</v>
      </c>
      <c r="I138" s="236" t="s">
        <v>546</v>
      </c>
      <c r="J138" s="236"/>
      <c r="K138" s="277"/>
    </row>
    <row r="139" spans="2:11" ht="15" customHeight="1">
      <c r="B139" s="275"/>
      <c r="C139" s="236" t="s">
        <v>37</v>
      </c>
      <c r="D139" s="236"/>
      <c r="E139" s="236"/>
      <c r="F139" s="255" t="s">
        <v>512</v>
      </c>
      <c r="G139" s="236"/>
      <c r="H139" s="236" t="s">
        <v>567</v>
      </c>
      <c r="I139" s="236" t="s">
        <v>546</v>
      </c>
      <c r="J139" s="236"/>
      <c r="K139" s="277"/>
    </row>
    <row r="140" spans="2:11" ht="15" customHeight="1">
      <c r="B140" s="275"/>
      <c r="C140" s="236" t="s">
        <v>568</v>
      </c>
      <c r="D140" s="236"/>
      <c r="E140" s="236"/>
      <c r="F140" s="255" t="s">
        <v>512</v>
      </c>
      <c r="G140" s="236"/>
      <c r="H140" s="236" t="s">
        <v>569</v>
      </c>
      <c r="I140" s="236" t="s">
        <v>546</v>
      </c>
      <c r="J140" s="236"/>
      <c r="K140" s="277"/>
    </row>
    <row r="141" spans="2:11" ht="15" customHeight="1">
      <c r="B141" s="278"/>
      <c r="C141" s="279"/>
      <c r="D141" s="279"/>
      <c r="E141" s="279"/>
      <c r="F141" s="279"/>
      <c r="G141" s="279"/>
      <c r="H141" s="279"/>
      <c r="I141" s="279"/>
      <c r="J141" s="279"/>
      <c r="K141" s="280"/>
    </row>
    <row r="142" spans="2:11" ht="18.75" customHeight="1">
      <c r="B142" s="232"/>
      <c r="C142" s="232"/>
      <c r="D142" s="232"/>
      <c r="E142" s="232"/>
      <c r="F142" s="267"/>
      <c r="G142" s="232"/>
      <c r="H142" s="232"/>
      <c r="I142" s="232"/>
      <c r="J142" s="232"/>
      <c r="K142" s="232"/>
    </row>
    <row r="143" spans="2:11" ht="18.75" customHeight="1">
      <c r="B143" s="242"/>
      <c r="C143" s="242"/>
      <c r="D143" s="242"/>
      <c r="E143" s="242"/>
      <c r="F143" s="242"/>
      <c r="G143" s="242"/>
      <c r="H143" s="242"/>
      <c r="I143" s="242"/>
      <c r="J143" s="242"/>
      <c r="K143" s="242"/>
    </row>
    <row r="144" spans="2:11" ht="7.5" customHeight="1">
      <c r="B144" s="243"/>
      <c r="C144" s="244"/>
      <c r="D144" s="244"/>
      <c r="E144" s="244"/>
      <c r="F144" s="244"/>
      <c r="G144" s="244"/>
      <c r="H144" s="244"/>
      <c r="I144" s="244"/>
      <c r="J144" s="244"/>
      <c r="K144" s="245"/>
    </row>
    <row r="145" spans="2:11" ht="45" customHeight="1">
      <c r="B145" s="246"/>
      <c r="C145" s="348" t="s">
        <v>570</v>
      </c>
      <c r="D145" s="348"/>
      <c r="E145" s="348"/>
      <c r="F145" s="348"/>
      <c r="G145" s="348"/>
      <c r="H145" s="348"/>
      <c r="I145" s="348"/>
      <c r="J145" s="348"/>
      <c r="K145" s="247"/>
    </row>
    <row r="146" spans="2:11" ht="17.25" customHeight="1">
      <c r="B146" s="246"/>
      <c r="C146" s="248" t="s">
        <v>506</v>
      </c>
      <c r="D146" s="248"/>
      <c r="E146" s="248"/>
      <c r="F146" s="248" t="s">
        <v>507</v>
      </c>
      <c r="G146" s="249"/>
      <c r="H146" s="248" t="s">
        <v>108</v>
      </c>
      <c r="I146" s="248" t="s">
        <v>56</v>
      </c>
      <c r="J146" s="248" t="s">
        <v>508</v>
      </c>
      <c r="K146" s="247"/>
    </row>
    <row r="147" spans="2:11" ht="17.25" customHeight="1">
      <c r="B147" s="246"/>
      <c r="C147" s="250" t="s">
        <v>509</v>
      </c>
      <c r="D147" s="250"/>
      <c r="E147" s="250"/>
      <c r="F147" s="251" t="s">
        <v>510</v>
      </c>
      <c r="G147" s="252"/>
      <c r="H147" s="250"/>
      <c r="I147" s="250"/>
      <c r="J147" s="250" t="s">
        <v>511</v>
      </c>
      <c r="K147" s="247"/>
    </row>
    <row r="148" spans="2:11" ht="5.25" customHeight="1">
      <c r="B148" s="256"/>
      <c r="C148" s="253"/>
      <c r="D148" s="253"/>
      <c r="E148" s="253"/>
      <c r="F148" s="253"/>
      <c r="G148" s="254"/>
      <c r="H148" s="253"/>
      <c r="I148" s="253"/>
      <c r="J148" s="253"/>
      <c r="K148" s="277"/>
    </row>
    <row r="149" spans="2:11" ht="15" customHeight="1">
      <c r="B149" s="256"/>
      <c r="C149" s="281" t="s">
        <v>515</v>
      </c>
      <c r="D149" s="236"/>
      <c r="E149" s="236"/>
      <c r="F149" s="282" t="s">
        <v>512</v>
      </c>
      <c r="G149" s="236"/>
      <c r="H149" s="281" t="s">
        <v>551</v>
      </c>
      <c r="I149" s="281" t="s">
        <v>514</v>
      </c>
      <c r="J149" s="281">
        <v>120</v>
      </c>
      <c r="K149" s="277"/>
    </row>
    <row r="150" spans="2:11" ht="15" customHeight="1">
      <c r="B150" s="256"/>
      <c r="C150" s="281" t="s">
        <v>560</v>
      </c>
      <c r="D150" s="236"/>
      <c r="E150" s="236"/>
      <c r="F150" s="282" t="s">
        <v>512</v>
      </c>
      <c r="G150" s="236"/>
      <c r="H150" s="281" t="s">
        <v>571</v>
      </c>
      <c r="I150" s="281" t="s">
        <v>514</v>
      </c>
      <c r="J150" s="281" t="s">
        <v>562</v>
      </c>
      <c r="K150" s="277"/>
    </row>
    <row r="151" spans="2:11" ht="15" customHeight="1">
      <c r="B151" s="256"/>
      <c r="C151" s="281" t="s">
        <v>461</v>
      </c>
      <c r="D151" s="236"/>
      <c r="E151" s="236"/>
      <c r="F151" s="282" t="s">
        <v>512</v>
      </c>
      <c r="G151" s="236"/>
      <c r="H151" s="281" t="s">
        <v>572</v>
      </c>
      <c r="I151" s="281" t="s">
        <v>514</v>
      </c>
      <c r="J151" s="281" t="s">
        <v>562</v>
      </c>
      <c r="K151" s="277"/>
    </row>
    <row r="152" spans="2:11" ht="15" customHeight="1">
      <c r="B152" s="256"/>
      <c r="C152" s="281" t="s">
        <v>517</v>
      </c>
      <c r="D152" s="236"/>
      <c r="E152" s="236"/>
      <c r="F152" s="282" t="s">
        <v>518</v>
      </c>
      <c r="G152" s="236"/>
      <c r="H152" s="281" t="s">
        <v>551</v>
      </c>
      <c r="I152" s="281" t="s">
        <v>514</v>
      </c>
      <c r="J152" s="281">
        <v>50</v>
      </c>
      <c r="K152" s="277"/>
    </row>
    <row r="153" spans="2:11" ht="15" customHeight="1">
      <c r="B153" s="256"/>
      <c r="C153" s="281" t="s">
        <v>520</v>
      </c>
      <c r="D153" s="236"/>
      <c r="E153" s="236"/>
      <c r="F153" s="282" t="s">
        <v>512</v>
      </c>
      <c r="G153" s="236"/>
      <c r="H153" s="281" t="s">
        <v>551</v>
      </c>
      <c r="I153" s="281" t="s">
        <v>522</v>
      </c>
      <c r="J153" s="281"/>
      <c r="K153" s="277"/>
    </row>
    <row r="154" spans="2:11" ht="15" customHeight="1">
      <c r="B154" s="256"/>
      <c r="C154" s="281" t="s">
        <v>531</v>
      </c>
      <c r="D154" s="236"/>
      <c r="E154" s="236"/>
      <c r="F154" s="282" t="s">
        <v>518</v>
      </c>
      <c r="G154" s="236"/>
      <c r="H154" s="281" t="s">
        <v>551</v>
      </c>
      <c r="I154" s="281" t="s">
        <v>514</v>
      </c>
      <c r="J154" s="281">
        <v>50</v>
      </c>
      <c r="K154" s="277"/>
    </row>
    <row r="155" spans="2:11" ht="15" customHeight="1">
      <c r="B155" s="256"/>
      <c r="C155" s="281" t="s">
        <v>539</v>
      </c>
      <c r="D155" s="236"/>
      <c r="E155" s="236"/>
      <c r="F155" s="282" t="s">
        <v>518</v>
      </c>
      <c r="G155" s="236"/>
      <c r="H155" s="281" t="s">
        <v>551</v>
      </c>
      <c r="I155" s="281" t="s">
        <v>514</v>
      </c>
      <c r="J155" s="281">
        <v>50</v>
      </c>
      <c r="K155" s="277"/>
    </row>
    <row r="156" spans="2:11" ht="15" customHeight="1">
      <c r="B156" s="256"/>
      <c r="C156" s="281" t="s">
        <v>537</v>
      </c>
      <c r="D156" s="236"/>
      <c r="E156" s="236"/>
      <c r="F156" s="282" t="s">
        <v>518</v>
      </c>
      <c r="G156" s="236"/>
      <c r="H156" s="281" t="s">
        <v>551</v>
      </c>
      <c r="I156" s="281" t="s">
        <v>514</v>
      </c>
      <c r="J156" s="281">
        <v>50</v>
      </c>
      <c r="K156" s="277"/>
    </row>
    <row r="157" spans="2:11" ht="15" customHeight="1">
      <c r="B157" s="256"/>
      <c r="C157" s="281" t="s">
        <v>86</v>
      </c>
      <c r="D157" s="236"/>
      <c r="E157" s="236"/>
      <c r="F157" s="282" t="s">
        <v>512</v>
      </c>
      <c r="G157" s="236"/>
      <c r="H157" s="281" t="s">
        <v>573</v>
      </c>
      <c r="I157" s="281" t="s">
        <v>514</v>
      </c>
      <c r="J157" s="281" t="s">
        <v>574</v>
      </c>
      <c r="K157" s="277"/>
    </row>
    <row r="158" spans="2:11" ht="15" customHeight="1">
      <c r="B158" s="256"/>
      <c r="C158" s="281" t="s">
        <v>575</v>
      </c>
      <c r="D158" s="236"/>
      <c r="E158" s="236"/>
      <c r="F158" s="282" t="s">
        <v>512</v>
      </c>
      <c r="G158" s="236"/>
      <c r="H158" s="281" t="s">
        <v>576</v>
      </c>
      <c r="I158" s="281" t="s">
        <v>546</v>
      </c>
      <c r="J158" s="281"/>
      <c r="K158" s="277"/>
    </row>
    <row r="159" spans="2:11" ht="15" customHeight="1">
      <c r="B159" s="283"/>
      <c r="C159" s="265"/>
      <c r="D159" s="265"/>
      <c r="E159" s="265"/>
      <c r="F159" s="265"/>
      <c r="G159" s="265"/>
      <c r="H159" s="265"/>
      <c r="I159" s="265"/>
      <c r="J159" s="265"/>
      <c r="K159" s="284"/>
    </row>
    <row r="160" spans="2:11" ht="18.75" customHeight="1">
      <c r="B160" s="232"/>
      <c r="C160" s="236"/>
      <c r="D160" s="236"/>
      <c r="E160" s="236"/>
      <c r="F160" s="255"/>
      <c r="G160" s="236"/>
      <c r="H160" s="236"/>
      <c r="I160" s="236"/>
      <c r="J160" s="236"/>
      <c r="K160" s="232"/>
    </row>
    <row r="161" spans="2:11" ht="18.75" customHeight="1">
      <c r="B161" s="242"/>
      <c r="C161" s="242"/>
      <c r="D161" s="242"/>
      <c r="E161" s="242"/>
      <c r="F161" s="242"/>
      <c r="G161" s="242"/>
      <c r="H161" s="242"/>
      <c r="I161" s="242"/>
      <c r="J161" s="242"/>
      <c r="K161" s="242"/>
    </row>
    <row r="162" spans="2:11" ht="7.5" customHeight="1">
      <c r="B162" s="224"/>
      <c r="C162" s="225"/>
      <c r="D162" s="225"/>
      <c r="E162" s="225"/>
      <c r="F162" s="225"/>
      <c r="G162" s="225"/>
      <c r="H162" s="225"/>
      <c r="I162" s="225"/>
      <c r="J162" s="225"/>
      <c r="K162" s="226"/>
    </row>
    <row r="163" spans="2:11" ht="45" customHeight="1">
      <c r="B163" s="227"/>
      <c r="C163" s="345" t="s">
        <v>577</v>
      </c>
      <c r="D163" s="345"/>
      <c r="E163" s="345"/>
      <c r="F163" s="345"/>
      <c r="G163" s="345"/>
      <c r="H163" s="345"/>
      <c r="I163" s="345"/>
      <c r="J163" s="345"/>
      <c r="K163" s="228"/>
    </row>
    <row r="164" spans="2:11" ht="17.25" customHeight="1">
      <c r="B164" s="227"/>
      <c r="C164" s="248" t="s">
        <v>506</v>
      </c>
      <c r="D164" s="248"/>
      <c r="E164" s="248"/>
      <c r="F164" s="248" t="s">
        <v>507</v>
      </c>
      <c r="G164" s="285"/>
      <c r="H164" s="286" t="s">
        <v>108</v>
      </c>
      <c r="I164" s="286" t="s">
        <v>56</v>
      </c>
      <c r="J164" s="248" t="s">
        <v>508</v>
      </c>
      <c r="K164" s="228"/>
    </row>
    <row r="165" spans="2:11" ht="17.25" customHeight="1">
      <c r="B165" s="229"/>
      <c r="C165" s="250" t="s">
        <v>509</v>
      </c>
      <c r="D165" s="250"/>
      <c r="E165" s="250"/>
      <c r="F165" s="251" t="s">
        <v>510</v>
      </c>
      <c r="G165" s="287"/>
      <c r="H165" s="288"/>
      <c r="I165" s="288"/>
      <c r="J165" s="250" t="s">
        <v>511</v>
      </c>
      <c r="K165" s="230"/>
    </row>
    <row r="166" spans="2:11" ht="5.25" customHeight="1">
      <c r="B166" s="256"/>
      <c r="C166" s="253"/>
      <c r="D166" s="253"/>
      <c r="E166" s="253"/>
      <c r="F166" s="253"/>
      <c r="G166" s="254"/>
      <c r="H166" s="253"/>
      <c r="I166" s="253"/>
      <c r="J166" s="253"/>
      <c r="K166" s="277"/>
    </row>
    <row r="167" spans="2:11" ht="15" customHeight="1">
      <c r="B167" s="256"/>
      <c r="C167" s="236" t="s">
        <v>515</v>
      </c>
      <c r="D167" s="236"/>
      <c r="E167" s="236"/>
      <c r="F167" s="255" t="s">
        <v>512</v>
      </c>
      <c r="G167" s="236"/>
      <c r="H167" s="236" t="s">
        <v>551</v>
      </c>
      <c r="I167" s="236" t="s">
        <v>514</v>
      </c>
      <c r="J167" s="236">
        <v>120</v>
      </c>
      <c r="K167" s="277"/>
    </row>
    <row r="168" spans="2:11" ht="15" customHeight="1">
      <c r="B168" s="256"/>
      <c r="C168" s="236" t="s">
        <v>560</v>
      </c>
      <c r="D168" s="236"/>
      <c r="E168" s="236"/>
      <c r="F168" s="255" t="s">
        <v>512</v>
      </c>
      <c r="G168" s="236"/>
      <c r="H168" s="236" t="s">
        <v>561</v>
      </c>
      <c r="I168" s="236" t="s">
        <v>514</v>
      </c>
      <c r="J168" s="236" t="s">
        <v>562</v>
      </c>
      <c r="K168" s="277"/>
    </row>
    <row r="169" spans="2:11" ht="15" customHeight="1">
      <c r="B169" s="256"/>
      <c r="C169" s="236" t="s">
        <v>461</v>
      </c>
      <c r="D169" s="236"/>
      <c r="E169" s="236"/>
      <c r="F169" s="255" t="s">
        <v>512</v>
      </c>
      <c r="G169" s="236"/>
      <c r="H169" s="236" t="s">
        <v>578</v>
      </c>
      <c r="I169" s="236" t="s">
        <v>514</v>
      </c>
      <c r="J169" s="236" t="s">
        <v>562</v>
      </c>
      <c r="K169" s="277"/>
    </row>
    <row r="170" spans="2:11" ht="15" customHeight="1">
      <c r="B170" s="256"/>
      <c r="C170" s="236" t="s">
        <v>517</v>
      </c>
      <c r="D170" s="236"/>
      <c r="E170" s="236"/>
      <c r="F170" s="255" t="s">
        <v>518</v>
      </c>
      <c r="G170" s="236"/>
      <c r="H170" s="236" t="s">
        <v>578</v>
      </c>
      <c r="I170" s="236" t="s">
        <v>514</v>
      </c>
      <c r="J170" s="236">
        <v>50</v>
      </c>
      <c r="K170" s="277"/>
    </row>
    <row r="171" spans="2:11" ht="15" customHeight="1">
      <c r="B171" s="256"/>
      <c r="C171" s="236" t="s">
        <v>520</v>
      </c>
      <c r="D171" s="236"/>
      <c r="E171" s="236"/>
      <c r="F171" s="255" t="s">
        <v>512</v>
      </c>
      <c r="G171" s="236"/>
      <c r="H171" s="236" t="s">
        <v>578</v>
      </c>
      <c r="I171" s="236" t="s">
        <v>522</v>
      </c>
      <c r="J171" s="236"/>
      <c r="K171" s="277"/>
    </row>
    <row r="172" spans="2:11" ht="15" customHeight="1">
      <c r="B172" s="256"/>
      <c r="C172" s="236" t="s">
        <v>531</v>
      </c>
      <c r="D172" s="236"/>
      <c r="E172" s="236"/>
      <c r="F172" s="255" t="s">
        <v>518</v>
      </c>
      <c r="G172" s="236"/>
      <c r="H172" s="236" t="s">
        <v>578</v>
      </c>
      <c r="I172" s="236" t="s">
        <v>514</v>
      </c>
      <c r="J172" s="236">
        <v>50</v>
      </c>
      <c r="K172" s="277"/>
    </row>
    <row r="173" spans="2:11" ht="15" customHeight="1">
      <c r="B173" s="256"/>
      <c r="C173" s="236" t="s">
        <v>539</v>
      </c>
      <c r="D173" s="236"/>
      <c r="E173" s="236"/>
      <c r="F173" s="255" t="s">
        <v>518</v>
      </c>
      <c r="G173" s="236"/>
      <c r="H173" s="236" t="s">
        <v>578</v>
      </c>
      <c r="I173" s="236" t="s">
        <v>514</v>
      </c>
      <c r="J173" s="236">
        <v>50</v>
      </c>
      <c r="K173" s="277"/>
    </row>
    <row r="174" spans="2:11" ht="15" customHeight="1">
      <c r="B174" s="256"/>
      <c r="C174" s="236" t="s">
        <v>537</v>
      </c>
      <c r="D174" s="236"/>
      <c r="E174" s="236"/>
      <c r="F174" s="255" t="s">
        <v>518</v>
      </c>
      <c r="G174" s="236"/>
      <c r="H174" s="236" t="s">
        <v>578</v>
      </c>
      <c r="I174" s="236" t="s">
        <v>514</v>
      </c>
      <c r="J174" s="236">
        <v>50</v>
      </c>
      <c r="K174" s="277"/>
    </row>
    <row r="175" spans="2:11" ht="15" customHeight="1">
      <c r="B175" s="256"/>
      <c r="C175" s="236" t="s">
        <v>107</v>
      </c>
      <c r="D175" s="236"/>
      <c r="E175" s="236"/>
      <c r="F175" s="255" t="s">
        <v>512</v>
      </c>
      <c r="G175" s="236"/>
      <c r="H175" s="236" t="s">
        <v>579</v>
      </c>
      <c r="I175" s="236" t="s">
        <v>580</v>
      </c>
      <c r="J175" s="236"/>
      <c r="K175" s="277"/>
    </row>
    <row r="176" spans="2:11" ht="15" customHeight="1">
      <c r="B176" s="256"/>
      <c r="C176" s="236" t="s">
        <v>56</v>
      </c>
      <c r="D176" s="236"/>
      <c r="E176" s="236"/>
      <c r="F176" s="255" t="s">
        <v>512</v>
      </c>
      <c r="G176" s="236"/>
      <c r="H176" s="236" t="s">
        <v>581</v>
      </c>
      <c r="I176" s="236" t="s">
        <v>582</v>
      </c>
      <c r="J176" s="236">
        <v>1</v>
      </c>
      <c r="K176" s="277"/>
    </row>
    <row r="177" spans="2:11" ht="15" customHeight="1">
      <c r="B177" s="256"/>
      <c r="C177" s="236" t="s">
        <v>52</v>
      </c>
      <c r="D177" s="236"/>
      <c r="E177" s="236"/>
      <c r="F177" s="255" t="s">
        <v>512</v>
      </c>
      <c r="G177" s="236"/>
      <c r="H177" s="236" t="s">
        <v>583</v>
      </c>
      <c r="I177" s="236" t="s">
        <v>514</v>
      </c>
      <c r="J177" s="236">
        <v>20</v>
      </c>
      <c r="K177" s="277"/>
    </row>
    <row r="178" spans="2:11" ht="15" customHeight="1">
      <c r="B178" s="256"/>
      <c r="C178" s="236" t="s">
        <v>108</v>
      </c>
      <c r="D178" s="236"/>
      <c r="E178" s="236"/>
      <c r="F178" s="255" t="s">
        <v>512</v>
      </c>
      <c r="G178" s="236"/>
      <c r="H178" s="236" t="s">
        <v>584</v>
      </c>
      <c r="I178" s="236" t="s">
        <v>514</v>
      </c>
      <c r="J178" s="236">
        <v>255</v>
      </c>
      <c r="K178" s="277"/>
    </row>
    <row r="179" spans="2:11" ht="15" customHeight="1">
      <c r="B179" s="256"/>
      <c r="C179" s="236" t="s">
        <v>109</v>
      </c>
      <c r="D179" s="236"/>
      <c r="E179" s="236"/>
      <c r="F179" s="255" t="s">
        <v>512</v>
      </c>
      <c r="G179" s="236"/>
      <c r="H179" s="236" t="s">
        <v>477</v>
      </c>
      <c r="I179" s="236" t="s">
        <v>514</v>
      </c>
      <c r="J179" s="236">
        <v>10</v>
      </c>
      <c r="K179" s="277"/>
    </row>
    <row r="180" spans="2:11" ht="15" customHeight="1">
      <c r="B180" s="256"/>
      <c r="C180" s="236" t="s">
        <v>110</v>
      </c>
      <c r="D180" s="236"/>
      <c r="E180" s="236"/>
      <c r="F180" s="255" t="s">
        <v>512</v>
      </c>
      <c r="G180" s="236"/>
      <c r="H180" s="236" t="s">
        <v>585</v>
      </c>
      <c r="I180" s="236" t="s">
        <v>546</v>
      </c>
      <c r="J180" s="236"/>
      <c r="K180" s="277"/>
    </row>
    <row r="181" spans="2:11" ht="15" customHeight="1">
      <c r="B181" s="256"/>
      <c r="C181" s="236" t="s">
        <v>586</v>
      </c>
      <c r="D181" s="236"/>
      <c r="E181" s="236"/>
      <c r="F181" s="255" t="s">
        <v>512</v>
      </c>
      <c r="G181" s="236"/>
      <c r="H181" s="236" t="s">
        <v>587</v>
      </c>
      <c r="I181" s="236" t="s">
        <v>546</v>
      </c>
      <c r="J181" s="236"/>
      <c r="K181" s="277"/>
    </row>
    <row r="182" spans="2:11" ht="15" customHeight="1">
      <c r="B182" s="256"/>
      <c r="C182" s="236" t="s">
        <v>575</v>
      </c>
      <c r="D182" s="236"/>
      <c r="E182" s="236"/>
      <c r="F182" s="255" t="s">
        <v>512</v>
      </c>
      <c r="G182" s="236"/>
      <c r="H182" s="236" t="s">
        <v>588</v>
      </c>
      <c r="I182" s="236" t="s">
        <v>546</v>
      </c>
      <c r="J182" s="236"/>
      <c r="K182" s="277"/>
    </row>
    <row r="183" spans="2:11" ht="15" customHeight="1">
      <c r="B183" s="256"/>
      <c r="C183" s="236" t="s">
        <v>112</v>
      </c>
      <c r="D183" s="236"/>
      <c r="E183" s="236"/>
      <c r="F183" s="255" t="s">
        <v>518</v>
      </c>
      <c r="G183" s="236"/>
      <c r="H183" s="236" t="s">
        <v>589</v>
      </c>
      <c r="I183" s="236" t="s">
        <v>514</v>
      </c>
      <c r="J183" s="236">
        <v>50</v>
      </c>
      <c r="K183" s="277"/>
    </row>
    <row r="184" spans="2:11" ht="15" customHeight="1">
      <c r="B184" s="256"/>
      <c r="C184" s="236" t="s">
        <v>590</v>
      </c>
      <c r="D184" s="236"/>
      <c r="E184" s="236"/>
      <c r="F184" s="255" t="s">
        <v>518</v>
      </c>
      <c r="G184" s="236"/>
      <c r="H184" s="236" t="s">
        <v>591</v>
      </c>
      <c r="I184" s="236" t="s">
        <v>592</v>
      </c>
      <c r="J184" s="236"/>
      <c r="K184" s="277"/>
    </row>
    <row r="185" spans="2:11" ht="15" customHeight="1">
      <c r="B185" s="256"/>
      <c r="C185" s="236" t="s">
        <v>593</v>
      </c>
      <c r="D185" s="236"/>
      <c r="E185" s="236"/>
      <c r="F185" s="255" t="s">
        <v>518</v>
      </c>
      <c r="G185" s="236"/>
      <c r="H185" s="236" t="s">
        <v>594</v>
      </c>
      <c r="I185" s="236" t="s">
        <v>592</v>
      </c>
      <c r="J185" s="236"/>
      <c r="K185" s="277"/>
    </row>
    <row r="186" spans="2:11" ht="15" customHeight="1">
      <c r="B186" s="256"/>
      <c r="C186" s="236" t="s">
        <v>595</v>
      </c>
      <c r="D186" s="236"/>
      <c r="E186" s="236"/>
      <c r="F186" s="255" t="s">
        <v>518</v>
      </c>
      <c r="G186" s="236"/>
      <c r="H186" s="236" t="s">
        <v>596</v>
      </c>
      <c r="I186" s="236" t="s">
        <v>592</v>
      </c>
      <c r="J186" s="236"/>
      <c r="K186" s="277"/>
    </row>
    <row r="187" spans="2:11" ht="15" customHeight="1">
      <c r="B187" s="256"/>
      <c r="C187" s="289" t="s">
        <v>597</v>
      </c>
      <c r="D187" s="236"/>
      <c r="E187" s="236"/>
      <c r="F187" s="255" t="s">
        <v>518</v>
      </c>
      <c r="G187" s="236"/>
      <c r="H187" s="236" t="s">
        <v>598</v>
      </c>
      <c r="I187" s="236" t="s">
        <v>599</v>
      </c>
      <c r="J187" s="290" t="s">
        <v>600</v>
      </c>
      <c r="K187" s="277"/>
    </row>
    <row r="188" spans="2:11" ht="15" customHeight="1">
      <c r="B188" s="256"/>
      <c r="C188" s="241" t="s">
        <v>41</v>
      </c>
      <c r="D188" s="236"/>
      <c r="E188" s="236"/>
      <c r="F188" s="255" t="s">
        <v>512</v>
      </c>
      <c r="G188" s="236"/>
      <c r="H188" s="232" t="s">
        <v>601</v>
      </c>
      <c r="I188" s="236" t="s">
        <v>602</v>
      </c>
      <c r="J188" s="236"/>
      <c r="K188" s="277"/>
    </row>
    <row r="189" spans="2:11" ht="15" customHeight="1">
      <c r="B189" s="256"/>
      <c r="C189" s="241" t="s">
        <v>603</v>
      </c>
      <c r="D189" s="236"/>
      <c r="E189" s="236"/>
      <c r="F189" s="255" t="s">
        <v>512</v>
      </c>
      <c r="G189" s="236"/>
      <c r="H189" s="236" t="s">
        <v>604</v>
      </c>
      <c r="I189" s="236" t="s">
        <v>546</v>
      </c>
      <c r="J189" s="236"/>
      <c r="K189" s="277"/>
    </row>
    <row r="190" spans="2:11" ht="15" customHeight="1">
      <c r="B190" s="256"/>
      <c r="C190" s="241" t="s">
        <v>605</v>
      </c>
      <c r="D190" s="236"/>
      <c r="E190" s="236"/>
      <c r="F190" s="255" t="s">
        <v>512</v>
      </c>
      <c r="G190" s="236"/>
      <c r="H190" s="236" t="s">
        <v>606</v>
      </c>
      <c r="I190" s="236" t="s">
        <v>546</v>
      </c>
      <c r="J190" s="236"/>
      <c r="K190" s="277"/>
    </row>
    <row r="191" spans="2:11" ht="15" customHeight="1">
      <c r="B191" s="256"/>
      <c r="C191" s="241" t="s">
        <v>607</v>
      </c>
      <c r="D191" s="236"/>
      <c r="E191" s="236"/>
      <c r="F191" s="255" t="s">
        <v>518</v>
      </c>
      <c r="G191" s="236"/>
      <c r="H191" s="236" t="s">
        <v>608</v>
      </c>
      <c r="I191" s="236" t="s">
        <v>546</v>
      </c>
      <c r="J191" s="236"/>
      <c r="K191" s="277"/>
    </row>
    <row r="192" spans="2:11" ht="15" customHeight="1">
      <c r="B192" s="283"/>
      <c r="C192" s="291"/>
      <c r="D192" s="265"/>
      <c r="E192" s="265"/>
      <c r="F192" s="265"/>
      <c r="G192" s="265"/>
      <c r="H192" s="265"/>
      <c r="I192" s="265"/>
      <c r="J192" s="265"/>
      <c r="K192" s="284"/>
    </row>
    <row r="193" spans="2:11" ht="18.75" customHeight="1">
      <c r="B193" s="232"/>
      <c r="C193" s="236"/>
      <c r="D193" s="236"/>
      <c r="E193" s="236"/>
      <c r="F193" s="255"/>
      <c r="G193" s="236"/>
      <c r="H193" s="236"/>
      <c r="I193" s="236"/>
      <c r="J193" s="236"/>
      <c r="K193" s="232"/>
    </row>
    <row r="194" spans="2:11" ht="18.75" customHeight="1">
      <c r="B194" s="232"/>
      <c r="C194" s="236"/>
      <c r="D194" s="236"/>
      <c r="E194" s="236"/>
      <c r="F194" s="255"/>
      <c r="G194" s="236"/>
      <c r="H194" s="236"/>
      <c r="I194" s="236"/>
      <c r="J194" s="236"/>
      <c r="K194" s="232"/>
    </row>
    <row r="195" spans="2:11" ht="18.75" customHeight="1">
      <c r="B195" s="242"/>
      <c r="C195" s="242"/>
      <c r="D195" s="242"/>
      <c r="E195" s="242"/>
      <c r="F195" s="242"/>
      <c r="G195" s="242"/>
      <c r="H195" s="242"/>
      <c r="I195" s="242"/>
      <c r="J195" s="242"/>
      <c r="K195" s="242"/>
    </row>
    <row r="196" spans="2:11">
      <c r="B196" s="224"/>
      <c r="C196" s="225"/>
      <c r="D196" s="225"/>
      <c r="E196" s="225"/>
      <c r="F196" s="225"/>
      <c r="G196" s="225"/>
      <c r="H196" s="225"/>
      <c r="I196" s="225"/>
      <c r="J196" s="225"/>
      <c r="K196" s="226"/>
    </row>
    <row r="197" spans="2:11" ht="21">
      <c r="B197" s="227"/>
      <c r="C197" s="345" t="s">
        <v>609</v>
      </c>
      <c r="D197" s="345"/>
      <c r="E197" s="345"/>
      <c r="F197" s="345"/>
      <c r="G197" s="345"/>
      <c r="H197" s="345"/>
      <c r="I197" s="345"/>
      <c r="J197" s="345"/>
      <c r="K197" s="228"/>
    </row>
    <row r="198" spans="2:11" ht="25.5" customHeight="1">
      <c r="B198" s="227"/>
      <c r="C198" s="292" t="s">
        <v>610</v>
      </c>
      <c r="D198" s="292"/>
      <c r="E198" s="292"/>
      <c r="F198" s="292" t="s">
        <v>611</v>
      </c>
      <c r="G198" s="293"/>
      <c r="H198" s="349" t="s">
        <v>612</v>
      </c>
      <c r="I198" s="349"/>
      <c r="J198" s="349"/>
      <c r="K198" s="228"/>
    </row>
    <row r="199" spans="2:11" ht="5.25" customHeight="1">
      <c r="B199" s="256"/>
      <c r="C199" s="253"/>
      <c r="D199" s="253"/>
      <c r="E199" s="253"/>
      <c r="F199" s="253"/>
      <c r="G199" s="236"/>
      <c r="H199" s="253"/>
      <c r="I199" s="253"/>
      <c r="J199" s="253"/>
      <c r="K199" s="277"/>
    </row>
    <row r="200" spans="2:11" ht="15" customHeight="1">
      <c r="B200" s="256"/>
      <c r="C200" s="236" t="s">
        <v>602</v>
      </c>
      <c r="D200" s="236"/>
      <c r="E200" s="236"/>
      <c r="F200" s="255" t="s">
        <v>42</v>
      </c>
      <c r="G200" s="236"/>
      <c r="H200" s="350" t="s">
        <v>613</v>
      </c>
      <c r="I200" s="350"/>
      <c r="J200" s="350"/>
      <c r="K200" s="277"/>
    </row>
    <row r="201" spans="2:11" ht="15" customHeight="1">
      <c r="B201" s="256"/>
      <c r="C201" s="262"/>
      <c r="D201" s="236"/>
      <c r="E201" s="236"/>
      <c r="F201" s="255" t="s">
        <v>43</v>
      </c>
      <c r="G201" s="236"/>
      <c r="H201" s="350" t="s">
        <v>614</v>
      </c>
      <c r="I201" s="350"/>
      <c r="J201" s="350"/>
      <c r="K201" s="277"/>
    </row>
    <row r="202" spans="2:11" ht="15" customHeight="1">
      <c r="B202" s="256"/>
      <c r="C202" s="262"/>
      <c r="D202" s="236"/>
      <c r="E202" s="236"/>
      <c r="F202" s="255" t="s">
        <v>46</v>
      </c>
      <c r="G202" s="236"/>
      <c r="H202" s="350" t="s">
        <v>615</v>
      </c>
      <c r="I202" s="350"/>
      <c r="J202" s="350"/>
      <c r="K202" s="277"/>
    </row>
    <row r="203" spans="2:11" ht="15" customHeight="1">
      <c r="B203" s="256"/>
      <c r="C203" s="236"/>
      <c r="D203" s="236"/>
      <c r="E203" s="236"/>
      <c r="F203" s="255" t="s">
        <v>44</v>
      </c>
      <c r="G203" s="236"/>
      <c r="H203" s="350" t="s">
        <v>616</v>
      </c>
      <c r="I203" s="350"/>
      <c r="J203" s="350"/>
      <c r="K203" s="277"/>
    </row>
    <row r="204" spans="2:11" ht="15" customHeight="1">
      <c r="B204" s="256"/>
      <c r="C204" s="236"/>
      <c r="D204" s="236"/>
      <c r="E204" s="236"/>
      <c r="F204" s="255" t="s">
        <v>45</v>
      </c>
      <c r="G204" s="236"/>
      <c r="H204" s="350" t="s">
        <v>617</v>
      </c>
      <c r="I204" s="350"/>
      <c r="J204" s="350"/>
      <c r="K204" s="277"/>
    </row>
    <row r="205" spans="2:11" ht="15" customHeight="1">
      <c r="B205" s="256"/>
      <c r="C205" s="236"/>
      <c r="D205" s="236"/>
      <c r="E205" s="236"/>
      <c r="F205" s="255"/>
      <c r="G205" s="236"/>
      <c r="H205" s="236"/>
      <c r="I205" s="236"/>
      <c r="J205" s="236"/>
      <c r="K205" s="277"/>
    </row>
    <row r="206" spans="2:11" ht="15" customHeight="1">
      <c r="B206" s="256"/>
      <c r="C206" s="236" t="s">
        <v>558</v>
      </c>
      <c r="D206" s="236"/>
      <c r="E206" s="236"/>
      <c r="F206" s="255" t="s">
        <v>75</v>
      </c>
      <c r="G206" s="236"/>
      <c r="H206" s="350" t="s">
        <v>618</v>
      </c>
      <c r="I206" s="350"/>
      <c r="J206" s="350"/>
      <c r="K206" s="277"/>
    </row>
    <row r="207" spans="2:11" ht="15" customHeight="1">
      <c r="B207" s="256"/>
      <c r="C207" s="262"/>
      <c r="D207" s="236"/>
      <c r="E207" s="236"/>
      <c r="F207" s="255" t="s">
        <v>455</v>
      </c>
      <c r="G207" s="236"/>
      <c r="H207" s="350" t="s">
        <v>456</v>
      </c>
      <c r="I207" s="350"/>
      <c r="J207" s="350"/>
      <c r="K207" s="277"/>
    </row>
    <row r="208" spans="2:11" ht="15" customHeight="1">
      <c r="B208" s="256"/>
      <c r="C208" s="236"/>
      <c r="D208" s="236"/>
      <c r="E208" s="236"/>
      <c r="F208" s="255" t="s">
        <v>453</v>
      </c>
      <c r="G208" s="236"/>
      <c r="H208" s="350" t="s">
        <v>619</v>
      </c>
      <c r="I208" s="350"/>
      <c r="J208" s="350"/>
      <c r="K208" s="277"/>
    </row>
    <row r="209" spans="2:11" ht="15" customHeight="1">
      <c r="B209" s="294"/>
      <c r="C209" s="262"/>
      <c r="D209" s="262"/>
      <c r="E209" s="262"/>
      <c r="F209" s="255" t="s">
        <v>457</v>
      </c>
      <c r="G209" s="241"/>
      <c r="H209" s="351" t="s">
        <v>458</v>
      </c>
      <c r="I209" s="351"/>
      <c r="J209" s="351"/>
      <c r="K209" s="295"/>
    </row>
    <row r="210" spans="2:11" ht="15" customHeight="1">
      <c r="B210" s="294"/>
      <c r="C210" s="262"/>
      <c r="D210" s="262"/>
      <c r="E210" s="262"/>
      <c r="F210" s="255" t="s">
        <v>459</v>
      </c>
      <c r="G210" s="241"/>
      <c r="H210" s="351" t="s">
        <v>620</v>
      </c>
      <c r="I210" s="351"/>
      <c r="J210" s="351"/>
      <c r="K210" s="295"/>
    </row>
    <row r="211" spans="2:11" ht="15" customHeight="1">
      <c r="B211" s="294"/>
      <c r="C211" s="262"/>
      <c r="D211" s="262"/>
      <c r="E211" s="262"/>
      <c r="F211" s="296"/>
      <c r="G211" s="241"/>
      <c r="H211" s="297"/>
      <c r="I211" s="297"/>
      <c r="J211" s="297"/>
      <c r="K211" s="295"/>
    </row>
    <row r="212" spans="2:11" ht="15" customHeight="1">
      <c r="B212" s="294"/>
      <c r="C212" s="236" t="s">
        <v>582</v>
      </c>
      <c r="D212" s="262"/>
      <c r="E212" s="262"/>
      <c r="F212" s="255">
        <v>1</v>
      </c>
      <c r="G212" s="241"/>
      <c r="H212" s="351" t="s">
        <v>621</v>
      </c>
      <c r="I212" s="351"/>
      <c r="J212" s="351"/>
      <c r="K212" s="295"/>
    </row>
    <row r="213" spans="2:11" ht="15" customHeight="1">
      <c r="B213" s="294"/>
      <c r="C213" s="262"/>
      <c r="D213" s="262"/>
      <c r="E213" s="262"/>
      <c r="F213" s="255">
        <v>2</v>
      </c>
      <c r="G213" s="241"/>
      <c r="H213" s="351" t="s">
        <v>622</v>
      </c>
      <c r="I213" s="351"/>
      <c r="J213" s="351"/>
      <c r="K213" s="295"/>
    </row>
    <row r="214" spans="2:11" ht="15" customHeight="1">
      <c r="B214" s="294"/>
      <c r="C214" s="262"/>
      <c r="D214" s="262"/>
      <c r="E214" s="262"/>
      <c r="F214" s="255">
        <v>3</v>
      </c>
      <c r="G214" s="241"/>
      <c r="H214" s="351" t="s">
        <v>623</v>
      </c>
      <c r="I214" s="351"/>
      <c r="J214" s="351"/>
      <c r="K214" s="295"/>
    </row>
    <row r="215" spans="2:11" ht="15" customHeight="1">
      <c r="B215" s="294"/>
      <c r="C215" s="262"/>
      <c r="D215" s="262"/>
      <c r="E215" s="262"/>
      <c r="F215" s="255">
        <v>4</v>
      </c>
      <c r="G215" s="241"/>
      <c r="H215" s="351" t="s">
        <v>624</v>
      </c>
      <c r="I215" s="351"/>
      <c r="J215" s="351"/>
      <c r="K215" s="295"/>
    </row>
    <row r="216" spans="2:11" ht="12.75" customHeight="1">
      <c r="B216" s="298"/>
      <c r="C216" s="299"/>
      <c r="D216" s="299"/>
      <c r="E216" s="299"/>
      <c r="F216" s="299"/>
      <c r="G216" s="299"/>
      <c r="H216" s="299"/>
      <c r="I216" s="299"/>
      <c r="J216" s="299"/>
      <c r="K216" s="300"/>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Zastínění popelnic -...</vt:lpstr>
      <vt:lpstr>Pokyny pro vyplnění</vt:lpstr>
      <vt:lpstr>'01 - Zastínění popelnic -...'!Názvy_tisku</vt:lpstr>
      <vt:lpstr>'Rekapitulace stavby'!Názvy_tisku</vt:lpstr>
      <vt:lpstr>'01 - Zastínění popelnic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LAPTOP-MHUATH8K\Misaaaa</dc:creator>
  <cp:lastModifiedBy>Jana Martochová</cp:lastModifiedBy>
  <dcterms:created xsi:type="dcterms:W3CDTF">2018-12-10T08:23:31Z</dcterms:created>
  <dcterms:modified xsi:type="dcterms:W3CDTF">2018-12-10T13:43:59Z</dcterms:modified>
</cp:coreProperties>
</file>