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19\Oprava bytu Dobrovskeho 2\Zadavaci_dokumentace\Priloha_c3_Rozpocet\"/>
    </mc:Choice>
  </mc:AlternateContent>
  <bookViews>
    <workbookView xWindow="600" yWindow="270" windowWidth="20655" windowHeight="991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list'!$G$2</definedName>
    <definedName name="MJ">'Krycí list'!$G$5</definedName>
    <definedName name="Mont">Rekapitulace!$H$14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Položky!$A$1:$G$71</definedName>
    <definedName name="_xlnm.Print_Area" localSheetId="1">Rekapitulace!$A$1:$I$28</definedName>
    <definedName name="PocetMJ">'Krycí list'!$G$6</definedName>
    <definedName name="Poznamka">'Krycí list'!$B$37</definedName>
    <definedName name="Projektant">'Krycí list'!$C$8</definedName>
    <definedName name="PSV">Rekapitulace!$F$14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G9" i="3" l="1"/>
  <c r="BB9" i="3" s="1"/>
  <c r="G10" i="3"/>
  <c r="G11" i="3"/>
  <c r="BB11" i="3" s="1"/>
  <c r="G14" i="3"/>
  <c r="G15" i="3"/>
  <c r="BB15" i="3" s="1"/>
  <c r="G16" i="3"/>
  <c r="G17" i="3"/>
  <c r="BB17" i="3" s="1"/>
  <c r="G18" i="3"/>
  <c r="G19" i="3"/>
  <c r="BB19" i="3" s="1"/>
  <c r="G20" i="3"/>
  <c r="G23" i="3"/>
  <c r="G24" i="3"/>
  <c r="G25" i="3"/>
  <c r="BB25" i="3" s="1"/>
  <c r="G26" i="3"/>
  <c r="G27" i="3"/>
  <c r="G28" i="3"/>
  <c r="G29" i="3"/>
  <c r="G30" i="3"/>
  <c r="G33" i="3"/>
  <c r="BB33" i="3" s="1"/>
  <c r="G34" i="3"/>
  <c r="G35" i="3"/>
  <c r="BB35" i="3" s="1"/>
  <c r="G36" i="3"/>
  <c r="G37" i="3"/>
  <c r="BB37" i="3" s="1"/>
  <c r="G40" i="3"/>
  <c r="G41" i="3"/>
  <c r="G42" i="3"/>
  <c r="G43" i="3"/>
  <c r="G44" i="3"/>
  <c r="G45" i="3"/>
  <c r="G46" i="3"/>
  <c r="BB46" i="3" s="1"/>
  <c r="G47" i="3"/>
  <c r="G48" i="3"/>
  <c r="G49" i="3"/>
  <c r="G50" i="3"/>
  <c r="G51" i="3"/>
  <c r="G52" i="3"/>
  <c r="G53" i="3"/>
  <c r="G54" i="3"/>
  <c r="G55" i="3"/>
  <c r="G56" i="3"/>
  <c r="G57" i="3"/>
  <c r="G60" i="3"/>
  <c r="G61" i="3"/>
  <c r="BB61" i="3" s="1"/>
  <c r="G62" i="3"/>
  <c r="G65" i="3"/>
  <c r="G71" i="3" s="1"/>
  <c r="G66" i="3"/>
  <c r="G67" i="3"/>
  <c r="G68" i="3"/>
  <c r="G69" i="3"/>
  <c r="G70" i="3"/>
  <c r="G8" i="3"/>
  <c r="D21" i="1"/>
  <c r="D20" i="1"/>
  <c r="D19" i="1"/>
  <c r="D18" i="1"/>
  <c r="D17" i="1"/>
  <c r="D16" i="1"/>
  <c r="D15" i="1"/>
  <c r="BD70" i="3"/>
  <c r="BC70" i="3"/>
  <c r="BB70" i="3"/>
  <c r="BA70" i="3"/>
  <c r="BE70" i="3"/>
  <c r="BE69" i="3"/>
  <c r="BD69" i="3"/>
  <c r="BC69" i="3"/>
  <c r="BA69" i="3"/>
  <c r="BB69" i="3"/>
  <c r="BE68" i="3"/>
  <c r="BD68" i="3"/>
  <c r="BC68" i="3"/>
  <c r="BA68" i="3"/>
  <c r="BB68" i="3"/>
  <c r="BE67" i="3"/>
  <c r="BD67" i="3"/>
  <c r="BC67" i="3"/>
  <c r="BA67" i="3"/>
  <c r="BB67" i="3"/>
  <c r="BE66" i="3"/>
  <c r="BD66" i="3"/>
  <c r="BC66" i="3"/>
  <c r="BA66" i="3"/>
  <c r="BB66" i="3"/>
  <c r="BE65" i="3"/>
  <c r="BD65" i="3"/>
  <c r="BC65" i="3"/>
  <c r="BA65" i="3"/>
  <c r="B13" i="2"/>
  <c r="A13" i="2"/>
  <c r="C71" i="3"/>
  <c r="BE62" i="3"/>
  <c r="BD62" i="3"/>
  <c r="BC62" i="3"/>
  <c r="BA62" i="3"/>
  <c r="BB62" i="3"/>
  <c r="BE61" i="3"/>
  <c r="BD61" i="3"/>
  <c r="BC61" i="3"/>
  <c r="BA61" i="3"/>
  <c r="BE60" i="3"/>
  <c r="BD60" i="3"/>
  <c r="BC60" i="3"/>
  <c r="BA60" i="3"/>
  <c r="BB60" i="3"/>
  <c r="B12" i="2"/>
  <c r="A12" i="2"/>
  <c r="C63" i="3"/>
  <c r="BE57" i="3"/>
  <c r="BD57" i="3"/>
  <c r="BC57" i="3"/>
  <c r="BA57" i="3"/>
  <c r="BB57" i="3"/>
  <c r="BE56" i="3"/>
  <c r="BD56" i="3"/>
  <c r="BC56" i="3"/>
  <c r="BA56" i="3"/>
  <c r="BB56" i="3"/>
  <c r="BE55" i="3"/>
  <c r="BD55" i="3"/>
  <c r="BC55" i="3"/>
  <c r="BA55" i="3"/>
  <c r="BB55" i="3"/>
  <c r="BE54" i="3"/>
  <c r="BD54" i="3"/>
  <c r="BC54" i="3"/>
  <c r="BA54" i="3"/>
  <c r="BB54" i="3"/>
  <c r="BE53" i="3"/>
  <c r="BD53" i="3"/>
  <c r="BC53" i="3"/>
  <c r="BA53" i="3"/>
  <c r="BB53" i="3"/>
  <c r="BE52" i="3"/>
  <c r="BD52" i="3"/>
  <c r="BC52" i="3"/>
  <c r="BA52" i="3"/>
  <c r="BB52" i="3"/>
  <c r="BE51" i="3"/>
  <c r="BD51" i="3"/>
  <c r="BC51" i="3"/>
  <c r="BA51" i="3"/>
  <c r="BB51" i="3"/>
  <c r="BE50" i="3"/>
  <c r="BD50" i="3"/>
  <c r="BC50" i="3"/>
  <c r="BA50" i="3"/>
  <c r="BB50" i="3"/>
  <c r="BE49" i="3"/>
  <c r="BD49" i="3"/>
  <c r="BC49" i="3"/>
  <c r="BA49" i="3"/>
  <c r="BB49" i="3"/>
  <c r="BE48" i="3"/>
  <c r="BD48" i="3"/>
  <c r="BC48" i="3"/>
  <c r="BA48" i="3"/>
  <c r="BB48" i="3"/>
  <c r="BE47" i="3"/>
  <c r="BD47" i="3"/>
  <c r="BC47" i="3"/>
  <c r="BA47" i="3"/>
  <c r="BB47" i="3"/>
  <c r="BE46" i="3"/>
  <c r="BD46" i="3"/>
  <c r="BC46" i="3"/>
  <c r="BA46" i="3"/>
  <c r="BE45" i="3"/>
  <c r="BD45" i="3"/>
  <c r="BC45" i="3"/>
  <c r="BA45" i="3"/>
  <c r="BB45" i="3"/>
  <c r="BE44" i="3"/>
  <c r="BD44" i="3"/>
  <c r="BC44" i="3"/>
  <c r="BA44" i="3"/>
  <c r="BB44" i="3"/>
  <c r="BE43" i="3"/>
  <c r="BD43" i="3"/>
  <c r="BC43" i="3"/>
  <c r="BA43" i="3"/>
  <c r="BB43" i="3"/>
  <c r="BE42" i="3"/>
  <c r="BD42" i="3"/>
  <c r="BC42" i="3"/>
  <c r="BA42" i="3"/>
  <c r="BB42" i="3"/>
  <c r="BE41" i="3"/>
  <c r="BD41" i="3"/>
  <c r="BC41" i="3"/>
  <c r="BA41" i="3"/>
  <c r="BB41" i="3"/>
  <c r="BE40" i="3"/>
  <c r="BD40" i="3"/>
  <c r="BC40" i="3"/>
  <c r="BA40" i="3"/>
  <c r="BB40" i="3"/>
  <c r="B11" i="2"/>
  <c r="A11" i="2"/>
  <c r="C58" i="3"/>
  <c r="BE37" i="3"/>
  <c r="BD37" i="3"/>
  <c r="BC37" i="3"/>
  <c r="BA37" i="3"/>
  <c r="BE36" i="3"/>
  <c r="BD36" i="3"/>
  <c r="BC36" i="3"/>
  <c r="BA36" i="3"/>
  <c r="BB36" i="3"/>
  <c r="BE35" i="3"/>
  <c r="BD35" i="3"/>
  <c r="BC35" i="3"/>
  <c r="BA35" i="3"/>
  <c r="BE34" i="3"/>
  <c r="BD34" i="3"/>
  <c r="BC34" i="3"/>
  <c r="BA34" i="3"/>
  <c r="BB34" i="3"/>
  <c r="BE33" i="3"/>
  <c r="BD33" i="3"/>
  <c r="BC33" i="3"/>
  <c r="BA33" i="3"/>
  <c r="B10" i="2"/>
  <c r="A10" i="2"/>
  <c r="C38" i="3"/>
  <c r="BE30" i="3"/>
  <c r="BD30" i="3"/>
  <c r="BC30" i="3"/>
  <c r="BA30" i="3"/>
  <c r="BB30" i="3"/>
  <c r="BE29" i="3"/>
  <c r="BD29" i="3"/>
  <c r="BC29" i="3"/>
  <c r="BA29" i="3"/>
  <c r="BB29" i="3"/>
  <c r="BE28" i="3"/>
  <c r="BD28" i="3"/>
  <c r="BC28" i="3"/>
  <c r="BA28" i="3"/>
  <c r="BB28" i="3"/>
  <c r="BE27" i="3"/>
  <c r="BD27" i="3"/>
  <c r="BC27" i="3"/>
  <c r="BA27" i="3"/>
  <c r="BB27" i="3"/>
  <c r="BE26" i="3"/>
  <c r="BD26" i="3"/>
  <c r="BC26" i="3"/>
  <c r="BA26" i="3"/>
  <c r="BB26" i="3"/>
  <c r="BE25" i="3"/>
  <c r="BD25" i="3"/>
  <c r="BC25" i="3"/>
  <c r="BA25" i="3"/>
  <c r="BE24" i="3"/>
  <c r="BD24" i="3"/>
  <c r="BC24" i="3"/>
  <c r="BA24" i="3"/>
  <c r="BB24" i="3"/>
  <c r="BE23" i="3"/>
  <c r="BD23" i="3"/>
  <c r="BC23" i="3"/>
  <c r="BA23" i="3"/>
  <c r="BB23" i="3"/>
  <c r="B9" i="2"/>
  <c r="A9" i="2"/>
  <c r="C31" i="3"/>
  <c r="BE20" i="3"/>
  <c r="BD20" i="3"/>
  <c r="BC20" i="3"/>
  <c r="BA20" i="3"/>
  <c r="BB20" i="3"/>
  <c r="BE19" i="3"/>
  <c r="BD19" i="3"/>
  <c r="BC19" i="3"/>
  <c r="BA19" i="3"/>
  <c r="BE18" i="3"/>
  <c r="BD18" i="3"/>
  <c r="BC18" i="3"/>
  <c r="BA18" i="3"/>
  <c r="BB18" i="3"/>
  <c r="BE17" i="3"/>
  <c r="BD17" i="3"/>
  <c r="BC17" i="3"/>
  <c r="BA17" i="3"/>
  <c r="BE16" i="3"/>
  <c r="BD16" i="3"/>
  <c r="BC16" i="3"/>
  <c r="BA16" i="3"/>
  <c r="BB16" i="3"/>
  <c r="BE15" i="3"/>
  <c r="BD15" i="3"/>
  <c r="BC15" i="3"/>
  <c r="BA15" i="3"/>
  <c r="BE14" i="3"/>
  <c r="BE21" i="3" s="1"/>
  <c r="I8" i="2" s="1"/>
  <c r="BD14" i="3"/>
  <c r="BC14" i="3"/>
  <c r="BA14" i="3"/>
  <c r="BB14" i="3"/>
  <c r="B8" i="2"/>
  <c r="A8" i="2"/>
  <c r="C21" i="3"/>
  <c r="BE11" i="3"/>
  <c r="BD11" i="3"/>
  <c r="BC11" i="3"/>
  <c r="BA11" i="3"/>
  <c r="BE10" i="3"/>
  <c r="BD10" i="3"/>
  <c r="BC10" i="3"/>
  <c r="BA10" i="3"/>
  <c r="BB10" i="3"/>
  <c r="BE9" i="3"/>
  <c r="BD9" i="3"/>
  <c r="BC9" i="3"/>
  <c r="BA9" i="3"/>
  <c r="BE8" i="3"/>
  <c r="BD8" i="3"/>
  <c r="BC8" i="3"/>
  <c r="BA8" i="3"/>
  <c r="B7" i="2"/>
  <c r="A7" i="2"/>
  <c r="C12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58" i="3" l="1"/>
  <c r="G21" i="3"/>
  <c r="BB65" i="3"/>
  <c r="BB71" i="3" s="1"/>
  <c r="F13" i="2" s="1"/>
  <c r="BD71" i="3"/>
  <c r="H13" i="2" s="1"/>
  <c r="G63" i="3"/>
  <c r="G38" i="3"/>
  <c r="G31" i="3"/>
  <c r="G12" i="3"/>
  <c r="G72" i="3" s="1"/>
  <c r="BA12" i="3"/>
  <c r="E7" i="2" s="1"/>
  <c r="BA21" i="3"/>
  <c r="E8" i="2" s="1"/>
  <c r="BC58" i="3"/>
  <c r="G11" i="2" s="1"/>
  <c r="BA58" i="3"/>
  <c r="E11" i="2" s="1"/>
  <c r="BE12" i="3"/>
  <c r="I7" i="2" s="1"/>
  <c r="BC31" i="3"/>
  <c r="G9" i="2" s="1"/>
  <c r="BE31" i="3"/>
  <c r="I9" i="2" s="1"/>
  <c r="BB63" i="3"/>
  <c r="F12" i="2" s="1"/>
  <c r="BE63" i="3"/>
  <c r="I12" i="2" s="1"/>
  <c r="BA63" i="3"/>
  <c r="E12" i="2" s="1"/>
  <c r="BA71" i="3"/>
  <c r="E13" i="2" s="1"/>
  <c r="BD63" i="3"/>
  <c r="H12" i="2" s="1"/>
  <c r="BC63" i="3"/>
  <c r="G12" i="2" s="1"/>
  <c r="BC71" i="3"/>
  <c r="G13" i="2" s="1"/>
  <c r="BC38" i="3"/>
  <c r="G10" i="2" s="1"/>
  <c r="BE38" i="3"/>
  <c r="I10" i="2" s="1"/>
  <c r="BA38" i="3"/>
  <c r="E10" i="2" s="1"/>
  <c r="BD58" i="3"/>
  <c r="H11" i="2" s="1"/>
  <c r="BC21" i="3"/>
  <c r="G8" i="2" s="1"/>
  <c r="BD12" i="3"/>
  <c r="H7" i="2" s="1"/>
  <c r="BA31" i="3"/>
  <c r="E9" i="2" s="1"/>
  <c r="BC12" i="3"/>
  <c r="G7" i="2" s="1"/>
  <c r="BE58" i="3"/>
  <c r="I11" i="2" s="1"/>
  <c r="BD21" i="3"/>
  <c r="H8" i="2" s="1"/>
  <c r="BD38" i="3"/>
  <c r="H10" i="2" s="1"/>
  <c r="BB58" i="3"/>
  <c r="F11" i="2" s="1"/>
  <c r="BE71" i="3"/>
  <c r="I13" i="2" s="1"/>
  <c r="BB21" i="3"/>
  <c r="F8" i="2" s="1"/>
  <c r="BD31" i="3"/>
  <c r="H9" i="2" s="1"/>
  <c r="BB31" i="3"/>
  <c r="F9" i="2" s="1"/>
  <c r="BB38" i="3"/>
  <c r="F10" i="2" s="1"/>
  <c r="BB8" i="3"/>
  <c r="BB12" i="3" s="1"/>
  <c r="F7" i="2" s="1"/>
  <c r="E14" i="2" l="1"/>
  <c r="C15" i="1" s="1"/>
  <c r="I14" i="2"/>
  <c r="C21" i="1" s="1"/>
  <c r="G14" i="2"/>
  <c r="C18" i="1" s="1"/>
  <c r="H14" i="2"/>
  <c r="C17" i="1" s="1"/>
  <c r="F14" i="2"/>
  <c r="C16" i="1" s="1"/>
  <c r="C19" i="1" l="1"/>
  <c r="C22" i="1" s="1"/>
  <c r="G23" i="2"/>
  <c r="I23" i="2" s="1"/>
  <c r="G19" i="1" s="1"/>
  <c r="G24" i="2"/>
  <c r="I24" i="2" s="1"/>
  <c r="G20" i="1" s="1"/>
  <c r="G20" i="2"/>
  <c r="I20" i="2" s="1"/>
  <c r="G16" i="1" s="1"/>
  <c r="G19" i="2"/>
  <c r="I19" i="2" s="1"/>
  <c r="G15" i="1" s="1"/>
  <c r="G25" i="2"/>
  <c r="I25" i="2" s="1"/>
  <c r="G21" i="1" s="1"/>
  <c r="G21" i="2"/>
  <c r="I21" i="2" s="1"/>
  <c r="G17" i="1" s="1"/>
  <c r="G26" i="2"/>
  <c r="I26" i="2" s="1"/>
  <c r="G22" i="2"/>
  <c r="I22" i="2" s="1"/>
  <c r="G18" i="1" s="1"/>
  <c r="H27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<sst xmlns="http://schemas.openxmlformats.org/spreadsheetml/2006/main" count="291" uniqueCount="211">
  <si>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</si>
  <si>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</si>
  <si>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</si>
  <si>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</si>
  <si>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</si>
  <si>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</si>
  <si>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</si>
  <si>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</si>
  <si>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</si>
  <si>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</si>
  <si>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</si>
  <si>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</si>
  <si>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</si>
  <si>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</si>
  <si>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</si>
  <si>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</si>
  <si>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</si>
  <si>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</si>
  <si>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</si>
  <si>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</si>
  <si>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</si>
  <si>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</si>
  <si>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</si>
  <si>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</si>
  <si>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</si>
  <si>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</si>
  <si>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</si>
  <si>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</si>
  <si>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</si>
  <si>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</si>
  <si>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</si>
  <si>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</si>
  <si>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</si>
  <si>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</si>
  <si>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</si>
  <si>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</si>
  <si>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</si>
  <si>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</si>
  <si>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</si>
  <si>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</si>
  <si>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</si>
  <si>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</si>
  <si>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</si>
  <si>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</si>
  <si>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</si>
  <si>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</si>
  <si>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</si>
  <si>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</si>
  <si>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</si>
  <si>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</si>
  <si>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</si>
  <si>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</si>
  <si>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</si>
  <si>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</si>
  <si>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</si>
  <si>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</si>
  <si>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</si>
  <si>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</si>
  <si>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</si>
  <si>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</si>
  <si>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</si>
  <si>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</si>
  <si>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</si>
  <si>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</si>
  <si>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</si>
  <si>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</si>
  <si>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</si>
  <si>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</si>
  <si>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</si>
  <si>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</si>
  <si>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</si>
  <si>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</si>
  <si>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</si>
  <si>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</si>
  <si>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</si>
  <si>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</si>
  <si>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</si>
  <si>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027/15</t>
  </si>
  <si>
    <t>Stavební úpravy objektu NJ</t>
  </si>
  <si>
    <t>027a</t>
  </si>
  <si>
    <t>Zdravotechnika</t>
  </si>
  <si>
    <t>713</t>
  </si>
  <si>
    <t>Izolace tepelné</t>
  </si>
  <si>
    <t>713462111U00</t>
  </si>
  <si>
    <t xml:space="preserve">Izol potrubí skruž PE spona DN 20 </t>
  </si>
  <si>
    <t>m</t>
  </si>
  <si>
    <t>713462112U00</t>
  </si>
  <si>
    <t xml:space="preserve">Izol potrubí skruž PE spona DN 25 </t>
  </si>
  <si>
    <t>71302</t>
  </si>
  <si>
    <t>Izolace TUBOLIT D 22/tl.20</t>
  </si>
  <si>
    <t>73203</t>
  </si>
  <si>
    <t>Izolace TUBOLIT D 28/tl.20</t>
  </si>
  <si>
    <t>721</t>
  </si>
  <si>
    <t>Vnitřní kanalizace</t>
  </si>
  <si>
    <t>721171913U00</t>
  </si>
  <si>
    <t xml:space="preserve">Potrubí PP HT DN 50 </t>
  </si>
  <si>
    <t>721171914U00</t>
  </si>
  <si>
    <t xml:space="preserve">Potrubí PP HT DN 75 </t>
  </si>
  <si>
    <t>kus</t>
  </si>
  <si>
    <t>721173315U00</t>
  </si>
  <si>
    <t xml:space="preserve">Potrubí PVC DN 100 </t>
  </si>
  <si>
    <t>721194103R00</t>
  </si>
  <si>
    <t xml:space="preserve">Vyvedení odpadní výpustky D 32 x 1,8 </t>
  </si>
  <si>
    <t>721194105R00</t>
  </si>
  <si>
    <t xml:space="preserve">Vyvedení odpadní výpustky D 50 x 1,8 </t>
  </si>
  <si>
    <t>721194109R00</t>
  </si>
  <si>
    <t xml:space="preserve">Vyvedení odpadní výpustky D 110 x 2,3 </t>
  </si>
  <si>
    <t>721223425RT2</t>
  </si>
  <si>
    <t xml:space="preserve">Sonda </t>
  </si>
  <si>
    <t>soubor</t>
  </si>
  <si>
    <t>722</t>
  </si>
  <si>
    <t>Vnitřní vodovod</t>
  </si>
  <si>
    <t>722174310R00</t>
  </si>
  <si>
    <t>722174312R00</t>
  </si>
  <si>
    <t>722190401R00</t>
  </si>
  <si>
    <t xml:space="preserve">Vyvedení a upevnění výpustek DN 15 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</si>
  <si>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</si>
  <si>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</si>
  <si>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</si>
  <si>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</si>
  <si>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</si>
  <si>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722290226R00</t>
  </si>
  <si>
    <t xml:space="preserve">Zkouška tlaku potrubí závitového DN 50 </t>
  </si>
  <si>
    <t>722290234R00</t>
  </si>
  <si>
    <t xml:space="preserve">Proplach a dezinfekce vodovod.potrubí DN 80 </t>
  </si>
  <si>
    <t>998722101R00</t>
  </si>
  <si>
    <t xml:space="preserve">Přesun hmot pro vnitřní vodovod, výšky do 6 m </t>
  </si>
  <si>
    <t>t</t>
  </si>
  <si>
    <t>724</t>
  </si>
  <si>
    <t>Demontáže</t>
  </si>
  <si>
    <t>722290234R01</t>
  </si>
  <si>
    <t xml:space="preserve">Demontáž stáv. wc </t>
  </si>
  <si>
    <t>722290234R02</t>
  </si>
  <si>
    <t xml:space="preserve">Demontáž stáv. vany </t>
  </si>
  <si>
    <t>722290234R03</t>
  </si>
  <si>
    <t xml:space="preserve">Demontáž stáv. dřezu vč. baterie </t>
  </si>
  <si>
    <t>722290234R04</t>
  </si>
  <si>
    <t xml:space="preserve">Demontáž stáv. umyvadla vč. baterie </t>
  </si>
  <si>
    <t>722290234R05</t>
  </si>
  <si>
    <t xml:space="preserve">Demontáž stáv. potrubí </t>
  </si>
  <si>
    <t>725</t>
  </si>
  <si>
    <t>Zařizovací předměty</t>
  </si>
  <si>
    <t>725013131R00</t>
  </si>
  <si>
    <t>Wc kombi tlačítko, sedátko s prkýnkem+ montáž</t>
  </si>
  <si>
    <t>725017144R00</t>
  </si>
  <si>
    <t>Umyvadlo , bílé vč. montáže</t>
  </si>
  <si>
    <t>725017148R00</t>
  </si>
  <si>
    <t>Kryt sifonu umyvadel vč. montáže</t>
  </si>
  <si>
    <t>725018121R00</t>
  </si>
  <si>
    <t>Vana bílá vč. montáže</t>
  </si>
  <si>
    <t>725019121R00</t>
  </si>
  <si>
    <t>Dřez nerezový vč. montáže</t>
  </si>
  <si>
    <t>725515102RZ3</t>
  </si>
  <si>
    <t xml:space="preserve">Ventil s napojením na hadici DN 20 </t>
  </si>
  <si>
    <t>725810401R00</t>
  </si>
  <si>
    <t xml:space="preserve">Ventil rohový bez přípoj. trubičky T 66 G 1/2 </t>
  </si>
  <si>
    <t>725810405R00</t>
  </si>
  <si>
    <t xml:space="preserve">Ventil rohový s přípoj. trubičkou TE 67 G 1/2 </t>
  </si>
  <si>
    <t>725821331U00</t>
  </si>
  <si>
    <t>Baterie dřez nástěná vč. montáže</t>
  </si>
  <si>
    <t>725831121U00</t>
  </si>
  <si>
    <t>Baterie páka umyvadlo stojánková vč. montáže</t>
  </si>
  <si>
    <t>725841322U02</t>
  </si>
  <si>
    <t>Baterie vana stěna vč. montáže</t>
  </si>
  <si>
    <t>725860111R22</t>
  </si>
  <si>
    <t xml:space="preserve">Připojovací koleno DN 100 </t>
  </si>
  <si>
    <t>725860180RT1</t>
  </si>
  <si>
    <t>Sifon pračkový a myčkový DN 50 nerezový podomítková uzávěrka, krycí deska 100 x 150 mm</t>
  </si>
  <si>
    <t>725860201R00</t>
  </si>
  <si>
    <t xml:space="preserve">Sifon dřezový </t>
  </si>
  <si>
    <t>725860211R00</t>
  </si>
  <si>
    <t xml:space="preserve">Sifon umyvadlový </t>
  </si>
  <si>
    <t>725860214R00</t>
  </si>
  <si>
    <t xml:space="preserve">Kondenzační sifon DN 32 </t>
  </si>
  <si>
    <t>725860214R01</t>
  </si>
  <si>
    <t xml:space="preserve">Přivzdušňovací ventil DN 50 </t>
  </si>
  <si>
    <t>725860300R00</t>
  </si>
  <si>
    <t xml:space="preserve">Odtok vanový , odpad 50 </t>
  </si>
  <si>
    <t>734</t>
  </si>
  <si>
    <t>Armatury</t>
  </si>
  <si>
    <t>734209114RT2</t>
  </si>
  <si>
    <t>Montáž armatur závitových,se 2závity, G 3/4 včetně kulového kohoutu</t>
  </si>
  <si>
    <t>734209115RT2</t>
  </si>
  <si>
    <t>Montáž armatur závitových,se 2závity, G 1 včetně kulového kohoutu</t>
  </si>
  <si>
    <t>734209117RL0</t>
  </si>
  <si>
    <t>Nika 300/200/200 vč. montáže</t>
  </si>
  <si>
    <t>799</t>
  </si>
  <si>
    <t>Ostatní</t>
  </si>
  <si>
    <t>734209116RT2</t>
  </si>
  <si>
    <t>Sekání drážek ve zdivu vč.zapravení</t>
  </si>
  <si>
    <t>734209116RT3</t>
  </si>
  <si>
    <t>Sekání drážek v podlaze vč.zapravení</t>
  </si>
  <si>
    <t>734209116RT4</t>
  </si>
  <si>
    <t>Sekání přes zeď vč.zapravení</t>
  </si>
  <si>
    <t>908      R00</t>
  </si>
  <si>
    <t xml:space="preserve">Likvidace odpadu </t>
  </si>
  <si>
    <t>908      R01</t>
  </si>
  <si>
    <t xml:space="preserve">Odvoz odpadu vč. naložení </t>
  </si>
  <si>
    <t>909      R00</t>
  </si>
  <si>
    <t xml:space="preserve">Hzs-nezmeritelne prace </t>
  </si>
  <si>
    <t>hod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</si>
  <si>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</si>
  <si>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</si>
  <si>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</si>
  <si>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</si>
  <si>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</si>
  <si>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</si>
  <si>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</si>
  <si>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</si>
  <si>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 xml:space="preserve">Potrubí z PP-R 80 PN 20, D 20 </t>
  </si>
  <si>
    <t xml:space="preserve">Potrubí z PP-R 80 PN 20, D 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</si>
</sst>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 applyBorder="1"/>
    <xf numFmtId="0" fontId="1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1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ill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Font="1" applyBorder="1"/>
    <xf numFmtId="0" fontId="0" fillId="0" borderId="45" xfId="0" applyNumberFormat="1" applyBorder="1" applyAlignment="1">
      <alignment horizontal="left"/>
    </xf>
    <xf numFmtId="0" fontId="0" fillId="0" borderId="47" xfId="0" applyNumberFormat="1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 applyBorder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Font="1"/>
    <xf numFmtId="0" fontId="10" fillId="0" borderId="0" xfId="1" applyAlignment="1">
      <alignment horizontal="right"/>
    </xf>
    <xf numFmtId="0" fontId="10" fillId="0" borderId="0" xfId="1" applyAlignment="1"/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8" xfId="1" applyNumberFormat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NumberFormat="1" applyBorder="1" applyAlignment="1">
      <alignment horizontal="right"/>
    </xf>
    <xf numFmtId="0" fontId="10" fillId="0" borderId="8" xfId="1" applyNumberFormat="1" applyBorder="1"/>
    <xf numFmtId="0" fontId="10" fillId="0" borderId="0" xfId="1" applyNumberFormat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4" fontId="17" fillId="3" borderId="59" xfId="1" applyNumberFormat="1" applyFont="1" applyFill="1" applyBorder="1"/>
    <xf numFmtId="4" fontId="10" fillId="0" borderId="0" xfId="1" applyNumberFormat="1"/>
    <xf numFmtId="4" fontId="17" fillId="3" borderId="10" xfId="1" applyNumberFormat="1" applyFont="1" applyFill="1" applyBorder="1"/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10" fillId="0" borderId="43" xfId="1" applyFont="1" applyBorder="1" applyAlignment="1">
      <alignment horizontal="center"/>
    </xf>
    <xf numFmtId="0" fontId="10" fillId="0" borderId="44" xfId="1" applyFont="1" applyBorder="1" applyAlignment="1">
      <alignment horizontal="center"/>
    </xf>
    <xf numFmtId="0" fontId="10" fillId="0" borderId="48" xfId="1" applyFont="1" applyBorder="1" applyAlignment="1">
      <alignment horizontal="center"/>
    </xf>
    <xf numFmtId="0" fontId="10" fillId="0" borderId="49" xfId="1" applyFont="1" applyBorder="1" applyAlignment="1">
      <alignment horizontal="center"/>
    </xf>
    <xf numFmtId="0" fontId="10" fillId="0" borderId="51" xfId="1" applyFont="1" applyBorder="1" applyAlignment="1">
      <alignment horizontal="left"/>
    </xf>
    <xf numFmtId="0" fontId="10" fillId="0" borderId="50" xfId="1" applyFont="1" applyBorder="1" applyAlignment="1">
      <alignment horizontal="left"/>
    </xf>
    <xf numFmtId="0" fontId="10" fillId="0" borderId="52" xfId="1" applyFont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Fon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19" workbookViewId="0">
      <selection activeCell="C31" sqref="C3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027a</v>
      </c>
      <c r="D2" s="5">
        <f>Rekapitulace!G2</f>
        <v>0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79</v>
      </c>
      <c r="B5" s="16"/>
      <c r="C5" s="17" t="s">
        <v>80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 x14ac:dyDescent="0.2">
      <c r="A7" s="23" t="s">
        <v>77</v>
      </c>
      <c r="B7" s="24"/>
      <c r="C7" s="25" t="s">
        <v>78</v>
      </c>
      <c r="D7" s="26"/>
      <c r="E7" s="26"/>
      <c r="F7" s="27" t="s">
        <v>11</v>
      </c>
      <c r="G7" s="21">
        <f>IF(PocetMJ=0,,ROUND((F30+F32)/PocetMJ,1))</f>
        <v>0</v>
      </c>
    </row>
    <row r="8" spans="1:57" x14ac:dyDescent="0.2">
      <c r="A8" s="28" t="s">
        <v>12</v>
      </c>
      <c r="B8" s="11"/>
      <c r="C8" s="199"/>
      <c r="D8" s="199"/>
      <c r="E8" s="200"/>
      <c r="F8" s="29" t="s">
        <v>13</v>
      </c>
      <c r="G8" s="30"/>
      <c r="H8" s="31"/>
      <c r="I8" s="32"/>
    </row>
    <row r="9" spans="1:57" x14ac:dyDescent="0.2">
      <c r="A9" s="28" t="s">
        <v>14</v>
      </c>
      <c r="B9" s="11"/>
      <c r="C9" s="199">
        <f>Projektant</f>
        <v>0</v>
      </c>
      <c r="D9" s="199"/>
      <c r="E9" s="200"/>
      <c r="F9" s="11"/>
      <c r="G9" s="33"/>
      <c r="H9" s="34"/>
    </row>
    <row r="10" spans="1:57" x14ac:dyDescent="0.2">
      <c r="A10" s="28" t="s">
        <v>15</v>
      </c>
      <c r="B10" s="11"/>
      <c r="C10" s="199"/>
      <c r="D10" s="199"/>
      <c r="E10" s="199"/>
      <c r="F10" s="35"/>
      <c r="G10" s="36"/>
      <c r="H10" s="37"/>
    </row>
    <row r="11" spans="1:57" ht="13.5" customHeight="1" x14ac:dyDescent="0.2">
      <c r="A11" s="28" t="s">
        <v>16</v>
      </c>
      <c r="B11" s="11"/>
      <c r="C11" s="199"/>
      <c r="D11" s="199"/>
      <c r="E11" s="199"/>
      <c r="F11" s="38" t="s">
        <v>17</v>
      </c>
      <c r="G11" s="39" t="s">
        <v>77</v>
      </c>
      <c r="H11" s="34"/>
      <c r="BA11" s="40"/>
      <c r="BB11" s="40"/>
      <c r="BC11" s="40"/>
      <c r="BD11" s="40"/>
      <c r="BE11" s="40"/>
    </row>
    <row r="12" spans="1:57" ht="12.75" customHeight="1" x14ac:dyDescent="0.2">
      <c r="A12" s="41" t="s">
        <v>18</v>
      </c>
      <c r="B12" s="9"/>
      <c r="C12" s="201"/>
      <c r="D12" s="201"/>
      <c r="E12" s="201"/>
      <c r="F12" s="42" t="s">
        <v>19</v>
      </c>
      <c r="G12" s="43"/>
      <c r="H12" s="34"/>
    </row>
    <row r="13" spans="1:57" ht="28.5" customHeight="1" thickBot="1" x14ac:dyDescent="0.25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 x14ac:dyDescent="0.25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 x14ac:dyDescent="0.2">
      <c r="A15" s="53"/>
      <c r="B15" s="54" t="s">
        <v>23</v>
      </c>
      <c r="C15" s="55">
        <f>HSV</f>
        <v>0</v>
      </c>
      <c r="D15" s="56" t="str">
        <f>Rekapitulace!A19</f>
        <v>Ztížené výrobní podmínky</v>
      </c>
      <c r="E15" s="57"/>
      <c r="F15" s="58"/>
      <c r="G15" s="55">
        <f>Rekapitulace!I19</f>
        <v>0</v>
      </c>
    </row>
    <row r="16" spans="1:57" ht="15.95" customHeight="1" x14ac:dyDescent="0.2">
      <c r="A16" s="53" t="s">
        <v>24</v>
      </c>
      <c r="B16" s="54" t="s">
        <v>25</v>
      </c>
      <c r="C16" s="55">
        <f>PSV</f>
        <v>0</v>
      </c>
      <c r="D16" s="59" t="str">
        <f>Rekapitulace!A20</f>
        <v>Oborová přirážka</v>
      </c>
      <c r="E16" s="60"/>
      <c r="F16" s="61"/>
      <c r="G16" s="55">
        <f>Rekapitulace!I20</f>
        <v>0</v>
      </c>
    </row>
    <row r="17" spans="1:7" ht="15.95" customHeight="1" x14ac:dyDescent="0.2">
      <c r="A17" s="53" t="s">
        <v>26</v>
      </c>
      <c r="B17" s="54" t="s">
        <v>27</v>
      </c>
      <c r="C17" s="55">
        <f>Mont</f>
        <v>0</v>
      </c>
      <c r="D17" s="59" t="str">
        <f>Rekapitulace!A21</f>
        <v>Přesun stavebních kapacit</v>
      </c>
      <c r="E17" s="60"/>
      <c r="F17" s="61"/>
      <c r="G17" s="55">
        <f>Rekapitulace!I21</f>
        <v>0</v>
      </c>
    </row>
    <row r="18" spans="1:7" ht="15.95" customHeight="1" x14ac:dyDescent="0.2">
      <c r="A18" s="62" t="s">
        <v>28</v>
      </c>
      <c r="B18" s="63" t="s">
        <v>29</v>
      </c>
      <c r="C18" s="55">
        <f>Dodavka</f>
        <v>0</v>
      </c>
      <c r="D18" s="59" t="str">
        <f>Rekapitulace!A22</f>
        <v>Mimostaveništní doprava</v>
      </c>
      <c r="E18" s="60"/>
      <c r="F18" s="61"/>
      <c r="G18" s="55">
        <f>Rekapitulace!I22</f>
        <v>0</v>
      </c>
    </row>
    <row r="19" spans="1:7" ht="15.95" customHeight="1" x14ac:dyDescent="0.2">
      <c r="A19" s="64" t="s">
        <v>30</v>
      </c>
      <c r="B19" s="54"/>
      <c r="C19" s="55">
        <f>SUM(C15:C18)</f>
        <v>0</v>
      </c>
      <c r="D19" s="65" t="str">
        <f>Rekapitulace!A23</f>
        <v>Zařízení staveniště</v>
      </c>
      <c r="E19" s="60"/>
      <c r="F19" s="61"/>
      <c r="G19" s="55">
        <f>Rekapitulace!I23</f>
        <v>0</v>
      </c>
    </row>
    <row r="20" spans="1:7" ht="15.95" customHeight="1" x14ac:dyDescent="0.2">
      <c r="A20" s="64"/>
      <c r="B20" s="54"/>
      <c r="C20" s="55"/>
      <c r="D20" s="59" t="str">
        <f>Rekapitulace!A24</f>
        <v>Provoz investora</v>
      </c>
      <c r="E20" s="60"/>
      <c r="F20" s="61"/>
      <c r="G20" s="55">
        <f>Rekapitulace!I24</f>
        <v>0</v>
      </c>
    </row>
    <row r="21" spans="1:7" ht="15.95" customHeight="1" x14ac:dyDescent="0.2">
      <c r="A21" s="64" t="s">
        <v>31</v>
      </c>
      <c r="B21" s="54"/>
      <c r="C21" s="55">
        <f>HZS</f>
        <v>0</v>
      </c>
      <c r="D21" s="59" t="str">
        <f>Rekapitulace!A25</f>
        <v>Kompletační činnost (IČD)</v>
      </c>
      <c r="E21" s="60"/>
      <c r="F21" s="61"/>
      <c r="G21" s="55">
        <f>Rekapitulace!I25</f>
        <v>0</v>
      </c>
    </row>
    <row r="22" spans="1:7" ht="15.95" customHeight="1" x14ac:dyDescent="0.2">
      <c r="A22" s="66" t="s">
        <v>32</v>
      </c>
      <c r="B22" s="34"/>
      <c r="C22" s="55">
        <f>C19+C21</f>
        <v>0</v>
      </c>
      <c r="D22" s="59" t="s">
        <v>33</v>
      </c>
      <c r="E22" s="60"/>
      <c r="F22" s="61"/>
      <c r="G22" s="55">
        <f>G23-SUM(G15:G21)</f>
        <v>0</v>
      </c>
    </row>
    <row r="23" spans="1:7" ht="15.95" customHeight="1" thickBot="1" x14ac:dyDescent="0.25">
      <c r="A23" s="202" t="s">
        <v>34</v>
      </c>
      <c r="B23" s="203"/>
      <c r="C23" s="67">
        <f>C22+G23</f>
        <v>0</v>
      </c>
      <c r="D23" s="68" t="s">
        <v>35</v>
      </c>
      <c r="E23" s="69"/>
      <c r="F23" s="70"/>
      <c r="G23" s="55">
        <f>VRN</f>
        <v>0</v>
      </c>
    </row>
    <row r="24" spans="1:7" x14ac:dyDescent="0.2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 x14ac:dyDescent="0.2">
      <c r="A25" s="66" t="s">
        <v>39</v>
      </c>
      <c r="B25" s="34"/>
      <c r="C25" s="76"/>
      <c r="D25" s="34" t="s">
        <v>39</v>
      </c>
      <c r="F25" s="77" t="s">
        <v>39</v>
      </c>
      <c r="G25" s="78"/>
    </row>
    <row r="26" spans="1:7" ht="37.5" customHeight="1" x14ac:dyDescent="0.2">
      <c r="A26" s="66" t="s">
        <v>40</v>
      </c>
      <c r="B26" s="79"/>
      <c r="C26" s="76"/>
      <c r="D26" s="34" t="s">
        <v>40</v>
      </c>
      <c r="F26" s="77" t="s">
        <v>40</v>
      </c>
      <c r="G26" s="78"/>
    </row>
    <row r="27" spans="1:7" x14ac:dyDescent="0.2">
      <c r="A27" s="66"/>
      <c r="B27" s="80"/>
      <c r="C27" s="76"/>
      <c r="D27" s="34"/>
      <c r="F27" s="77"/>
      <c r="G27" s="78"/>
    </row>
    <row r="28" spans="1:7" x14ac:dyDescent="0.2">
      <c r="A28" s="66" t="s">
        <v>41</v>
      </c>
      <c r="B28" s="34"/>
      <c r="C28" s="76"/>
      <c r="D28" s="77" t="s">
        <v>42</v>
      </c>
      <c r="E28" s="76"/>
      <c r="F28" s="81" t="s">
        <v>42</v>
      </c>
      <c r="G28" s="78"/>
    </row>
    <row r="29" spans="1:7" ht="69" customHeight="1" x14ac:dyDescent="0.2">
      <c r="A29" s="66"/>
      <c r="B29" s="34"/>
      <c r="C29" s="82"/>
      <c r="D29" s="83"/>
      <c r="E29" s="82"/>
      <c r="F29" s="34"/>
      <c r="G29" s="78"/>
    </row>
    <row r="30" spans="1:7" x14ac:dyDescent="0.2">
      <c r="A30" s="84" t="s">
        <v>43</v>
      </c>
      <c r="B30" s="85"/>
      <c r="C30" s="86">
        <v>15</v>
      </c>
      <c r="D30" s="85" t="s">
        <v>44</v>
      </c>
      <c r="E30" s="87"/>
      <c r="F30" s="204">
        <f>ROUND(C23-F32,0)</f>
        <v>0</v>
      </c>
      <c r="G30" s="205"/>
    </row>
    <row r="31" spans="1:7" x14ac:dyDescent="0.2">
      <c r="A31" s="84" t="s">
        <v>45</v>
      </c>
      <c r="B31" s="85"/>
      <c r="C31" s="86">
        <f>SazbaDPH1</f>
        <v>15</v>
      </c>
      <c r="D31" s="85" t="s">
        <v>46</v>
      </c>
      <c r="E31" s="87"/>
      <c r="F31" s="204">
        <f>ROUND(PRODUCT(F30,C31/100),1)</f>
        <v>0</v>
      </c>
      <c r="G31" s="205"/>
    </row>
    <row r="32" spans="1:7" x14ac:dyDescent="0.2">
      <c r="A32" s="84" t="s">
        <v>43</v>
      </c>
      <c r="B32" s="85"/>
      <c r="C32" s="86">
        <v>0</v>
      </c>
      <c r="D32" s="85" t="s">
        <v>46</v>
      </c>
      <c r="E32" s="87"/>
      <c r="F32" s="204">
        <v>0</v>
      </c>
      <c r="G32" s="205"/>
    </row>
    <row r="33" spans="1:8" x14ac:dyDescent="0.2">
      <c r="A33" s="84" t="s">
        <v>45</v>
      </c>
      <c r="B33" s="88"/>
      <c r="C33" s="89">
        <f>SazbaDPH2</f>
        <v>0</v>
      </c>
      <c r="D33" s="85" t="s">
        <v>46</v>
      </c>
      <c r="E33" s="61"/>
      <c r="F33" s="204">
        <f>ROUND(PRODUCT(F32,C33/100),1)</f>
        <v>0</v>
      </c>
      <c r="G33" s="205"/>
    </row>
    <row r="34" spans="1:8" s="93" customFormat="1" ht="19.5" customHeight="1" thickBot="1" x14ac:dyDescent="0.3">
      <c r="A34" s="90" t="s">
        <v>47</v>
      </c>
      <c r="B34" s="91"/>
      <c r="C34" s="91"/>
      <c r="D34" s="91"/>
      <c r="E34" s="92"/>
      <c r="F34" s="206">
        <f>CEILING(SUM(F30:F33),IF(SUM(F30:F33)&gt;=0,1,-1))</f>
        <v>0</v>
      </c>
      <c r="G34" s="207"/>
    </row>
    <row r="36" spans="1:8" x14ac:dyDescent="0.2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 x14ac:dyDescent="0.2">
      <c r="A37" s="94"/>
      <c r="B37" s="198"/>
      <c r="C37" s="198"/>
      <c r="D37" s="198"/>
      <c r="E37" s="198"/>
      <c r="F37" s="198"/>
      <c r="G37" s="198"/>
      <c r="H37" t="s">
        <v>6</v>
      </c>
    </row>
    <row r="38" spans="1:8" ht="12.75" customHeight="1" x14ac:dyDescent="0.2">
      <c r="A38" s="95"/>
      <c r="B38" s="198"/>
      <c r="C38" s="198"/>
      <c r="D38" s="198"/>
      <c r="E38" s="198"/>
      <c r="F38" s="198"/>
      <c r="G38" s="198"/>
      <c r="H38" t="s">
        <v>6</v>
      </c>
    </row>
    <row r="39" spans="1:8" x14ac:dyDescent="0.2">
      <c r="A39" s="95"/>
      <c r="B39" s="198"/>
      <c r="C39" s="198"/>
      <c r="D39" s="198"/>
      <c r="E39" s="198"/>
      <c r="F39" s="198"/>
      <c r="G39" s="198"/>
      <c r="H39" t="s">
        <v>6</v>
      </c>
    </row>
    <row r="40" spans="1:8" x14ac:dyDescent="0.2">
      <c r="A40" s="95"/>
      <c r="B40" s="198"/>
      <c r="C40" s="198"/>
      <c r="D40" s="198"/>
      <c r="E40" s="198"/>
      <c r="F40" s="198"/>
      <c r="G40" s="198"/>
      <c r="H40" t="s">
        <v>6</v>
      </c>
    </row>
    <row r="41" spans="1:8" x14ac:dyDescent="0.2">
      <c r="A41" s="95"/>
      <c r="B41" s="198"/>
      <c r="C41" s="198"/>
      <c r="D41" s="198"/>
      <c r="E41" s="198"/>
      <c r="F41" s="198"/>
      <c r="G41" s="198"/>
      <c r="H41" t="s">
        <v>6</v>
      </c>
    </row>
    <row r="42" spans="1:8" x14ac:dyDescent="0.2">
      <c r="A42" s="95"/>
      <c r="B42" s="198"/>
      <c r="C42" s="198"/>
      <c r="D42" s="198"/>
      <c r="E42" s="198"/>
      <c r="F42" s="198"/>
      <c r="G42" s="198"/>
      <c r="H42" t="s">
        <v>6</v>
      </c>
    </row>
    <row r="43" spans="1:8" x14ac:dyDescent="0.2">
      <c r="A43" s="95"/>
      <c r="B43" s="198"/>
      <c r="C43" s="198"/>
      <c r="D43" s="198"/>
      <c r="E43" s="198"/>
      <c r="F43" s="198"/>
      <c r="G43" s="198"/>
      <c r="H43" t="s">
        <v>6</v>
      </c>
    </row>
    <row r="44" spans="1:8" x14ac:dyDescent="0.2">
      <c r="A44" s="95"/>
      <c r="B44" s="198"/>
      <c r="C44" s="198"/>
      <c r="D44" s="198"/>
      <c r="E44" s="198"/>
      <c r="F44" s="198"/>
      <c r="G44" s="198"/>
      <c r="H44" t="s">
        <v>6</v>
      </c>
    </row>
    <row r="45" spans="1:8" ht="0.75" customHeight="1" x14ac:dyDescent="0.2">
      <c r="A45" s="95"/>
      <c r="B45" s="198"/>
      <c r="C45" s="198"/>
      <c r="D45" s="198"/>
      <c r="E45" s="198"/>
      <c r="F45" s="198"/>
      <c r="G45" s="198"/>
      <c r="H45" t="s">
        <v>6</v>
      </c>
    </row>
    <row r="46" spans="1:8" x14ac:dyDescent="0.2">
      <c r="B46" s="208"/>
      <c r="C46" s="208"/>
      <c r="D46" s="208"/>
      <c r="E46" s="208"/>
      <c r="F46" s="208"/>
      <c r="G46" s="208"/>
    </row>
    <row r="47" spans="1:8" x14ac:dyDescent="0.2">
      <c r="B47" s="208"/>
      <c r="C47" s="208"/>
      <c r="D47" s="208"/>
      <c r="E47" s="208"/>
      <c r="F47" s="208"/>
      <c r="G47" s="208"/>
    </row>
    <row r="48" spans="1:8" x14ac:dyDescent="0.2">
      <c r="B48" s="208"/>
      <c r="C48" s="208"/>
      <c r="D48" s="208"/>
      <c r="E48" s="208"/>
      <c r="F48" s="208"/>
      <c r="G48" s="208"/>
    </row>
    <row r="49" spans="2:7" x14ac:dyDescent="0.2">
      <c r="B49" s="208"/>
      <c r="C49" s="208"/>
      <c r="D49" s="208"/>
      <c r="E49" s="208"/>
      <c r="F49" s="208"/>
      <c r="G49" s="208"/>
    </row>
    <row r="50" spans="2:7" x14ac:dyDescent="0.2">
      <c r="B50" s="208"/>
      <c r="C50" s="208"/>
      <c r="D50" s="208"/>
      <c r="E50" s="208"/>
      <c r="F50" s="208"/>
      <c r="G50" s="208"/>
    </row>
    <row r="51" spans="2:7" x14ac:dyDescent="0.2">
      <c r="B51" s="208"/>
      <c r="C51" s="208"/>
      <c r="D51" s="208"/>
      <c r="E51" s="208"/>
      <c r="F51" s="208"/>
      <c r="G51" s="208"/>
    </row>
    <row r="52" spans="2:7" x14ac:dyDescent="0.2">
      <c r="B52" s="208"/>
      <c r="C52" s="208"/>
      <c r="D52" s="208"/>
      <c r="E52" s="208"/>
      <c r="F52" s="208"/>
      <c r="G52" s="208"/>
    </row>
    <row r="53" spans="2:7" x14ac:dyDescent="0.2">
      <c r="B53" s="208"/>
      <c r="C53" s="208"/>
      <c r="D53" s="208"/>
      <c r="E53" s="208"/>
      <c r="F53" s="208"/>
      <c r="G53" s="208"/>
    </row>
    <row r="54" spans="2:7" x14ac:dyDescent="0.2">
      <c r="B54" s="208"/>
      <c r="C54" s="208"/>
      <c r="D54" s="208"/>
      <c r="E54" s="208"/>
      <c r="F54" s="208"/>
      <c r="G54" s="208"/>
    </row>
    <row r="55" spans="2:7" x14ac:dyDescent="0.2">
      <c r="B55" s="208"/>
      <c r="C55" s="208"/>
      <c r="D55" s="208"/>
      <c r="E55" s="208"/>
      <c r="F55" s="208"/>
      <c r="G55" s="208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8"/>
  <sheetViews>
    <sheetView workbookViewId="0">
      <selection activeCell="G7" sqref="G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09" t="s">
        <v>49</v>
      </c>
      <c r="B1" s="210"/>
      <c r="C1" s="96" t="str">
        <f>CONCATENATE(cislostavby," ",nazevstavby)</f>
        <v>027/15 Stavební úpravy objektu NJ</v>
      </c>
      <c r="D1" s="97"/>
      <c r="E1" s="98"/>
      <c r="F1" s="97"/>
      <c r="G1" s="99" t="s">
        <v>50</v>
      </c>
      <c r="H1" s="100" t="s">
        <v>79</v>
      </c>
      <c r="I1" s="101"/>
    </row>
    <row r="2" spans="1:57" ht="13.5" thickBot="1" x14ac:dyDescent="0.25">
      <c r="A2" s="211" t="s">
        <v>51</v>
      </c>
      <c r="B2" s="212"/>
      <c r="C2" s="102" t="str">
        <f>CONCATENATE(cisloobjektu," ",nazevobjektu)</f>
        <v>027a Zdravotechnika</v>
      </c>
      <c r="D2" s="103"/>
      <c r="E2" s="104"/>
      <c r="F2" s="103"/>
      <c r="G2" s="213"/>
      <c r="H2" s="214"/>
      <c r="I2" s="215"/>
    </row>
    <row r="3" spans="1:57" ht="13.5" thickTop="1" x14ac:dyDescent="0.2">
      <c r="F3" s="34"/>
    </row>
    <row r="4" spans="1:57" ht="19.5" customHeight="1" x14ac:dyDescent="0.25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 x14ac:dyDescent="0.25"/>
    <row r="6" spans="1:57" s="34" customFormat="1" ht="13.5" thickBot="1" x14ac:dyDescent="0.25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x14ac:dyDescent="0.2">
      <c r="A7" s="191" t="str">
        <f>Položky!B7</f>
        <v>713</v>
      </c>
      <c r="B7" s="114" t="str">
        <f>Položky!C7</f>
        <v>Izolace tepelné</v>
      </c>
      <c r="D7" s="115"/>
      <c r="E7" s="192">
        <f>Položky!BA12</f>
        <v>0</v>
      </c>
      <c r="F7" s="193">
        <f>Položky!BB12</f>
        <v>0</v>
      </c>
      <c r="G7" s="193">
        <f>Položky!BC12</f>
        <v>0</v>
      </c>
      <c r="H7" s="193">
        <f>Položky!BD12</f>
        <v>0</v>
      </c>
      <c r="I7" s="194">
        <f>Položky!BE12</f>
        <v>0</v>
      </c>
    </row>
    <row r="8" spans="1:57" s="34" customFormat="1" x14ac:dyDescent="0.2">
      <c r="A8" s="191" t="str">
        <f>Položky!B13</f>
        <v>721</v>
      </c>
      <c r="B8" s="114" t="str">
        <f>Položky!C13</f>
        <v>Vnitřní kanalizace</v>
      </c>
      <c r="D8" s="115"/>
      <c r="E8" s="192">
        <f>Položky!BA21</f>
        <v>0</v>
      </c>
      <c r="F8" s="193">
        <f>Položky!BB21</f>
        <v>0</v>
      </c>
      <c r="G8" s="193">
        <f>Položky!BC21</f>
        <v>0</v>
      </c>
      <c r="H8" s="193">
        <f>Položky!BD21</f>
        <v>0</v>
      </c>
      <c r="I8" s="194">
        <f>Položky!BE21</f>
        <v>0</v>
      </c>
    </row>
    <row r="9" spans="1:57" s="34" customFormat="1" x14ac:dyDescent="0.2">
      <c r="A9" s="191" t="str">
        <f>Položky!B22</f>
        <v>722</v>
      </c>
      <c r="B9" s="114" t="str">
        <f>Položky!C22</f>
        <v>Vnitřní vodovod</v>
      </c>
      <c r="D9" s="115"/>
      <c r="E9" s="192">
        <f>Položky!BA31</f>
        <v>0</v>
      </c>
      <c r="F9" s="193">
        <f>Položky!BB31</f>
        <v>0</v>
      </c>
      <c r="G9" s="193">
        <f>Položky!BC31</f>
        <v>0</v>
      </c>
      <c r="H9" s="193">
        <f>Položky!BD31</f>
        <v>0</v>
      </c>
      <c r="I9" s="194">
        <f>Položky!BE31</f>
        <v>0</v>
      </c>
    </row>
    <row r="10" spans="1:57" s="34" customFormat="1" x14ac:dyDescent="0.2">
      <c r="A10" s="191" t="str">
        <f>Položky!B32</f>
        <v>724</v>
      </c>
      <c r="B10" s="114" t="str">
        <f>Položky!C32</f>
        <v>Demontáže</v>
      </c>
      <c r="D10" s="115"/>
      <c r="E10" s="192">
        <f>Položky!BA38</f>
        <v>0</v>
      </c>
      <c r="F10" s="193">
        <f>Položky!BB38</f>
        <v>0</v>
      </c>
      <c r="G10" s="193">
        <f>Položky!BC38</f>
        <v>0</v>
      </c>
      <c r="H10" s="193">
        <f>Položky!BD38</f>
        <v>0</v>
      </c>
      <c r="I10" s="194">
        <f>Položky!BE38</f>
        <v>0</v>
      </c>
    </row>
    <row r="11" spans="1:57" s="34" customFormat="1" x14ac:dyDescent="0.2">
      <c r="A11" s="191" t="str">
        <f>Položky!B39</f>
        <v>725</v>
      </c>
      <c r="B11" s="114" t="str">
        <f>Položky!C39</f>
        <v>Zařizovací předměty</v>
      </c>
      <c r="D11" s="115"/>
      <c r="E11" s="192">
        <f>Položky!BA58</f>
        <v>0</v>
      </c>
      <c r="F11" s="193">
        <f>Položky!BB58</f>
        <v>0</v>
      </c>
      <c r="G11" s="193">
        <f>Položky!BC58</f>
        <v>0</v>
      </c>
      <c r="H11" s="193">
        <f>Položky!BD58</f>
        <v>0</v>
      </c>
      <c r="I11" s="194">
        <f>Položky!BE58</f>
        <v>0</v>
      </c>
    </row>
    <row r="12" spans="1:57" s="34" customFormat="1" x14ac:dyDescent="0.2">
      <c r="A12" s="191" t="str">
        <f>Položky!B59</f>
        <v>734</v>
      </c>
      <c r="B12" s="114" t="str">
        <f>Položky!C59</f>
        <v>Armatury</v>
      </c>
      <c r="D12" s="115"/>
      <c r="E12" s="192">
        <f>Položky!BA63</f>
        <v>0</v>
      </c>
      <c r="F12" s="193">
        <f>Položky!BB63</f>
        <v>0</v>
      </c>
      <c r="G12" s="193">
        <f>Položky!BC63</f>
        <v>0</v>
      </c>
      <c r="H12" s="193">
        <f>Položky!BD63</f>
        <v>0</v>
      </c>
      <c r="I12" s="194">
        <f>Položky!BE63</f>
        <v>0</v>
      </c>
    </row>
    <row r="13" spans="1:57" s="34" customFormat="1" ht="13.5" thickBot="1" x14ac:dyDescent="0.25">
      <c r="A13" s="191" t="str">
        <f>Položky!B64</f>
        <v>799</v>
      </c>
      <c r="B13" s="114" t="str">
        <f>Položky!C64</f>
        <v>Ostatní</v>
      </c>
      <c r="D13" s="115"/>
      <c r="E13" s="192">
        <f>Položky!BA71</f>
        <v>0</v>
      </c>
      <c r="F13" s="193">
        <f>Položky!BB71</f>
        <v>0</v>
      </c>
      <c r="G13" s="193">
        <f>Položky!BC71</f>
        <v>0</v>
      </c>
      <c r="H13" s="193">
        <f>Položky!BD71</f>
        <v>0</v>
      </c>
      <c r="I13" s="194">
        <f>Položky!BE71</f>
        <v>0</v>
      </c>
    </row>
    <row r="14" spans="1:57" s="122" customFormat="1" ht="13.5" thickBot="1" x14ac:dyDescent="0.25">
      <c r="A14" s="116"/>
      <c r="B14" s="117" t="s">
        <v>58</v>
      </c>
      <c r="C14" s="117"/>
      <c r="D14" s="118"/>
      <c r="E14" s="119">
        <f>SUM(E7:E13)</f>
        <v>0</v>
      </c>
      <c r="F14" s="120">
        <f>SUM(F7:F13)</f>
        <v>0</v>
      </c>
      <c r="G14" s="120">
        <f>SUM(G7:G13)</f>
        <v>0</v>
      </c>
      <c r="H14" s="120">
        <f>SUM(H7:H13)</f>
        <v>0</v>
      </c>
      <c r="I14" s="121">
        <f>SUM(I7:I13)</f>
        <v>0</v>
      </c>
    </row>
    <row r="15" spans="1:57" x14ac:dyDescent="0.2">
      <c r="A15" s="34"/>
      <c r="B15" s="34"/>
      <c r="C15" s="34"/>
      <c r="D15" s="34"/>
      <c r="E15" s="34"/>
      <c r="F15" s="34"/>
      <c r="G15" s="34"/>
      <c r="H15" s="34"/>
      <c r="I15" s="34"/>
    </row>
    <row r="16" spans="1:57" ht="19.5" customHeight="1" x14ac:dyDescent="0.25">
      <c r="A16" s="106" t="s">
        <v>59</v>
      </c>
      <c r="B16" s="106"/>
      <c r="C16" s="106"/>
      <c r="D16" s="106"/>
      <c r="E16" s="106"/>
      <c r="F16" s="106"/>
      <c r="G16" s="123"/>
      <c r="H16" s="106"/>
      <c r="I16" s="106"/>
      <c r="BA16" s="40"/>
      <c r="BB16" s="40"/>
      <c r="BC16" s="40"/>
      <c r="BD16" s="40"/>
      <c r="BE16" s="40"/>
    </row>
    <row r="17" spans="1:53" ht="13.5" thickBot="1" x14ac:dyDescent="0.25"/>
    <row r="18" spans="1:53" x14ac:dyDescent="0.2">
      <c r="A18" s="71" t="s">
        <v>60</v>
      </c>
      <c r="B18" s="72"/>
      <c r="C18" s="72"/>
      <c r="D18" s="124"/>
      <c r="E18" s="125" t="s">
        <v>61</v>
      </c>
      <c r="F18" s="126" t="s">
        <v>62</v>
      </c>
      <c r="G18" s="127" t="s">
        <v>63</v>
      </c>
      <c r="H18" s="128"/>
      <c r="I18" s="129" t="s">
        <v>61</v>
      </c>
    </row>
    <row r="19" spans="1:53" x14ac:dyDescent="0.2">
      <c r="A19" s="130" t="s">
        <v>201</v>
      </c>
      <c r="B19" s="131"/>
      <c r="C19" s="131"/>
      <c r="D19" s="132"/>
      <c r="E19" s="133">
        <v>0</v>
      </c>
      <c r="F19" s="134">
        <v>0</v>
      </c>
      <c r="G19" s="135">
        <f t="shared" ref="G19:G26" si="0">CHOOSE(BA19+1,HSV+PSV,HSV+PSV+Mont,HSV+PSV+Dodavka+Mont,HSV,PSV,Mont,Dodavka,Mont+Dodavka,0)</f>
        <v>0</v>
      </c>
      <c r="H19" s="136"/>
      <c r="I19" s="137">
        <f t="shared" ref="I19:I26" si="1">E19+F19*G19/100</f>
        <v>0</v>
      </c>
      <c r="BA19">
        <v>0</v>
      </c>
    </row>
    <row r="20" spans="1:53" x14ac:dyDescent="0.2">
      <c r="A20" s="130" t="s">
        <v>202</v>
      </c>
      <c r="B20" s="131"/>
      <c r="C20" s="131"/>
      <c r="D20" s="132"/>
      <c r="E20" s="133">
        <v>0</v>
      </c>
      <c r="F20" s="134">
        <v>0</v>
      </c>
      <c r="G20" s="135">
        <f t="shared" si="0"/>
        <v>0</v>
      </c>
      <c r="H20" s="136"/>
      <c r="I20" s="137">
        <f t="shared" si="1"/>
        <v>0</v>
      </c>
      <c r="BA20">
        <v>0</v>
      </c>
    </row>
    <row r="21" spans="1:53" x14ac:dyDescent="0.2">
      <c r="A21" s="130" t="s">
        <v>203</v>
      </c>
      <c r="B21" s="131"/>
      <c r="C21" s="131"/>
      <c r="D21" s="132"/>
      <c r="E21" s="133">
        <v>0</v>
      </c>
      <c r="F21" s="134">
        <v>0</v>
      </c>
      <c r="G21" s="135">
        <f t="shared" si="0"/>
        <v>0</v>
      </c>
      <c r="H21" s="136"/>
      <c r="I21" s="137">
        <f t="shared" si="1"/>
        <v>0</v>
      </c>
      <c r="BA21">
        <v>0</v>
      </c>
    </row>
    <row r="22" spans="1:53" x14ac:dyDescent="0.2">
      <c r="A22" s="130" t="s">
        <v>204</v>
      </c>
      <c r="B22" s="131"/>
      <c r="C22" s="131"/>
      <c r="D22" s="132"/>
      <c r="E22" s="133">
        <v>0</v>
      </c>
      <c r="F22" s="134">
        <v>0</v>
      </c>
      <c r="G22" s="135">
        <f t="shared" si="0"/>
        <v>0</v>
      </c>
      <c r="H22" s="136"/>
      <c r="I22" s="137">
        <f t="shared" si="1"/>
        <v>0</v>
      </c>
      <c r="BA22">
        <v>0</v>
      </c>
    </row>
    <row r="23" spans="1:53" x14ac:dyDescent="0.2">
      <c r="A23" s="130" t="s">
        <v>205</v>
      </c>
      <c r="B23" s="131"/>
      <c r="C23" s="131"/>
      <c r="D23" s="132"/>
      <c r="E23" s="133">
        <v>0</v>
      </c>
      <c r="F23" s="134">
        <v>0</v>
      </c>
      <c r="G23" s="135">
        <f t="shared" si="0"/>
        <v>0</v>
      </c>
      <c r="H23" s="136"/>
      <c r="I23" s="137">
        <f t="shared" si="1"/>
        <v>0</v>
      </c>
      <c r="BA23">
        <v>1</v>
      </c>
    </row>
    <row r="24" spans="1:53" x14ac:dyDescent="0.2">
      <c r="A24" s="130" t="s">
        <v>206</v>
      </c>
      <c r="B24" s="131"/>
      <c r="C24" s="131"/>
      <c r="D24" s="132"/>
      <c r="E24" s="133">
        <v>0</v>
      </c>
      <c r="F24" s="134">
        <v>0</v>
      </c>
      <c r="G24" s="135">
        <f t="shared" si="0"/>
        <v>0</v>
      </c>
      <c r="H24" s="136"/>
      <c r="I24" s="137">
        <f t="shared" si="1"/>
        <v>0</v>
      </c>
      <c r="BA24">
        <v>1</v>
      </c>
    </row>
    <row r="25" spans="1:53" x14ac:dyDescent="0.2">
      <c r="A25" s="130" t="s">
        <v>207</v>
      </c>
      <c r="B25" s="131"/>
      <c r="C25" s="131"/>
      <c r="D25" s="132"/>
      <c r="E25" s="133">
        <v>0</v>
      </c>
      <c r="F25" s="134">
        <v>0</v>
      </c>
      <c r="G25" s="135">
        <f t="shared" si="0"/>
        <v>0</v>
      </c>
      <c r="H25" s="136"/>
      <c r="I25" s="137">
        <f t="shared" si="1"/>
        <v>0</v>
      </c>
      <c r="BA25">
        <v>2</v>
      </c>
    </row>
    <row r="26" spans="1:53" x14ac:dyDescent="0.2">
      <c r="A26" s="130" t="s">
        <v>208</v>
      </c>
      <c r="B26" s="131"/>
      <c r="C26" s="131"/>
      <c r="D26" s="132"/>
      <c r="E26" s="133">
        <v>0</v>
      </c>
      <c r="F26" s="134">
        <v>0</v>
      </c>
      <c r="G26" s="135">
        <f t="shared" si="0"/>
        <v>0</v>
      </c>
      <c r="H26" s="136"/>
      <c r="I26" s="137">
        <f t="shared" si="1"/>
        <v>0</v>
      </c>
      <c r="BA26">
        <v>2</v>
      </c>
    </row>
    <row r="27" spans="1:53" ht="13.5" thickBot="1" x14ac:dyDescent="0.25">
      <c r="A27" s="138"/>
      <c r="B27" s="139" t="s">
        <v>64</v>
      </c>
      <c r="C27" s="140"/>
      <c r="D27" s="141"/>
      <c r="E27" s="142"/>
      <c r="F27" s="143"/>
      <c r="G27" s="143"/>
      <c r="H27" s="216">
        <f>SUM(I19:I26)</f>
        <v>0</v>
      </c>
      <c r="I27" s="217"/>
    </row>
    <row r="29" spans="1:53" x14ac:dyDescent="0.2">
      <c r="B29" s="122"/>
      <c r="F29" s="144"/>
      <c r="G29" s="145"/>
      <c r="H29" s="145"/>
      <c r="I29" s="146"/>
    </row>
    <row r="30" spans="1:53" x14ac:dyDescent="0.2">
      <c r="F30" s="144"/>
      <c r="G30" s="145"/>
      <c r="H30" s="145"/>
      <c r="I30" s="146"/>
    </row>
    <row r="31" spans="1:53" x14ac:dyDescent="0.2">
      <c r="F31" s="144"/>
      <c r="G31" s="145"/>
      <c r="H31" s="145"/>
      <c r="I31" s="146"/>
    </row>
    <row r="32" spans="1:53" x14ac:dyDescent="0.2">
      <c r="F32" s="144"/>
      <c r="G32" s="145"/>
      <c r="H32" s="145"/>
      <c r="I32" s="146"/>
    </row>
    <row r="33" spans="6:9" x14ac:dyDescent="0.2">
      <c r="F33" s="144"/>
      <c r="G33" s="145"/>
      <c r="H33" s="145"/>
      <c r="I33" s="146"/>
    </row>
    <row r="34" spans="6:9" x14ac:dyDescent="0.2">
      <c r="F34" s="144"/>
      <c r="G34" s="145"/>
      <c r="H34" s="145"/>
      <c r="I34" s="146"/>
    </row>
    <row r="35" spans="6:9" x14ac:dyDescent="0.2">
      <c r="F35" s="144"/>
      <c r="G35" s="145"/>
      <c r="H35" s="145"/>
      <c r="I35" s="146"/>
    </row>
    <row r="36" spans="6:9" x14ac:dyDescent="0.2">
      <c r="F36" s="144"/>
      <c r="G36" s="145"/>
      <c r="H36" s="145"/>
      <c r="I36" s="146"/>
    </row>
    <row r="37" spans="6:9" x14ac:dyDescent="0.2">
      <c r="F37" s="144"/>
      <c r="G37" s="145"/>
      <c r="H37" s="145"/>
      <c r="I37" s="146"/>
    </row>
    <row r="38" spans="6:9" x14ac:dyDescent="0.2">
      <c r="F38" s="144"/>
      <c r="G38" s="145"/>
      <c r="H38" s="145"/>
      <c r="I38" s="146"/>
    </row>
    <row r="39" spans="6:9" x14ac:dyDescent="0.2">
      <c r="F39" s="144"/>
      <c r="G39" s="145"/>
      <c r="H39" s="145"/>
      <c r="I39" s="146"/>
    </row>
    <row r="40" spans="6:9" x14ac:dyDescent="0.2">
      <c r="F40" s="144"/>
      <c r="G40" s="145"/>
      <c r="H40" s="145"/>
      <c r="I40" s="146"/>
    </row>
    <row r="41" spans="6:9" x14ac:dyDescent="0.2">
      <c r="F41" s="144"/>
      <c r="G41" s="145"/>
      <c r="H41" s="145"/>
      <c r="I41" s="146"/>
    </row>
    <row r="42" spans="6:9" x14ac:dyDescent="0.2">
      <c r="F42" s="144"/>
      <c r="G42" s="145"/>
      <c r="H42" s="145"/>
      <c r="I42" s="146"/>
    </row>
    <row r="43" spans="6:9" x14ac:dyDescent="0.2">
      <c r="F43" s="144"/>
      <c r="G43" s="145"/>
      <c r="H43" s="145"/>
      <c r="I43" s="146"/>
    </row>
    <row r="44" spans="6:9" x14ac:dyDescent="0.2">
      <c r="F44" s="144"/>
      <c r="G44" s="145"/>
      <c r="H44" s="145"/>
      <c r="I44" s="146"/>
    </row>
    <row r="45" spans="6:9" x14ac:dyDescent="0.2">
      <c r="F45" s="144"/>
      <c r="G45" s="145"/>
      <c r="H45" s="145"/>
      <c r="I45" s="146"/>
    </row>
    <row r="46" spans="6:9" x14ac:dyDescent="0.2">
      <c r="F46" s="144"/>
      <c r="G46" s="145"/>
      <c r="H46" s="145"/>
      <c r="I46" s="146"/>
    </row>
    <row r="47" spans="6:9" x14ac:dyDescent="0.2">
      <c r="F47" s="144"/>
      <c r="G47" s="145"/>
      <c r="H47" s="145"/>
      <c r="I47" s="146"/>
    </row>
    <row r="48" spans="6:9" x14ac:dyDescent="0.2">
      <c r="F48" s="144"/>
      <c r="G48" s="145"/>
      <c r="H48" s="145"/>
      <c r="I48" s="146"/>
    </row>
    <row r="49" spans="6:9" x14ac:dyDescent="0.2">
      <c r="F49" s="144"/>
      <c r="G49" s="145"/>
      <c r="H49" s="145"/>
      <c r="I49" s="146"/>
    </row>
    <row r="50" spans="6:9" x14ac:dyDescent="0.2">
      <c r="F50" s="144"/>
      <c r="G50" s="145"/>
      <c r="H50" s="145"/>
      <c r="I50" s="146"/>
    </row>
    <row r="51" spans="6:9" x14ac:dyDescent="0.2">
      <c r="F51" s="144"/>
      <c r="G51" s="145"/>
      <c r="H51" s="145"/>
      <c r="I51" s="146"/>
    </row>
    <row r="52" spans="6:9" x14ac:dyDescent="0.2">
      <c r="F52" s="144"/>
      <c r="G52" s="145"/>
      <c r="H52" s="145"/>
      <c r="I52" s="146"/>
    </row>
    <row r="53" spans="6:9" x14ac:dyDescent="0.2">
      <c r="F53" s="144"/>
      <c r="G53" s="145"/>
      <c r="H53" s="145"/>
      <c r="I53" s="146"/>
    </row>
    <row r="54" spans="6:9" x14ac:dyDescent="0.2">
      <c r="F54" s="144"/>
      <c r="G54" s="145"/>
      <c r="H54" s="145"/>
      <c r="I54" s="146"/>
    </row>
    <row r="55" spans="6:9" x14ac:dyDescent="0.2">
      <c r="F55" s="144"/>
      <c r="G55" s="145"/>
      <c r="H55" s="145"/>
      <c r="I55" s="146"/>
    </row>
    <row r="56" spans="6:9" x14ac:dyDescent="0.2">
      <c r="F56" s="144"/>
      <c r="G56" s="145"/>
      <c r="H56" s="145"/>
      <c r="I56" s="146"/>
    </row>
    <row r="57" spans="6:9" x14ac:dyDescent="0.2">
      <c r="F57" s="144"/>
      <c r="G57" s="145"/>
      <c r="H57" s="145"/>
      <c r="I57" s="146"/>
    </row>
    <row r="58" spans="6:9" x14ac:dyDescent="0.2">
      <c r="F58" s="144"/>
      <c r="G58" s="145"/>
      <c r="H58" s="145"/>
      <c r="I58" s="146"/>
    </row>
    <row r="59" spans="6:9" x14ac:dyDescent="0.2">
      <c r="F59" s="144"/>
      <c r="G59" s="145"/>
      <c r="H59" s="145"/>
      <c r="I59" s="146"/>
    </row>
    <row r="60" spans="6:9" x14ac:dyDescent="0.2">
      <c r="F60" s="144"/>
      <c r="G60" s="145"/>
      <c r="H60" s="145"/>
      <c r="I60" s="146"/>
    </row>
    <row r="61" spans="6:9" x14ac:dyDescent="0.2">
      <c r="F61" s="144"/>
      <c r="G61" s="145"/>
      <c r="H61" s="145"/>
      <c r="I61" s="146"/>
    </row>
    <row r="62" spans="6:9" x14ac:dyDescent="0.2">
      <c r="F62" s="144"/>
      <c r="G62" s="145"/>
      <c r="H62" s="145"/>
      <c r="I62" s="146"/>
    </row>
    <row r="63" spans="6:9" x14ac:dyDescent="0.2">
      <c r="F63" s="144"/>
      <c r="G63" s="145"/>
      <c r="H63" s="145"/>
      <c r="I63" s="146"/>
    </row>
    <row r="64" spans="6:9" x14ac:dyDescent="0.2">
      <c r="F64" s="144"/>
      <c r="G64" s="145"/>
      <c r="H64" s="145"/>
      <c r="I64" s="146"/>
    </row>
    <row r="65" spans="6:9" x14ac:dyDescent="0.2">
      <c r="F65" s="144"/>
      <c r="G65" s="145"/>
      <c r="H65" s="145"/>
      <c r="I65" s="146"/>
    </row>
    <row r="66" spans="6:9" x14ac:dyDescent="0.2">
      <c r="F66" s="144"/>
      <c r="G66" s="145"/>
      <c r="H66" s="145"/>
      <c r="I66" s="146"/>
    </row>
    <row r="67" spans="6:9" x14ac:dyDescent="0.2">
      <c r="F67" s="144"/>
      <c r="G67" s="145"/>
      <c r="H67" s="145"/>
      <c r="I67" s="146"/>
    </row>
    <row r="68" spans="6:9" x14ac:dyDescent="0.2">
      <c r="F68" s="144"/>
      <c r="G68" s="145"/>
      <c r="H68" s="145"/>
      <c r="I68" s="146"/>
    </row>
    <row r="69" spans="6:9" x14ac:dyDescent="0.2">
      <c r="F69" s="144"/>
      <c r="G69" s="145"/>
      <c r="H69" s="145"/>
      <c r="I69" s="146"/>
    </row>
    <row r="70" spans="6:9" x14ac:dyDescent="0.2">
      <c r="F70" s="144"/>
      <c r="G70" s="145"/>
      <c r="H70" s="145"/>
      <c r="I70" s="146"/>
    </row>
    <row r="71" spans="6:9" x14ac:dyDescent="0.2">
      <c r="F71" s="144"/>
      <c r="G71" s="145"/>
      <c r="H71" s="145"/>
      <c r="I71" s="146"/>
    </row>
    <row r="72" spans="6:9" x14ac:dyDescent="0.2">
      <c r="F72" s="144"/>
      <c r="G72" s="145"/>
      <c r="H72" s="145"/>
      <c r="I72" s="146"/>
    </row>
    <row r="73" spans="6:9" x14ac:dyDescent="0.2">
      <c r="F73" s="144"/>
      <c r="G73" s="145"/>
      <c r="H73" s="145"/>
      <c r="I73" s="146"/>
    </row>
    <row r="74" spans="6:9" x14ac:dyDescent="0.2">
      <c r="F74" s="144"/>
      <c r="G74" s="145"/>
      <c r="H74" s="145"/>
      <c r="I74" s="146"/>
    </row>
    <row r="75" spans="6:9" x14ac:dyDescent="0.2">
      <c r="F75" s="144"/>
      <c r="G75" s="145"/>
      <c r="H75" s="145"/>
      <c r="I75" s="146"/>
    </row>
    <row r="76" spans="6:9" x14ac:dyDescent="0.2">
      <c r="F76" s="144"/>
      <c r="G76" s="145"/>
      <c r="H76" s="145"/>
      <c r="I76" s="146"/>
    </row>
    <row r="77" spans="6:9" x14ac:dyDescent="0.2">
      <c r="F77" s="144"/>
      <c r="G77" s="145"/>
      <c r="H77" s="145"/>
      <c r="I77" s="146"/>
    </row>
    <row r="78" spans="6:9" x14ac:dyDescent="0.2">
      <c r="F78" s="144"/>
      <c r="G78" s="145"/>
      <c r="H78" s="145"/>
      <c r="I78" s="146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44"/>
  <sheetViews>
    <sheetView showGridLines="0" showZeros="0" tabSelected="1" workbookViewId="0">
      <selection activeCell="F66" sqref="F66"/>
    </sheetView>
  </sheetViews>
  <sheetFormatPr defaultRowHeight="12.75" x14ac:dyDescent="0.2"/>
  <cols>
    <col min="1" max="1" width="4.42578125" style="147" customWidth="1"/>
    <col min="2" max="2" width="11.5703125" style="147" customWidth="1"/>
    <col min="3" max="3" width="40.42578125" style="147" customWidth="1"/>
    <col min="4" max="4" width="5.5703125" style="147" customWidth="1"/>
    <col min="5" max="5" width="8.5703125" style="156" customWidth="1"/>
    <col min="6" max="6" width="9.85546875" style="147" customWidth="1"/>
    <col min="7" max="7" width="13.85546875" style="147" customWidth="1"/>
    <col min="8" max="11" width="9.140625" style="147"/>
    <col min="12" max="12" width="75.42578125" style="147" customWidth="1"/>
    <col min="13" max="13" width="45.28515625" style="147" customWidth="1"/>
    <col min="14" max="16384" width="9.140625" style="147"/>
  </cols>
  <sheetData>
    <row r="1" spans="1:104" ht="15.75" x14ac:dyDescent="0.25">
      <c r="A1" s="218" t="s">
        <v>65</v>
      </c>
      <c r="B1" s="218"/>
      <c r="C1" s="218"/>
      <c r="D1" s="218"/>
      <c r="E1" s="218"/>
      <c r="F1" s="218"/>
      <c r="G1" s="218"/>
    </row>
    <row r="2" spans="1:104" ht="14.25" customHeight="1" thickBot="1" x14ac:dyDescent="0.25">
      <c r="B2" s="148"/>
      <c r="C2" s="149"/>
      <c r="D2" s="149"/>
      <c r="E2" s="150"/>
      <c r="F2" s="149"/>
      <c r="G2" s="149"/>
    </row>
    <row r="3" spans="1:104" ht="13.5" thickTop="1" x14ac:dyDescent="0.2">
      <c r="A3" s="209" t="s">
        <v>49</v>
      </c>
      <c r="B3" s="210"/>
      <c r="C3" s="96" t="str">
        <f>CONCATENATE(cislostavby," ",nazevstavby)</f>
        <v>027/15 Stavební úpravy objektu NJ</v>
      </c>
      <c r="D3" s="97"/>
      <c r="E3" s="151" t="s">
        <v>66</v>
      </c>
      <c r="F3" s="152" t="str">
        <f>Rekapitulace!H1</f>
        <v>027a</v>
      </c>
      <c r="G3" s="153"/>
    </row>
    <row r="4" spans="1:104" ht="13.5" thickBot="1" x14ac:dyDescent="0.25">
      <c r="A4" s="219" t="s">
        <v>51</v>
      </c>
      <c r="B4" s="212"/>
      <c r="C4" s="102" t="str">
        <f>CONCATENATE(cisloobjektu," ",nazevobjektu)</f>
        <v>027a Zdravotechnika</v>
      </c>
      <c r="D4" s="103"/>
      <c r="E4" s="220">
        <f>Rekapitulace!G2</f>
        <v>0</v>
      </c>
      <c r="F4" s="221"/>
      <c r="G4" s="222"/>
    </row>
    <row r="5" spans="1:104" ht="13.5" thickTop="1" x14ac:dyDescent="0.2">
      <c r="A5" s="154"/>
      <c r="B5" s="155"/>
      <c r="C5" s="155"/>
      <c r="G5" s="157"/>
    </row>
    <row r="6" spans="1:104" x14ac:dyDescent="0.2">
      <c r="A6" s="158" t="s">
        <v>67</v>
      </c>
      <c r="B6" s="159" t="s">
        <v>68</v>
      </c>
      <c r="C6" s="159" t="s">
        <v>69</v>
      </c>
      <c r="D6" s="159" t="s">
        <v>70</v>
      </c>
      <c r="E6" s="160" t="s">
        <v>71</v>
      </c>
      <c r="F6" s="159" t="s">
        <v>72</v>
      </c>
      <c r="G6" s="161" t="s">
        <v>73</v>
      </c>
    </row>
    <row r="7" spans="1:104" x14ac:dyDescent="0.2">
      <c r="A7" s="162" t="s">
        <v>74</v>
      </c>
      <c r="B7" s="163" t="s">
        <v>81</v>
      </c>
      <c r="C7" s="164" t="s">
        <v>82</v>
      </c>
      <c r="D7" s="165"/>
      <c r="E7" s="166"/>
      <c r="F7" s="166"/>
      <c r="G7" s="167"/>
      <c r="H7" s="168"/>
      <c r="I7" s="168"/>
      <c r="O7" s="169">
        <v>1</v>
      </c>
    </row>
    <row r="8" spans="1:104" x14ac:dyDescent="0.2">
      <c r="A8" s="170">
        <v>1</v>
      </c>
      <c r="B8" s="171" t="s">
        <v>83</v>
      </c>
      <c r="C8" s="172" t="s">
        <v>84</v>
      </c>
      <c r="D8" s="173" t="s">
        <v>85</v>
      </c>
      <c r="E8" s="174">
        <v>9</v>
      </c>
      <c r="F8" s="174">
        <v>0</v>
      </c>
      <c r="G8" s="175">
        <f>E8*F8</f>
        <v>0</v>
      </c>
      <c r="O8" s="169">
        <v>2</v>
      </c>
      <c r="AA8" s="147">
        <v>1</v>
      </c>
      <c r="AB8" s="147">
        <v>7</v>
      </c>
      <c r="AC8" s="147">
        <v>7</v>
      </c>
      <c r="AZ8" s="147">
        <v>2</v>
      </c>
      <c r="BA8" s="147">
        <f>IF(AZ8=1,G8,0)</f>
        <v>0</v>
      </c>
      <c r="BB8" s="147">
        <f>IF(AZ8=2,G8,0)</f>
        <v>0</v>
      </c>
      <c r="BC8" s="147">
        <f>IF(AZ8=3,G8,0)</f>
        <v>0</v>
      </c>
      <c r="BD8" s="147">
        <f>IF(AZ8=4,G8,0)</f>
        <v>0</v>
      </c>
      <c r="BE8" s="147">
        <f>IF(AZ8=5,G8,0)</f>
        <v>0</v>
      </c>
      <c r="CA8" s="176">
        <v>1</v>
      </c>
      <c r="CB8" s="176">
        <v>7</v>
      </c>
      <c r="CZ8" s="147">
        <v>0</v>
      </c>
    </row>
    <row r="9" spans="1:104" x14ac:dyDescent="0.2">
      <c r="A9" s="170">
        <v>2</v>
      </c>
      <c r="B9" s="171" t="s">
        <v>86</v>
      </c>
      <c r="C9" s="172" t="s">
        <v>87</v>
      </c>
      <c r="D9" s="173" t="s">
        <v>85</v>
      </c>
      <c r="E9" s="174">
        <v>35</v>
      </c>
      <c r="F9" s="174">
        <v>0</v>
      </c>
      <c r="G9" s="175">
        <f t="shared" ref="G9:G70" si="0">E9*F9</f>
        <v>0</v>
      </c>
      <c r="O9" s="169">
        <v>2</v>
      </c>
      <c r="AA9" s="147">
        <v>1</v>
      </c>
      <c r="AB9" s="147">
        <v>7</v>
      </c>
      <c r="AC9" s="147">
        <v>7</v>
      </c>
      <c r="AZ9" s="147">
        <v>2</v>
      </c>
      <c r="BA9" s="147">
        <f>IF(AZ9=1,G9,0)</f>
        <v>0</v>
      </c>
      <c r="BB9" s="147">
        <f>IF(AZ9=2,G9,0)</f>
        <v>0</v>
      </c>
      <c r="BC9" s="147">
        <f>IF(AZ9=3,G9,0)</f>
        <v>0</v>
      </c>
      <c r="BD9" s="147">
        <f>IF(AZ9=4,G9,0)</f>
        <v>0</v>
      </c>
      <c r="BE9" s="147">
        <f>IF(AZ9=5,G9,0)</f>
        <v>0</v>
      </c>
      <c r="CA9" s="176">
        <v>1</v>
      </c>
      <c r="CB9" s="176">
        <v>7</v>
      </c>
      <c r="CZ9" s="147">
        <v>0</v>
      </c>
    </row>
    <row r="10" spans="1:104" x14ac:dyDescent="0.2">
      <c r="A10" s="170">
        <v>3</v>
      </c>
      <c r="B10" s="171" t="s">
        <v>88</v>
      </c>
      <c r="C10" s="172" t="s">
        <v>89</v>
      </c>
      <c r="D10" s="173" t="s">
        <v>85</v>
      </c>
      <c r="E10" s="174">
        <v>9</v>
      </c>
      <c r="F10" s="174">
        <v>0</v>
      </c>
      <c r="G10" s="175">
        <f t="shared" si="0"/>
        <v>0</v>
      </c>
      <c r="O10" s="169">
        <v>2</v>
      </c>
      <c r="AA10" s="147">
        <v>3</v>
      </c>
      <c r="AB10" s="147">
        <v>7</v>
      </c>
      <c r="AC10" s="147">
        <v>71302</v>
      </c>
      <c r="AZ10" s="147">
        <v>2</v>
      </c>
      <c r="BA10" s="147">
        <f>IF(AZ10=1,G10,0)</f>
        <v>0</v>
      </c>
      <c r="BB10" s="147">
        <f>IF(AZ10=2,G10,0)</f>
        <v>0</v>
      </c>
      <c r="BC10" s="147">
        <f>IF(AZ10=3,G10,0)</f>
        <v>0</v>
      </c>
      <c r="BD10" s="147">
        <f>IF(AZ10=4,G10,0)</f>
        <v>0</v>
      </c>
      <c r="BE10" s="147">
        <f>IF(AZ10=5,G10,0)</f>
        <v>0</v>
      </c>
      <c r="CA10" s="176">
        <v>3</v>
      </c>
      <c r="CB10" s="176">
        <v>7</v>
      </c>
      <c r="CZ10" s="147">
        <v>0</v>
      </c>
    </row>
    <row r="11" spans="1:104" x14ac:dyDescent="0.2">
      <c r="A11" s="170">
        <v>4</v>
      </c>
      <c r="B11" s="171" t="s">
        <v>90</v>
      </c>
      <c r="C11" s="172" t="s">
        <v>91</v>
      </c>
      <c r="D11" s="173" t="s">
        <v>85</v>
      </c>
      <c r="E11" s="174">
        <v>35</v>
      </c>
      <c r="F11" s="174"/>
      <c r="G11" s="175">
        <f t="shared" si="0"/>
        <v>0</v>
      </c>
      <c r="O11" s="169">
        <v>2</v>
      </c>
      <c r="AA11" s="147">
        <v>3</v>
      </c>
      <c r="AB11" s="147">
        <v>7</v>
      </c>
      <c r="AC11" s="147">
        <v>73203</v>
      </c>
      <c r="AZ11" s="147">
        <v>2</v>
      </c>
      <c r="BA11" s="147">
        <f>IF(AZ11=1,G11,0)</f>
        <v>0</v>
      </c>
      <c r="BB11" s="147">
        <f>IF(AZ11=2,G11,0)</f>
        <v>0</v>
      </c>
      <c r="BC11" s="147">
        <f>IF(AZ11=3,G11,0)</f>
        <v>0</v>
      </c>
      <c r="BD11" s="147">
        <f>IF(AZ11=4,G11,0)</f>
        <v>0</v>
      </c>
      <c r="BE11" s="147">
        <f>IF(AZ11=5,G11,0)</f>
        <v>0</v>
      </c>
      <c r="CA11" s="176">
        <v>3</v>
      </c>
      <c r="CB11" s="176">
        <v>7</v>
      </c>
      <c r="CZ11" s="147">
        <v>0</v>
      </c>
    </row>
    <row r="12" spans="1:104" x14ac:dyDescent="0.2">
      <c r="A12" s="177"/>
      <c r="B12" s="178" t="s">
        <v>76</v>
      </c>
      <c r="C12" s="179" t="str">
        <f>CONCATENATE(B7," ",C7)</f>
        <v>713 Izolace tepelné</v>
      </c>
      <c r="D12" s="180"/>
      <c r="E12" s="181"/>
      <c r="F12" s="182"/>
      <c r="G12" s="195">
        <f>SUM(G8:G11)</f>
        <v>0</v>
      </c>
      <c r="O12" s="169">
        <v>4</v>
      </c>
      <c r="BA12" s="183">
        <f>SUM(BA7:BA11)</f>
        <v>0</v>
      </c>
      <c r="BB12" s="183">
        <f>SUM(BB7:BB11)</f>
        <v>0</v>
      </c>
      <c r="BC12" s="183">
        <f>SUM(BC7:BC11)</f>
        <v>0</v>
      </c>
      <c r="BD12" s="183">
        <f>SUM(BD7:BD11)</f>
        <v>0</v>
      </c>
      <c r="BE12" s="183">
        <f>SUM(BE7:BE11)</f>
        <v>0</v>
      </c>
    </row>
    <row r="13" spans="1:104" x14ac:dyDescent="0.2">
      <c r="A13" s="162" t="s">
        <v>74</v>
      </c>
      <c r="B13" s="163" t="s">
        <v>92</v>
      </c>
      <c r="C13" s="164" t="s">
        <v>93</v>
      </c>
      <c r="D13" s="165"/>
      <c r="E13" s="166"/>
      <c r="F13" s="166"/>
      <c r="G13" s="175"/>
      <c r="H13" s="168"/>
      <c r="I13" s="168"/>
      <c r="O13" s="169">
        <v>1</v>
      </c>
    </row>
    <row r="14" spans="1:104" x14ac:dyDescent="0.2">
      <c r="A14" s="170">
        <v>5</v>
      </c>
      <c r="B14" s="171" t="s">
        <v>94</v>
      </c>
      <c r="C14" s="172" t="s">
        <v>95</v>
      </c>
      <c r="D14" s="173" t="s">
        <v>85</v>
      </c>
      <c r="E14" s="174">
        <v>4</v>
      </c>
      <c r="F14" s="174"/>
      <c r="G14" s="175">
        <f t="shared" si="0"/>
        <v>0</v>
      </c>
      <c r="O14" s="169">
        <v>2</v>
      </c>
      <c r="AA14" s="147">
        <v>1</v>
      </c>
      <c r="AB14" s="147">
        <v>7</v>
      </c>
      <c r="AC14" s="147">
        <v>7</v>
      </c>
      <c r="AZ14" s="147">
        <v>2</v>
      </c>
      <c r="BA14" s="147">
        <f t="shared" ref="BA14:BA20" si="1">IF(AZ14=1,G14,0)</f>
        <v>0</v>
      </c>
      <c r="BB14" s="147">
        <f t="shared" ref="BB14:BB20" si="2">IF(AZ14=2,G14,0)</f>
        <v>0</v>
      </c>
      <c r="BC14" s="147">
        <f t="shared" ref="BC14:BC20" si="3">IF(AZ14=3,G14,0)</f>
        <v>0</v>
      </c>
      <c r="BD14" s="147">
        <f t="shared" ref="BD14:BD20" si="4">IF(AZ14=4,G14,0)</f>
        <v>0</v>
      </c>
      <c r="BE14" s="147">
        <f t="shared" ref="BE14:BE20" si="5">IF(AZ14=5,G14,0)</f>
        <v>0</v>
      </c>
      <c r="CA14" s="176">
        <v>1</v>
      </c>
      <c r="CB14" s="176">
        <v>7</v>
      </c>
      <c r="CZ14" s="147">
        <v>4.4000000000021799E-4</v>
      </c>
    </row>
    <row r="15" spans="1:104" x14ac:dyDescent="0.2">
      <c r="A15" s="170">
        <v>6</v>
      </c>
      <c r="B15" s="171" t="s">
        <v>96</v>
      </c>
      <c r="C15" s="172" t="s">
        <v>97</v>
      </c>
      <c r="D15" s="173" t="s">
        <v>98</v>
      </c>
      <c r="E15" s="174">
        <v>15</v>
      </c>
      <c r="F15" s="174">
        <v>0</v>
      </c>
      <c r="G15" s="175">
        <f t="shared" si="0"/>
        <v>0</v>
      </c>
      <c r="O15" s="169">
        <v>2</v>
      </c>
      <c r="AA15" s="147">
        <v>1</v>
      </c>
      <c r="AB15" s="147">
        <v>7</v>
      </c>
      <c r="AC15" s="147">
        <v>7</v>
      </c>
      <c r="AZ15" s="147">
        <v>2</v>
      </c>
      <c r="BA15" s="147">
        <f t="shared" si="1"/>
        <v>0</v>
      </c>
      <c r="BB15" s="147">
        <f t="shared" si="2"/>
        <v>0</v>
      </c>
      <c r="BC15" s="147">
        <f t="shared" si="3"/>
        <v>0</v>
      </c>
      <c r="BD15" s="147">
        <f t="shared" si="4"/>
        <v>0</v>
      </c>
      <c r="BE15" s="147">
        <f t="shared" si="5"/>
        <v>0</v>
      </c>
      <c r="CA15" s="176">
        <v>1</v>
      </c>
      <c r="CB15" s="176">
        <v>7</v>
      </c>
      <c r="CZ15" s="147">
        <v>6.8000000000001404E-4</v>
      </c>
    </row>
    <row r="16" spans="1:104" x14ac:dyDescent="0.2">
      <c r="A16" s="170">
        <v>7</v>
      </c>
      <c r="B16" s="171" t="s">
        <v>99</v>
      </c>
      <c r="C16" s="172" t="s">
        <v>100</v>
      </c>
      <c r="D16" s="173" t="s">
        <v>85</v>
      </c>
      <c r="E16" s="174">
        <v>4</v>
      </c>
      <c r="F16" s="174"/>
      <c r="G16" s="175">
        <f t="shared" si="0"/>
        <v>0</v>
      </c>
      <c r="O16" s="169">
        <v>2</v>
      </c>
      <c r="AA16" s="147">
        <v>1</v>
      </c>
      <c r="AB16" s="147">
        <v>7</v>
      </c>
      <c r="AC16" s="147">
        <v>7</v>
      </c>
      <c r="AZ16" s="147">
        <v>2</v>
      </c>
      <c r="BA16" s="147">
        <f t="shared" si="1"/>
        <v>0</v>
      </c>
      <c r="BB16" s="147">
        <f t="shared" si="2"/>
        <v>0</v>
      </c>
      <c r="BC16" s="147">
        <f t="shared" si="3"/>
        <v>0</v>
      </c>
      <c r="BD16" s="147">
        <f t="shared" si="4"/>
        <v>0</v>
      </c>
      <c r="BE16" s="147">
        <f t="shared" si="5"/>
        <v>0</v>
      </c>
      <c r="CA16" s="176">
        <v>1</v>
      </c>
      <c r="CB16" s="176">
        <v>7</v>
      </c>
      <c r="CZ16" s="147">
        <v>1.91000000000052E-3</v>
      </c>
    </row>
    <row r="17" spans="1:104" x14ac:dyDescent="0.2">
      <c r="A17" s="170">
        <v>8</v>
      </c>
      <c r="B17" s="171" t="s">
        <v>101</v>
      </c>
      <c r="C17" s="172" t="s">
        <v>102</v>
      </c>
      <c r="D17" s="173" t="s">
        <v>98</v>
      </c>
      <c r="E17" s="174">
        <v>1</v>
      </c>
      <c r="F17" s="174"/>
      <c r="G17" s="175">
        <f t="shared" si="0"/>
        <v>0</v>
      </c>
      <c r="O17" s="169">
        <v>2</v>
      </c>
      <c r="AA17" s="147">
        <v>1</v>
      </c>
      <c r="AB17" s="147">
        <v>7</v>
      </c>
      <c r="AC17" s="147">
        <v>7</v>
      </c>
      <c r="AZ17" s="147">
        <v>2</v>
      </c>
      <c r="BA17" s="147">
        <f t="shared" si="1"/>
        <v>0</v>
      </c>
      <c r="BB17" s="147">
        <f t="shared" si="2"/>
        <v>0</v>
      </c>
      <c r="BC17" s="147">
        <f t="shared" si="3"/>
        <v>0</v>
      </c>
      <c r="BD17" s="147">
        <f t="shared" si="4"/>
        <v>0</v>
      </c>
      <c r="BE17" s="147">
        <f t="shared" si="5"/>
        <v>0</v>
      </c>
      <c r="CA17" s="176">
        <v>1</v>
      </c>
      <c r="CB17" s="176">
        <v>7</v>
      </c>
      <c r="CZ17" s="147">
        <v>0</v>
      </c>
    </row>
    <row r="18" spans="1:104" x14ac:dyDescent="0.2">
      <c r="A18" s="170">
        <v>9</v>
      </c>
      <c r="B18" s="171" t="s">
        <v>103</v>
      </c>
      <c r="C18" s="172" t="s">
        <v>104</v>
      </c>
      <c r="D18" s="173" t="s">
        <v>98</v>
      </c>
      <c r="E18" s="174">
        <v>5</v>
      </c>
      <c r="F18" s="174"/>
      <c r="G18" s="175">
        <f t="shared" si="0"/>
        <v>0</v>
      </c>
      <c r="O18" s="169">
        <v>2</v>
      </c>
      <c r="AA18" s="147">
        <v>1</v>
      </c>
      <c r="AB18" s="147">
        <v>7</v>
      </c>
      <c r="AC18" s="147">
        <v>7</v>
      </c>
      <c r="AZ18" s="147">
        <v>2</v>
      </c>
      <c r="BA18" s="147">
        <f t="shared" si="1"/>
        <v>0</v>
      </c>
      <c r="BB18" s="147">
        <f t="shared" si="2"/>
        <v>0</v>
      </c>
      <c r="BC18" s="147">
        <f t="shared" si="3"/>
        <v>0</v>
      </c>
      <c r="BD18" s="147">
        <f t="shared" si="4"/>
        <v>0</v>
      </c>
      <c r="BE18" s="147">
        <f t="shared" si="5"/>
        <v>0</v>
      </c>
      <c r="CA18" s="176">
        <v>1</v>
      </c>
      <c r="CB18" s="176">
        <v>7</v>
      </c>
      <c r="CZ18" s="147">
        <v>0</v>
      </c>
    </row>
    <row r="19" spans="1:104" x14ac:dyDescent="0.2">
      <c r="A19" s="170">
        <v>10</v>
      </c>
      <c r="B19" s="171" t="s">
        <v>105</v>
      </c>
      <c r="C19" s="172" t="s">
        <v>106</v>
      </c>
      <c r="D19" s="173" t="s">
        <v>98</v>
      </c>
      <c r="E19" s="174">
        <v>1</v>
      </c>
      <c r="F19" s="174"/>
      <c r="G19" s="175">
        <f t="shared" si="0"/>
        <v>0</v>
      </c>
      <c r="O19" s="169">
        <v>2</v>
      </c>
      <c r="AA19" s="147">
        <v>1</v>
      </c>
      <c r="AB19" s="147">
        <v>7</v>
      </c>
      <c r="AC19" s="147">
        <v>7</v>
      </c>
      <c r="AZ19" s="147">
        <v>2</v>
      </c>
      <c r="BA19" s="147">
        <f t="shared" si="1"/>
        <v>0</v>
      </c>
      <c r="BB19" s="147">
        <f t="shared" si="2"/>
        <v>0</v>
      </c>
      <c r="BC19" s="147">
        <f t="shared" si="3"/>
        <v>0</v>
      </c>
      <c r="BD19" s="147">
        <f t="shared" si="4"/>
        <v>0</v>
      </c>
      <c r="BE19" s="147">
        <f t="shared" si="5"/>
        <v>0</v>
      </c>
      <c r="CA19" s="176">
        <v>1</v>
      </c>
      <c r="CB19" s="176">
        <v>7</v>
      </c>
      <c r="CZ19" s="147">
        <v>0</v>
      </c>
    </row>
    <row r="20" spans="1:104" x14ac:dyDescent="0.2">
      <c r="A20" s="170">
        <v>11</v>
      </c>
      <c r="B20" s="171" t="s">
        <v>107</v>
      </c>
      <c r="C20" s="172" t="s">
        <v>108</v>
      </c>
      <c r="D20" s="173" t="s">
        <v>109</v>
      </c>
      <c r="E20" s="174">
        <v>1</v>
      </c>
      <c r="F20" s="174"/>
      <c r="G20" s="175">
        <f t="shared" si="0"/>
        <v>0</v>
      </c>
      <c r="O20" s="169">
        <v>2</v>
      </c>
      <c r="AA20" s="147">
        <v>1</v>
      </c>
      <c r="AB20" s="147">
        <v>7</v>
      </c>
      <c r="AC20" s="147">
        <v>7</v>
      </c>
      <c r="AZ20" s="147">
        <v>2</v>
      </c>
      <c r="BA20" s="147">
        <f t="shared" si="1"/>
        <v>0</v>
      </c>
      <c r="BB20" s="147">
        <f t="shared" si="2"/>
        <v>0</v>
      </c>
      <c r="BC20" s="147">
        <f t="shared" si="3"/>
        <v>0</v>
      </c>
      <c r="BD20" s="147">
        <f t="shared" si="4"/>
        <v>0</v>
      </c>
      <c r="BE20" s="147">
        <f t="shared" si="5"/>
        <v>0</v>
      </c>
      <c r="CA20" s="176">
        <v>1</v>
      </c>
      <c r="CB20" s="176">
        <v>7</v>
      </c>
      <c r="CZ20" s="147">
        <v>6.3000000000013002E-4</v>
      </c>
    </row>
    <row r="21" spans="1:104" x14ac:dyDescent="0.2">
      <c r="A21" s="177"/>
      <c r="B21" s="178" t="s">
        <v>76</v>
      </c>
      <c r="C21" s="179" t="str">
        <f>CONCATENATE(B13," ",C13)</f>
        <v>721 Vnitřní kanalizace</v>
      </c>
      <c r="D21" s="180"/>
      <c r="E21" s="181"/>
      <c r="F21" s="182"/>
      <c r="G21" s="195">
        <f>SUM(G14:G20)</f>
        <v>0</v>
      </c>
      <c r="O21" s="169">
        <v>4</v>
      </c>
      <c r="BA21" s="183">
        <f>SUM(BA13:BA20)</f>
        <v>0</v>
      </c>
      <c r="BB21" s="183">
        <f>SUM(BB13:BB20)</f>
        <v>0</v>
      </c>
      <c r="BC21" s="183">
        <f>SUM(BC13:BC20)</f>
        <v>0</v>
      </c>
      <c r="BD21" s="183">
        <f>SUM(BD13:BD20)</f>
        <v>0</v>
      </c>
      <c r="BE21" s="183">
        <f>SUM(BE13:BE20)</f>
        <v>0</v>
      </c>
    </row>
    <row r="22" spans="1:104" x14ac:dyDescent="0.2">
      <c r="A22" s="162" t="s">
        <v>74</v>
      </c>
      <c r="B22" s="163" t="s">
        <v>110</v>
      </c>
      <c r="C22" s="164" t="s">
        <v>111</v>
      </c>
      <c r="D22" s="165"/>
      <c r="E22" s="166"/>
      <c r="F22" s="166"/>
      <c r="G22" s="175"/>
      <c r="H22" s="168"/>
      <c r="I22" s="168"/>
      <c r="O22" s="169">
        <v>1</v>
      </c>
    </row>
    <row r="23" spans="1:104" x14ac:dyDescent="0.2">
      <c r="A23" s="170">
        <v>12</v>
      </c>
      <c r="B23" s="171" t="s">
        <v>112</v>
      </c>
      <c r="C23" s="172" t="s">
        <v>209</v>
      </c>
      <c r="D23" s="173" t="s">
        <v>85</v>
      </c>
      <c r="E23" s="174">
        <v>9</v>
      </c>
      <c r="F23" s="174"/>
      <c r="G23" s="175">
        <f t="shared" si="0"/>
        <v>0</v>
      </c>
      <c r="O23" s="169">
        <v>2</v>
      </c>
      <c r="AA23" s="147">
        <v>1</v>
      </c>
      <c r="AB23" s="147">
        <v>7</v>
      </c>
      <c r="AC23" s="147">
        <v>7</v>
      </c>
      <c r="AZ23" s="147">
        <v>2</v>
      </c>
      <c r="BA23" s="147">
        <f t="shared" ref="BA23:BA30" si="6">IF(AZ23=1,G23,0)</f>
        <v>0</v>
      </c>
      <c r="BB23" s="147">
        <f t="shared" ref="BB23:BB30" si="7">IF(AZ23=2,G23,0)</f>
        <v>0</v>
      </c>
      <c r="BC23" s="147">
        <f t="shared" ref="BC23:BC30" si="8">IF(AZ23=3,G23,0)</f>
        <v>0</v>
      </c>
      <c r="BD23" s="147">
        <f t="shared" ref="BD23:BD30" si="9">IF(AZ23=4,G23,0)</f>
        <v>0</v>
      </c>
      <c r="BE23" s="147">
        <f t="shared" ref="BE23:BE30" si="10">IF(AZ23=5,G23,0)</f>
        <v>0</v>
      </c>
      <c r="CA23" s="176">
        <v>1</v>
      </c>
      <c r="CB23" s="176">
        <v>7</v>
      </c>
      <c r="CZ23" s="147">
        <v>3.92000000000081E-3</v>
      </c>
    </row>
    <row r="24" spans="1:104" x14ac:dyDescent="0.2">
      <c r="A24" s="170">
        <v>13</v>
      </c>
      <c r="B24" s="171" t="s">
        <v>113</v>
      </c>
      <c r="C24" s="172" t="s">
        <v>210</v>
      </c>
      <c r="D24" s="173" t="s">
        <v>85</v>
      </c>
      <c r="E24" s="174">
        <v>35</v>
      </c>
      <c r="F24" s="174"/>
      <c r="G24" s="175">
        <f t="shared" si="0"/>
        <v>0</v>
      </c>
      <c r="O24" s="169">
        <v>2</v>
      </c>
      <c r="AA24" s="147">
        <v>1</v>
      </c>
      <c r="AB24" s="147">
        <v>7</v>
      </c>
      <c r="AC24" s="147">
        <v>7</v>
      </c>
      <c r="AZ24" s="147">
        <v>2</v>
      </c>
      <c r="BA24" s="147">
        <f t="shared" si="6"/>
        <v>0</v>
      </c>
      <c r="BB24" s="147">
        <f t="shared" si="7"/>
        <v>0</v>
      </c>
      <c r="BC24" s="147">
        <f t="shared" si="8"/>
        <v>0</v>
      </c>
      <c r="BD24" s="147">
        <f t="shared" si="9"/>
        <v>0</v>
      </c>
      <c r="BE24" s="147">
        <f t="shared" si="10"/>
        <v>0</v>
      </c>
      <c r="CA24" s="176">
        <v>1</v>
      </c>
      <c r="CB24" s="176">
        <v>7</v>
      </c>
      <c r="CZ24" s="147">
        <v>6.2199999999989998E-3</v>
      </c>
    </row>
    <row r="25" spans="1:104" x14ac:dyDescent="0.2">
      <c r="A25" s="170">
        <v>14</v>
      </c>
      <c r="B25" s="171" t="s">
        <v>114</v>
      </c>
      <c r="C25" s="172" t="s">
        <v>115</v>
      </c>
      <c r="D25" s="173" t="s">
        <v>98</v>
      </c>
      <c r="E25" s="174">
        <v>9</v>
      </c>
      <c r="F25" s="174">
        <v>0</v>
      </c>
      <c r="G25" s="175">
        <f t="shared" si="0"/>
        <v>0</v>
      </c>
      <c r="O25" s="169">
        <v>2</v>
      </c>
      <c r="AA25" s="147">
        <v>1</v>
      </c>
      <c r="AB25" s="147">
        <v>7</v>
      </c>
      <c r="AC25" s="147">
        <v>7</v>
      </c>
      <c r="AZ25" s="147">
        <v>2</v>
      </c>
      <c r="BA25" s="147">
        <f t="shared" si="6"/>
        <v>0</v>
      </c>
      <c r="BB25" s="147">
        <f t="shared" si="7"/>
        <v>0</v>
      </c>
      <c r="BC25" s="147">
        <f t="shared" si="8"/>
        <v>0</v>
      </c>
      <c r="BD25" s="147">
        <f t="shared" si="9"/>
        <v>0</v>
      </c>
      <c r="BE25" s="147">
        <f t="shared" si="10"/>
        <v>0</v>
      </c>
      <c r="CA25" s="176">
        <v>1</v>
      </c>
      <c r="CB25" s="176">
        <v>7</v>
      </c>
      <c r="CZ25" s="147">
        <v>0</v>
      </c>
    </row>
    <row r="26" spans="1:104" x14ac:dyDescent="0.2">
      <c r="A26" s="170">
        <v>15</v>
      </c>
      <c r="B26" s="171" t="s">
        <v>116</v>
      </c>
      <c r="C26" s="172" t="s">
        <v>117</v>
      </c>
      <c r="D26" s="173" t="s">
        <v>98</v>
      </c>
      <c r="E26" s="174">
        <v>1</v>
      </c>
      <c r="F26" s="174"/>
      <c r="G26" s="175">
        <f t="shared" si="0"/>
        <v>0</v>
      </c>
      <c r="O26" s="169">
        <v>2</v>
      </c>
      <c r="AA26" s="147">
        <v>1</v>
      </c>
      <c r="AB26" s="147">
        <v>7</v>
      </c>
      <c r="AC26" s="147">
        <v>7</v>
      </c>
      <c r="AZ26" s="147">
        <v>2</v>
      </c>
      <c r="BA26" s="147">
        <f t="shared" si="6"/>
        <v>0</v>
      </c>
      <c r="BB26" s="147">
        <f t="shared" si="7"/>
        <v>0</v>
      </c>
      <c r="BC26" s="147">
        <f t="shared" si="8"/>
        <v>0</v>
      </c>
      <c r="BD26" s="147">
        <f t="shared" si="9"/>
        <v>0</v>
      </c>
      <c r="BE26" s="147">
        <f t="shared" si="10"/>
        <v>0</v>
      </c>
      <c r="CA26" s="176">
        <v>1</v>
      </c>
      <c r="CB26" s="176">
        <v>7</v>
      </c>
      <c r="CZ26" s="147">
        <v>6.7000000000039305E-4</v>
      </c>
    </row>
    <row r="27" spans="1:104" x14ac:dyDescent="0.2">
      <c r="A27" s="170">
        <v>16</v>
      </c>
      <c r="B27" s="171" t="s">
        <v>118</v>
      </c>
      <c r="C27" s="172" t="s">
        <v>119</v>
      </c>
      <c r="D27" s="173" t="s">
        <v>120</v>
      </c>
      <c r="E27" s="174">
        <v>2</v>
      </c>
      <c r="F27" s="174"/>
      <c r="G27" s="175">
        <f t="shared" si="0"/>
        <v>0</v>
      </c>
      <c r="O27" s="169">
        <v>2</v>
      </c>
      <c r="AA27" s="147">
        <v>1</v>
      </c>
      <c r="AB27" s="147">
        <v>7</v>
      </c>
      <c r="AC27" s="147">
        <v>7</v>
      </c>
      <c r="AZ27" s="147">
        <v>2</v>
      </c>
      <c r="BA27" s="147">
        <f t="shared" si="6"/>
        <v>0</v>
      </c>
      <c r="BB27" s="147">
        <f t="shared" si="7"/>
        <v>0</v>
      </c>
      <c r="BC27" s="147">
        <f t="shared" si="8"/>
        <v>0</v>
      </c>
      <c r="BD27" s="147">
        <f t="shared" si="9"/>
        <v>0</v>
      </c>
      <c r="BE27" s="147">
        <f t="shared" si="10"/>
        <v>0</v>
      </c>
      <c r="CA27" s="176">
        <v>1</v>
      </c>
      <c r="CB27" s="176">
        <v>7</v>
      </c>
      <c r="CZ27" s="147">
        <v>1.55999999999956E-3</v>
      </c>
    </row>
    <row r="28" spans="1:104" x14ac:dyDescent="0.2">
      <c r="A28" s="170">
        <v>17</v>
      </c>
      <c r="B28" s="171" t="s">
        <v>121</v>
      </c>
      <c r="C28" s="172" t="s">
        <v>122</v>
      </c>
      <c r="D28" s="173" t="s">
        <v>85</v>
      </c>
      <c r="E28" s="174">
        <v>44</v>
      </c>
      <c r="F28" s="174"/>
      <c r="G28" s="175">
        <f t="shared" si="0"/>
        <v>0</v>
      </c>
      <c r="O28" s="169">
        <v>2</v>
      </c>
      <c r="AA28" s="147">
        <v>1</v>
      </c>
      <c r="AB28" s="147">
        <v>7</v>
      </c>
      <c r="AC28" s="147">
        <v>7</v>
      </c>
      <c r="AZ28" s="147">
        <v>2</v>
      </c>
      <c r="BA28" s="147">
        <f t="shared" si="6"/>
        <v>0</v>
      </c>
      <c r="BB28" s="147">
        <f t="shared" si="7"/>
        <v>0</v>
      </c>
      <c r="BC28" s="147">
        <f t="shared" si="8"/>
        <v>0</v>
      </c>
      <c r="BD28" s="147">
        <f t="shared" si="9"/>
        <v>0</v>
      </c>
      <c r="BE28" s="147">
        <f t="shared" si="10"/>
        <v>0</v>
      </c>
      <c r="CA28" s="176">
        <v>1</v>
      </c>
      <c r="CB28" s="176">
        <v>7</v>
      </c>
      <c r="CZ28" s="147">
        <v>1.8000000000006899E-4</v>
      </c>
    </row>
    <row r="29" spans="1:104" x14ac:dyDescent="0.2">
      <c r="A29" s="170">
        <v>18</v>
      </c>
      <c r="B29" s="171" t="s">
        <v>123</v>
      </c>
      <c r="C29" s="172" t="s">
        <v>124</v>
      </c>
      <c r="D29" s="173" t="s">
        <v>85</v>
      </c>
      <c r="E29" s="174">
        <v>44</v>
      </c>
      <c r="F29" s="174"/>
      <c r="G29" s="175">
        <f t="shared" si="0"/>
        <v>0</v>
      </c>
      <c r="O29" s="169">
        <v>2</v>
      </c>
      <c r="AA29" s="147">
        <v>1</v>
      </c>
      <c r="AB29" s="147">
        <v>7</v>
      </c>
      <c r="AC29" s="147">
        <v>7</v>
      </c>
      <c r="AZ29" s="147">
        <v>2</v>
      </c>
      <c r="BA29" s="147">
        <f t="shared" si="6"/>
        <v>0</v>
      </c>
      <c r="BB29" s="147">
        <f t="shared" si="7"/>
        <v>0</v>
      </c>
      <c r="BC29" s="147">
        <f t="shared" si="8"/>
        <v>0</v>
      </c>
      <c r="BD29" s="147">
        <f t="shared" si="9"/>
        <v>0</v>
      </c>
      <c r="BE29" s="147">
        <f t="shared" si="10"/>
        <v>0</v>
      </c>
      <c r="CA29" s="176">
        <v>1</v>
      </c>
      <c r="CB29" s="176">
        <v>7</v>
      </c>
      <c r="CZ29" s="147">
        <v>9.9999999999961197E-6</v>
      </c>
    </row>
    <row r="30" spans="1:104" x14ac:dyDescent="0.2">
      <c r="A30" s="170">
        <v>19</v>
      </c>
      <c r="B30" s="171" t="s">
        <v>125</v>
      </c>
      <c r="C30" s="172" t="s">
        <v>126</v>
      </c>
      <c r="D30" s="173" t="s">
        <v>127</v>
      </c>
      <c r="E30" s="174">
        <v>0.265129999999975</v>
      </c>
      <c r="F30" s="174"/>
      <c r="G30" s="175">
        <f t="shared" si="0"/>
        <v>0</v>
      </c>
      <c r="O30" s="169">
        <v>2</v>
      </c>
      <c r="AA30" s="147">
        <v>7</v>
      </c>
      <c r="AB30" s="147">
        <v>1001</v>
      </c>
      <c r="AC30" s="147">
        <v>5</v>
      </c>
      <c r="AZ30" s="147">
        <v>2</v>
      </c>
      <c r="BA30" s="147">
        <f t="shared" si="6"/>
        <v>0</v>
      </c>
      <c r="BB30" s="147">
        <f t="shared" si="7"/>
        <v>0</v>
      </c>
      <c r="BC30" s="147">
        <f t="shared" si="8"/>
        <v>0</v>
      </c>
      <c r="BD30" s="147">
        <f t="shared" si="9"/>
        <v>0</v>
      </c>
      <c r="BE30" s="147">
        <f t="shared" si="10"/>
        <v>0</v>
      </c>
      <c r="CA30" s="176">
        <v>7</v>
      </c>
      <c r="CB30" s="176">
        <v>1001</v>
      </c>
      <c r="CZ30" s="147">
        <v>0</v>
      </c>
    </row>
    <row r="31" spans="1:104" x14ac:dyDescent="0.2">
      <c r="A31" s="177"/>
      <c r="B31" s="178" t="s">
        <v>76</v>
      </c>
      <c r="C31" s="179" t="str">
        <f>CONCATENATE(B22," ",C22)</f>
        <v>722 Vnitřní vodovod</v>
      </c>
      <c r="D31" s="180"/>
      <c r="E31" s="181"/>
      <c r="F31" s="182"/>
      <c r="G31" s="195">
        <f>SUM(G23:G30)</f>
        <v>0</v>
      </c>
      <c r="O31" s="169">
        <v>4</v>
      </c>
      <c r="BA31" s="183">
        <f>SUM(BA22:BA30)</f>
        <v>0</v>
      </c>
      <c r="BB31" s="183">
        <f>SUM(BB22:BB30)</f>
        <v>0</v>
      </c>
      <c r="BC31" s="183">
        <f>SUM(BC22:BC30)</f>
        <v>0</v>
      </c>
      <c r="BD31" s="183">
        <f>SUM(BD22:BD30)</f>
        <v>0</v>
      </c>
      <c r="BE31" s="183">
        <f>SUM(BE22:BE30)</f>
        <v>0</v>
      </c>
    </row>
    <row r="32" spans="1:104" x14ac:dyDescent="0.2">
      <c r="A32" s="162" t="s">
        <v>74</v>
      </c>
      <c r="B32" s="163" t="s">
        <v>128</v>
      </c>
      <c r="C32" s="164" t="s">
        <v>129</v>
      </c>
      <c r="D32" s="165"/>
      <c r="E32" s="166"/>
      <c r="F32" s="166"/>
      <c r="G32" s="175"/>
      <c r="H32" s="168"/>
      <c r="I32" s="168"/>
      <c r="O32" s="169">
        <v>1</v>
      </c>
    </row>
    <row r="33" spans="1:104" x14ac:dyDescent="0.2">
      <c r="A33" s="170">
        <v>20</v>
      </c>
      <c r="B33" s="171" t="s">
        <v>130</v>
      </c>
      <c r="C33" s="172" t="s">
        <v>131</v>
      </c>
      <c r="D33" s="173" t="s">
        <v>75</v>
      </c>
      <c r="E33" s="174">
        <v>1</v>
      </c>
      <c r="F33" s="174"/>
      <c r="G33" s="175">
        <f t="shared" si="0"/>
        <v>0</v>
      </c>
      <c r="O33" s="169">
        <v>2</v>
      </c>
      <c r="AA33" s="147">
        <v>1</v>
      </c>
      <c r="AB33" s="147">
        <v>7</v>
      </c>
      <c r="AC33" s="147">
        <v>7</v>
      </c>
      <c r="AZ33" s="147">
        <v>2</v>
      </c>
      <c r="BA33" s="147">
        <f>IF(AZ33=1,G33,0)</f>
        <v>0</v>
      </c>
      <c r="BB33" s="147">
        <f>IF(AZ33=2,G33,0)</f>
        <v>0</v>
      </c>
      <c r="BC33" s="147">
        <f>IF(AZ33=3,G33,0)</f>
        <v>0</v>
      </c>
      <c r="BD33" s="147">
        <f>IF(AZ33=4,G33,0)</f>
        <v>0</v>
      </c>
      <c r="BE33" s="147">
        <f>IF(AZ33=5,G33,0)</f>
        <v>0</v>
      </c>
      <c r="CA33" s="176">
        <v>1</v>
      </c>
      <c r="CB33" s="176">
        <v>7</v>
      </c>
      <c r="CZ33" s="147">
        <v>9.9999999999961197E-6</v>
      </c>
    </row>
    <row r="34" spans="1:104" x14ac:dyDescent="0.2">
      <c r="A34" s="170">
        <v>21</v>
      </c>
      <c r="B34" s="171" t="s">
        <v>132</v>
      </c>
      <c r="C34" s="172" t="s">
        <v>133</v>
      </c>
      <c r="D34" s="173" t="s">
        <v>75</v>
      </c>
      <c r="E34" s="174">
        <v>1</v>
      </c>
      <c r="F34" s="174"/>
      <c r="G34" s="175">
        <f t="shared" si="0"/>
        <v>0</v>
      </c>
      <c r="O34" s="169">
        <v>2</v>
      </c>
      <c r="AA34" s="147">
        <v>1</v>
      </c>
      <c r="AB34" s="147">
        <v>7</v>
      </c>
      <c r="AC34" s="147">
        <v>7</v>
      </c>
      <c r="AZ34" s="147">
        <v>2</v>
      </c>
      <c r="BA34" s="147">
        <f>IF(AZ34=1,G34,0)</f>
        <v>0</v>
      </c>
      <c r="BB34" s="147">
        <f>IF(AZ34=2,G34,0)</f>
        <v>0</v>
      </c>
      <c r="BC34" s="147">
        <f>IF(AZ34=3,G34,0)</f>
        <v>0</v>
      </c>
      <c r="BD34" s="147">
        <f>IF(AZ34=4,G34,0)</f>
        <v>0</v>
      </c>
      <c r="BE34" s="147">
        <f>IF(AZ34=5,G34,0)</f>
        <v>0</v>
      </c>
      <c r="CA34" s="176">
        <v>1</v>
      </c>
      <c r="CB34" s="176">
        <v>7</v>
      </c>
      <c r="CZ34" s="147">
        <v>9.9999999999961197E-6</v>
      </c>
    </row>
    <row r="35" spans="1:104" x14ac:dyDescent="0.2">
      <c r="A35" s="170">
        <v>22</v>
      </c>
      <c r="B35" s="171" t="s">
        <v>134</v>
      </c>
      <c r="C35" s="172" t="s">
        <v>135</v>
      </c>
      <c r="D35" s="173" t="s">
        <v>75</v>
      </c>
      <c r="E35" s="174">
        <v>1</v>
      </c>
      <c r="F35" s="174">
        <v>0</v>
      </c>
      <c r="G35" s="175">
        <f t="shared" si="0"/>
        <v>0</v>
      </c>
      <c r="O35" s="169">
        <v>2</v>
      </c>
      <c r="AA35" s="147">
        <v>1</v>
      </c>
      <c r="AB35" s="147">
        <v>7</v>
      </c>
      <c r="AC35" s="147">
        <v>7</v>
      </c>
      <c r="AZ35" s="147">
        <v>2</v>
      </c>
      <c r="BA35" s="147">
        <f>IF(AZ35=1,G35,0)</f>
        <v>0</v>
      </c>
      <c r="BB35" s="147">
        <f>IF(AZ35=2,G35,0)</f>
        <v>0</v>
      </c>
      <c r="BC35" s="147">
        <f>IF(AZ35=3,G35,0)</f>
        <v>0</v>
      </c>
      <c r="BD35" s="147">
        <f>IF(AZ35=4,G35,0)</f>
        <v>0</v>
      </c>
      <c r="BE35" s="147">
        <f>IF(AZ35=5,G35,0)</f>
        <v>0</v>
      </c>
      <c r="CA35" s="176">
        <v>1</v>
      </c>
      <c r="CB35" s="176">
        <v>7</v>
      </c>
      <c r="CZ35" s="147">
        <v>9.9999999999961197E-6</v>
      </c>
    </row>
    <row r="36" spans="1:104" x14ac:dyDescent="0.2">
      <c r="A36" s="170">
        <v>23</v>
      </c>
      <c r="B36" s="171" t="s">
        <v>136</v>
      </c>
      <c r="C36" s="172" t="s">
        <v>137</v>
      </c>
      <c r="D36" s="173" t="s">
        <v>75</v>
      </c>
      <c r="E36" s="174">
        <v>1</v>
      </c>
      <c r="F36" s="174"/>
      <c r="G36" s="175">
        <f t="shared" si="0"/>
        <v>0</v>
      </c>
      <c r="O36" s="169">
        <v>2</v>
      </c>
      <c r="AA36" s="147">
        <v>1</v>
      </c>
      <c r="AB36" s="147">
        <v>7</v>
      </c>
      <c r="AC36" s="147">
        <v>7</v>
      </c>
      <c r="AZ36" s="147">
        <v>2</v>
      </c>
      <c r="BA36" s="147">
        <f>IF(AZ36=1,G36,0)</f>
        <v>0</v>
      </c>
      <c r="BB36" s="147">
        <f>IF(AZ36=2,G36,0)</f>
        <v>0</v>
      </c>
      <c r="BC36" s="147">
        <f>IF(AZ36=3,G36,0)</f>
        <v>0</v>
      </c>
      <c r="BD36" s="147">
        <f>IF(AZ36=4,G36,0)</f>
        <v>0</v>
      </c>
      <c r="BE36" s="147">
        <f>IF(AZ36=5,G36,0)</f>
        <v>0</v>
      </c>
      <c r="CA36" s="176">
        <v>1</v>
      </c>
      <c r="CB36" s="176">
        <v>7</v>
      </c>
      <c r="CZ36" s="147">
        <v>9.9999999999961197E-6</v>
      </c>
    </row>
    <row r="37" spans="1:104" x14ac:dyDescent="0.2">
      <c r="A37" s="170">
        <v>24</v>
      </c>
      <c r="B37" s="171" t="s">
        <v>138</v>
      </c>
      <c r="C37" s="172" t="s">
        <v>139</v>
      </c>
      <c r="D37" s="173" t="s">
        <v>109</v>
      </c>
      <c r="E37" s="174">
        <v>1</v>
      </c>
      <c r="F37" s="174"/>
      <c r="G37" s="175">
        <f t="shared" si="0"/>
        <v>0</v>
      </c>
      <c r="O37" s="169">
        <v>2</v>
      </c>
      <c r="AA37" s="147">
        <v>1</v>
      </c>
      <c r="AB37" s="147">
        <v>7</v>
      </c>
      <c r="AC37" s="147">
        <v>7</v>
      </c>
      <c r="AZ37" s="147">
        <v>2</v>
      </c>
      <c r="BA37" s="147">
        <f>IF(AZ37=1,G37,0)</f>
        <v>0</v>
      </c>
      <c r="BB37" s="147">
        <f>IF(AZ37=2,G37,0)</f>
        <v>0</v>
      </c>
      <c r="BC37" s="147">
        <f>IF(AZ37=3,G37,0)</f>
        <v>0</v>
      </c>
      <c r="BD37" s="147">
        <f>IF(AZ37=4,G37,0)</f>
        <v>0</v>
      </c>
      <c r="BE37" s="147">
        <f>IF(AZ37=5,G37,0)</f>
        <v>0</v>
      </c>
      <c r="CA37" s="176">
        <v>1</v>
      </c>
      <c r="CB37" s="176">
        <v>7</v>
      </c>
      <c r="CZ37" s="147">
        <v>9.9999999999961197E-6</v>
      </c>
    </row>
    <row r="38" spans="1:104" x14ac:dyDescent="0.2">
      <c r="A38" s="177"/>
      <c r="B38" s="178" t="s">
        <v>76</v>
      </c>
      <c r="C38" s="179" t="str">
        <f>CONCATENATE(B32," ",C32)</f>
        <v>724 Demontáže</v>
      </c>
      <c r="D38" s="180"/>
      <c r="E38" s="181"/>
      <c r="F38" s="182"/>
      <c r="G38" s="195">
        <f>SUM(G33:G37)</f>
        <v>0</v>
      </c>
      <c r="O38" s="169">
        <v>4</v>
      </c>
      <c r="BA38" s="183">
        <f>SUM(BA32:BA37)</f>
        <v>0</v>
      </c>
      <c r="BB38" s="183">
        <f>SUM(BB32:BB37)</f>
        <v>0</v>
      </c>
      <c r="BC38" s="183">
        <f>SUM(BC32:BC37)</f>
        <v>0</v>
      </c>
      <c r="BD38" s="183">
        <f>SUM(BD32:BD37)</f>
        <v>0</v>
      </c>
      <c r="BE38" s="183">
        <f>SUM(BE32:BE37)</f>
        <v>0</v>
      </c>
    </row>
    <row r="39" spans="1:104" x14ac:dyDescent="0.2">
      <c r="A39" s="162" t="s">
        <v>74</v>
      </c>
      <c r="B39" s="163" t="s">
        <v>140</v>
      </c>
      <c r="C39" s="164" t="s">
        <v>141</v>
      </c>
      <c r="D39" s="165"/>
      <c r="E39" s="166"/>
      <c r="F39" s="166"/>
      <c r="G39" s="175"/>
      <c r="H39" s="168"/>
      <c r="I39" s="168"/>
      <c r="O39" s="169">
        <v>1</v>
      </c>
    </row>
    <row r="40" spans="1:104" x14ac:dyDescent="0.2">
      <c r="A40" s="170">
        <v>25</v>
      </c>
      <c r="B40" s="171" t="s">
        <v>142</v>
      </c>
      <c r="C40" s="172" t="s">
        <v>143</v>
      </c>
      <c r="D40" s="173" t="s">
        <v>109</v>
      </c>
      <c r="E40" s="174">
        <v>1</v>
      </c>
      <c r="F40" s="174"/>
      <c r="G40" s="175">
        <f t="shared" si="0"/>
        <v>0</v>
      </c>
      <c r="O40" s="169">
        <v>2</v>
      </c>
      <c r="AA40" s="147">
        <v>1</v>
      </c>
      <c r="AB40" s="147">
        <v>7</v>
      </c>
      <c r="AC40" s="147">
        <v>7</v>
      </c>
      <c r="AZ40" s="147">
        <v>2</v>
      </c>
      <c r="BA40" s="147">
        <f t="shared" ref="BA40:BA57" si="11">IF(AZ40=1,G40,0)</f>
        <v>0</v>
      </c>
      <c r="BB40" s="147">
        <f t="shared" ref="BB40:BB57" si="12">IF(AZ40=2,G40,0)</f>
        <v>0</v>
      </c>
      <c r="BC40" s="147">
        <f t="shared" ref="BC40:BC57" si="13">IF(AZ40=3,G40,0)</f>
        <v>0</v>
      </c>
      <c r="BD40" s="147">
        <f t="shared" ref="BD40:BD57" si="14">IF(AZ40=4,G40,0)</f>
        <v>0</v>
      </c>
      <c r="BE40" s="147">
        <f t="shared" ref="BE40:BE57" si="15">IF(AZ40=5,G40,0)</f>
        <v>0</v>
      </c>
      <c r="CA40" s="176">
        <v>1</v>
      </c>
      <c r="CB40" s="176">
        <v>7</v>
      </c>
      <c r="CZ40" s="147">
        <v>3.12700000000063E-2</v>
      </c>
    </row>
    <row r="41" spans="1:104" x14ac:dyDescent="0.2">
      <c r="A41" s="170">
        <v>26</v>
      </c>
      <c r="B41" s="171" t="s">
        <v>144</v>
      </c>
      <c r="C41" s="172" t="s">
        <v>145</v>
      </c>
      <c r="D41" s="173" t="s">
        <v>109</v>
      </c>
      <c r="E41" s="174">
        <v>1</v>
      </c>
      <c r="F41" s="174"/>
      <c r="G41" s="175">
        <f t="shared" si="0"/>
        <v>0</v>
      </c>
      <c r="O41" s="169">
        <v>2</v>
      </c>
      <c r="AA41" s="147">
        <v>1</v>
      </c>
      <c r="AB41" s="147">
        <v>7</v>
      </c>
      <c r="AC41" s="147">
        <v>7</v>
      </c>
      <c r="AZ41" s="147">
        <v>2</v>
      </c>
      <c r="BA41" s="147">
        <f t="shared" si="11"/>
        <v>0</v>
      </c>
      <c r="BB41" s="147">
        <f t="shared" si="12"/>
        <v>0</v>
      </c>
      <c r="BC41" s="147">
        <f t="shared" si="13"/>
        <v>0</v>
      </c>
      <c r="BD41" s="147">
        <f t="shared" si="14"/>
        <v>0</v>
      </c>
      <c r="BE41" s="147">
        <f t="shared" si="15"/>
        <v>0</v>
      </c>
      <c r="CA41" s="176">
        <v>1</v>
      </c>
      <c r="CB41" s="176">
        <v>7</v>
      </c>
      <c r="CZ41" s="147">
        <v>1.65299999999888E-2</v>
      </c>
    </row>
    <row r="42" spans="1:104" x14ac:dyDescent="0.2">
      <c r="A42" s="170">
        <v>27</v>
      </c>
      <c r="B42" s="171" t="s">
        <v>146</v>
      </c>
      <c r="C42" s="172" t="s">
        <v>147</v>
      </c>
      <c r="D42" s="173" t="s">
        <v>75</v>
      </c>
      <c r="E42" s="174">
        <v>1</v>
      </c>
      <c r="F42" s="174"/>
      <c r="G42" s="175">
        <f t="shared" si="0"/>
        <v>0</v>
      </c>
      <c r="O42" s="169">
        <v>2</v>
      </c>
      <c r="AA42" s="147">
        <v>1</v>
      </c>
      <c r="AB42" s="147">
        <v>7</v>
      </c>
      <c r="AC42" s="147">
        <v>7</v>
      </c>
      <c r="AZ42" s="147">
        <v>2</v>
      </c>
      <c r="BA42" s="147">
        <f t="shared" si="11"/>
        <v>0</v>
      </c>
      <c r="BB42" s="147">
        <f t="shared" si="12"/>
        <v>0</v>
      </c>
      <c r="BC42" s="147">
        <f t="shared" si="13"/>
        <v>0</v>
      </c>
      <c r="BD42" s="147">
        <f t="shared" si="14"/>
        <v>0</v>
      </c>
      <c r="BE42" s="147">
        <f t="shared" si="15"/>
        <v>0</v>
      </c>
      <c r="CA42" s="176">
        <v>1</v>
      </c>
      <c r="CB42" s="176">
        <v>7</v>
      </c>
      <c r="CZ42" s="147">
        <v>4.7700000000006097E-3</v>
      </c>
    </row>
    <row r="43" spans="1:104" x14ac:dyDescent="0.2">
      <c r="A43" s="170">
        <v>28</v>
      </c>
      <c r="B43" s="171" t="s">
        <v>148</v>
      </c>
      <c r="C43" s="172" t="s">
        <v>149</v>
      </c>
      <c r="D43" s="173" t="s">
        <v>109</v>
      </c>
      <c r="E43" s="174">
        <v>1</v>
      </c>
      <c r="F43" s="174"/>
      <c r="G43" s="175">
        <f t="shared" si="0"/>
        <v>0</v>
      </c>
      <c r="O43" s="169">
        <v>2</v>
      </c>
      <c r="AA43" s="147">
        <v>1</v>
      </c>
      <c r="AB43" s="147">
        <v>7</v>
      </c>
      <c r="AC43" s="147">
        <v>7</v>
      </c>
      <c r="AZ43" s="147">
        <v>2</v>
      </c>
      <c r="BA43" s="147">
        <f t="shared" si="11"/>
        <v>0</v>
      </c>
      <c r="BB43" s="147">
        <f t="shared" si="12"/>
        <v>0</v>
      </c>
      <c r="BC43" s="147">
        <f t="shared" si="13"/>
        <v>0</v>
      </c>
      <c r="BD43" s="147">
        <f t="shared" si="14"/>
        <v>0</v>
      </c>
      <c r="BE43" s="147">
        <f t="shared" si="15"/>
        <v>0</v>
      </c>
      <c r="CA43" s="176">
        <v>1</v>
      </c>
      <c r="CB43" s="176">
        <v>7</v>
      </c>
      <c r="CZ43" s="147">
        <v>5.1089999999987902E-2</v>
      </c>
    </row>
    <row r="44" spans="1:104" x14ac:dyDescent="0.2">
      <c r="A44" s="170">
        <v>29</v>
      </c>
      <c r="B44" s="171" t="s">
        <v>150</v>
      </c>
      <c r="C44" s="172" t="s">
        <v>151</v>
      </c>
      <c r="D44" s="173" t="s">
        <v>109</v>
      </c>
      <c r="E44" s="174">
        <v>1</v>
      </c>
      <c r="F44" s="174"/>
      <c r="G44" s="175">
        <f t="shared" si="0"/>
        <v>0</v>
      </c>
      <c r="O44" s="169">
        <v>2</v>
      </c>
      <c r="AA44" s="147">
        <v>1</v>
      </c>
      <c r="AB44" s="147">
        <v>0</v>
      </c>
      <c r="AC44" s="147">
        <v>0</v>
      </c>
      <c r="AZ44" s="147">
        <v>2</v>
      </c>
      <c r="BA44" s="147">
        <f t="shared" si="11"/>
        <v>0</v>
      </c>
      <c r="BB44" s="147">
        <f t="shared" si="12"/>
        <v>0</v>
      </c>
      <c r="BC44" s="147">
        <f t="shared" si="13"/>
        <v>0</v>
      </c>
      <c r="BD44" s="147">
        <f t="shared" si="14"/>
        <v>0</v>
      </c>
      <c r="BE44" s="147">
        <f t="shared" si="15"/>
        <v>0</v>
      </c>
      <c r="CA44" s="176">
        <v>1</v>
      </c>
      <c r="CB44" s="176">
        <v>0</v>
      </c>
      <c r="CZ44" s="147">
        <v>2.3550000000000199E-2</v>
      </c>
    </row>
    <row r="45" spans="1:104" x14ac:dyDescent="0.2">
      <c r="A45" s="170">
        <v>30</v>
      </c>
      <c r="B45" s="171" t="s">
        <v>152</v>
      </c>
      <c r="C45" s="172" t="s">
        <v>153</v>
      </c>
      <c r="D45" s="173" t="s">
        <v>98</v>
      </c>
      <c r="E45" s="174">
        <v>1</v>
      </c>
      <c r="F45" s="174"/>
      <c r="G45" s="175">
        <f t="shared" si="0"/>
        <v>0</v>
      </c>
      <c r="O45" s="169">
        <v>2</v>
      </c>
      <c r="AA45" s="147">
        <v>1</v>
      </c>
      <c r="AB45" s="147">
        <v>0</v>
      </c>
      <c r="AC45" s="147">
        <v>0</v>
      </c>
      <c r="AZ45" s="147">
        <v>2</v>
      </c>
      <c r="BA45" s="147">
        <f t="shared" si="11"/>
        <v>0</v>
      </c>
      <c r="BB45" s="147">
        <f t="shared" si="12"/>
        <v>0</v>
      </c>
      <c r="BC45" s="147">
        <f t="shared" si="13"/>
        <v>0</v>
      </c>
      <c r="BD45" s="147">
        <f t="shared" si="14"/>
        <v>0</v>
      </c>
      <c r="BE45" s="147">
        <f t="shared" si="15"/>
        <v>0</v>
      </c>
      <c r="CA45" s="176">
        <v>1</v>
      </c>
      <c r="CB45" s="176">
        <v>0</v>
      </c>
      <c r="CZ45" s="147">
        <v>5.8599999999984203E-3</v>
      </c>
    </row>
    <row r="46" spans="1:104" x14ac:dyDescent="0.2">
      <c r="A46" s="170">
        <v>31</v>
      </c>
      <c r="B46" s="171" t="s">
        <v>154</v>
      </c>
      <c r="C46" s="172" t="s">
        <v>155</v>
      </c>
      <c r="D46" s="173" t="s">
        <v>109</v>
      </c>
      <c r="E46" s="174">
        <v>4</v>
      </c>
      <c r="F46" s="174">
        <v>0</v>
      </c>
      <c r="G46" s="175">
        <f t="shared" si="0"/>
        <v>0</v>
      </c>
      <c r="O46" s="169">
        <v>2</v>
      </c>
      <c r="AA46" s="147">
        <v>1</v>
      </c>
      <c r="AB46" s="147">
        <v>7</v>
      </c>
      <c r="AC46" s="147">
        <v>7</v>
      </c>
      <c r="AZ46" s="147">
        <v>2</v>
      </c>
      <c r="BA46" s="147">
        <f t="shared" si="11"/>
        <v>0</v>
      </c>
      <c r="BB46" s="147">
        <f t="shared" si="12"/>
        <v>0</v>
      </c>
      <c r="BC46" s="147">
        <f t="shared" si="13"/>
        <v>0</v>
      </c>
      <c r="BD46" s="147">
        <f t="shared" si="14"/>
        <v>0</v>
      </c>
      <c r="BE46" s="147">
        <f t="shared" si="15"/>
        <v>0</v>
      </c>
      <c r="CA46" s="176">
        <v>1</v>
      </c>
      <c r="CB46" s="176">
        <v>7</v>
      </c>
      <c r="CZ46" s="147">
        <v>2.40000000000018E-4</v>
      </c>
    </row>
    <row r="47" spans="1:104" x14ac:dyDescent="0.2">
      <c r="A47" s="170">
        <v>32</v>
      </c>
      <c r="B47" s="171" t="s">
        <v>156</v>
      </c>
      <c r="C47" s="172" t="s">
        <v>157</v>
      </c>
      <c r="D47" s="173" t="s">
        <v>109</v>
      </c>
      <c r="E47" s="174">
        <v>1</v>
      </c>
      <c r="F47" s="174"/>
      <c r="G47" s="175">
        <f t="shared" si="0"/>
        <v>0</v>
      </c>
      <c r="O47" s="169">
        <v>2</v>
      </c>
      <c r="AA47" s="147">
        <v>1</v>
      </c>
      <c r="AB47" s="147">
        <v>7</v>
      </c>
      <c r="AC47" s="147">
        <v>7</v>
      </c>
      <c r="AZ47" s="147">
        <v>2</v>
      </c>
      <c r="BA47" s="147">
        <f t="shared" si="11"/>
        <v>0</v>
      </c>
      <c r="BB47" s="147">
        <f t="shared" si="12"/>
        <v>0</v>
      </c>
      <c r="BC47" s="147">
        <f t="shared" si="13"/>
        <v>0</v>
      </c>
      <c r="BD47" s="147">
        <f t="shared" si="14"/>
        <v>0</v>
      </c>
      <c r="BE47" s="147">
        <f t="shared" si="15"/>
        <v>0</v>
      </c>
      <c r="CA47" s="176">
        <v>1</v>
      </c>
      <c r="CB47" s="176">
        <v>7</v>
      </c>
      <c r="CZ47" s="147">
        <v>0</v>
      </c>
    </row>
    <row r="48" spans="1:104" x14ac:dyDescent="0.2">
      <c r="A48" s="170">
        <v>33</v>
      </c>
      <c r="B48" s="171" t="s">
        <v>158</v>
      </c>
      <c r="C48" s="172" t="s">
        <v>159</v>
      </c>
      <c r="D48" s="173" t="s">
        <v>109</v>
      </c>
      <c r="E48" s="174">
        <v>1</v>
      </c>
      <c r="F48" s="174"/>
      <c r="G48" s="175">
        <f t="shared" si="0"/>
        <v>0</v>
      </c>
      <c r="O48" s="169">
        <v>2</v>
      </c>
      <c r="AA48" s="147">
        <v>1</v>
      </c>
      <c r="AB48" s="147">
        <v>7</v>
      </c>
      <c r="AC48" s="147">
        <v>7</v>
      </c>
      <c r="AZ48" s="147">
        <v>2</v>
      </c>
      <c r="BA48" s="147">
        <f t="shared" si="11"/>
        <v>0</v>
      </c>
      <c r="BB48" s="147">
        <f t="shared" si="12"/>
        <v>0</v>
      </c>
      <c r="BC48" s="147">
        <f t="shared" si="13"/>
        <v>0</v>
      </c>
      <c r="BD48" s="147">
        <f t="shared" si="14"/>
        <v>0</v>
      </c>
      <c r="BE48" s="147">
        <f t="shared" si="15"/>
        <v>0</v>
      </c>
      <c r="CA48" s="176">
        <v>1</v>
      </c>
      <c r="CB48" s="176">
        <v>7</v>
      </c>
      <c r="CZ48" s="147">
        <v>1.03999999999971E-3</v>
      </c>
    </row>
    <row r="49" spans="1:104" x14ac:dyDescent="0.2">
      <c r="A49" s="170">
        <v>34</v>
      </c>
      <c r="B49" s="171" t="s">
        <v>160</v>
      </c>
      <c r="C49" s="172" t="s">
        <v>161</v>
      </c>
      <c r="D49" s="173" t="s">
        <v>109</v>
      </c>
      <c r="E49" s="174">
        <v>1</v>
      </c>
      <c r="F49" s="174"/>
      <c r="G49" s="175">
        <f t="shared" si="0"/>
        <v>0</v>
      </c>
      <c r="O49" s="169">
        <v>2</v>
      </c>
      <c r="AA49" s="147">
        <v>1</v>
      </c>
      <c r="AB49" s="147">
        <v>7</v>
      </c>
      <c r="AC49" s="147">
        <v>7</v>
      </c>
      <c r="AZ49" s="147">
        <v>2</v>
      </c>
      <c r="BA49" s="147">
        <f t="shared" si="11"/>
        <v>0</v>
      </c>
      <c r="BB49" s="147">
        <f t="shared" si="12"/>
        <v>0</v>
      </c>
      <c r="BC49" s="147">
        <f t="shared" si="13"/>
        <v>0</v>
      </c>
      <c r="BD49" s="147">
        <f t="shared" si="14"/>
        <v>0</v>
      </c>
      <c r="BE49" s="147">
        <f t="shared" si="15"/>
        <v>0</v>
      </c>
      <c r="CA49" s="176">
        <v>1</v>
      </c>
      <c r="CB49" s="176">
        <v>7</v>
      </c>
      <c r="CZ49" s="147">
        <v>0</v>
      </c>
    </row>
    <row r="50" spans="1:104" x14ac:dyDescent="0.2">
      <c r="A50" s="170">
        <v>35</v>
      </c>
      <c r="B50" s="171" t="s">
        <v>162</v>
      </c>
      <c r="C50" s="172" t="s">
        <v>163</v>
      </c>
      <c r="D50" s="173" t="s">
        <v>109</v>
      </c>
      <c r="E50" s="174">
        <v>1</v>
      </c>
      <c r="F50" s="174"/>
      <c r="G50" s="175">
        <f t="shared" si="0"/>
        <v>0</v>
      </c>
      <c r="O50" s="169">
        <v>2</v>
      </c>
      <c r="AA50" s="147">
        <v>1</v>
      </c>
      <c r="AB50" s="147">
        <v>7</v>
      </c>
      <c r="AC50" s="147">
        <v>7</v>
      </c>
      <c r="AZ50" s="147">
        <v>2</v>
      </c>
      <c r="BA50" s="147">
        <f t="shared" si="11"/>
        <v>0</v>
      </c>
      <c r="BB50" s="147">
        <f t="shared" si="12"/>
        <v>0</v>
      </c>
      <c r="BC50" s="147">
        <f t="shared" si="13"/>
        <v>0</v>
      </c>
      <c r="BD50" s="147">
        <f t="shared" si="14"/>
        <v>0</v>
      </c>
      <c r="BE50" s="147">
        <f t="shared" si="15"/>
        <v>0</v>
      </c>
      <c r="CA50" s="176">
        <v>1</v>
      </c>
      <c r="CB50" s="176">
        <v>7</v>
      </c>
      <c r="CZ50" s="147">
        <v>2.1400000000006999E-3</v>
      </c>
    </row>
    <row r="51" spans="1:104" x14ac:dyDescent="0.2">
      <c r="A51" s="170">
        <v>36</v>
      </c>
      <c r="B51" s="171" t="s">
        <v>164</v>
      </c>
      <c r="C51" s="172" t="s">
        <v>165</v>
      </c>
      <c r="D51" s="173" t="s">
        <v>98</v>
      </c>
      <c r="E51" s="174">
        <v>1</v>
      </c>
      <c r="F51" s="174"/>
      <c r="G51" s="175">
        <f t="shared" si="0"/>
        <v>0</v>
      </c>
      <c r="O51" s="169">
        <v>2</v>
      </c>
      <c r="AA51" s="147">
        <v>1</v>
      </c>
      <c r="AB51" s="147">
        <v>7</v>
      </c>
      <c r="AC51" s="147">
        <v>7</v>
      </c>
      <c r="AZ51" s="147">
        <v>2</v>
      </c>
      <c r="BA51" s="147">
        <f t="shared" si="11"/>
        <v>0</v>
      </c>
      <c r="BB51" s="147">
        <f t="shared" si="12"/>
        <v>0</v>
      </c>
      <c r="BC51" s="147">
        <f t="shared" si="13"/>
        <v>0</v>
      </c>
      <c r="BD51" s="147">
        <f t="shared" si="14"/>
        <v>0</v>
      </c>
      <c r="BE51" s="147">
        <f t="shared" si="15"/>
        <v>0</v>
      </c>
      <c r="CA51" s="176">
        <v>1</v>
      </c>
      <c r="CB51" s="176">
        <v>7</v>
      </c>
      <c r="CZ51" s="147">
        <v>0</v>
      </c>
    </row>
    <row r="52" spans="1:104" ht="22.5" x14ac:dyDescent="0.2">
      <c r="A52" s="170">
        <v>37</v>
      </c>
      <c r="B52" s="171" t="s">
        <v>166</v>
      </c>
      <c r="C52" s="172" t="s">
        <v>167</v>
      </c>
      <c r="D52" s="173" t="s">
        <v>98</v>
      </c>
      <c r="E52" s="174">
        <v>2</v>
      </c>
      <c r="F52" s="174"/>
      <c r="G52" s="175">
        <f t="shared" si="0"/>
        <v>0</v>
      </c>
      <c r="O52" s="169">
        <v>2</v>
      </c>
      <c r="AA52" s="147">
        <v>1</v>
      </c>
      <c r="AB52" s="147">
        <v>7</v>
      </c>
      <c r="AC52" s="147">
        <v>7</v>
      </c>
      <c r="AZ52" s="147">
        <v>2</v>
      </c>
      <c r="BA52" s="147">
        <f t="shared" si="11"/>
        <v>0</v>
      </c>
      <c r="BB52" s="147">
        <f t="shared" si="12"/>
        <v>0</v>
      </c>
      <c r="BC52" s="147">
        <f t="shared" si="13"/>
        <v>0</v>
      </c>
      <c r="BD52" s="147">
        <f t="shared" si="14"/>
        <v>0</v>
      </c>
      <c r="BE52" s="147">
        <f t="shared" si="15"/>
        <v>0</v>
      </c>
      <c r="CA52" s="176">
        <v>1</v>
      </c>
      <c r="CB52" s="176">
        <v>7</v>
      </c>
      <c r="CZ52" s="147">
        <v>2.8000000000005798E-4</v>
      </c>
    </row>
    <row r="53" spans="1:104" x14ac:dyDescent="0.2">
      <c r="A53" s="170">
        <v>38</v>
      </c>
      <c r="B53" s="171" t="s">
        <v>168</v>
      </c>
      <c r="C53" s="172" t="s">
        <v>169</v>
      </c>
      <c r="D53" s="173" t="s">
        <v>98</v>
      </c>
      <c r="E53" s="174">
        <v>1</v>
      </c>
      <c r="F53" s="174"/>
      <c r="G53" s="175">
        <f t="shared" si="0"/>
        <v>0</v>
      </c>
      <c r="O53" s="169">
        <v>2</v>
      </c>
      <c r="AA53" s="147">
        <v>1</v>
      </c>
      <c r="AB53" s="147">
        <v>7</v>
      </c>
      <c r="AC53" s="147">
        <v>7</v>
      </c>
      <c r="AZ53" s="147">
        <v>2</v>
      </c>
      <c r="BA53" s="147">
        <f t="shared" si="11"/>
        <v>0</v>
      </c>
      <c r="BB53" s="147">
        <f t="shared" si="12"/>
        <v>0</v>
      </c>
      <c r="BC53" s="147">
        <f t="shared" si="13"/>
        <v>0</v>
      </c>
      <c r="BD53" s="147">
        <f t="shared" si="14"/>
        <v>0</v>
      </c>
      <c r="BE53" s="147">
        <f t="shared" si="15"/>
        <v>0</v>
      </c>
      <c r="CA53" s="176">
        <v>1</v>
      </c>
      <c r="CB53" s="176">
        <v>7</v>
      </c>
      <c r="CZ53" s="147">
        <v>2.5999999999992701E-4</v>
      </c>
    </row>
    <row r="54" spans="1:104" x14ac:dyDescent="0.2">
      <c r="A54" s="170">
        <v>39</v>
      </c>
      <c r="B54" s="171" t="s">
        <v>170</v>
      </c>
      <c r="C54" s="172" t="s">
        <v>171</v>
      </c>
      <c r="D54" s="173" t="s">
        <v>98</v>
      </c>
      <c r="E54" s="174">
        <v>1</v>
      </c>
      <c r="F54" s="174"/>
      <c r="G54" s="175">
        <f t="shared" si="0"/>
        <v>0</v>
      </c>
      <c r="O54" s="169">
        <v>2</v>
      </c>
      <c r="AA54" s="147">
        <v>1</v>
      </c>
      <c r="AB54" s="147">
        <v>7</v>
      </c>
      <c r="AC54" s="147">
        <v>7</v>
      </c>
      <c r="AZ54" s="147">
        <v>2</v>
      </c>
      <c r="BA54" s="147">
        <f t="shared" si="11"/>
        <v>0</v>
      </c>
      <c r="BB54" s="147">
        <f t="shared" si="12"/>
        <v>0</v>
      </c>
      <c r="BC54" s="147">
        <f t="shared" si="13"/>
        <v>0</v>
      </c>
      <c r="BD54" s="147">
        <f t="shared" si="14"/>
        <v>0</v>
      </c>
      <c r="BE54" s="147">
        <f t="shared" si="15"/>
        <v>0</v>
      </c>
      <c r="CA54" s="176">
        <v>1</v>
      </c>
      <c r="CB54" s="176">
        <v>7</v>
      </c>
      <c r="CZ54" s="147">
        <v>2.40000000000018E-4</v>
      </c>
    </row>
    <row r="55" spans="1:104" x14ac:dyDescent="0.2">
      <c r="A55" s="170">
        <v>40</v>
      </c>
      <c r="B55" s="171" t="s">
        <v>172</v>
      </c>
      <c r="C55" s="172" t="s">
        <v>173</v>
      </c>
      <c r="D55" s="173" t="s">
        <v>98</v>
      </c>
      <c r="E55" s="174">
        <v>1</v>
      </c>
      <c r="F55" s="174"/>
      <c r="G55" s="175">
        <f t="shared" si="0"/>
        <v>0</v>
      </c>
      <c r="O55" s="169">
        <v>2</v>
      </c>
      <c r="AA55" s="147">
        <v>1</v>
      </c>
      <c r="AB55" s="147">
        <v>7</v>
      </c>
      <c r="AC55" s="147">
        <v>7</v>
      </c>
      <c r="AZ55" s="147">
        <v>2</v>
      </c>
      <c r="BA55" s="147">
        <f t="shared" si="11"/>
        <v>0</v>
      </c>
      <c r="BB55" s="147">
        <f t="shared" si="12"/>
        <v>0</v>
      </c>
      <c r="BC55" s="147">
        <f t="shared" si="13"/>
        <v>0</v>
      </c>
      <c r="BD55" s="147">
        <f t="shared" si="14"/>
        <v>0</v>
      </c>
      <c r="BE55" s="147">
        <f t="shared" si="15"/>
        <v>0</v>
      </c>
      <c r="CA55" s="176">
        <v>1</v>
      </c>
      <c r="CB55" s="176">
        <v>7</v>
      </c>
      <c r="CZ55" s="147">
        <v>2.10000000000043E-4</v>
      </c>
    </row>
    <row r="56" spans="1:104" x14ac:dyDescent="0.2">
      <c r="A56" s="170">
        <v>41</v>
      </c>
      <c r="B56" s="171" t="s">
        <v>174</v>
      </c>
      <c r="C56" s="172" t="s">
        <v>175</v>
      </c>
      <c r="D56" s="173" t="s">
        <v>98</v>
      </c>
      <c r="E56" s="174">
        <v>2</v>
      </c>
      <c r="F56" s="174"/>
      <c r="G56" s="175">
        <f t="shared" si="0"/>
        <v>0</v>
      </c>
      <c r="O56" s="169">
        <v>2</v>
      </c>
      <c r="AA56" s="147">
        <v>1</v>
      </c>
      <c r="AB56" s="147">
        <v>7</v>
      </c>
      <c r="AC56" s="147">
        <v>7</v>
      </c>
      <c r="AZ56" s="147">
        <v>2</v>
      </c>
      <c r="BA56" s="147">
        <f t="shared" si="11"/>
        <v>0</v>
      </c>
      <c r="BB56" s="147">
        <f t="shared" si="12"/>
        <v>0</v>
      </c>
      <c r="BC56" s="147">
        <f t="shared" si="13"/>
        <v>0</v>
      </c>
      <c r="BD56" s="147">
        <f t="shared" si="14"/>
        <v>0</v>
      </c>
      <c r="BE56" s="147">
        <f t="shared" si="15"/>
        <v>0</v>
      </c>
      <c r="CA56" s="176">
        <v>1</v>
      </c>
      <c r="CB56" s="176">
        <v>7</v>
      </c>
      <c r="CZ56" s="147">
        <v>2.10000000000043E-4</v>
      </c>
    </row>
    <row r="57" spans="1:104" x14ac:dyDescent="0.2">
      <c r="A57" s="170">
        <v>42</v>
      </c>
      <c r="B57" s="171" t="s">
        <v>176</v>
      </c>
      <c r="C57" s="172" t="s">
        <v>177</v>
      </c>
      <c r="D57" s="173" t="s">
        <v>98</v>
      </c>
      <c r="E57" s="174">
        <v>1</v>
      </c>
      <c r="F57" s="174"/>
      <c r="G57" s="175">
        <f t="shared" si="0"/>
        <v>0</v>
      </c>
      <c r="O57" s="169">
        <v>2</v>
      </c>
      <c r="AA57" s="147">
        <v>1</v>
      </c>
      <c r="AB57" s="147">
        <v>7</v>
      </c>
      <c r="AC57" s="147">
        <v>7</v>
      </c>
      <c r="AZ57" s="147">
        <v>2</v>
      </c>
      <c r="BA57" s="147">
        <f t="shared" si="11"/>
        <v>0</v>
      </c>
      <c r="BB57" s="147">
        <f t="shared" si="12"/>
        <v>0</v>
      </c>
      <c r="BC57" s="147">
        <f t="shared" si="13"/>
        <v>0</v>
      </c>
      <c r="BD57" s="147">
        <f t="shared" si="14"/>
        <v>0</v>
      </c>
      <c r="BE57" s="147">
        <f t="shared" si="15"/>
        <v>0</v>
      </c>
      <c r="CA57" s="176">
        <v>1</v>
      </c>
      <c r="CB57" s="176">
        <v>7</v>
      </c>
      <c r="CZ57" s="147">
        <v>1.1500000000008699E-3</v>
      </c>
    </row>
    <row r="58" spans="1:104" x14ac:dyDescent="0.2">
      <c r="A58" s="177"/>
      <c r="B58" s="178" t="s">
        <v>76</v>
      </c>
      <c r="C58" s="179" t="str">
        <f>CONCATENATE(B39," ",C39)</f>
        <v>725 Zařizovací předměty</v>
      </c>
      <c r="D58" s="180"/>
      <c r="E58" s="181"/>
      <c r="F58" s="182"/>
      <c r="G58" s="195">
        <f>SUM(G40:G57)</f>
        <v>0</v>
      </c>
      <c r="O58" s="169">
        <v>4</v>
      </c>
      <c r="BA58" s="183">
        <f>SUM(BA39:BA57)</f>
        <v>0</v>
      </c>
      <c r="BB58" s="183">
        <f>SUM(BB39:BB57)</f>
        <v>0</v>
      </c>
      <c r="BC58" s="183">
        <f>SUM(BC39:BC57)</f>
        <v>0</v>
      </c>
      <c r="BD58" s="183">
        <f>SUM(BD39:BD57)</f>
        <v>0</v>
      </c>
      <c r="BE58" s="183">
        <f>SUM(BE39:BE57)</f>
        <v>0</v>
      </c>
    </row>
    <row r="59" spans="1:104" x14ac:dyDescent="0.2">
      <c r="A59" s="162" t="s">
        <v>74</v>
      </c>
      <c r="B59" s="163" t="s">
        <v>178</v>
      </c>
      <c r="C59" s="164" t="s">
        <v>179</v>
      </c>
      <c r="D59" s="165"/>
      <c r="E59" s="166"/>
      <c r="F59" s="166"/>
      <c r="G59" s="175"/>
      <c r="H59" s="168"/>
      <c r="I59" s="168"/>
      <c r="O59" s="169">
        <v>1</v>
      </c>
    </row>
    <row r="60" spans="1:104" ht="22.5" x14ac:dyDescent="0.2">
      <c r="A60" s="170">
        <v>43</v>
      </c>
      <c r="B60" s="171" t="s">
        <v>180</v>
      </c>
      <c r="C60" s="172" t="s">
        <v>181</v>
      </c>
      <c r="D60" s="173" t="s">
        <v>98</v>
      </c>
      <c r="E60" s="174">
        <v>2</v>
      </c>
      <c r="F60" s="174"/>
      <c r="G60" s="175">
        <f t="shared" si="0"/>
        <v>0</v>
      </c>
      <c r="O60" s="169">
        <v>2</v>
      </c>
      <c r="AA60" s="147">
        <v>1</v>
      </c>
      <c r="AB60" s="147">
        <v>7</v>
      </c>
      <c r="AC60" s="147">
        <v>7</v>
      </c>
      <c r="AZ60" s="147">
        <v>2</v>
      </c>
      <c r="BA60" s="147">
        <f>IF(AZ60=1,G60,0)</f>
        <v>0</v>
      </c>
      <c r="BB60" s="147">
        <f>IF(AZ60=2,G60,0)</f>
        <v>0</v>
      </c>
      <c r="BC60" s="147">
        <f>IF(AZ60=3,G60,0)</f>
        <v>0</v>
      </c>
      <c r="BD60" s="147">
        <f>IF(AZ60=4,G60,0)</f>
        <v>0</v>
      </c>
      <c r="BE60" s="147">
        <f>IF(AZ60=5,G60,0)</f>
        <v>0</v>
      </c>
      <c r="CA60" s="176">
        <v>1</v>
      </c>
      <c r="CB60" s="176">
        <v>7</v>
      </c>
      <c r="CZ60" s="147">
        <v>3.00000000000022E-5</v>
      </c>
    </row>
    <row r="61" spans="1:104" ht="22.5" x14ac:dyDescent="0.2">
      <c r="A61" s="170">
        <v>44</v>
      </c>
      <c r="B61" s="171" t="s">
        <v>182</v>
      </c>
      <c r="C61" s="172" t="s">
        <v>183</v>
      </c>
      <c r="D61" s="173" t="s">
        <v>98</v>
      </c>
      <c r="E61" s="174">
        <v>2</v>
      </c>
      <c r="F61" s="174">
        <v>0</v>
      </c>
      <c r="G61" s="175">
        <f t="shared" si="0"/>
        <v>0</v>
      </c>
      <c r="O61" s="169">
        <v>2</v>
      </c>
      <c r="AA61" s="147">
        <v>1</v>
      </c>
      <c r="AB61" s="147">
        <v>7</v>
      </c>
      <c r="AC61" s="147">
        <v>7</v>
      </c>
      <c r="AZ61" s="147">
        <v>2</v>
      </c>
      <c r="BA61" s="147">
        <f>IF(AZ61=1,G61,0)</f>
        <v>0</v>
      </c>
      <c r="BB61" s="147">
        <f>IF(AZ61=2,G61,0)</f>
        <v>0</v>
      </c>
      <c r="BC61" s="147">
        <f>IF(AZ61=3,G61,0)</f>
        <v>0</v>
      </c>
      <c r="BD61" s="147">
        <f>IF(AZ61=4,G61,0)</f>
        <v>0</v>
      </c>
      <c r="BE61" s="147">
        <f>IF(AZ61=5,G61,0)</f>
        <v>0</v>
      </c>
      <c r="CA61" s="176">
        <v>1</v>
      </c>
      <c r="CB61" s="176">
        <v>7</v>
      </c>
      <c r="CZ61" s="147">
        <v>3.00000000000022E-5</v>
      </c>
    </row>
    <row r="62" spans="1:104" x14ac:dyDescent="0.2">
      <c r="A62" s="170">
        <v>45</v>
      </c>
      <c r="B62" s="171" t="s">
        <v>184</v>
      </c>
      <c r="C62" s="172" t="s">
        <v>185</v>
      </c>
      <c r="D62" s="173" t="s">
        <v>98</v>
      </c>
      <c r="E62" s="174">
        <v>1</v>
      </c>
      <c r="F62" s="174"/>
      <c r="G62" s="175">
        <f t="shared" si="0"/>
        <v>0</v>
      </c>
      <c r="O62" s="169">
        <v>2</v>
      </c>
      <c r="AA62" s="147">
        <v>1</v>
      </c>
      <c r="AB62" s="147">
        <v>7</v>
      </c>
      <c r="AC62" s="147">
        <v>7</v>
      </c>
      <c r="AZ62" s="147">
        <v>2</v>
      </c>
      <c r="BA62" s="147">
        <f>IF(AZ62=1,G62,0)</f>
        <v>0</v>
      </c>
      <c r="BB62" s="147">
        <f>IF(AZ62=2,G62,0)</f>
        <v>0</v>
      </c>
      <c r="BC62" s="147">
        <f>IF(AZ62=3,G62,0)</f>
        <v>0</v>
      </c>
      <c r="BD62" s="147">
        <f>IF(AZ62=4,G62,0)</f>
        <v>0</v>
      </c>
      <c r="BE62" s="147">
        <f>IF(AZ62=5,G62,0)</f>
        <v>0</v>
      </c>
      <c r="CA62" s="176">
        <v>1</v>
      </c>
      <c r="CB62" s="176">
        <v>7</v>
      </c>
      <c r="CZ62" s="147">
        <v>3.9999999999984499E-5</v>
      </c>
    </row>
    <row r="63" spans="1:104" x14ac:dyDescent="0.2">
      <c r="A63" s="177"/>
      <c r="B63" s="178" t="s">
        <v>76</v>
      </c>
      <c r="C63" s="179" t="str">
        <f>CONCATENATE(B59," ",C59)</f>
        <v>734 Armatury</v>
      </c>
      <c r="D63" s="180"/>
      <c r="E63" s="181"/>
      <c r="F63" s="182"/>
      <c r="G63" s="195">
        <f>SUM(G60:G62)</f>
        <v>0</v>
      </c>
      <c r="O63" s="169">
        <v>4</v>
      </c>
      <c r="BA63" s="183">
        <f>SUM(BA59:BA62)</f>
        <v>0</v>
      </c>
      <c r="BB63" s="183">
        <f>SUM(BB59:BB62)</f>
        <v>0</v>
      </c>
      <c r="BC63" s="183">
        <f>SUM(BC59:BC62)</f>
        <v>0</v>
      </c>
      <c r="BD63" s="183">
        <f>SUM(BD59:BD62)</f>
        <v>0</v>
      </c>
      <c r="BE63" s="183">
        <f>SUM(BE59:BE62)</f>
        <v>0</v>
      </c>
    </row>
    <row r="64" spans="1:104" x14ac:dyDescent="0.2">
      <c r="A64" s="162" t="s">
        <v>74</v>
      </c>
      <c r="B64" s="163" t="s">
        <v>186</v>
      </c>
      <c r="C64" s="164" t="s">
        <v>187</v>
      </c>
      <c r="D64" s="165"/>
      <c r="E64" s="166"/>
      <c r="F64" s="166"/>
      <c r="G64" s="175"/>
      <c r="H64" s="168"/>
      <c r="I64" s="168"/>
      <c r="O64" s="169">
        <v>1</v>
      </c>
    </row>
    <row r="65" spans="1:104" x14ac:dyDescent="0.2">
      <c r="A65" s="170">
        <v>46</v>
      </c>
      <c r="B65" s="171" t="s">
        <v>188</v>
      </c>
      <c r="C65" s="172" t="s">
        <v>189</v>
      </c>
      <c r="D65" s="173" t="s">
        <v>85</v>
      </c>
      <c r="E65" s="174">
        <v>23</v>
      </c>
      <c r="F65" s="174">
        <v>0</v>
      </c>
      <c r="G65" s="175">
        <f t="shared" si="0"/>
        <v>0</v>
      </c>
      <c r="O65" s="169">
        <v>2</v>
      </c>
      <c r="AA65" s="147">
        <v>1</v>
      </c>
      <c r="AB65" s="147">
        <v>7</v>
      </c>
      <c r="AC65" s="147">
        <v>7</v>
      </c>
      <c r="AZ65" s="147">
        <v>2</v>
      </c>
      <c r="BA65" s="147">
        <f t="shared" ref="BA65:BA70" si="16">IF(AZ65=1,G65,0)</f>
        <v>0</v>
      </c>
      <c r="BB65" s="147">
        <f t="shared" ref="BB65:BB70" si="17">IF(AZ65=2,G65,0)</f>
        <v>0</v>
      </c>
      <c r="BC65" s="147">
        <f t="shared" ref="BC65:BC70" si="18">IF(AZ65=3,G65,0)</f>
        <v>0</v>
      </c>
      <c r="BD65" s="147">
        <f t="shared" ref="BD65:BD70" si="19">IF(AZ65=4,G65,0)</f>
        <v>0</v>
      </c>
      <c r="BE65" s="147">
        <f t="shared" ref="BE65:BE70" si="20">IF(AZ65=5,G65,0)</f>
        <v>0</v>
      </c>
      <c r="CA65" s="176">
        <v>1</v>
      </c>
      <c r="CB65" s="176">
        <v>7</v>
      </c>
      <c r="CZ65" s="147">
        <v>3.00000000000022E-5</v>
      </c>
    </row>
    <row r="66" spans="1:104" x14ac:dyDescent="0.2">
      <c r="A66" s="170">
        <v>47</v>
      </c>
      <c r="B66" s="171" t="s">
        <v>190</v>
      </c>
      <c r="C66" s="172" t="s">
        <v>191</v>
      </c>
      <c r="D66" s="173" t="s">
        <v>85</v>
      </c>
      <c r="E66" s="174">
        <v>8</v>
      </c>
      <c r="F66" s="174"/>
      <c r="G66" s="175">
        <f t="shared" si="0"/>
        <v>0</v>
      </c>
      <c r="O66" s="169">
        <v>2</v>
      </c>
      <c r="AA66" s="147">
        <v>1</v>
      </c>
      <c r="AB66" s="147">
        <v>7</v>
      </c>
      <c r="AC66" s="147">
        <v>7</v>
      </c>
      <c r="AZ66" s="147">
        <v>2</v>
      </c>
      <c r="BA66" s="147">
        <f t="shared" si="16"/>
        <v>0</v>
      </c>
      <c r="BB66" s="147">
        <f t="shared" si="17"/>
        <v>0</v>
      </c>
      <c r="BC66" s="147">
        <f t="shared" si="18"/>
        <v>0</v>
      </c>
      <c r="BD66" s="147">
        <f t="shared" si="19"/>
        <v>0</v>
      </c>
      <c r="BE66" s="147">
        <f t="shared" si="20"/>
        <v>0</v>
      </c>
      <c r="CA66" s="176">
        <v>1</v>
      </c>
      <c r="CB66" s="176">
        <v>7</v>
      </c>
      <c r="CZ66" s="147">
        <v>3.00000000000022E-5</v>
      </c>
    </row>
    <row r="67" spans="1:104" x14ac:dyDescent="0.2">
      <c r="A67" s="170">
        <v>48</v>
      </c>
      <c r="B67" s="171" t="s">
        <v>192</v>
      </c>
      <c r="C67" s="172" t="s">
        <v>193</v>
      </c>
      <c r="D67" s="173" t="s">
        <v>109</v>
      </c>
      <c r="E67" s="174">
        <v>2</v>
      </c>
      <c r="F67" s="174"/>
      <c r="G67" s="175">
        <f t="shared" si="0"/>
        <v>0</v>
      </c>
      <c r="O67" s="169">
        <v>2</v>
      </c>
      <c r="AA67" s="147">
        <v>1</v>
      </c>
      <c r="AB67" s="147">
        <v>7</v>
      </c>
      <c r="AC67" s="147">
        <v>7</v>
      </c>
      <c r="AZ67" s="147">
        <v>2</v>
      </c>
      <c r="BA67" s="147">
        <f t="shared" si="16"/>
        <v>0</v>
      </c>
      <c r="BB67" s="147">
        <f t="shared" si="17"/>
        <v>0</v>
      </c>
      <c r="BC67" s="147">
        <f t="shared" si="18"/>
        <v>0</v>
      </c>
      <c r="BD67" s="147">
        <f t="shared" si="19"/>
        <v>0</v>
      </c>
      <c r="BE67" s="147">
        <f t="shared" si="20"/>
        <v>0</v>
      </c>
      <c r="CA67" s="176">
        <v>1</v>
      </c>
      <c r="CB67" s="176">
        <v>7</v>
      </c>
      <c r="CZ67" s="147">
        <v>3.00000000000022E-5</v>
      </c>
    </row>
    <row r="68" spans="1:104" x14ac:dyDescent="0.2">
      <c r="A68" s="170">
        <v>49</v>
      </c>
      <c r="B68" s="171" t="s">
        <v>194</v>
      </c>
      <c r="C68" s="172" t="s">
        <v>195</v>
      </c>
      <c r="D68" s="173" t="s">
        <v>109</v>
      </c>
      <c r="E68" s="174">
        <v>1</v>
      </c>
      <c r="F68" s="174"/>
      <c r="G68" s="175">
        <f t="shared" si="0"/>
        <v>0</v>
      </c>
      <c r="O68" s="169">
        <v>2</v>
      </c>
      <c r="AA68" s="147">
        <v>1</v>
      </c>
      <c r="AB68" s="147">
        <v>7</v>
      </c>
      <c r="AC68" s="147">
        <v>7</v>
      </c>
      <c r="AZ68" s="147">
        <v>2</v>
      </c>
      <c r="BA68" s="147">
        <f t="shared" si="16"/>
        <v>0</v>
      </c>
      <c r="BB68" s="147">
        <f t="shared" si="17"/>
        <v>0</v>
      </c>
      <c r="BC68" s="147">
        <f t="shared" si="18"/>
        <v>0</v>
      </c>
      <c r="BD68" s="147">
        <f t="shared" si="19"/>
        <v>0</v>
      </c>
      <c r="BE68" s="147">
        <f t="shared" si="20"/>
        <v>0</v>
      </c>
      <c r="CA68" s="176">
        <v>1</v>
      </c>
      <c r="CB68" s="176">
        <v>7</v>
      </c>
      <c r="CZ68" s="147">
        <v>0</v>
      </c>
    </row>
    <row r="69" spans="1:104" x14ac:dyDescent="0.2">
      <c r="A69" s="170">
        <v>50</v>
      </c>
      <c r="B69" s="171" t="s">
        <v>196</v>
      </c>
      <c r="C69" s="172" t="s">
        <v>197</v>
      </c>
      <c r="D69" s="173" t="s">
        <v>109</v>
      </c>
      <c r="E69" s="174">
        <v>1</v>
      </c>
      <c r="F69" s="174"/>
      <c r="G69" s="175">
        <f t="shared" si="0"/>
        <v>0</v>
      </c>
      <c r="O69" s="169">
        <v>2</v>
      </c>
      <c r="AA69" s="147">
        <v>1</v>
      </c>
      <c r="AB69" s="147">
        <v>7</v>
      </c>
      <c r="AC69" s="147">
        <v>7</v>
      </c>
      <c r="AZ69" s="147">
        <v>2</v>
      </c>
      <c r="BA69" s="147">
        <f t="shared" si="16"/>
        <v>0</v>
      </c>
      <c r="BB69" s="147">
        <f t="shared" si="17"/>
        <v>0</v>
      </c>
      <c r="BC69" s="147">
        <f t="shared" si="18"/>
        <v>0</v>
      </c>
      <c r="BD69" s="147">
        <f t="shared" si="19"/>
        <v>0</v>
      </c>
      <c r="BE69" s="147">
        <f t="shared" si="20"/>
        <v>0</v>
      </c>
      <c r="CA69" s="176">
        <v>1</v>
      </c>
      <c r="CB69" s="176">
        <v>7</v>
      </c>
      <c r="CZ69" s="147">
        <v>0</v>
      </c>
    </row>
    <row r="70" spans="1:104" x14ac:dyDescent="0.2">
      <c r="A70" s="170">
        <v>51</v>
      </c>
      <c r="B70" s="171" t="s">
        <v>198</v>
      </c>
      <c r="C70" s="172" t="s">
        <v>199</v>
      </c>
      <c r="D70" s="173" t="s">
        <v>200</v>
      </c>
      <c r="E70" s="174">
        <v>24</v>
      </c>
      <c r="F70" s="174"/>
      <c r="G70" s="175">
        <f t="shared" si="0"/>
        <v>0</v>
      </c>
      <c r="O70" s="169">
        <v>2</v>
      </c>
      <c r="AA70" s="147">
        <v>10</v>
      </c>
      <c r="AB70" s="147">
        <v>0</v>
      </c>
      <c r="AC70" s="147">
        <v>8</v>
      </c>
      <c r="AZ70" s="147">
        <v>5</v>
      </c>
      <c r="BA70" s="147">
        <f t="shared" si="16"/>
        <v>0</v>
      </c>
      <c r="BB70" s="147">
        <f t="shared" si="17"/>
        <v>0</v>
      </c>
      <c r="BC70" s="147">
        <f t="shared" si="18"/>
        <v>0</v>
      </c>
      <c r="BD70" s="147">
        <f t="shared" si="19"/>
        <v>0</v>
      </c>
      <c r="BE70" s="147">
        <f t="shared" si="20"/>
        <v>0</v>
      </c>
      <c r="CA70" s="176">
        <v>10</v>
      </c>
      <c r="CB70" s="176">
        <v>0</v>
      </c>
      <c r="CZ70" s="147">
        <v>0</v>
      </c>
    </row>
    <row r="71" spans="1:104" x14ac:dyDescent="0.2">
      <c r="A71" s="177"/>
      <c r="B71" s="178" t="s">
        <v>76</v>
      </c>
      <c r="C71" s="179" t="str">
        <f>CONCATENATE(B64," ",C64)</f>
        <v>799 Ostatní</v>
      </c>
      <c r="D71" s="180"/>
      <c r="E71" s="181"/>
      <c r="F71" s="182"/>
      <c r="G71" s="197">
        <f>SUM(G65:G70)</f>
        <v>0</v>
      </c>
      <c r="O71" s="169">
        <v>4</v>
      </c>
      <c r="BA71" s="183">
        <f>SUM(BA64:BA70)</f>
        <v>0</v>
      </c>
      <c r="BB71" s="183">
        <f>SUM(BB64:BB70)</f>
        <v>0</v>
      </c>
      <c r="BC71" s="183">
        <f>SUM(BC64:BC70)</f>
        <v>0</v>
      </c>
      <c r="BD71" s="183">
        <f>SUM(BD64:BD70)</f>
        <v>0</v>
      </c>
      <c r="BE71" s="183">
        <f>SUM(BE64:BE70)</f>
        <v>0</v>
      </c>
    </row>
    <row r="72" spans="1:104" x14ac:dyDescent="0.2">
      <c r="E72" s="147"/>
      <c r="G72" s="196">
        <f>SUM(G8:G12)</f>
        <v>0</v>
      </c>
    </row>
    <row r="73" spans="1:104" x14ac:dyDescent="0.2">
      <c r="E73" s="147"/>
    </row>
    <row r="74" spans="1:104" x14ac:dyDescent="0.2">
      <c r="E74" s="147"/>
    </row>
    <row r="75" spans="1:104" x14ac:dyDescent="0.2">
      <c r="E75" s="147"/>
    </row>
    <row r="76" spans="1:104" x14ac:dyDescent="0.2">
      <c r="E76" s="147"/>
    </row>
    <row r="77" spans="1:104" x14ac:dyDescent="0.2">
      <c r="E77" s="147"/>
    </row>
    <row r="78" spans="1:104" x14ac:dyDescent="0.2">
      <c r="E78" s="147"/>
    </row>
    <row r="79" spans="1:104" x14ac:dyDescent="0.2">
      <c r="E79" s="147"/>
    </row>
    <row r="80" spans="1:104" x14ac:dyDescent="0.2">
      <c r="E80" s="147"/>
    </row>
    <row r="81" spans="1:7" x14ac:dyDescent="0.2">
      <c r="E81" s="147"/>
    </row>
    <row r="82" spans="1:7" x14ac:dyDescent="0.2">
      <c r="E82" s="147"/>
    </row>
    <row r="83" spans="1:7" x14ac:dyDescent="0.2">
      <c r="E83" s="147"/>
    </row>
    <row r="84" spans="1:7" x14ac:dyDescent="0.2">
      <c r="E84" s="147"/>
    </row>
    <row r="85" spans="1:7" x14ac:dyDescent="0.2">
      <c r="E85" s="147"/>
    </row>
    <row r="86" spans="1:7" x14ac:dyDescent="0.2">
      <c r="E86" s="147"/>
    </row>
    <row r="87" spans="1:7" x14ac:dyDescent="0.2">
      <c r="E87" s="147"/>
    </row>
    <row r="88" spans="1:7" x14ac:dyDescent="0.2">
      <c r="E88" s="147"/>
    </row>
    <row r="89" spans="1:7" x14ac:dyDescent="0.2">
      <c r="E89" s="147"/>
    </row>
    <row r="90" spans="1:7" x14ac:dyDescent="0.2">
      <c r="E90" s="147"/>
    </row>
    <row r="91" spans="1:7" x14ac:dyDescent="0.2">
      <c r="E91" s="147"/>
    </row>
    <row r="92" spans="1:7" x14ac:dyDescent="0.2">
      <c r="E92" s="147"/>
    </row>
    <row r="93" spans="1:7" x14ac:dyDescent="0.2">
      <c r="E93" s="147"/>
    </row>
    <row r="94" spans="1:7" x14ac:dyDescent="0.2">
      <c r="E94" s="147"/>
    </row>
    <row r="95" spans="1:7" x14ac:dyDescent="0.2">
      <c r="A95" s="184"/>
      <c r="B95" s="184"/>
      <c r="C95" s="184"/>
      <c r="D95" s="184"/>
      <c r="E95" s="184"/>
      <c r="F95" s="184"/>
      <c r="G95" s="184"/>
    </row>
    <row r="96" spans="1:7" x14ac:dyDescent="0.2">
      <c r="A96" s="184"/>
      <c r="B96" s="184"/>
      <c r="C96" s="184"/>
      <c r="D96" s="184"/>
      <c r="E96" s="184"/>
      <c r="F96" s="184"/>
      <c r="G96" s="184"/>
    </row>
    <row r="97" spans="1:7" x14ac:dyDescent="0.2">
      <c r="A97" s="184"/>
      <c r="B97" s="184"/>
      <c r="C97" s="184"/>
      <c r="D97" s="184"/>
      <c r="E97" s="184"/>
      <c r="F97" s="184"/>
      <c r="G97" s="184"/>
    </row>
    <row r="98" spans="1:7" x14ac:dyDescent="0.2">
      <c r="A98" s="184"/>
      <c r="B98" s="184"/>
      <c r="C98" s="184"/>
      <c r="D98" s="184"/>
      <c r="E98" s="184"/>
      <c r="F98" s="184"/>
      <c r="G98" s="184"/>
    </row>
    <row r="99" spans="1:7" x14ac:dyDescent="0.2">
      <c r="E99" s="147"/>
    </row>
    <row r="100" spans="1:7" x14ac:dyDescent="0.2">
      <c r="E100" s="147"/>
    </row>
    <row r="101" spans="1:7" x14ac:dyDescent="0.2">
      <c r="E101" s="147"/>
    </row>
    <row r="102" spans="1:7" x14ac:dyDescent="0.2">
      <c r="E102" s="147"/>
    </row>
    <row r="103" spans="1:7" x14ac:dyDescent="0.2">
      <c r="E103" s="147"/>
    </row>
    <row r="104" spans="1:7" x14ac:dyDescent="0.2">
      <c r="E104" s="147"/>
    </row>
    <row r="105" spans="1:7" x14ac:dyDescent="0.2">
      <c r="E105" s="147"/>
    </row>
    <row r="106" spans="1:7" x14ac:dyDescent="0.2">
      <c r="E106" s="147"/>
    </row>
    <row r="107" spans="1:7" x14ac:dyDescent="0.2">
      <c r="E107" s="147"/>
    </row>
    <row r="108" spans="1:7" x14ac:dyDescent="0.2">
      <c r="E108" s="147"/>
    </row>
    <row r="109" spans="1:7" x14ac:dyDescent="0.2">
      <c r="E109" s="147"/>
    </row>
    <row r="110" spans="1:7" x14ac:dyDescent="0.2">
      <c r="E110" s="147"/>
    </row>
    <row r="111" spans="1:7" x14ac:dyDescent="0.2">
      <c r="E111" s="147"/>
    </row>
    <row r="112" spans="1:7" x14ac:dyDescent="0.2">
      <c r="E112" s="147"/>
    </row>
    <row r="113" spans="5:5" x14ac:dyDescent="0.2">
      <c r="E113" s="147"/>
    </row>
    <row r="114" spans="5:5" x14ac:dyDescent="0.2">
      <c r="E114" s="147"/>
    </row>
    <row r="115" spans="5:5" x14ac:dyDescent="0.2">
      <c r="E115" s="147"/>
    </row>
    <row r="116" spans="5:5" x14ac:dyDescent="0.2">
      <c r="E116" s="147"/>
    </row>
    <row r="117" spans="5:5" x14ac:dyDescent="0.2">
      <c r="E117" s="147"/>
    </row>
    <row r="118" spans="5:5" x14ac:dyDescent="0.2">
      <c r="E118" s="147"/>
    </row>
    <row r="119" spans="5:5" x14ac:dyDescent="0.2">
      <c r="E119" s="147"/>
    </row>
    <row r="120" spans="5:5" x14ac:dyDescent="0.2">
      <c r="E120" s="147"/>
    </row>
    <row r="121" spans="5:5" x14ac:dyDescent="0.2">
      <c r="E121" s="147"/>
    </row>
    <row r="122" spans="5:5" x14ac:dyDescent="0.2">
      <c r="E122" s="147"/>
    </row>
    <row r="123" spans="5:5" x14ac:dyDescent="0.2">
      <c r="E123" s="147"/>
    </row>
    <row r="124" spans="5:5" x14ac:dyDescent="0.2">
      <c r="E124" s="147"/>
    </row>
    <row r="125" spans="5:5" x14ac:dyDescent="0.2">
      <c r="E125" s="147"/>
    </row>
    <row r="126" spans="5:5" x14ac:dyDescent="0.2">
      <c r="E126" s="147"/>
    </row>
    <row r="127" spans="5:5" x14ac:dyDescent="0.2">
      <c r="E127" s="147"/>
    </row>
    <row r="128" spans="5:5" x14ac:dyDescent="0.2">
      <c r="E128" s="147"/>
    </row>
    <row r="129" spans="1:7" x14ac:dyDescent="0.2">
      <c r="E129" s="147"/>
    </row>
    <row r="130" spans="1:7" x14ac:dyDescent="0.2">
      <c r="A130" s="185"/>
      <c r="B130" s="185"/>
    </row>
    <row r="131" spans="1:7" x14ac:dyDescent="0.2">
      <c r="A131" s="184"/>
      <c r="B131" s="184"/>
      <c r="C131" s="186"/>
      <c r="D131" s="186"/>
      <c r="E131" s="187"/>
      <c r="F131" s="186"/>
      <c r="G131" s="188"/>
    </row>
    <row r="132" spans="1:7" x14ac:dyDescent="0.2">
      <c r="A132" s="189"/>
      <c r="B132" s="189"/>
      <c r="C132" s="184"/>
      <c r="D132" s="184"/>
      <c r="E132" s="190"/>
      <c r="F132" s="184"/>
      <c r="G132" s="184"/>
    </row>
    <row r="133" spans="1:7" x14ac:dyDescent="0.2">
      <c r="A133" s="184"/>
      <c r="B133" s="184"/>
      <c r="C133" s="184"/>
      <c r="D133" s="184"/>
      <c r="E133" s="190"/>
      <c r="F133" s="184"/>
      <c r="G133" s="184"/>
    </row>
    <row r="134" spans="1:7" x14ac:dyDescent="0.2">
      <c r="A134" s="184"/>
      <c r="B134" s="184"/>
      <c r="C134" s="184"/>
      <c r="D134" s="184"/>
      <c r="E134" s="190"/>
      <c r="F134" s="184"/>
      <c r="G134" s="184"/>
    </row>
    <row r="135" spans="1:7" x14ac:dyDescent="0.2">
      <c r="A135" s="184"/>
      <c r="B135" s="184"/>
      <c r="C135" s="184"/>
      <c r="D135" s="184"/>
      <c r="E135" s="190"/>
      <c r="F135" s="184"/>
      <c r="G135" s="184"/>
    </row>
    <row r="136" spans="1:7" x14ac:dyDescent="0.2">
      <c r="A136" s="184"/>
      <c r="B136" s="184"/>
      <c r="C136" s="184"/>
      <c r="D136" s="184"/>
      <c r="E136" s="190"/>
      <c r="F136" s="184"/>
      <c r="G136" s="184"/>
    </row>
    <row r="137" spans="1:7" x14ac:dyDescent="0.2">
      <c r="A137" s="184"/>
      <c r="B137" s="184"/>
      <c r="C137" s="184"/>
      <c r="D137" s="184"/>
      <c r="E137" s="190"/>
      <c r="F137" s="184"/>
      <c r="G137" s="184"/>
    </row>
    <row r="138" spans="1:7" x14ac:dyDescent="0.2">
      <c r="A138" s="184"/>
      <c r="B138" s="184"/>
      <c r="C138" s="184"/>
      <c r="D138" s="184"/>
      <c r="E138" s="190"/>
      <c r="F138" s="184"/>
      <c r="G138" s="184"/>
    </row>
    <row r="139" spans="1:7" x14ac:dyDescent="0.2">
      <c r="A139" s="184"/>
      <c r="B139" s="184"/>
      <c r="C139" s="184"/>
      <c r="D139" s="184"/>
      <c r="E139" s="190"/>
      <c r="F139" s="184"/>
      <c r="G139" s="184"/>
    </row>
    <row r="140" spans="1:7" x14ac:dyDescent="0.2">
      <c r="A140" s="184"/>
      <c r="B140" s="184"/>
      <c r="C140" s="184"/>
      <c r="D140" s="184"/>
      <c r="E140" s="190"/>
      <c r="F140" s="184"/>
      <c r="G140" s="184"/>
    </row>
    <row r="141" spans="1:7" x14ac:dyDescent="0.2">
      <c r="A141" s="184"/>
      <c r="B141" s="184"/>
      <c r="C141" s="184"/>
      <c r="D141" s="184"/>
      <c r="E141" s="190"/>
      <c r="F141" s="184"/>
      <c r="G141" s="184"/>
    </row>
    <row r="142" spans="1:7" x14ac:dyDescent="0.2">
      <c r="A142" s="184"/>
      <c r="B142" s="184"/>
      <c r="C142" s="184"/>
      <c r="D142" s="184"/>
      <c r="E142" s="190"/>
      <c r="F142" s="184"/>
      <c r="G142" s="184"/>
    </row>
    <row r="143" spans="1:7" x14ac:dyDescent="0.2">
      <c r="A143" s="184"/>
      <c r="B143" s="184"/>
      <c r="C143" s="184"/>
      <c r="D143" s="184"/>
      <c r="E143" s="190"/>
      <c r="F143" s="184"/>
      <c r="G143" s="184"/>
    </row>
    <row r="144" spans="1:7" x14ac:dyDescent="0.2">
      <c r="A144" s="184"/>
      <c r="B144" s="184"/>
      <c r="C144" s="184"/>
      <c r="D144" s="184"/>
      <c r="E144" s="190"/>
      <c r="F144" s="184"/>
      <c r="G144" s="18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Pantůčková</dc:creator>
  <cp:lastModifiedBy>Ing. Josef Kuběna</cp:lastModifiedBy>
  <cp:lastPrinted>2015-12-22T14:09:49Z</cp:lastPrinted>
  <dcterms:created xsi:type="dcterms:W3CDTF">2015-12-22T13:42:39Z</dcterms:created>
  <dcterms:modified xsi:type="dcterms:W3CDTF">2019-04-12T06:32:39Z</dcterms:modified>
</cp:coreProperties>
</file>