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Rekapitulace stavby" sheetId="1" r:id="rId1"/>
    <sheet name="SO 000 - Všeobecné a před..." sheetId="2" r:id="rId2"/>
    <sheet name="SO 110 - Rozšíření stávaj..." sheetId="3" r:id="rId3"/>
    <sheet name="SO 111 - Pěší komunikace ..." sheetId="4" r:id="rId4"/>
    <sheet name="Pokyny pro vyplnění" sheetId="5" r:id="rId5"/>
  </sheets>
  <definedNames>
    <definedName name="_xlnm._FilterDatabase" localSheetId="1" hidden="1">'SO 000 - Všeobecné a před...'!$C$76:$K$89</definedName>
    <definedName name="_xlnm._FilterDatabase" localSheetId="2" hidden="1">'SO 110 - Rozšíření stávaj...'!$C$82:$K$284</definedName>
    <definedName name="_xlnm._FilterDatabase" localSheetId="3" hidden="1">'SO 111 - Pěší komunikace ...'!$C$81:$K$271</definedName>
    <definedName name="_xlnm.Print_Titles" localSheetId="0">'Rekapitulace stavby'!$49:$49</definedName>
    <definedName name="_xlnm.Print_Titles" localSheetId="1">'SO 000 - Všeobecné a před...'!$76:$76</definedName>
    <definedName name="_xlnm.Print_Titles" localSheetId="2">'SO 110 - Rozšíření stávaj...'!$82:$82</definedName>
    <definedName name="_xlnm.Print_Titles" localSheetId="3">'SO 111 - Pěší komunikace ...'!$81:$81</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1">'SO 000 - Všeobecné a před...'!$C$4:$J$36,'SO 000 - Všeobecné a před...'!$C$42:$J$58,'SO 000 - Všeobecné a před...'!$C$64:$K$89</definedName>
    <definedName name="_xlnm.Print_Area" localSheetId="2">'SO 110 - Rozšíření stávaj...'!$C$4:$J$36,'SO 110 - Rozšíření stávaj...'!$C$42:$J$64,'SO 110 - Rozšíření stávaj...'!$C$70:$K$284</definedName>
    <definedName name="_xlnm.Print_Area" localSheetId="3">'SO 111 - Pěší komunikace ...'!$C$4:$J$36,'SO 111 - Pěší komunikace ...'!$C$42:$J$63,'SO 111 - Pěší komunikace ...'!$C$69:$K$271</definedName>
  </definedNames>
  <calcPr fullCalcOnLoad="1"/>
</workbook>
</file>

<file path=xl/sharedStrings.xml><?xml version="1.0" encoding="utf-8"?>
<sst xmlns="http://schemas.openxmlformats.org/spreadsheetml/2006/main" count="4842" uniqueCount="906">
  <si>
    <t>Export VZ</t>
  </si>
  <si>
    <t>List obsahuje:</t>
  </si>
  <si>
    <t>1) Rekapitulace stavby</t>
  </si>
  <si>
    <t>2) Rekapitulace objektů stavby a soupisů prací</t>
  </si>
  <si>
    <t>3.0</t>
  </si>
  <si>
    <t>ZAMOK</t>
  </si>
  <si>
    <t>False</t>
  </si>
  <si>
    <t>{bc62d750-ae1a-4224-97e8-9e8e14615101}</t>
  </si>
  <si>
    <t>0,01</t>
  </si>
  <si>
    <t>21</t>
  </si>
  <si>
    <t>15</t>
  </si>
  <si>
    <t>REKAPITULACE STAVBY</t>
  </si>
  <si>
    <t>v ---  níže se nacházejí doplnkové a pomocné údaje k sestavám  --- v</t>
  </si>
  <si>
    <t>Návod na vyplnění</t>
  </si>
  <si>
    <t>0,001</t>
  </si>
  <si>
    <t>Kód:</t>
  </si>
  <si>
    <t>PD201702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</si>
  <si>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</si>
  <si>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</si>
  <si>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Rozšíření stávající cyklostezky v km 7,9-8,2 Nový Jičín-Bludovice</t>
  </si>
  <si>
    <t>KSO:</t>
  </si>
  <si>
    <t/>
  </si>
  <si>
    <t>CC-CZ:</t>
  </si>
  <si>
    <t>Místo:</t>
  </si>
  <si>
    <t xml:space="preserve"> </t>
  </si>
  <si>
    <t>Datum:</t>
  </si>
  <si>
    <t>17. 6. 2018</t>
  </si>
  <si>
    <t>Zadavatel:</t>
  </si>
  <si>
    <t>IČ:</t>
  </si>
  <si>
    <t>Město Nový Jičín</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</si>
  <si>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</si>
  <si>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</si>
  <si>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</si>
  <si>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</si>
  <si>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</si>
  <si>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</si>
  <si>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</si>
  <si>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</si>
  <si>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</si>
  <si>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</si>
  <si>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</si>
  <si>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</si>
  <si>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</si>
  <si>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</si>
  <si>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</si>
  <si>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</si>
  <si>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</si>
  <si>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</si>
  <si>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</si>
  <si>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</si>
  <si>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</si>
  <si>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</si>
  <si>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</si>
  <si>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</si>
  <si>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</si>
  <si>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</si>
  <si>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</si>
  <si>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</si>
  <si>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</si>
  <si>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</si>
  <si>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</si>
  <si>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</si>
  <si>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</si>
  <si>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</si>
  <si>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</si>
  <si>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</si>
  <si>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</si>
  <si>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</si>
  <si>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</si>
  <si>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</si>
  <si>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</si>
  <si>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</si>
  <si>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</si>
  <si>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</si>
  <si>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</si>
  <si>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</si>
  <si>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Všeobecné a předběžné položky</t>
  </si>
  <si>
    <t>STA</t>
  </si>
  <si>
    <t>1</t>
  </si>
  <si>
    <t>{0d47bf34-f9dd-4403-b5d9-14a5a4b76702}</t>
  </si>
  <si>
    <t>2</t>
  </si>
  <si>
    <t>SO 110</t>
  </si>
  <si>
    <t>Rozšíření stávající cyklostezky</t>
  </si>
  <si>
    <t>{6359ab3a-fc9a-416d-85e4-1f33b050c150}</t>
  </si>
  <si>
    <t>SO 111</t>
  </si>
  <si>
    <t>Pěší komunikace vč.nástupní hrany AZ</t>
  </si>
  <si>
    <t>{64683fb6-5a41-4e17-9505-1cf777ded60f}</t>
  </si>
  <si>
    <t>1) Krycí list soupisu</t>
  </si>
  <si>
    <t>2) Rekapitulace</t>
  </si>
  <si>
    <t>3) Soupis prací</t>
  </si>
  <si>
    <t>Zpět na list:</t>
  </si>
  <si>
    <t>Rekapitulace stavby</t>
  </si>
  <si>
    <t>KRYCÍ LIST SOUPISU</t>
  </si>
  <si>
    <t>Objekt:</t>
  </si>
  <si>
    <t>SO 000 - Všeobecné a předběžné položky</t>
  </si>
  <si>
    <t>REKAPITULACE ČLENĚNÍ SOUPISU PRACÍ</t>
  </si>
  <si>
    <t>Kód dílu - Popis</t>
  </si>
  <si>
    <t>Cena celkem [CZK]</t>
  </si>
  <si>
    <t>Náklady soupisu celkem</t>
  </si>
  <si>
    <t>-1</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</si>
  <si>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</si>
  <si>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</si>
  <si>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</si>
  <si>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</si>
  <si>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</si>
  <si>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</si>
  <si>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</si>
  <si>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</si>
  <si>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</si>
  <si>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</si>
  <si>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</si>
  <si>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</si>
  <si>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</si>
  <si>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</si>
  <si>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</si>
  <si>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OST</t>
  </si>
  <si>
    <t>Ostatní</t>
  </si>
  <si>
    <t>4</t>
  </si>
  <si>
    <t>ROZPOCET</t>
  </si>
  <si>
    <t>K</t>
  </si>
  <si>
    <t>R001</t>
  </si>
  <si>
    <t>Poznámka k položce:
činnost ÚOZI - vytýčení stavby, vytýčení obvodu staveniště, zaměření</t>
  </si>
  <si>
    <t>soub</t>
  </si>
  <si>
    <t>262144</t>
  </si>
  <si>
    <t>-112580757</t>
  </si>
  <si>
    <t>R002</t>
  </si>
  <si>
    <t>Zpracování geometrického plánu stavby</t>
  </si>
  <si>
    <t>1573216324</t>
  </si>
  <si>
    <t>3</t>
  </si>
  <si>
    <t>R003</t>
  </si>
  <si>
    <t>Poznámka k položce:
vytýčení stávajících podzemních   inženýrských sítí před zahájením zemních prací</t>
  </si>
  <si>
    <t>-2044893223</t>
  </si>
  <si>
    <t>R004</t>
  </si>
  <si>
    <t>Poznámka k položce:
Pomocné práce pro ochranu inženýrských sítí v souladu s požadavky správce</t>
  </si>
  <si>
    <t>-1390251909</t>
  </si>
  <si>
    <t>5</t>
  </si>
  <si>
    <t>R005</t>
  </si>
  <si>
    <t>Poznámka k položce:
zkoušky v souladu s TKP  na celou stavbu (pokud není obsaženo v položkách)</t>
  </si>
  <si>
    <t>-1090913976</t>
  </si>
  <si>
    <t>6</t>
  </si>
  <si>
    <t>R006</t>
  </si>
  <si>
    <t>Koordinace archeologického dozoru</t>
  </si>
  <si>
    <t>35390061</t>
  </si>
  <si>
    <t>7</t>
  </si>
  <si>
    <t>R007</t>
  </si>
  <si>
    <t>Vyypracování dokumentace skutečného provedení stavby</t>
  </si>
  <si>
    <t>-606110346</t>
  </si>
  <si>
    <t>8</t>
  </si>
  <si>
    <t>R008</t>
  </si>
  <si>
    <t xml:space="preserve">Poznámka k položce:
Fotodokumentace stavby v průběhu stavby </t>
  </si>
  <si>
    <t>1336493981</t>
  </si>
  <si>
    <t>9</t>
  </si>
  <si>
    <t>R009</t>
  </si>
  <si>
    <t>Pasportizace komunikací používaných stavbou</t>
  </si>
  <si>
    <t>1769033252</t>
  </si>
  <si>
    <t>10</t>
  </si>
  <si>
    <t>R010</t>
  </si>
  <si>
    <t>Publicita - velkoplošný billboard</t>
  </si>
  <si>
    <t>-937169012</t>
  </si>
  <si>
    <t>11</t>
  </si>
  <si>
    <t>R011</t>
  </si>
  <si>
    <t>Publicita - pamětní deska</t>
  </si>
  <si>
    <t>-679383913</t>
  </si>
  <si>
    <t>SO 110 - Rozšíření stávající cyklostezky</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</si>
  <si>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</si>
  <si>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</si>
  <si>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</si>
  <si>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</si>
  <si>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</si>
  <si>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</si>
  <si>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</si>
  <si>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HSV</t>
  </si>
  <si>
    <t>Práce a dodávky HSV</t>
  </si>
  <si>
    <t>Zemní práce</t>
  </si>
  <si>
    <t>75</t>
  </si>
  <si>
    <t>111301111</t>
  </si>
  <si>
    <t>Sejmutí drnu tl. do 100 mm, v jakékoliv ploše</t>
  </si>
  <si>
    <t>m2</t>
  </si>
  <si>
    <t>CS ÚRS 2017 01</t>
  </si>
  <si>
    <t>-1413953130</t>
  </si>
  <si>
    <t>PSC</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</si>
  <si>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</si>
  <si>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67</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</si>
  <si>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</si>
  <si>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</si>
  <si>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-255941031</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</si>
  <si>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</si>
  <si>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</si>
  <si>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"reliéfní dlažba u přechodu" 5*0,4</t>
  </si>
  <si>
    <t>113107112</t>
  </si>
  <si>
    <t>Odstranění podkladů nebo krytů s přemístěním hmot na skládku na vzdálenost do 3 m nebo s naložením na dopravní prostředek v ploše jednotlivě do 50 m2 z kameniva těženého, o tl. vrstvy přes 100 do 200 mm</t>
  </si>
  <si>
    <t>-719610009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</si>
  <si>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</si>
  <si>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113154113</t>
  </si>
  <si>
    <t>Frézování živičného podkladu nebo krytu s naložením na dopravní prostředek plochy do 500 m2 bez překážek v trase pruhu šířky do 0,5 m, tloušťky vrstvy 50 mm</t>
  </si>
  <si>
    <t>1968082156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</si>
  <si>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</si>
  <si>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"šířky 150 mm" 48,8</t>
  </si>
  <si>
    <t>"šířky 300 mm" 92,6</t>
  </si>
  <si>
    <t>Součet</t>
  </si>
  <si>
    <t>121101102</t>
  </si>
  <si>
    <t>Sejmutí ornice nebo lesní půdy s vodorovným přemístěním na hromady v místě upotřebení nebo na dočasné či trvalé skládky se složením, na vzdálenost přes 50 do 100 m</t>
  </si>
  <si>
    <t>m3</t>
  </si>
  <si>
    <t>643364834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</si>
  <si>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</si>
  <si>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"sejmutí ornice tl. 200 mm" 151,2*0,2</t>
  </si>
  <si>
    <t>122102201</t>
  </si>
  <si>
    <t>Odkopávky a prokopávky nezapažené pro silnice s přemístěním výkopku v příčných profilech na vzdálenost do 15 m nebo s naložením na dopravní prostředek v horninách tř. 1 a 2 do 100 m3</t>
  </si>
  <si>
    <t>-602262537</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</si>
  <si>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</si>
  <si>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"výkop" 292*0,26</t>
  </si>
  <si>
    <t>122202109</t>
  </si>
  <si>
    <t>Vykopávky v zemnících na suchu pro stavbu dálnic v hornině tř. 3 Příplatek k cenám za lepivost horniny tř. 3</t>
  </si>
  <si>
    <t>-540937746</t>
  </si>
  <si>
    <t xml:space="preserve">Poznámka k souboru cen:
1. Ceny lze použít i pro skrývky. 2. Ceny jsou určeny jen pro vykopávky v zemnících nezapažených. Jsou-li zemníky nebo jejich části zapažené, oceňují se vykopávky v nich podle čl. 3116 Všeobecných podmínek tohoto katalogu. 3. V cenách jsou započteny i náklady na přehození výkopku na vzdálenost do 3 m nebo naložení na dopravní prostředek. </t>
  </si>
  <si>
    <t>P</t>
  </si>
  <si>
    <t>Poznámka k položce:
50% množství výkopu</t>
  </si>
  <si>
    <t>292*0,26*0,5</t>
  </si>
  <si>
    <t>132201101</t>
  </si>
  <si>
    <t>Hloubení zapažených i nezapažených rýh šířky do 600 mm s urovnáním dna do předepsaného profilu a spádu v hornině tř. 3 do 100 m3</t>
  </si>
  <si>
    <t>148536135</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</si>
  <si>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</si>
  <si>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vč. odvozu, uložení a poplatku za skládku</t>
  </si>
  <si>
    <t>"patky pro zábradlí" 0,4*0,4*0,8*12</t>
  </si>
  <si>
    <t>"patky pro DZ" 0,4*0,4*0,8*8</t>
  </si>
  <si>
    <t>"drenáž" 0,5*0,5*292</t>
  </si>
  <si>
    <t>132201109</t>
  </si>
  <si>
    <t>Hloubení zapažených i nezapažených rýh šířky do 600 mm s urovnáním dna do předepsaného profilu a spádu v hornině tř. 3 Příplatek k cenám za lepivost horniny tř. 3</t>
  </si>
  <si>
    <t>435813040</t>
  </si>
  <si>
    <t>Poznámka k položce:
50% objemu výkopu</t>
  </si>
  <si>
    <t>"patky pro zábradlí - 50%" 0,4*0,4*0,8*12*0,5</t>
  </si>
  <si>
    <t>"patky pro DZ - 50%" 0,4*0,4*0,8*8*0,5</t>
  </si>
  <si>
    <t>74,28*0,5 'Přepočtené koeficientem množství</t>
  </si>
  <si>
    <t>162701105A</t>
  </si>
  <si>
    <t>Vodorovné přemístění výkopku nebo sypaniny po suchu na obvyklém dopravním prostředku, bez naložení výkopku, avšak se složením bez rozhrnutí z horniny tř. 1 až 4 na vzdálenost přes 9 000 do 10 000 m</t>
  </si>
  <si>
    <t>156517123</t>
  </si>
  <si>
    <t>Poznámka k položce:
odvoz na skládku</t>
  </si>
  <si>
    <t>"výkop z patek zábradlí" 1,536</t>
  </si>
  <si>
    <t>"odkopy" 75,92</t>
  </si>
  <si>
    <t>"drn" 74,123</t>
  </si>
  <si>
    <t>167101101</t>
  </si>
  <si>
    <t>Nakládání, skládání a překládání neulehlého výkopku nebo sypaniny nakládání, množství do 100 m3, z hornin tř. 1 až 4</t>
  </si>
  <si>
    <t>2121259300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</si>
  <si>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</si>
  <si>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171101111</t>
  </si>
  <si>
    <t>Uložení sypaniny do násypů s rozprostřením sypaniny ve vrstvách a s hrubým urovnáním zhutněných s uzavřením povrchu násypu z hornin nesoudržných sypkých s relativní ulehlostí I(d) 0,9 nebo v aktivní zóně</t>
  </si>
  <si>
    <t>1349251866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</si>
  <si>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</si>
  <si>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292*0,05</t>
  </si>
  <si>
    <t>M</t>
  </si>
  <si>
    <t>58344171R</t>
  </si>
  <si>
    <t>štěrkodrť frakce 0-32</t>
  </si>
  <si>
    <t>t</t>
  </si>
  <si>
    <t>-688803925</t>
  </si>
  <si>
    <t>0,05*292*2,2</t>
  </si>
  <si>
    <t>12</t>
  </si>
  <si>
    <t>171201201</t>
  </si>
  <si>
    <t>Uložení sypaniny na skládky</t>
  </si>
  <si>
    <t>-146077996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</si>
  <si>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</si>
  <si>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13</t>
  </si>
  <si>
    <t>171201211</t>
  </si>
  <si>
    <t>Uložení sypaniny poplatek za uložení sypaniny na skládce (skládkovné)</t>
  </si>
  <si>
    <t>-1600784105</t>
  </si>
  <si>
    <t>224,579*2,2 'Přepočtené koeficientem množství</t>
  </si>
  <si>
    <t>14</t>
  </si>
  <si>
    <t>181202305</t>
  </si>
  <si>
    <t>Úprava pláně na stavbách dálnic na násypech se zhutněním</t>
  </si>
  <si>
    <t>-142514499</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</si>
  <si>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</si>
  <si>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181301102</t>
  </si>
  <si>
    <t>Rozprostření a urovnání ornice v rovině nebo ve svahu sklonu do 1:5 při souvislé ploše do 500 m2, tl. vrstvy přes 100 do 150 mm</t>
  </si>
  <si>
    <t>-1597658737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</si>
  <si>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</si>
  <si>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nedostatek ornice bude nakoupen (13,185 m3)</t>
  </si>
  <si>
    <t>16</t>
  </si>
  <si>
    <t>181411131</t>
  </si>
  <si>
    <t>Založení trávníku na půdě předem připravené plochy do 1000 m2 výsevem včetně utažení parkového v rovině nebo na svahu do 1:5</t>
  </si>
  <si>
    <t>398124316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</si>
  <si>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</si>
  <si>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17</t>
  </si>
  <si>
    <t>00572410</t>
  </si>
  <si>
    <t>osivo směs travní parková</t>
  </si>
  <si>
    <t>kg</t>
  </si>
  <si>
    <t>CS ÚRS 2018 01</t>
  </si>
  <si>
    <t>-321150719</t>
  </si>
  <si>
    <t>146*0,03 'Přepočtené koeficientem množství</t>
  </si>
  <si>
    <t>18</t>
  </si>
  <si>
    <t>181411132</t>
  </si>
  <si>
    <t>Založení trávníku na půdě předem připravené plochy do 1000 m2 výsevem včetně utažení parkového na svahu přes 1:5 do 1:2</t>
  </si>
  <si>
    <t>333717416</t>
  </si>
  <si>
    <t>19</t>
  </si>
  <si>
    <t>-1212920822</t>
  </si>
  <si>
    <t>143,5*0,03 'Přepočtené koeficientem množství</t>
  </si>
  <si>
    <t>20</t>
  </si>
  <si>
    <t>182201101</t>
  </si>
  <si>
    <t>Svahování trvalých svahů do projektovaných profilů s potřebným přemístěním výkopku při svahování násypů v jakékoliv hornině</t>
  </si>
  <si>
    <t>-1845549350</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</si>
  <si>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</si>
  <si>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182301122</t>
  </si>
  <si>
    <t>Rozprostření a urovnání ornice ve svahu sklonu přes 1:5 při souvislé ploše do 500 m2, tl. vrstvy přes 100 do 150 mm</t>
  </si>
  <si>
    <t>-1653636221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</si>
  <si>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</si>
  <si>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22</t>
  </si>
  <si>
    <t>184807111</t>
  </si>
  <si>
    <t>Ochrana kmene bedněním před poškozením stavebním provozem zřízení</t>
  </si>
  <si>
    <t>CS ÚRS 2016 01</t>
  </si>
  <si>
    <t>120233158</t>
  </si>
  <si>
    <t>0,75*1,8*4*5</t>
  </si>
  <si>
    <t>23</t>
  </si>
  <si>
    <t>184807112</t>
  </si>
  <si>
    <t>Ochrana kmene bedněním před poškozením stavebním provozem odstranění</t>
  </si>
  <si>
    <t>1447000890</t>
  </si>
  <si>
    <t>Zakládání</t>
  </si>
  <si>
    <t>26</t>
  </si>
  <si>
    <t>212752212</t>
  </si>
  <si>
    <t>Trativody z drenážních trubek se zřízením štěrkopískového lože pod trubky a s jejich obsypem v průměrném celkovém množství do 0,15 m3/m v otevřeném výkopu z trubek plastových flexibilních D přes 65 do 100 mm</t>
  </si>
  <si>
    <t>m</t>
  </si>
  <si>
    <t>1174376987</t>
  </si>
  <si>
    <t>"drenážní rýha bez drenážní trubky" 292</t>
  </si>
  <si>
    <t>27</t>
  </si>
  <si>
    <t>275311125</t>
  </si>
  <si>
    <t>Základové konstrukce z betonu prostého patky a bloky ve výkopu nebo na hlavách pilot C 16/20</t>
  </si>
  <si>
    <t>-1635184945</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</si>
  <si>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</si>
  <si>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Vodorovné konstrukce</t>
  </si>
  <si>
    <t>68</t>
  </si>
  <si>
    <t>465511511</t>
  </si>
  <si>
    <t>Dlažba z lomového kamene upraveného vodorovná nebo plocha ve sklonu do 1:2 s dodáním hmot do malty MC 10, s vyplněním spár maltou MC 10 a s vyspárováním maltou MCS v ploše do 20 m2, tl. 200 mm</t>
  </si>
  <si>
    <t>559387877</t>
  </si>
  <si>
    <t>Komunikace pozemní</t>
  </si>
  <si>
    <t>24</t>
  </si>
  <si>
    <t>561081111</t>
  </si>
  <si>
    <t>Zřízení podkladu ze zeminy upravené hydraulickými pojivy vápnem, cementem nebo směsnými pojivy (materiál ve specifikaci) s rozprostřením, promísením, vlhčením, zhutněním a ošetřením vodou plochy do 1 000 m2, tloušťka po zhutnění přes 450 do 500 mm</t>
  </si>
  <si>
    <t>-129388154</t>
  </si>
  <si>
    <t xml:space="preserve">Poznámka k souboru cen: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</si>
  <si>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"zlepšení AZ hydraulickým pojivem" 613,2</t>
  </si>
  <si>
    <t>25</t>
  </si>
  <si>
    <t>58530171R</t>
  </si>
  <si>
    <t>vápno nehašené CL 90-Q pro úpravu zemin bezprašné</t>
  </si>
  <si>
    <t>1091616837</t>
  </si>
  <si>
    <t>(0,5*613,2*2,200*3/100)/1000</t>
  </si>
  <si>
    <t>30</t>
  </si>
  <si>
    <t>564861111</t>
  </si>
  <si>
    <t>Podklad ze štěrkodrti ŠD s rozprostřením a zhutněním, po zhutnění tl. 200 mm</t>
  </si>
  <si>
    <t>-1846748161</t>
  </si>
  <si>
    <t>31</t>
  </si>
  <si>
    <t>565135111</t>
  </si>
  <si>
    <t>Asfaltový beton vrstva podkladní ACP 16 (obalované kamenivo střednězrnné - OKS) s rozprostřením a zhutněním v pruhu šířky do 3 m, po zhutnění tl. 50 mm</t>
  </si>
  <si>
    <t>242319195</t>
  </si>
  <si>
    <t xml:space="preserve">Poznámka k souboru cen:
1. ČSN EN 13108-1 připouští pro ACP 16 pouze tl. 50 až 80 mm. </t>
  </si>
  <si>
    <t>65</t>
  </si>
  <si>
    <t>573111112</t>
  </si>
  <si>
    <t>Postřik infiltrační PI z asfaltu silničního s posypem kamenivem, v množství 1,00 kg/m2</t>
  </si>
  <si>
    <t>-1067707936</t>
  </si>
  <si>
    <t>66</t>
  </si>
  <si>
    <t>573211107</t>
  </si>
  <si>
    <t>Postřik spojovací PS bez posypu kamenivem z asfaltu silničního, v množství 0,30 kg/m2</t>
  </si>
  <si>
    <t>-1693373207</t>
  </si>
  <si>
    <t>32</t>
  </si>
  <si>
    <t>577143111</t>
  </si>
  <si>
    <t>Asfaltový beton vrstva obrusná ACO 8 (ABJ) s rozprostřením a se zhutněním z nemodifikovaného asfaltu v pruhu šířky do 3 m, po zhutnění tl. 50 mm</t>
  </si>
  <si>
    <t>1035153437</t>
  </si>
  <si>
    <t>33</t>
  </si>
  <si>
    <t>569903311</t>
  </si>
  <si>
    <t>Zřízení zemních krajnic z hornin jakékoliv třídy se zhutněním</t>
  </si>
  <si>
    <t>-105935889</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</si>
  <si>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</si>
  <si>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0,15*292</t>
  </si>
  <si>
    <t>36</t>
  </si>
  <si>
    <t>599141111</t>
  </si>
  <si>
    <t>Vyplnění spár mezi silničními dílci jakékoliv tloušťky živičnou zálivkou</t>
  </si>
  <si>
    <t>62568871</t>
  </si>
  <si>
    <t xml:space="preserve">Poznámka k souboru cen:
1. Ceny lze použít i pro vyplnění spár podkladu z betonu prostého, který se oceňuje cenami souboru cen 567 1 . - . . Podklad z prostého betonu. 2. V ceně 14-1111 jsou započteny i náklady na vyčištění spár. </t>
  </si>
  <si>
    <t>34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</si>
  <si>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</si>
  <si>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</si>
  <si>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1741667976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</si>
  <si>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</si>
  <si>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35</t>
  </si>
  <si>
    <t>59245006</t>
  </si>
  <si>
    <t>dlažba skladebná betonová základní pro nevidomé 20 x 10 x 6 cm barevná</t>
  </si>
  <si>
    <t>504174623</t>
  </si>
  <si>
    <t>69</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</si>
  <si>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</si>
  <si>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</si>
  <si>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-1870254991</t>
  </si>
  <si>
    <t>"předláždění u přechodu" 5*0,4</t>
  </si>
  <si>
    <t>70</t>
  </si>
  <si>
    <t>59245090</t>
  </si>
  <si>
    <t>dlažba zámková profilová 23x14x8 cm přírodní</t>
  </si>
  <si>
    <t>1689863480</t>
  </si>
  <si>
    <t>Trubní vedení</t>
  </si>
  <si>
    <t>Ostatní konstrukce a práce, bourání</t>
  </si>
  <si>
    <t>28</t>
  </si>
  <si>
    <t>911111111</t>
  </si>
  <si>
    <t>Montáž zábradlí ocelového zabetonovaného</t>
  </si>
  <si>
    <t>56705968</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</si>
  <si>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</si>
  <si>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29</t>
  </si>
  <si>
    <t>55391530R</t>
  </si>
  <si>
    <t>ocelové trubkové zábradlí výšky 1,30 m
metalizace: Zn ponorem + epoxid. nátěr + PU nátěr</t>
  </si>
  <si>
    <t>2008921803</t>
  </si>
  <si>
    <t>37</t>
  </si>
  <si>
    <t>914111111</t>
  </si>
  <si>
    <t>Montáž svislé dopravní značky základní velikosti do 1 m2 objímkami na sloupky nebo konzoly</t>
  </si>
  <si>
    <t>kus</t>
  </si>
  <si>
    <t>173360980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</si>
  <si>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</si>
  <si>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38</t>
  </si>
  <si>
    <t>40445517</t>
  </si>
  <si>
    <t>značka dopravní svislá retroreflexní fólie tř 1 FeZn-Al rám D 700mm</t>
  </si>
  <si>
    <t>1111114074</t>
  </si>
  <si>
    <t>39</t>
  </si>
  <si>
    <t>40445488</t>
  </si>
  <si>
    <t>značka dopravní svislá retroreflexní fólie tř 1 FeZn prolis 700x200mm</t>
  </si>
  <si>
    <t>699679119</t>
  </si>
  <si>
    <t>40</t>
  </si>
  <si>
    <t>914511111</t>
  </si>
  <si>
    <t>Montáž sloupku dopravních značek délky do 3,5 m do betonového základu</t>
  </si>
  <si>
    <t>913290915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</si>
  <si>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</si>
  <si>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41</t>
  </si>
  <si>
    <t>404452410</t>
  </si>
  <si>
    <t>patka hliníková pro sloupek D 70 mm</t>
  </si>
  <si>
    <t>1143662564</t>
  </si>
  <si>
    <t>42</t>
  </si>
  <si>
    <t>404452300</t>
  </si>
  <si>
    <t>sloupek Zn 70 - 350</t>
  </si>
  <si>
    <t>-1335861624</t>
  </si>
  <si>
    <t>43</t>
  </si>
  <si>
    <t>915111112</t>
  </si>
  <si>
    <t>Vodorovné dopravní značení stříkané barvou dělící čára šířky 125 mm souvislá bílá retroreflexní</t>
  </si>
  <si>
    <t>-1019421675</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</si>
  <si>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</si>
  <si>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44</t>
  </si>
  <si>
    <t>915131111</t>
  </si>
  <si>
    <t>Vodorovné dopravní značení stříkané barvou přechody pro chodce, šipky, symboly bílé základní</t>
  </si>
  <si>
    <t>-208212724</t>
  </si>
  <si>
    <t>"P4, šipka" 5*2+5*0,5</t>
  </si>
  <si>
    <t>"symboly cyklistu a chodce" 60*2,65*0,85</t>
  </si>
  <si>
    <t>45</t>
  </si>
  <si>
    <t>915611111</t>
  </si>
  <si>
    <t>Předznačení pro vodorovné značení stříkané barvou nebo prováděné z nátěrových hmot liniové dělicí čáry, vodicí proužky</t>
  </si>
  <si>
    <t>1421476492</t>
  </si>
  <si>
    <t xml:space="preserve">Poznámka k souboru cen:
1. Množství měrných jednotek se určuje: a) pro cenu -1111 v m délky dělicí čáry nebo vodícího proužku (včetně mezer), b) pro cenu -1112 v m2 natírané nebo stříkané plochy. </t>
  </si>
  <si>
    <t>46</t>
  </si>
  <si>
    <t>915621111</t>
  </si>
  <si>
    <t>Předznačení pro vodorovné značení stříkané barvou nebo prováděné z nátěrových hmot plošné šipky, symboly, nápisy</t>
  </si>
  <si>
    <t>585675097</t>
  </si>
  <si>
    <t>60*2,65*0,85</t>
  </si>
  <si>
    <t>47</t>
  </si>
  <si>
    <t>916131213</t>
  </si>
  <si>
    <t>Osazení silničního obrubníku betonového se zřízením lože, s vyplněním a zatřením spár cementovou maltou stojatého s boční opěrou z betonu prostého tř. C 12/15, do lože z betonu prostého téže značky</t>
  </si>
  <si>
    <t>-450166634</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</si>
  <si>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</si>
  <si>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48</t>
  </si>
  <si>
    <t>59217023</t>
  </si>
  <si>
    <t>obrubník betonový chodníkový 100x15x25cm</t>
  </si>
  <si>
    <t>711820063</t>
  </si>
  <si>
    <t>62</t>
  </si>
  <si>
    <t>916231113</t>
  </si>
  <si>
    <t>Osazení chodníkového obrubníku betonového se zřízením lože, s vyplněním a zatřením spár cementovou maltou ležatého s boční opěrou z betonu prostého tř. C 12/15, do lože z betonu prostého téže značky</t>
  </si>
  <si>
    <t>51045365</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</si>
  <si>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</si>
  <si>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64</t>
  </si>
  <si>
    <t>59217017</t>
  </si>
  <si>
    <t>obrubník betonový chodníkový 100x10x25 cm</t>
  </si>
  <si>
    <t>1298852537</t>
  </si>
  <si>
    <t>51</t>
  </si>
  <si>
    <t>919735114</t>
  </si>
  <si>
    <t>Řezání stávajícího živičného krytu nebo podkladu hloubky přes 150 do 200 mm</t>
  </si>
  <si>
    <t>-686531601</t>
  </si>
  <si>
    <t xml:space="preserve">Poznámka k souboru cen:
1. V cenách jsou započteny i náklady na spotřebu vody. </t>
  </si>
  <si>
    <t>52</t>
  </si>
  <si>
    <t>938909311</t>
  </si>
  <si>
    <t>Čištění vozovek metením bláta, prachu nebo hlinitého nánosu s odklizením na hromady na vzdálenost do 20 m nebo naložením na dopravní prostředek strojně povrchu podkladu nebo krytu betonového nebo živičného</t>
  </si>
  <si>
    <t>371252584</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</si>
  <si>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</si>
  <si>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Poznámka k položce:
před provedením VDZ a úpravy vozovky pro zvýšení smykového tření</t>
  </si>
  <si>
    <t>53</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</si>
  <si>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</si>
  <si>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</si>
  <si>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-2031096218</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</si>
  <si>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</si>
  <si>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54</t>
  </si>
  <si>
    <t>966006132</t>
  </si>
  <si>
    <t>Odstranění dopravních nebo orientačních značek se sloupkem s uložením hmot na vzdálenost do 20 m nebo s naložením na dopravní prostředek, se zásypem jam a jeho zhutněním s betonovou patkou</t>
  </si>
  <si>
    <t>710868257</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</si>
  <si>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</si>
  <si>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dopravní značky budou odevzdány správci</t>
  </si>
  <si>
    <t>55</t>
  </si>
  <si>
    <t>966006211</t>
  </si>
  <si>
    <t>Odstranění (demontáž) svislých dopravních značek s odklizením materiálu na skládku na vzdálenost do 20 m nebo s naložením na dopravní prostředek ze sloupů, sloupků nebo konzol</t>
  </si>
  <si>
    <t>-954458488</t>
  </si>
  <si>
    <t xml:space="preserve">Poznámka k souboru cen:
1. Přemístění demontovaných značek na vzdálenost přes 20 m se oceňuje cenami souborů cen 997 22-1 Vodorovná doprava vybouraných hmot. </t>
  </si>
  <si>
    <t>56</t>
  </si>
  <si>
    <t>966007113</t>
  </si>
  <si>
    <t>Odstranění vodorovného dopravního značení frézováním značeného barvou plošného</t>
  </si>
  <si>
    <t>-264504964</t>
  </si>
  <si>
    <t xml:space="preserve">Poznámka k souboru cen:
1. V cenách nejsou započteny náklady na očištění vozovky, tyto se oceňují cenami souboru cen 938 90-9 . Odstranění bláta, prachu nebo hlinitého nánosu s povrchu podkladu nebo krytu části C 01 tohoto katalogu. </t>
  </si>
  <si>
    <t>"odstranění symbolu cyklisty, šipky, P4" 2,65*0,85*2+5*0,5+5*2</t>
  </si>
  <si>
    <t>71</t>
  </si>
  <si>
    <t>997221551</t>
  </si>
  <si>
    <t>Vodorovná doprava suti bez naložení, ale se složením a s hrubým urovnáním ze sypkých materiálů, na vzdálenost do 1 km</t>
  </si>
  <si>
    <t>-830937530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</si>
  <si>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</si>
  <si>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"podkladní vrstvy vozovky" 151*0,2*1,865</t>
  </si>
  <si>
    <t>"vyfrézované vozovky" 141,4*0,05*2,2</t>
  </si>
  <si>
    <t>"vybourané patky" 1*0,4*0,4*0,8*2,2+9*0,4*0,4*0,8*2,2</t>
  </si>
  <si>
    <t>72</t>
  </si>
  <si>
    <t>997221559</t>
  </si>
  <si>
    <t>Vodorovná doprava suti bez naložení, ale se složením a s hrubým urovnáním Příplatek k ceně za každý další i započatý 1 km přes 1 km</t>
  </si>
  <si>
    <t>-1541044978</t>
  </si>
  <si>
    <t>74,693*9 'Přepočtené koeficientem množství</t>
  </si>
  <si>
    <t>59</t>
  </si>
  <si>
    <t>997221561</t>
  </si>
  <si>
    <t>Vodorovná doprava suti bez naložení, ale se složením a s hrubým urovnáním z kusových materiálů, na vzdálenost do 1 km</t>
  </si>
  <si>
    <t>846146611</t>
  </si>
  <si>
    <t>"reliéfní dlažba" 5*0,4*0,08*2,4</t>
  </si>
  <si>
    <t>"zábradlí" 20*0,07/1000</t>
  </si>
  <si>
    <t>60</t>
  </si>
  <si>
    <t>997221569</t>
  </si>
  <si>
    <t>-593441554</t>
  </si>
  <si>
    <t>Poznámka k položce:
na skládku do 10 km</t>
  </si>
  <si>
    <t>0,385*9 'Přepočtené koeficientem množství</t>
  </si>
  <si>
    <t>73</t>
  </si>
  <si>
    <t>997221815</t>
  </si>
  <si>
    <t>Poplatek za uložení stavebního odpadu na skládce (skládkovné) betonového</t>
  </si>
  <si>
    <t>2031959500</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</si>
  <si>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</si>
  <si>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"dlažba" 5*0,4*0,08*2,4</t>
  </si>
  <si>
    <t>74</t>
  </si>
  <si>
    <t>997221855</t>
  </si>
  <si>
    <t>Poplatek za uložení stavebního odpadu na skládce (skládkovné) z kameniva</t>
  </si>
  <si>
    <t>1897053282</t>
  </si>
  <si>
    <t>61</t>
  </si>
  <si>
    <t>998225111</t>
  </si>
  <si>
    <t>Přesun hmot pro komunikace s krytem z kameniva, monolitickým betonovým nebo živičným dopravní vzdálenost do 200 m jakékoliv délky objektu</t>
  </si>
  <si>
    <t>1234347699</t>
  </si>
  <si>
    <t xml:space="preserve">Poznámka k souboru cen:
1. Ceny lze použít i pro plochy letišť s krytem monolitickým betonovým nebo živičným. </t>
  </si>
  <si>
    <t>SO 111 - Pěší komunikace vč.nástupní hrany AZ</t>
  </si>
  <si>
    <t>85</t>
  </si>
  <si>
    <t>213497143</t>
  </si>
  <si>
    <t>113107037</t>
  </si>
  <si>
    <t>Odstranění podkladů nebo krytů při překopech inženýrských sítí v ploše jednotlivě do 15 m2 s přemístěním hmot na skládku ve vzdálenosti do 3 m nebo s naložením na dopravní prostředek z betonu vyztuženého sítěmi, o tl. vrstvy přes 150 do 300 mm</t>
  </si>
  <si>
    <t>1508265210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</si>
  <si>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</si>
  <si>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"odstranění bet. desky přístřešku AZ" 8,6</t>
  </si>
  <si>
    <t>-89777204</t>
  </si>
  <si>
    <t>"odstranění štěrkové vozovky chodníku" 40,1</t>
  </si>
  <si>
    <t>113154112</t>
  </si>
  <si>
    <t>Frézování živičného podkladu nebo krytu s naložením na dopravní prostředek plochy do 500 m2 bez překážek v trase pruhu šířky do 0,5 m, tloušťky vrstvy 40 mm</t>
  </si>
  <si>
    <t>1738766099</t>
  </si>
  <si>
    <t>1208163755</t>
  </si>
  <si>
    <t>11315411R</t>
  </si>
  <si>
    <t>Frézování živičného podkladu nebo krytu  s naložením na dopravní prostředek plochy do 500 m2 bez překážek v trase pruhu šířky do 0,5 m, tloušťky vrstvy 60 mm</t>
  </si>
  <si>
    <t>49794267</t>
  </si>
  <si>
    <t>-1036725996</t>
  </si>
  <si>
    <t>"sejmutí ornice 200 mm" 201,8*0,2</t>
  </si>
  <si>
    <t>340919366</t>
  </si>
  <si>
    <t>"zazubení svahu" 3,15</t>
  </si>
  <si>
    <t>"výmena podloží" 16,335+149,65</t>
  </si>
  <si>
    <t>-1190475386</t>
  </si>
  <si>
    <t>169,135*0,5 'Přepočtené koeficientem množství</t>
  </si>
  <si>
    <t>1812013222</t>
  </si>
  <si>
    <t>"patky pro přístřešek AZ" 6*0,5*0,5*0,8</t>
  </si>
  <si>
    <t>"drenáž" 0,50*0,50*31</t>
  </si>
  <si>
    <t>753731670</t>
  </si>
  <si>
    <t>8,95*0,5 'Přepočtené koeficientem množství</t>
  </si>
  <si>
    <t>-24496526</t>
  </si>
  <si>
    <t>"sejmutí drnu" 9,672</t>
  </si>
  <si>
    <t>"hloubení rýh" 8,95</t>
  </si>
  <si>
    <t>"výkopy" 169,135</t>
  </si>
  <si>
    <t>1572196116</t>
  </si>
  <si>
    <t>-111770416</t>
  </si>
  <si>
    <t>29,15+17,25+15,6+16,335</t>
  </si>
  <si>
    <t>58344171</t>
  </si>
  <si>
    <t>830052211</t>
  </si>
  <si>
    <t>78,335*1,865 'Přepočtené koeficientem množství</t>
  </si>
  <si>
    <t>80</t>
  </si>
  <si>
    <t>171101112</t>
  </si>
  <si>
    <t>Uložení sypaniny do násypů s rozprostřením sypaniny ve vrstvách a s hrubým urovnáním zhutněných s uzavřením povrchu násypu z hornin nesoudržných sypkých s relativní ulehlostí I(d) pod 0,9 nebo mimo aktivní zónu</t>
  </si>
  <si>
    <t>1383179766</t>
  </si>
  <si>
    <t>81</t>
  </si>
  <si>
    <t>58344199</t>
  </si>
  <si>
    <t>štěrkodrť frakce 0-63</t>
  </si>
  <si>
    <t>1370132103</t>
  </si>
  <si>
    <t>16,335*1,865 'Přepočtené koeficientem množství</t>
  </si>
  <si>
    <t>1492227786</t>
  </si>
  <si>
    <t>-1135213905</t>
  </si>
  <si>
    <t>187,757*2,2 'Přepočtené koeficientem množství</t>
  </si>
  <si>
    <t>181102302</t>
  </si>
  <si>
    <t>Úprava pláně na stavbách dálnic v zářezech mimo skalních se zhutněním</t>
  </si>
  <si>
    <t>605934508</t>
  </si>
  <si>
    <t>-617783397</t>
  </si>
  <si>
    <t>-1007270182</t>
  </si>
  <si>
    <t>1802017344</t>
  </si>
  <si>
    <t>1524858507</t>
  </si>
  <si>
    <t>36*0,03 'Přepočtené koeficientem množství</t>
  </si>
  <si>
    <t>1750787341</t>
  </si>
  <si>
    <t>-85432877</t>
  </si>
  <si>
    <t>131,1*0,03 'Přepočtené koeficientem množství</t>
  </si>
  <si>
    <t>664706949</t>
  </si>
  <si>
    <t>334724235</t>
  </si>
  <si>
    <t>-1247624870</t>
  </si>
  <si>
    <t>77</t>
  </si>
  <si>
    <t>275311126</t>
  </si>
  <si>
    <t>Základové konstrukce z betonu prostého patky a bloky ve výkopu nebo na hlavách pilot C 20/25</t>
  </si>
  <si>
    <t>-176200536</t>
  </si>
  <si>
    <t>-184127626</t>
  </si>
  <si>
    <t>564851111</t>
  </si>
  <si>
    <t>Podklad ze štěrkodrti ŠD s rozprostřením a zhutněním, po zhutnění tl. 150 mm</t>
  </si>
  <si>
    <t>-1284870906</t>
  </si>
  <si>
    <t>"záliv AZ" 23,25+15,5</t>
  </si>
  <si>
    <t>564871111</t>
  </si>
  <si>
    <t>Podklad ze štěrkodrti ŠD s rozprostřením a zhutněním, po zhutnění tl. 250 mm</t>
  </si>
  <si>
    <t>-380758607</t>
  </si>
  <si>
    <t>"chodník a nástupní hrana" 101,53</t>
  </si>
  <si>
    <t>-1824622025</t>
  </si>
  <si>
    <t>-218481389</t>
  </si>
  <si>
    <t>(72+12)*0,15</t>
  </si>
  <si>
    <t>82</t>
  </si>
  <si>
    <t>569951133</t>
  </si>
  <si>
    <t>Zpevnění krajnic nebo komunikací pro pěší s rozprostřením a zhutněním, po zhutnění asfaltovým recyklátem tl. 150 mm</t>
  </si>
  <si>
    <t>1989231734</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</si>
  <si>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</si>
  <si>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-39808073</t>
  </si>
  <si>
    <t>76</t>
  </si>
  <si>
    <t>1235309523</t>
  </si>
  <si>
    <t>577134111</t>
  </si>
  <si>
    <t>Asfaltový beton vrstva obrusná ACO 11 (ABS) s rozprostřením a se zhutněním z nemodifikovaného asfaltu v pruhu šířky do 3 m tř. I, po zhutnění tl. 40 mm</t>
  </si>
  <si>
    <t>-1006077936</t>
  </si>
  <si>
    <t xml:space="preserve">Poznámka k souboru cen:
1. ČSN EN 13108-1 připouští pro ACO 11 pouze tl. 35 až 50 mm. </t>
  </si>
  <si>
    <t>577155112</t>
  </si>
  <si>
    <t>Asfaltový beton vrstva ložní ACL 16 (ABH) s rozprostřením a zhutněním z nemodifikovaného asfaltu v pruhu šířky do 3 m, po zhutnění tl. 60 mm</t>
  </si>
  <si>
    <t>1034984945</t>
  </si>
  <si>
    <t xml:space="preserve">Poznámka k souboru cen:
1. ČSN EN 13108-1 připouští pro ACL 16 pouze tl. 50 až 70 mm. </t>
  </si>
  <si>
    <t>-1909872929</t>
  </si>
  <si>
    <t>1872558397</t>
  </si>
  <si>
    <t>"chodník" 73</t>
  </si>
  <si>
    <t>"konstrastní pás" 3,6</t>
  </si>
  <si>
    <t>"reliéfní" 1,5</t>
  </si>
  <si>
    <t>-136715734</t>
  </si>
  <si>
    <t>59245006R</t>
  </si>
  <si>
    <t>-330460713</t>
  </si>
  <si>
    <t>59245002</t>
  </si>
  <si>
    <t>dlažba zámková profilová základní 20x16,5x4 cm barevná</t>
  </si>
  <si>
    <t>1159956831</t>
  </si>
  <si>
    <t>-633336673</t>
  </si>
  <si>
    <t>"C7a" 2</t>
  </si>
  <si>
    <t>"C7b" 2</t>
  </si>
  <si>
    <t>"IJ4b" 1</t>
  </si>
  <si>
    <t>93600100R</t>
  </si>
  <si>
    <t>Přístřešek AZ o rozměrech 4620x2051 mm s bočnicemi. Výplň bude tvořena bezpečnostním sklem z polykarbonátu  tl. 10 mm. Součástí přístřešku bude lavička.</t>
  </si>
  <si>
    <t>369983684</t>
  </si>
  <si>
    <t>936104211</t>
  </si>
  <si>
    <t>Montáž odpadkového koše do betonové patky</t>
  </si>
  <si>
    <t>-1355972183</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</si>
  <si>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</si>
  <si>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966001311R</t>
  </si>
  <si>
    <t>Odstranění odpadkového koše  s betonovou patkou</t>
  </si>
  <si>
    <t>-1971899581</t>
  </si>
  <si>
    <t>96607312R</t>
  </si>
  <si>
    <t>Demontáž stávajícího přístřešku autobusové zastávky komplet</t>
  </si>
  <si>
    <t>1119013477</t>
  </si>
  <si>
    <t>371040818</t>
  </si>
  <si>
    <t>49</t>
  </si>
  <si>
    <t>-474924720</t>
  </si>
  <si>
    <t>50</t>
  </si>
  <si>
    <t>601118534</t>
  </si>
  <si>
    <t>1012382009</t>
  </si>
  <si>
    <t>2073244172</t>
  </si>
  <si>
    <t>-1550179020</t>
  </si>
  <si>
    <t>1,5*0,62*6</t>
  </si>
  <si>
    <t>51171658</t>
  </si>
  <si>
    <t>-1413011984</t>
  </si>
  <si>
    <t>916111112R</t>
  </si>
  <si>
    <t>Osazení silniční obruby z dlažebních kostek v jedné řadě  s ložem tl. přes 50 do 100 mm, s vyplněním a zatřením spár cementovou maltou z velkých kostek bez boční opěry, do lože z betonu prostého tř. C 12/15</t>
  </si>
  <si>
    <t>-605506831</t>
  </si>
  <si>
    <t>57</t>
  </si>
  <si>
    <t>58380160</t>
  </si>
  <si>
    <t>kostka dlažební žula velká</t>
  </si>
  <si>
    <t>1903883155</t>
  </si>
  <si>
    <t>58</t>
  </si>
  <si>
    <t>916111113R</t>
  </si>
  <si>
    <t>Osazení silniční obruby z dlažebních kostek v jedné řadě  s ložem tl. přes 50 do 100 mm, s vyplněním a zatřením spár cementovou maltou z velkých kostek s boční opěrou z betonu prostého tř. C 12/15, do lože z betonu prostého téže značky</t>
  </si>
  <si>
    <t>-865784294</t>
  </si>
  <si>
    <t>-1839478487</t>
  </si>
  <si>
    <t>Poznámka k položce:
1t=cca 5m2</t>
  </si>
  <si>
    <t>67835930</t>
  </si>
  <si>
    <t>"chodníkový obrubník" 72</t>
  </si>
  <si>
    <t>"silniční obrubník" 12</t>
  </si>
  <si>
    <t>"bezbariérový zastávkový obrubník" 14</t>
  </si>
  <si>
    <t>686823938</t>
  </si>
  <si>
    <t>-388537554</t>
  </si>
  <si>
    <t>63</t>
  </si>
  <si>
    <t>59217041</t>
  </si>
  <si>
    <t>obrubník bezbariérový betonový přímý</t>
  </si>
  <si>
    <t>149666418</t>
  </si>
  <si>
    <t>59217040</t>
  </si>
  <si>
    <t>obrubník bezbariérový betonový náběhový</t>
  </si>
  <si>
    <t>-300339907</t>
  </si>
  <si>
    <t>991856559</t>
  </si>
  <si>
    <t>"záliv AZ" 33*3</t>
  </si>
  <si>
    <t>-1851705480</t>
  </si>
  <si>
    <t>"záliv AZ" 35*3</t>
  </si>
  <si>
    <t>1343535772</t>
  </si>
  <si>
    <t>Poznámka k položce:
budou odevzdány správci</t>
  </si>
  <si>
    <t>966007111</t>
  </si>
  <si>
    <t>Odstranění vodorovného dopravního značení frézováním značeného barvou čáry šířky do 125 mm</t>
  </si>
  <si>
    <t>903470744</t>
  </si>
  <si>
    <t>1979208940</t>
  </si>
  <si>
    <t>"BUS" 1,5*0,62*6</t>
  </si>
  <si>
    <t>83</t>
  </si>
  <si>
    <t>1660709329</t>
  </si>
  <si>
    <t>"podklad vozovek" 40,1*0,2*1,865</t>
  </si>
  <si>
    <t>"betonová deska pod zastávkou" 8,6*0,3*2,5</t>
  </si>
  <si>
    <t>"vyfrézována vozovka" (46,5*0,04+31*0,05+38,5*0,06-19*0,15)*2,2</t>
  </si>
  <si>
    <t>84</t>
  </si>
  <si>
    <t>1018648728</t>
  </si>
  <si>
    <t>27,721*9 'Přepočtené koeficientem množství</t>
  </si>
  <si>
    <t>-1204483195</t>
  </si>
  <si>
    <t>86</t>
  </si>
  <si>
    <t>-2094737177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</si>
  <si>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</si>
  <si>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</si>
  <si>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</si>
  <si>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</si>
  <si>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0"/>
      </rPr>
      <t xml:space="preserve">Rekapitulace stavby </t>
    </r>
    <r>
      <rPr>
        <sz val="9"/>
        <rFont val="Trebuchet MS"/>
        <family val="0"/>
      </rPr>
      <t>obsahuje sestavu Rekapitulace stavby a Rekapitulace objektů stavby a soupisů prací.</t>
    </r>
  </si>
  <si>
    <r>
      <rPr>
        <sz val="8"/>
        <rFont val="Trebuchet MS"/>
        <family val="0"/>
      </rPr>
      <t xml:space="preserve">V sestavě </t>
    </r>
    <r>
      <rPr>
        <b/>
        <sz val="9"/>
        <rFont val="Trebuchet MS"/>
        <family val="0"/>
      </rPr>
      <t>Rekapitulace stavby</t>
    </r>
    <r>
      <rPr>
        <sz val="9"/>
        <rFont val="Trebuchet MS"/>
        <family val="0"/>
      </rPr>
      <t xml:space="preserve"> jsou uvedeny informace identifikující předmět veřejné zakázky na stavební práce, KSO, CC-CZ, CZ-CPV, CZ-CPA a rekapitulaci </t>
    </r>
  </si>
  <si>
    <t>celkové nabídkové ceny uchazeče.</t>
  </si>
  <si>
    <r>
      <rPr>
        <sz val="8"/>
        <rFont val="Trebuchet MS"/>
        <family val="0"/>
      </rPr>
      <t xml:space="preserve">V sestavě </t>
    </r>
    <r>
      <rPr>
        <b/>
        <sz val="9"/>
        <rFont val="Trebuchet MS"/>
        <family val="0"/>
      </rPr>
      <t>Rekapitulace objektů stavby a soupisů prací</t>
    </r>
    <r>
      <rPr>
        <sz val="9"/>
        <rFont val="Trebuchet MS"/>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</si>
  <si>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</si>
  <si>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</si>
  <si>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</si>
  <si>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</si>
  <si>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</si>
  <si>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</si>
  <si>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</si>
  <si>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</si>
  <si>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</si>
  <si>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</si>
  <si>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</si>
  <si>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0"/>
      </rPr>
      <t xml:space="preserve">Soupis prací </t>
    </r>
    <r>
      <rPr>
        <sz val="9"/>
        <rFont val="Trebuchet MS"/>
        <family val="0"/>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</si>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</sst>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100">
    <font>
      <sz val="8"/>
      <name val="Trebuchet MS"/>
      <family val="2"/>
    </font>
    <font>
      <sz val="11"/>
      <color indexed="8"/>
      <name val="Calibri"/>
      <family val="2"/>
    </font>
    <font>
      <sz val="8"/>
      <color indexed="55"/>
      <name val="Trebuchet MS"/>
      <family val="0"/>
    </font>
    <font>
      <sz val="9"/>
      <name val="Trebuchet MS"/>
      <family val="0"/>
    </font>
    <font>
      <b/>
      <sz val="12"/>
      <name val="Trebuchet MS"/>
      <family val="0"/>
    </font>
    <font>
      <sz val="11"/>
      <name val="Trebuchet MS"/>
      <family val="0"/>
    </font>
    <font>
      <sz val="12"/>
      <color indexed="56"/>
      <name val="Trebuchet MS"/>
      <family val="0"/>
    </font>
    <font>
      <sz val="8"/>
      <color indexed="56"/>
      <name val="Trebuchet MS"/>
      <family val="0"/>
    </font>
    <font>
      <sz val="10"/>
      <color indexed="56"/>
      <name val="Trebuchet MS"/>
      <family val="0"/>
    </font>
    <font>
      <sz val="8"/>
      <color indexed="63"/>
      <name val="Trebuchet MS"/>
      <family val="0"/>
    </font>
    <font>
      <sz val="8"/>
      <color indexed="10"/>
      <name val="Trebuchet MS"/>
      <family val="0"/>
    </font>
    <font>
      <sz val="8"/>
      <color indexed="43"/>
      <name val="Trebuchet MS"/>
      <family val="0"/>
    </font>
    <font>
      <sz val="10"/>
      <name val="Trebuchet MS"/>
      <family val="0"/>
    </font>
    <font>
      <sz val="10"/>
      <color indexed="16"/>
      <name val="Trebuchet MS"/>
      <family val="0"/>
    </font>
    <font>
      <u val="single"/>
      <sz val="10"/>
      <color indexed="12"/>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b/>
      <sz val="8"/>
      <color indexed="55"/>
      <name val="Trebuchet MS"/>
      <family val="0"/>
    </font>
    <font>
      <b/>
      <sz val="10"/>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8"/>
      <color indexed="12"/>
      <name val="Wingdings 2"/>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color indexed="12"/>
      <name val="Trebuchet MS"/>
      <family val="0"/>
    </font>
    <font>
      <sz val="9"/>
      <color indexed="8"/>
      <name val="Trebuchet MS"/>
      <family val="0"/>
    </font>
    <font>
      <sz val="8"/>
      <color indexed="16"/>
      <name val="Trebuchet MS"/>
      <family val="0"/>
    </font>
    <font>
      <b/>
      <sz val="8"/>
      <name val="Trebuchet MS"/>
      <family val="0"/>
    </font>
    <font>
      <sz val="7"/>
      <color indexed="55"/>
      <name val="Trebuchet MS"/>
      <family val="0"/>
    </font>
    <font>
      <i/>
      <sz val="7"/>
      <color indexed="55"/>
      <name val="Trebuchet MS"/>
      <family val="0"/>
    </font>
    <font>
      <i/>
      <sz val="8"/>
      <color indexed="12"/>
      <name val="Trebuchet MS"/>
      <family val="0"/>
    </font>
    <font>
      <u val="single"/>
      <sz val="11"/>
      <color indexed="12"/>
      <name val="Calibri"/>
      <family val="0"/>
    </font>
    <font>
      <i/>
      <sz val="9"/>
      <name val="Trebuchet MS"/>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b/>
      <sz val="11"/>
      <color theme="1"/>
      <name val="Calibri"/>
      <family val="2"/>
    </font>
    <font>
      <u val="single"/>
      <sz val="11"/>
      <color theme="10"/>
      <name val="Calibri"/>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0"/>
    </font>
    <font>
      <sz val="12"/>
      <color rgb="FF003366"/>
      <name val="Trebuchet MS"/>
      <family val="0"/>
    </font>
    <font>
      <sz val="8"/>
      <color rgb="FF003366"/>
      <name val="Trebuchet MS"/>
      <family val="0"/>
    </font>
    <font>
      <sz val="10"/>
      <color rgb="FF003366"/>
      <name val="Trebuchet MS"/>
      <family val="0"/>
    </font>
    <font>
      <sz val="8"/>
      <color rgb="FF505050"/>
      <name val="Trebuchet MS"/>
      <family val="0"/>
    </font>
    <font>
      <sz val="8"/>
      <color rgb="FFFF0000"/>
      <name val="Trebuchet MS"/>
      <family val="0"/>
    </font>
    <font>
      <sz val="8"/>
      <color rgb="FFFAE682"/>
      <name val="Trebuchet MS"/>
      <family val="0"/>
    </font>
    <font>
      <sz val="10"/>
      <color rgb="FF960000"/>
      <name val="Trebuchet MS"/>
      <family val="0"/>
    </font>
    <font>
      <u val="single"/>
      <sz val="10"/>
      <color theme="10"/>
      <name val="Trebuchet MS"/>
      <family val="0"/>
    </font>
    <font>
      <sz val="8"/>
      <color rgb="FF3366FF"/>
      <name val="Trebuchet MS"/>
      <family val="0"/>
    </font>
    <font>
      <b/>
      <sz val="12"/>
      <color rgb="FF969696"/>
      <name val="Trebuchet MS"/>
      <family val="0"/>
    </font>
    <font>
      <sz val="9"/>
      <color rgb="FF969696"/>
      <name val="Trebuchet MS"/>
      <family val="0"/>
    </font>
    <font>
      <b/>
      <sz val="12"/>
      <color rgb="FF960000"/>
      <name val="Trebuchet MS"/>
      <family val="0"/>
    </font>
    <font>
      <sz val="12"/>
      <color rgb="FF969696"/>
      <name val="Trebuchet MS"/>
      <family val="0"/>
    </font>
    <font>
      <sz val="18"/>
      <color theme="10"/>
      <name val="Wingdings 2"/>
      <family val="0"/>
    </font>
    <font>
      <b/>
      <sz val="11"/>
      <color rgb="FF003366"/>
      <name val="Trebuchet MS"/>
      <family val="0"/>
    </font>
    <font>
      <sz val="11"/>
      <color rgb="FF003366"/>
      <name val="Trebuchet MS"/>
      <family val="0"/>
    </font>
    <font>
      <sz val="11"/>
      <color rgb="FF969696"/>
      <name val="Trebuchet MS"/>
      <family val="0"/>
    </font>
    <font>
      <sz val="10"/>
      <color theme="10"/>
      <name val="Trebuchet MS"/>
      <family val="0"/>
    </font>
    <font>
      <b/>
      <sz val="12"/>
      <color rgb="FF800000"/>
      <name val="Trebuchet MS"/>
      <family val="0"/>
    </font>
    <font>
      <sz val="9"/>
      <color rgb="FF000000"/>
      <name val="Trebuchet MS"/>
      <family val="0"/>
    </font>
    <font>
      <sz val="8"/>
      <color rgb="FF960000"/>
      <name val="Trebuchet MS"/>
      <family val="0"/>
    </font>
    <font>
      <sz val="7"/>
      <color rgb="FF969696"/>
      <name val="Trebuchet MS"/>
      <family val="0"/>
    </font>
    <font>
      <i/>
      <sz val="7"/>
      <color rgb="FF969696"/>
      <name val="Trebuchet MS"/>
      <family val="0"/>
    </font>
    <font>
      <i/>
      <sz val="8"/>
      <color rgb="FF0000FF"/>
      <name val="Trebuchet MS"/>
      <family val="0"/>
    </font>
    <font>
      <b/>
      <sz val="8"/>
      <color rgb="FF969696"/>
      <name val="Trebuchet M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88">
    <xf numFmtId="0" fontId="0" fillId="0" borderId="0" xfId="0" applyAlignment="1">
      <alignment/>
    </xf>
    <xf numFmtId="0" fontId="0" fillId="0" borderId="0" xfId="0" applyFont="1" applyAlignment="1">
      <alignment vertical="center"/>
    </xf>
    <xf numFmtId="0" fontId="74"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75" fillId="0" borderId="0" xfId="0" applyFont="1" applyAlignment="1">
      <alignment vertical="center"/>
    </xf>
    <xf numFmtId="0" fontId="0" fillId="0" borderId="0" xfId="0" applyFont="1" applyAlignment="1">
      <alignment horizontal="center" vertical="center" wrapText="1"/>
    </xf>
    <xf numFmtId="0" fontId="76" fillId="0" borderId="0" xfId="0" applyFont="1" applyAlignment="1">
      <alignment/>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0" fillId="0" borderId="0" xfId="0" applyAlignment="1" applyProtection="1">
      <alignment horizontal="center" vertical="center"/>
      <protection locked="0"/>
    </xf>
    <xf numFmtId="0" fontId="80" fillId="33" borderId="0" xfId="0" applyFont="1" applyFill="1" applyAlignment="1" applyProtection="1">
      <alignment horizontal="left" vertical="center"/>
      <protection/>
    </xf>
    <xf numFmtId="0" fontId="12" fillId="33" borderId="0" xfId="0" applyFont="1" applyFill="1" applyAlignment="1" applyProtection="1">
      <alignment vertical="center"/>
      <protection/>
    </xf>
    <xf numFmtId="0" fontId="81" fillId="33" borderId="0" xfId="0" applyFont="1" applyFill="1" applyAlignment="1" applyProtection="1">
      <alignment horizontal="left" vertical="center"/>
      <protection/>
    </xf>
    <xf numFmtId="0" fontId="82" fillId="33" borderId="0" xfId="36" applyFont="1" applyFill="1" applyAlignment="1" applyProtection="1">
      <alignment vertical="center"/>
      <protection/>
    </xf>
    <xf numFmtId="0" fontId="59" fillId="33" borderId="0" xfId="36" applyFill="1" applyAlignment="1">
      <alignment/>
    </xf>
    <xf numFmtId="0" fontId="0" fillId="33" borderId="0" xfId="0" applyFill="1" applyAlignment="1">
      <alignment/>
    </xf>
    <xf numFmtId="0" fontId="80" fillId="33" borderId="0" xfId="0" applyFont="1" applyFill="1" applyAlignment="1">
      <alignment horizontal="left" vertical="center"/>
    </xf>
    <xf numFmtId="0" fontId="80"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15" fillId="0" borderId="0" xfId="0" applyFont="1" applyBorder="1" applyAlignment="1" applyProtection="1">
      <alignment horizontal="left" vertical="center"/>
      <protection/>
    </xf>
    <xf numFmtId="0" fontId="0" fillId="0" borderId="14" xfId="0" applyBorder="1" applyAlignment="1" applyProtection="1">
      <alignment/>
      <protection/>
    </xf>
    <xf numFmtId="0" fontId="83" fillId="0" borderId="0" xfId="0" applyFont="1" applyAlignment="1">
      <alignment horizontal="left" vertical="center"/>
    </xf>
    <xf numFmtId="0" fontId="84" fillId="0" borderId="0" xfId="0" applyFont="1" applyAlignment="1">
      <alignment horizontal="left" vertical="center"/>
    </xf>
    <xf numFmtId="0" fontId="85"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85" fillId="0" borderId="0" xfId="0" applyFont="1" applyBorder="1" applyAlignment="1" applyProtection="1">
      <alignment horizontal="left" vertical="center"/>
      <protection/>
    </xf>
    <xf numFmtId="0" fontId="3" fillId="23" borderId="0" xfId="0" applyFont="1" applyFill="1" applyBorder="1" applyAlignment="1" applyProtection="1">
      <alignment horizontal="left" vertical="center"/>
      <protection locked="0"/>
    </xf>
    <xf numFmtId="49" fontId="3" fillId="23" borderId="0" xfId="0" applyNumberFormat="1" applyFont="1" applyFill="1" applyBorder="1" applyAlignment="1" applyProtection="1">
      <alignment horizontal="left" vertical="center"/>
      <protection locked="0"/>
    </xf>
    <xf numFmtId="0" fontId="0" fillId="0" borderId="15" xfId="0" applyBorder="1" applyAlignment="1" applyProtection="1">
      <alignment/>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74" fillId="0" borderId="0" xfId="0" applyFont="1" applyBorder="1" applyAlignment="1" applyProtection="1">
      <alignment horizontal="right" vertical="center"/>
      <protection/>
    </xf>
    <xf numFmtId="0" fontId="74" fillId="0" borderId="13" xfId="0" applyFont="1" applyBorder="1" applyAlignment="1" applyProtection="1">
      <alignment vertical="center"/>
      <protection/>
    </xf>
    <xf numFmtId="0" fontId="74" fillId="0" borderId="0" xfId="0" applyFont="1" applyBorder="1" applyAlignment="1" applyProtection="1">
      <alignment vertical="center"/>
      <protection/>
    </xf>
    <xf numFmtId="0" fontId="74" fillId="0" borderId="0" xfId="0" applyFont="1" applyBorder="1" applyAlignment="1" applyProtection="1">
      <alignment horizontal="left" vertical="center"/>
      <protection/>
    </xf>
    <xf numFmtId="0" fontId="74" fillId="0" borderId="14" xfId="0" applyFont="1" applyBorder="1" applyAlignment="1" applyProtection="1">
      <alignment vertical="center"/>
      <protection/>
    </xf>
    <xf numFmtId="0" fontId="0" fillId="34" borderId="0" xfId="0" applyFont="1" applyFill="1" applyBorder="1" applyAlignment="1" applyProtection="1">
      <alignment vertical="center"/>
      <protection/>
    </xf>
    <xf numFmtId="0" fontId="4" fillId="34" borderId="17"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0" fontId="4" fillId="34" borderId="18" xfId="0" applyFont="1" applyFill="1" applyBorder="1" applyAlignment="1" applyProtection="1">
      <alignment horizontal="center" vertical="center"/>
      <protection/>
    </xf>
    <xf numFmtId="0" fontId="0" fillId="34" borderId="14"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3"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13" xfId="0" applyFont="1" applyBorder="1" applyAlignment="1" applyProtection="1">
      <alignment vertical="center"/>
      <protection/>
    </xf>
    <xf numFmtId="0" fontId="85"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3" xfId="0" applyFont="1" applyBorder="1" applyAlignment="1">
      <alignment vertical="center"/>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1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4" xfId="0" applyFont="1" applyBorder="1" applyAlignment="1" applyProtection="1">
      <alignment vertical="center"/>
      <protection/>
    </xf>
    <xf numFmtId="0" fontId="0" fillId="35" borderId="18" xfId="0" applyFont="1" applyFill="1" applyBorder="1" applyAlignment="1" applyProtection="1">
      <alignment vertical="center"/>
      <protection/>
    </xf>
    <xf numFmtId="0" fontId="3" fillId="35" borderId="25" xfId="0" applyFont="1" applyFill="1" applyBorder="1" applyAlignment="1" applyProtection="1">
      <alignment horizontal="center" vertical="center"/>
      <protection/>
    </xf>
    <xf numFmtId="0" fontId="85" fillId="0" borderId="26" xfId="0" applyFont="1" applyBorder="1" applyAlignment="1" applyProtection="1">
      <alignment horizontal="center" vertical="center" wrapText="1"/>
      <protection/>
    </xf>
    <xf numFmtId="0" fontId="85" fillId="0" borderId="27" xfId="0" applyFont="1" applyBorder="1" applyAlignment="1" applyProtection="1">
      <alignment horizontal="center" vertical="center" wrapText="1"/>
      <protection/>
    </xf>
    <xf numFmtId="0" fontId="85" fillId="0" borderId="28" xfId="0"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86" fillId="0" borderId="0" xfId="0" applyFont="1" applyAlignment="1" applyProtection="1">
      <alignment horizontal="left" vertical="center"/>
      <protection/>
    </xf>
    <xf numFmtId="0" fontId="86" fillId="0" borderId="0" xfId="0" applyFont="1" applyAlignment="1" applyProtection="1">
      <alignment vertical="center"/>
      <protection/>
    </xf>
    <xf numFmtId="0" fontId="4" fillId="0" borderId="0" xfId="0" applyFont="1" applyAlignment="1" applyProtection="1">
      <alignment horizontal="center" vertical="center"/>
      <protection/>
    </xf>
    <xf numFmtId="4" fontId="87" fillId="0" borderId="30" xfId="0" applyNumberFormat="1" applyFont="1" applyBorder="1" applyAlignment="1" applyProtection="1">
      <alignment vertical="center"/>
      <protection/>
    </xf>
    <xf numFmtId="4" fontId="87" fillId="0" borderId="0" xfId="0" applyNumberFormat="1" applyFont="1" applyBorder="1" applyAlignment="1" applyProtection="1">
      <alignment vertical="center"/>
      <protection/>
    </xf>
    <xf numFmtId="166" fontId="87" fillId="0" borderId="0" xfId="0" applyNumberFormat="1" applyFont="1" applyBorder="1" applyAlignment="1" applyProtection="1">
      <alignment vertical="center"/>
      <protection/>
    </xf>
    <xf numFmtId="4" fontId="87" fillId="0" borderId="24"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88" fillId="0" borderId="0" xfId="36" applyFont="1" applyAlignment="1">
      <alignment horizontal="center" vertical="center"/>
    </xf>
    <xf numFmtId="0" fontId="5" fillId="0" borderId="13" xfId="0" applyFont="1" applyBorder="1" applyAlignment="1" applyProtection="1">
      <alignment vertical="center"/>
      <protection/>
    </xf>
    <xf numFmtId="0" fontId="89" fillId="0" borderId="0" xfId="0" applyFont="1" applyAlignment="1" applyProtection="1">
      <alignment vertical="center"/>
      <protection/>
    </xf>
    <xf numFmtId="0" fontId="90"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13" xfId="0" applyFont="1" applyBorder="1" applyAlignment="1">
      <alignment vertical="center"/>
    </xf>
    <xf numFmtId="4" fontId="91" fillId="0" borderId="30" xfId="0" applyNumberFormat="1" applyFont="1" applyBorder="1" applyAlignment="1" applyProtection="1">
      <alignment vertical="center"/>
      <protection/>
    </xf>
    <xf numFmtId="4" fontId="91" fillId="0" borderId="0" xfId="0" applyNumberFormat="1" applyFont="1" applyBorder="1" applyAlignment="1" applyProtection="1">
      <alignment vertical="center"/>
      <protection/>
    </xf>
    <xf numFmtId="166" fontId="91" fillId="0" borderId="0" xfId="0" applyNumberFormat="1" applyFont="1" applyBorder="1" applyAlignment="1" applyProtection="1">
      <alignment vertical="center"/>
      <protection/>
    </xf>
    <xf numFmtId="4" fontId="91" fillId="0" borderId="24" xfId="0" applyNumberFormat="1" applyFont="1" applyBorder="1" applyAlignment="1" applyProtection="1">
      <alignment vertical="center"/>
      <protection/>
    </xf>
    <xf numFmtId="0" fontId="5" fillId="0" borderId="0" xfId="0" applyFont="1" applyAlignment="1">
      <alignment horizontal="left" vertical="center"/>
    </xf>
    <xf numFmtId="4" fontId="91" fillId="0" borderId="31" xfId="0" applyNumberFormat="1" applyFont="1" applyBorder="1" applyAlignment="1" applyProtection="1">
      <alignment vertical="center"/>
      <protection/>
    </xf>
    <xf numFmtId="4" fontId="91" fillId="0" borderId="32" xfId="0" applyNumberFormat="1" applyFont="1" applyBorder="1" applyAlignment="1" applyProtection="1">
      <alignment vertical="center"/>
      <protection/>
    </xf>
    <xf numFmtId="166" fontId="91" fillId="0" borderId="32" xfId="0" applyNumberFormat="1" applyFont="1" applyBorder="1" applyAlignment="1" applyProtection="1">
      <alignment vertical="center"/>
      <protection/>
    </xf>
    <xf numFmtId="4" fontId="91" fillId="0" borderId="33" xfId="0" applyNumberFormat="1" applyFont="1" applyBorder="1" applyAlignment="1" applyProtection="1">
      <alignment vertical="center"/>
      <protection/>
    </xf>
    <xf numFmtId="0" fontId="0" fillId="0" borderId="0" xfId="0" applyAlignment="1" applyProtection="1">
      <alignment/>
      <protection locked="0"/>
    </xf>
    <xf numFmtId="0" fontId="12" fillId="33" borderId="0" xfId="0" applyFont="1" applyFill="1" applyAlignment="1">
      <alignment vertical="center"/>
    </xf>
    <xf numFmtId="0" fontId="81" fillId="33" borderId="0" xfId="0" applyFont="1" applyFill="1" applyAlignment="1">
      <alignment horizontal="left" vertical="center"/>
    </xf>
    <xf numFmtId="0" fontId="92" fillId="33" borderId="0" xfId="36" applyFont="1" applyFill="1" applyAlignment="1">
      <alignment vertical="center"/>
    </xf>
    <xf numFmtId="0" fontId="12" fillId="33" borderId="0" xfId="0" applyFont="1" applyFill="1" applyAlignment="1" applyProtection="1">
      <alignment vertical="center"/>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85"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22" xfId="0" applyFont="1" applyBorder="1" applyAlignment="1" applyProtection="1">
      <alignment vertical="center"/>
      <protection locked="0"/>
    </xf>
    <xf numFmtId="0" fontId="0" fillId="0" borderId="34" xfId="0" applyFont="1" applyBorder="1" applyAlignment="1" applyProtection="1">
      <alignment vertical="center"/>
      <protection/>
    </xf>
    <xf numFmtId="0" fontId="20" fillId="0" borderId="0" xfId="0" applyFont="1" applyBorder="1" applyAlignment="1" applyProtection="1">
      <alignment horizontal="left" vertical="center"/>
      <protection/>
    </xf>
    <xf numFmtId="4" fontId="86" fillId="0" borderId="0" xfId="0" applyNumberFormat="1" applyFont="1" applyBorder="1" applyAlignment="1" applyProtection="1">
      <alignment vertical="center"/>
      <protection/>
    </xf>
    <xf numFmtId="0" fontId="74" fillId="0" borderId="0" xfId="0" applyFont="1" applyBorder="1" applyAlignment="1" applyProtection="1">
      <alignment horizontal="right" vertical="center"/>
      <protection locked="0"/>
    </xf>
    <xf numFmtId="4" fontId="74" fillId="0" borderId="0" xfId="0" applyNumberFormat="1" applyFont="1" applyBorder="1" applyAlignment="1" applyProtection="1">
      <alignment vertical="center"/>
      <protection/>
    </xf>
    <xf numFmtId="164" fontId="74" fillId="0" borderId="0" xfId="0" applyNumberFormat="1" applyFont="1" applyBorder="1" applyAlignment="1" applyProtection="1">
      <alignment horizontal="right" vertical="center"/>
      <protection locked="0"/>
    </xf>
    <xf numFmtId="0" fontId="0" fillId="35" borderId="0" xfId="0" applyFont="1" applyFill="1" applyBorder="1" applyAlignment="1" applyProtection="1">
      <alignment vertical="center"/>
      <protection/>
    </xf>
    <xf numFmtId="0" fontId="4" fillId="35" borderId="17" xfId="0" applyFont="1" applyFill="1" applyBorder="1" applyAlignment="1" applyProtection="1">
      <alignment horizontal="left" vertical="center"/>
      <protection/>
    </xf>
    <xf numFmtId="0" fontId="4" fillId="35" borderId="18" xfId="0" applyFont="1" applyFill="1" applyBorder="1" applyAlignment="1" applyProtection="1">
      <alignment horizontal="right" vertical="center"/>
      <protection/>
    </xf>
    <xf numFmtId="0" fontId="4" fillId="35" borderId="18" xfId="0" applyFont="1" applyFill="1" applyBorder="1" applyAlignment="1" applyProtection="1">
      <alignment horizontal="center" vertical="center"/>
      <protection/>
    </xf>
    <xf numFmtId="0" fontId="0" fillId="35" borderId="18" xfId="0" applyFont="1" applyFill="1" applyBorder="1" applyAlignment="1" applyProtection="1">
      <alignment vertical="center"/>
      <protection locked="0"/>
    </xf>
    <xf numFmtId="4" fontId="4" fillId="35" borderId="18" xfId="0" applyNumberFormat="1" applyFont="1" applyFill="1" applyBorder="1" applyAlignment="1" applyProtection="1">
      <alignment vertical="center"/>
      <protection/>
    </xf>
    <xf numFmtId="0" fontId="0" fillId="35" borderId="35" xfId="0" applyFont="1" applyFill="1" applyBorder="1" applyAlignment="1" applyProtection="1">
      <alignment vertical="center"/>
      <protection/>
    </xf>
    <xf numFmtId="0" fontId="0" fillId="0" borderId="2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3" fillId="35" borderId="0" xfId="0" applyFont="1" applyFill="1" applyBorder="1" applyAlignment="1" applyProtection="1">
      <alignment horizontal="left" vertical="center"/>
      <protection/>
    </xf>
    <xf numFmtId="0" fontId="0" fillId="35" borderId="0" xfId="0" applyFont="1" applyFill="1" applyBorder="1" applyAlignment="1" applyProtection="1">
      <alignment vertical="center"/>
      <protection locked="0"/>
    </xf>
    <xf numFmtId="0" fontId="3" fillId="35" borderId="0" xfId="0" applyFont="1" applyFill="1" applyBorder="1" applyAlignment="1" applyProtection="1">
      <alignment horizontal="right" vertical="center"/>
      <protection/>
    </xf>
    <xf numFmtId="0" fontId="0" fillId="35" borderId="14" xfId="0" applyFont="1" applyFill="1" applyBorder="1" applyAlignment="1" applyProtection="1">
      <alignment vertical="center"/>
      <protection/>
    </xf>
    <xf numFmtId="0" fontId="93" fillId="0" borderId="0" xfId="0" applyFont="1" applyBorder="1" applyAlignment="1" applyProtection="1">
      <alignment horizontal="left" vertical="center"/>
      <protection/>
    </xf>
    <xf numFmtId="0" fontId="75" fillId="0" borderId="13" xfId="0" applyFont="1" applyBorder="1" applyAlignment="1" applyProtection="1">
      <alignment vertical="center"/>
      <protection/>
    </xf>
    <xf numFmtId="0" fontId="75" fillId="0" borderId="0" xfId="0" applyFont="1" applyBorder="1" applyAlignment="1" applyProtection="1">
      <alignment vertical="center"/>
      <protection/>
    </xf>
    <xf numFmtId="0" fontId="75" fillId="0" borderId="32" xfId="0" applyFont="1" applyBorder="1" applyAlignment="1" applyProtection="1">
      <alignment horizontal="left" vertical="center"/>
      <protection/>
    </xf>
    <xf numFmtId="0" fontId="75" fillId="0" borderId="32" xfId="0" applyFont="1" applyBorder="1" applyAlignment="1" applyProtection="1">
      <alignment vertical="center"/>
      <protection/>
    </xf>
    <xf numFmtId="0" fontId="75" fillId="0" borderId="32" xfId="0" applyFont="1" applyBorder="1" applyAlignment="1" applyProtection="1">
      <alignment vertical="center"/>
      <protection locked="0"/>
    </xf>
    <xf numFmtId="4" fontId="75" fillId="0" borderId="32" xfId="0" applyNumberFormat="1" applyFont="1" applyBorder="1" applyAlignment="1" applyProtection="1">
      <alignment vertical="center"/>
      <protection/>
    </xf>
    <xf numFmtId="0" fontId="75" fillId="0" borderId="14"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85" fillId="0" borderId="0" xfId="0" applyFont="1" applyAlignment="1" applyProtection="1">
      <alignment horizontal="left" vertical="center"/>
      <protection locked="0"/>
    </xf>
    <xf numFmtId="0" fontId="0" fillId="0" borderId="13" xfId="0" applyFont="1" applyBorder="1" applyAlignment="1" applyProtection="1">
      <alignment horizontal="center" vertical="center" wrapText="1"/>
      <protection/>
    </xf>
    <xf numFmtId="0" fontId="3" fillId="35" borderId="26"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94" fillId="35" borderId="27"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4" fontId="86" fillId="0" borderId="0" xfId="0" applyNumberFormat="1" applyFont="1" applyAlignment="1" applyProtection="1">
      <alignment/>
      <protection/>
    </xf>
    <xf numFmtId="166" fontId="95" fillId="0" borderId="22" xfId="0" applyNumberFormat="1" applyFont="1" applyBorder="1" applyAlignment="1" applyProtection="1">
      <alignment/>
      <protection/>
    </xf>
    <xf numFmtId="166" fontId="95" fillId="0" borderId="23" xfId="0" applyNumberFormat="1" applyFont="1" applyBorder="1" applyAlignment="1" applyProtection="1">
      <alignment/>
      <protection/>
    </xf>
    <xf numFmtId="4" fontId="33" fillId="0" borderId="0" xfId="0" applyNumberFormat="1" applyFont="1" applyAlignment="1">
      <alignment vertical="center"/>
    </xf>
    <xf numFmtId="0" fontId="76" fillId="0" borderId="13" xfId="0" applyFont="1" applyBorder="1" applyAlignment="1" applyProtection="1">
      <alignment/>
      <protection/>
    </xf>
    <xf numFmtId="0" fontId="76" fillId="0" borderId="0" xfId="0" applyFont="1" applyAlignment="1" applyProtection="1">
      <alignment/>
      <protection/>
    </xf>
    <xf numFmtId="0" fontId="76" fillId="0" borderId="0" xfId="0" applyFont="1" applyBorder="1" applyAlignment="1" applyProtection="1">
      <alignment horizontal="left"/>
      <protection/>
    </xf>
    <xf numFmtId="0" fontId="75" fillId="0" borderId="0" xfId="0" applyFont="1" applyBorder="1" applyAlignment="1" applyProtection="1">
      <alignment horizontal="left"/>
      <protection/>
    </xf>
    <xf numFmtId="0" fontId="76" fillId="0" borderId="0" xfId="0" applyFont="1" applyAlignment="1" applyProtection="1">
      <alignment/>
      <protection locked="0"/>
    </xf>
    <xf numFmtId="4" fontId="75" fillId="0" borderId="0" xfId="0" applyNumberFormat="1" applyFont="1" applyBorder="1" applyAlignment="1" applyProtection="1">
      <alignment/>
      <protection/>
    </xf>
    <xf numFmtId="0" fontId="76" fillId="0" borderId="13" xfId="0" applyFont="1" applyBorder="1" applyAlignment="1">
      <alignment/>
    </xf>
    <xf numFmtId="0" fontId="76" fillId="0" borderId="30" xfId="0" applyFont="1" applyBorder="1" applyAlignment="1" applyProtection="1">
      <alignment/>
      <protection/>
    </xf>
    <xf numFmtId="0" fontId="76" fillId="0" borderId="0" xfId="0" applyFont="1" applyBorder="1" applyAlignment="1" applyProtection="1">
      <alignment/>
      <protection/>
    </xf>
    <xf numFmtId="166" fontId="76" fillId="0" borderId="0" xfId="0" applyNumberFormat="1" applyFont="1" applyBorder="1" applyAlignment="1" applyProtection="1">
      <alignment/>
      <protection/>
    </xf>
    <xf numFmtId="166" fontId="76" fillId="0" borderId="24" xfId="0" applyNumberFormat="1" applyFont="1" applyBorder="1" applyAlignment="1" applyProtection="1">
      <alignment/>
      <protection/>
    </xf>
    <xf numFmtId="0" fontId="76" fillId="0" borderId="0" xfId="0" applyFont="1" applyAlignment="1">
      <alignment horizontal="left"/>
    </xf>
    <xf numFmtId="0" fontId="76" fillId="0" borderId="0" xfId="0" applyFont="1" applyAlignment="1">
      <alignment horizontal="center"/>
    </xf>
    <xf numFmtId="4" fontId="76" fillId="0" borderId="0" xfId="0" applyNumberFormat="1" applyFont="1" applyAlignment="1">
      <alignment vertical="center"/>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7"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74" fillId="23" borderId="36" xfId="0" applyFont="1" applyFill="1" applyBorder="1" applyAlignment="1" applyProtection="1">
      <alignment horizontal="left" vertical="center"/>
      <protection locked="0"/>
    </xf>
    <xf numFmtId="0" fontId="74" fillId="0" borderId="0" xfId="0" applyFont="1" applyBorder="1" applyAlignment="1" applyProtection="1">
      <alignment horizontal="center" vertical="center"/>
      <protection/>
    </xf>
    <xf numFmtId="166" fontId="74" fillId="0" borderId="0" xfId="0" applyNumberFormat="1" applyFont="1" applyBorder="1" applyAlignment="1" applyProtection="1">
      <alignment vertical="center"/>
      <protection/>
    </xf>
    <xf numFmtId="166" fontId="74" fillId="0" borderId="24" xfId="0" applyNumberFormat="1" applyFont="1" applyBorder="1" applyAlignment="1" applyProtection="1">
      <alignment vertical="center"/>
      <protection/>
    </xf>
    <xf numFmtId="4" fontId="0" fillId="0" borderId="0" xfId="0" applyNumberFormat="1" applyFont="1" applyAlignment="1">
      <alignment vertical="center"/>
    </xf>
    <xf numFmtId="0" fontId="74" fillId="0" borderId="32" xfId="0" applyFont="1" applyBorder="1" applyAlignment="1" applyProtection="1">
      <alignment horizontal="center" vertical="center"/>
      <protection/>
    </xf>
    <xf numFmtId="0" fontId="0" fillId="0" borderId="32" xfId="0" applyFont="1" applyBorder="1" applyAlignment="1" applyProtection="1">
      <alignment vertical="center"/>
      <protection/>
    </xf>
    <xf numFmtId="166" fontId="74" fillId="0" borderId="32" xfId="0" applyNumberFormat="1" applyFont="1" applyBorder="1" applyAlignment="1" applyProtection="1">
      <alignment vertical="center"/>
      <protection/>
    </xf>
    <xf numFmtId="166" fontId="74" fillId="0" borderId="33" xfId="0" applyNumberFormat="1" applyFont="1" applyBorder="1" applyAlignment="1" applyProtection="1">
      <alignment vertical="center"/>
      <protection/>
    </xf>
    <xf numFmtId="0" fontId="77" fillId="0" borderId="13" xfId="0" applyFont="1" applyBorder="1" applyAlignment="1" applyProtection="1">
      <alignment vertical="center"/>
      <protection/>
    </xf>
    <xf numFmtId="0" fontId="77" fillId="0" borderId="0" xfId="0" applyFont="1" applyBorder="1" applyAlignment="1" applyProtection="1">
      <alignment vertical="center"/>
      <protection/>
    </xf>
    <xf numFmtId="0" fontId="77" fillId="0" borderId="32" xfId="0" applyFont="1" applyBorder="1" applyAlignment="1" applyProtection="1">
      <alignment horizontal="left" vertical="center"/>
      <protection/>
    </xf>
    <xf numFmtId="0" fontId="77" fillId="0" borderId="32" xfId="0" applyFont="1" applyBorder="1" applyAlignment="1" applyProtection="1">
      <alignment vertical="center"/>
      <protection/>
    </xf>
    <xf numFmtId="0" fontId="77" fillId="0" borderId="32" xfId="0" applyFont="1" applyBorder="1" applyAlignment="1" applyProtection="1">
      <alignment vertical="center"/>
      <protection locked="0"/>
    </xf>
    <xf numFmtId="4" fontId="77" fillId="0" borderId="32" xfId="0" applyNumberFormat="1" applyFont="1" applyBorder="1" applyAlignment="1" applyProtection="1">
      <alignment vertical="center"/>
      <protection/>
    </xf>
    <xf numFmtId="0" fontId="77" fillId="0" borderId="14" xfId="0" applyFont="1" applyBorder="1" applyAlignment="1" applyProtection="1">
      <alignment vertical="center"/>
      <protection/>
    </xf>
    <xf numFmtId="0" fontId="76" fillId="0" borderId="0" xfId="0" applyFont="1" applyAlignment="1" applyProtection="1">
      <alignment horizontal="left"/>
      <protection/>
    </xf>
    <xf numFmtId="0" fontId="75" fillId="0" borderId="0" xfId="0" applyFont="1" applyAlignment="1" applyProtection="1">
      <alignment horizontal="left"/>
      <protection/>
    </xf>
    <xf numFmtId="4" fontId="75" fillId="0" borderId="0" xfId="0" applyNumberFormat="1" applyFont="1" applyAlignment="1" applyProtection="1">
      <alignment/>
      <protection/>
    </xf>
    <xf numFmtId="0" fontId="77" fillId="0" borderId="0" xfId="0" applyFont="1" applyBorder="1" applyAlignment="1" applyProtection="1">
      <alignment horizontal="left"/>
      <protection/>
    </xf>
    <xf numFmtId="4" fontId="77" fillId="0" borderId="0" xfId="0" applyNumberFormat="1" applyFont="1" applyBorder="1" applyAlignment="1" applyProtection="1">
      <alignment/>
      <protection/>
    </xf>
    <xf numFmtId="0" fontId="96" fillId="0" borderId="0" xfId="0" applyFont="1" applyBorder="1" applyAlignment="1" applyProtection="1">
      <alignment horizontal="left" vertical="center"/>
      <protection/>
    </xf>
    <xf numFmtId="0" fontId="97" fillId="0" borderId="0" xfId="0" applyFont="1" applyBorder="1" applyAlignment="1" applyProtection="1">
      <alignment vertical="center" wrapText="1"/>
      <protection/>
    </xf>
    <xf numFmtId="0" fontId="0" fillId="0" borderId="30" xfId="0" applyFont="1" applyBorder="1" applyAlignment="1" applyProtection="1">
      <alignment vertical="center"/>
      <protection/>
    </xf>
    <xf numFmtId="0" fontId="96" fillId="0" borderId="0" xfId="0" applyFont="1" applyAlignment="1" applyProtection="1">
      <alignment horizontal="left" vertical="center"/>
      <protection/>
    </xf>
    <xf numFmtId="0" fontId="97" fillId="0" borderId="0" xfId="0" applyFont="1" applyAlignment="1" applyProtection="1">
      <alignment vertical="center" wrapText="1"/>
      <protection/>
    </xf>
    <xf numFmtId="0" fontId="78" fillId="0" borderId="13" xfId="0" applyFont="1" applyBorder="1" applyAlignment="1" applyProtection="1">
      <alignment vertical="center"/>
      <protection/>
    </xf>
    <xf numFmtId="0" fontId="78" fillId="0" borderId="0" xfId="0" applyFont="1" applyAlignment="1" applyProtection="1">
      <alignment vertical="center"/>
      <protection/>
    </xf>
    <xf numFmtId="0" fontId="78" fillId="0" borderId="0" xfId="0" applyFont="1" applyBorder="1" applyAlignment="1" applyProtection="1">
      <alignment horizontal="left" vertical="center"/>
      <protection/>
    </xf>
    <xf numFmtId="0" fontId="78" fillId="0" borderId="0" xfId="0" applyFont="1" applyBorder="1" applyAlignment="1" applyProtection="1">
      <alignment horizontal="left" vertical="center" wrapText="1"/>
      <protection/>
    </xf>
    <xf numFmtId="167" fontId="78" fillId="0" borderId="0" xfId="0" applyNumberFormat="1" applyFont="1" applyBorder="1" applyAlignment="1" applyProtection="1">
      <alignment vertical="center"/>
      <protection/>
    </xf>
    <xf numFmtId="0" fontId="78" fillId="0" borderId="0" xfId="0" applyFont="1" applyAlignment="1" applyProtection="1">
      <alignment vertical="center"/>
      <protection locked="0"/>
    </xf>
    <xf numFmtId="0" fontId="78" fillId="0" borderId="13" xfId="0" applyFont="1" applyBorder="1" applyAlignment="1">
      <alignment vertical="center"/>
    </xf>
    <xf numFmtId="0" fontId="78" fillId="0" borderId="30" xfId="0" applyFont="1" applyBorder="1" applyAlignment="1" applyProtection="1">
      <alignment vertical="center"/>
      <protection/>
    </xf>
    <xf numFmtId="0" fontId="78" fillId="0" borderId="0" xfId="0" applyFont="1" applyBorder="1" applyAlignment="1" applyProtection="1">
      <alignment vertical="center"/>
      <protection/>
    </xf>
    <xf numFmtId="0" fontId="78" fillId="0" borderId="24" xfId="0" applyFont="1" applyBorder="1" applyAlignment="1" applyProtection="1">
      <alignment vertical="center"/>
      <protection/>
    </xf>
    <xf numFmtId="0" fontId="78" fillId="0" borderId="0" xfId="0" applyFont="1" applyAlignment="1">
      <alignment horizontal="left" vertical="center"/>
    </xf>
    <xf numFmtId="0" fontId="78" fillId="0" borderId="0" xfId="0" applyFont="1" applyAlignment="1" applyProtection="1">
      <alignment horizontal="left" vertical="center"/>
      <protection/>
    </xf>
    <xf numFmtId="0" fontId="78" fillId="0" borderId="0" xfId="0" applyFont="1" applyAlignment="1" applyProtection="1">
      <alignment horizontal="left" vertical="center" wrapText="1"/>
      <protection/>
    </xf>
    <xf numFmtId="167" fontId="78" fillId="0" borderId="0" xfId="0" applyNumberFormat="1" applyFont="1" applyAlignment="1" applyProtection="1">
      <alignment vertical="center"/>
      <protection/>
    </xf>
    <xf numFmtId="0" fontId="79" fillId="0" borderId="13" xfId="0" applyFont="1" applyBorder="1" applyAlignment="1" applyProtection="1">
      <alignment vertical="center"/>
      <protection/>
    </xf>
    <xf numFmtId="0" fontId="79" fillId="0" borderId="0" xfId="0" applyFont="1" applyAlignment="1" applyProtection="1">
      <alignment vertical="center"/>
      <protection/>
    </xf>
    <xf numFmtId="0" fontId="79" fillId="0" borderId="0" xfId="0" applyFont="1" applyBorder="1" applyAlignment="1" applyProtection="1">
      <alignment horizontal="left" vertical="center"/>
      <protection/>
    </xf>
    <xf numFmtId="0" fontId="79" fillId="0" borderId="0" xfId="0" applyFont="1" applyBorder="1" applyAlignment="1" applyProtection="1">
      <alignment horizontal="left" vertical="center" wrapText="1"/>
      <protection/>
    </xf>
    <xf numFmtId="167" fontId="79" fillId="0" borderId="0" xfId="0" applyNumberFormat="1" applyFont="1" applyBorder="1" applyAlignment="1" applyProtection="1">
      <alignment vertical="center"/>
      <protection/>
    </xf>
    <xf numFmtId="0" fontId="79" fillId="0" borderId="0" xfId="0" applyFont="1" applyAlignment="1" applyProtection="1">
      <alignment vertical="center"/>
      <protection locked="0"/>
    </xf>
    <xf numFmtId="0" fontId="79" fillId="0" borderId="13" xfId="0" applyFont="1" applyBorder="1" applyAlignment="1">
      <alignment vertical="center"/>
    </xf>
    <xf numFmtId="0" fontId="79" fillId="0" borderId="30" xfId="0" applyFont="1" applyBorder="1" applyAlignment="1" applyProtection="1">
      <alignment vertical="center"/>
      <protection/>
    </xf>
    <xf numFmtId="0" fontId="79" fillId="0" borderId="0" xfId="0" applyFont="1" applyBorder="1" applyAlignment="1" applyProtection="1">
      <alignment vertical="center"/>
      <protection/>
    </xf>
    <xf numFmtId="0" fontId="79" fillId="0" borderId="24" xfId="0" applyFont="1" applyBorder="1" applyAlignment="1" applyProtection="1">
      <alignment vertical="center"/>
      <protection/>
    </xf>
    <xf numFmtId="0" fontId="79" fillId="0" borderId="0" xfId="0" applyFont="1" applyAlignment="1">
      <alignment horizontal="left" vertical="center"/>
    </xf>
    <xf numFmtId="0" fontId="79" fillId="0" borderId="0" xfId="0" applyFont="1" applyAlignment="1" applyProtection="1">
      <alignment horizontal="left" vertical="center"/>
      <protection/>
    </xf>
    <xf numFmtId="0" fontId="79" fillId="0" borderId="0" xfId="0" applyFont="1" applyAlignment="1" applyProtection="1">
      <alignment horizontal="left" vertical="center" wrapText="1"/>
      <protection/>
    </xf>
    <xf numFmtId="167" fontId="79" fillId="0" borderId="0" xfId="0" applyNumberFormat="1" applyFont="1" applyAlignment="1" applyProtection="1">
      <alignment vertical="center"/>
      <protection/>
    </xf>
    <xf numFmtId="0" fontId="98" fillId="0" borderId="36" xfId="0" applyFont="1" applyBorder="1" applyAlignment="1" applyProtection="1">
      <alignment horizontal="center" vertical="center"/>
      <protection/>
    </xf>
    <xf numFmtId="49" fontId="98" fillId="0" borderId="36" xfId="0" applyNumberFormat="1" applyFont="1" applyBorder="1" applyAlignment="1" applyProtection="1">
      <alignment horizontal="left" vertical="center" wrapText="1"/>
      <protection/>
    </xf>
    <xf numFmtId="0" fontId="98" fillId="0" borderId="36" xfId="0" applyFont="1" applyBorder="1" applyAlignment="1" applyProtection="1">
      <alignment horizontal="left" vertical="center" wrapText="1"/>
      <protection/>
    </xf>
    <xf numFmtId="0" fontId="98" fillId="0" borderId="36" xfId="0" applyFont="1" applyBorder="1" applyAlignment="1" applyProtection="1">
      <alignment horizontal="center" vertical="center" wrapText="1"/>
      <protection/>
    </xf>
    <xf numFmtId="167" fontId="98" fillId="0" borderId="36" xfId="0" applyNumberFormat="1" applyFont="1" applyBorder="1" applyAlignment="1" applyProtection="1">
      <alignment vertical="center"/>
      <protection/>
    </xf>
    <xf numFmtId="4" fontId="98" fillId="23" borderId="36" xfId="0" applyNumberFormat="1" applyFont="1" applyFill="1" applyBorder="1" applyAlignment="1" applyProtection="1">
      <alignment vertical="center"/>
      <protection locked="0"/>
    </xf>
    <xf numFmtId="4" fontId="98" fillId="0" borderId="36" xfId="0" applyNumberFormat="1" applyFont="1" applyBorder="1" applyAlignment="1" applyProtection="1">
      <alignment vertical="center"/>
      <protection/>
    </xf>
    <xf numFmtId="0" fontId="98" fillId="0" borderId="13" xfId="0" applyFont="1" applyBorder="1" applyAlignment="1">
      <alignment vertical="center"/>
    </xf>
    <xf numFmtId="0" fontId="98" fillId="23" borderId="36" xfId="0" applyFont="1" applyFill="1" applyBorder="1" applyAlignment="1" applyProtection="1">
      <alignment horizontal="left" vertical="center"/>
      <protection locked="0"/>
    </xf>
    <xf numFmtId="0" fontId="98" fillId="0" borderId="0" xfId="0" applyFont="1" applyBorder="1" applyAlignment="1" applyProtection="1">
      <alignment horizontal="center" vertical="center"/>
      <protection/>
    </xf>
    <xf numFmtId="0" fontId="77" fillId="0" borderId="0" xfId="0" applyFont="1" applyAlignment="1" applyProtection="1">
      <alignment horizontal="left"/>
      <protection/>
    </xf>
    <xf numFmtId="4" fontId="77" fillId="0" borderId="0" xfId="0" applyNumberFormat="1" applyFont="1" applyAlignment="1" applyProtection="1">
      <alignment/>
      <protection/>
    </xf>
    <xf numFmtId="0" fontId="0" fillId="0" borderId="31"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0" xfId="0" applyAlignment="1" applyProtection="1">
      <alignment vertical="top"/>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12"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43" xfId="0" applyFont="1" applyBorder="1" applyAlignment="1" applyProtection="1">
      <alignment horizontal="left" vertical="center"/>
      <protection locked="0"/>
    </xf>
    <xf numFmtId="0" fontId="28" fillId="0" borderId="43" xfId="0" applyFont="1" applyBorder="1" applyAlignment="1" applyProtection="1">
      <alignment horizontal="center" vertical="center"/>
      <protection locked="0"/>
    </xf>
    <xf numFmtId="0" fontId="5" fillId="0" borderId="4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42"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28" fillId="0" borderId="4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43" xfId="0" applyBorder="1" applyAlignment="1" applyProtection="1">
      <alignment vertical="top"/>
      <protection locked="0"/>
    </xf>
    <xf numFmtId="0" fontId="28" fillId="0" borderId="43" xfId="0" applyFont="1" applyBorder="1" applyAlignment="1" applyProtection="1">
      <alignment horizontal="left"/>
      <protection locked="0"/>
    </xf>
    <xf numFmtId="0" fontId="5" fillId="0" borderId="43" xfId="0" applyFont="1" applyBorder="1" applyAlignment="1" applyProtection="1">
      <alignment/>
      <protection locked="0"/>
    </xf>
    <xf numFmtId="0" fontId="0" fillId="0" borderId="40" xfId="0" applyFont="1" applyBorder="1" applyAlignment="1" applyProtection="1">
      <alignment vertical="top"/>
      <protection locked="0"/>
    </xf>
    <xf numFmtId="0" fontId="0" fillId="0" borderId="41"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0" fillId="0" borderId="44" xfId="0" applyFont="1" applyBorder="1" applyAlignment="1" applyProtection="1">
      <alignment vertical="top"/>
      <protection locked="0"/>
    </xf>
    <xf numFmtId="0" fontId="99" fillId="0" borderId="0" xfId="0" applyFont="1" applyAlignment="1">
      <alignment horizontal="left" vertical="top" wrapText="1"/>
    </xf>
    <xf numFmtId="0" fontId="9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Alignment="1" applyProtection="1">
      <alignment/>
      <protection/>
    </xf>
    <xf numFmtId="0" fontId="4" fillId="0" borderId="0" xfId="0" applyFont="1" applyBorder="1" applyAlignment="1" applyProtection="1">
      <alignment horizontal="left" vertical="top" wrapText="1"/>
      <protection/>
    </xf>
    <xf numFmtId="49" fontId="3" fillId="2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74" fillId="0" borderId="0" xfId="0" applyFont="1" applyBorder="1" applyAlignment="1" applyProtection="1">
      <alignment horizontal="right" vertical="center"/>
      <protection/>
    </xf>
    <xf numFmtId="164" fontId="74" fillId="0" borderId="0" xfId="0" applyNumberFormat="1" applyFont="1" applyBorder="1" applyAlignment="1" applyProtection="1">
      <alignment horizontal="center" vertical="center"/>
      <protection/>
    </xf>
    <xf numFmtId="0" fontId="74" fillId="0" borderId="0" xfId="0" applyFont="1" applyBorder="1" applyAlignment="1" applyProtection="1">
      <alignment vertical="center"/>
      <protection/>
    </xf>
    <xf numFmtId="4" fontId="99" fillId="0" borderId="0" xfId="0" applyNumberFormat="1" applyFont="1" applyBorder="1" applyAlignment="1" applyProtection="1">
      <alignment vertical="center"/>
      <protection/>
    </xf>
    <xf numFmtId="0" fontId="4" fillId="34" borderId="18"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4" fontId="4" fillId="34" borderId="18" xfId="0" applyNumberFormat="1" applyFont="1" applyFill="1" applyBorder="1" applyAlignment="1" applyProtection="1">
      <alignment vertical="center"/>
      <protection/>
    </xf>
    <xf numFmtId="0" fontId="0" fillId="34" borderId="25" xfId="0" applyFont="1" applyFill="1" applyBorder="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87" fillId="0" borderId="29" xfId="0" applyFont="1" applyBorder="1" applyAlignment="1">
      <alignment horizontal="center" vertical="center"/>
    </xf>
    <xf numFmtId="0" fontId="87" fillId="0" borderId="22" xfId="0" applyFont="1" applyBorder="1" applyAlignment="1">
      <alignment horizontal="left" vertical="center"/>
    </xf>
    <xf numFmtId="0" fontId="74" fillId="0" borderId="30" xfId="0" applyFont="1" applyBorder="1" applyAlignment="1">
      <alignment horizontal="left" vertical="center"/>
    </xf>
    <xf numFmtId="0" fontId="74" fillId="0" borderId="0" xfId="0" applyFont="1" applyBorder="1" applyAlignment="1">
      <alignment horizontal="left" vertical="center"/>
    </xf>
    <xf numFmtId="0" fontId="74" fillId="0" borderId="30" xfId="0" applyFont="1" applyBorder="1" applyAlignment="1" applyProtection="1">
      <alignment horizontal="left" vertical="center"/>
      <protection/>
    </xf>
    <xf numFmtId="0" fontId="74" fillId="0" borderId="0" xfId="0" applyFont="1" applyBorder="1" applyAlignment="1" applyProtection="1">
      <alignment horizontal="left" vertical="center"/>
      <protection/>
    </xf>
    <xf numFmtId="0" fontId="3" fillId="35" borderId="17" xfId="0" applyFont="1" applyFill="1" applyBorder="1" applyAlignment="1" applyProtection="1">
      <alignment horizontal="center" vertical="center"/>
      <protection/>
    </xf>
    <xf numFmtId="0" fontId="3" fillId="35" borderId="18" xfId="0" applyFont="1" applyFill="1" applyBorder="1" applyAlignment="1" applyProtection="1">
      <alignment horizontal="left" vertical="center"/>
      <protection/>
    </xf>
    <xf numFmtId="0" fontId="3" fillId="35" borderId="18" xfId="0" applyFont="1" applyFill="1" applyBorder="1" applyAlignment="1" applyProtection="1">
      <alignment horizontal="center" vertical="center"/>
      <protection/>
    </xf>
    <xf numFmtId="0" fontId="3" fillId="35" borderId="18" xfId="0" applyFont="1" applyFill="1" applyBorder="1" applyAlignment="1" applyProtection="1">
      <alignment horizontal="right" vertical="center"/>
      <protection/>
    </xf>
    <xf numFmtId="0" fontId="0" fillId="0" borderId="0" xfId="0" applyAlignment="1">
      <alignment/>
    </xf>
    <xf numFmtId="4" fontId="90" fillId="0" borderId="0" xfId="0" applyNumberFormat="1" applyFont="1" applyAlignment="1" applyProtection="1">
      <alignment vertical="center"/>
      <protection/>
    </xf>
    <xf numFmtId="0" fontId="90" fillId="0" borderId="0" xfId="0" applyFont="1" applyAlignment="1" applyProtection="1">
      <alignment vertical="center"/>
      <protection/>
    </xf>
    <xf numFmtId="0" fontId="89" fillId="0" borderId="0" xfId="0" applyFont="1" applyAlignment="1" applyProtection="1">
      <alignment horizontal="left" vertical="center" wrapText="1"/>
      <protection/>
    </xf>
    <xf numFmtId="4" fontId="86" fillId="0" borderId="0" xfId="0" applyNumberFormat="1" applyFont="1" applyAlignment="1" applyProtection="1">
      <alignment horizontal="right" vertical="center"/>
      <protection/>
    </xf>
    <xf numFmtId="4" fontId="86"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85" fillId="0" borderId="0" xfId="0" applyFont="1" applyAlignment="1" applyProtection="1">
      <alignment horizontal="left" vertical="center" wrapText="1"/>
      <protection/>
    </xf>
    <xf numFmtId="0" fontId="85" fillId="0" borderId="0" xfId="0" applyFont="1" applyAlignment="1" applyProtection="1">
      <alignment horizontal="left" vertical="center"/>
      <protection/>
    </xf>
    <xf numFmtId="0" fontId="0" fillId="0" borderId="0" xfId="0" applyFont="1" applyAlignment="1" applyProtection="1">
      <alignment vertical="center"/>
      <protection/>
    </xf>
    <xf numFmtId="0" fontId="92" fillId="33" borderId="0" xfId="36" applyFont="1" applyFill="1" applyAlignment="1">
      <alignment vertical="center"/>
    </xf>
    <xf numFmtId="0" fontId="85" fillId="0" borderId="0" xfId="0" applyFont="1" applyBorder="1" applyAlignment="1" applyProtection="1">
      <alignment horizontal="left" vertical="center" wrapText="1"/>
      <protection/>
    </xf>
    <xf numFmtId="0" fontId="85"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5"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center" vertical="center"/>
      <protection locked="0"/>
    </xf>
    <xf numFmtId="0" fontId="28" fillId="0" borderId="43" xfId="0" applyFont="1" applyBorder="1" applyAlignment="1" applyProtection="1">
      <alignment horizontal="left"/>
      <protection locked="0"/>
    </xf>
    <xf numFmtId="0" fontId="28" fillId="0" borderId="43" xfId="0" applyFont="1" applyBorder="1" applyAlignment="1" applyProtection="1">
      <alignment horizontal="left" wrapText="1"/>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75" customHeight="1">
      <c r="AR2" s="364"/>
      <c r="AS2" s="364"/>
      <c r="AT2" s="364"/>
      <c r="AU2" s="364"/>
      <c r="AV2" s="364"/>
      <c r="AW2" s="364"/>
      <c r="AX2" s="364"/>
      <c r="AY2" s="364"/>
      <c r="AZ2" s="364"/>
      <c r="BA2" s="364"/>
      <c r="BB2" s="364"/>
      <c r="BC2" s="364"/>
      <c r="BD2" s="364"/>
      <c r="BE2" s="364"/>
      <c r="BS2" s="22" t="s">
        <v>8</v>
      </c>
      <c r="BT2" s="22" t="s">
        <v>9</v>
      </c>
    </row>
    <row r="3" spans="2:72" ht="6.7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7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25" customHeight="1">
      <c r="B5" s="26"/>
      <c r="C5" s="27"/>
      <c r="D5" s="32" t="s">
        <v>15</v>
      </c>
      <c r="E5" s="27"/>
      <c r="F5" s="27"/>
      <c r="G5" s="27"/>
      <c r="H5" s="27"/>
      <c r="I5" s="27"/>
      <c r="J5" s="27"/>
      <c r="K5" s="336" t="s">
        <v>16</v>
      </c>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27"/>
      <c r="AQ5" s="29"/>
      <c r="BE5" s="334" t="s">
        <v>17</v>
      </c>
      <c r="BS5" s="22" t="s">
        <v>8</v>
      </c>
    </row>
    <row r="6" spans="2:71" ht="36.75" customHeight="1">
      <c r="B6" s="26"/>
      <c r="C6" s="27"/>
      <c r="D6" s="34" t="s">
        <v>18</v>
      </c>
      <c r="E6" s="27"/>
      <c r="F6" s="27"/>
      <c r="G6" s="27"/>
      <c r="H6" s="27"/>
      <c r="I6" s="27"/>
      <c r="J6" s="27"/>
      <c r="K6" s="338" t="s">
        <v>19</v>
      </c>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27"/>
      <c r="AQ6" s="29"/>
      <c r="BE6" s="335"/>
      <c r="BS6" s="22" t="s">
        <v>8</v>
      </c>
    </row>
    <row r="7" spans="2:71" ht="14.2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35"/>
      <c r="BS7" s="22" t="s">
        <v>8</v>
      </c>
    </row>
    <row r="8" spans="2:71" ht="14.2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35"/>
      <c r="BS8" s="22" t="s">
        <v>8</v>
      </c>
    </row>
    <row r="9" spans="2:71" ht="14.2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35"/>
      <c r="BS9" s="22" t="s">
        <v>8</v>
      </c>
    </row>
    <row r="10" spans="2:71" ht="14.2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21</v>
      </c>
      <c r="AO10" s="27"/>
      <c r="AP10" s="27"/>
      <c r="AQ10" s="29"/>
      <c r="BE10" s="335"/>
      <c r="BS10" s="22" t="s">
        <v>8</v>
      </c>
    </row>
    <row r="11" spans="2:71" ht="18"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30</v>
      </c>
      <c r="AL11" s="27"/>
      <c r="AM11" s="27"/>
      <c r="AN11" s="33" t="s">
        <v>21</v>
      </c>
      <c r="AO11" s="27"/>
      <c r="AP11" s="27"/>
      <c r="AQ11" s="29"/>
      <c r="BE11" s="335"/>
      <c r="BS11" s="22" t="s">
        <v>8</v>
      </c>
    </row>
    <row r="12" spans="2:71" ht="6.7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35"/>
      <c r="BS12" s="22" t="s">
        <v>8</v>
      </c>
    </row>
    <row r="13" spans="2:71" ht="14.25" customHeight="1">
      <c r="B13" s="26"/>
      <c r="C13" s="27"/>
      <c r="D13" s="35"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32</v>
      </c>
      <c r="AO13" s="27"/>
      <c r="AP13" s="27"/>
      <c r="AQ13" s="29"/>
      <c r="BE13" s="335"/>
      <c r="BS13" s="22" t="s">
        <v>8</v>
      </c>
    </row>
    <row r="14" spans="2:71" ht="15">
      <c r="B14" s="26"/>
      <c r="C14" s="27"/>
      <c r="D14" s="27"/>
      <c r="E14" s="339" t="s">
        <v>32</v>
      </c>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5" t="s">
        <v>30</v>
      </c>
      <c r="AL14" s="27"/>
      <c r="AM14" s="27"/>
      <c r="AN14" s="37" t="s">
        <v>32</v>
      </c>
      <c r="AO14" s="27"/>
      <c r="AP14" s="27"/>
      <c r="AQ14" s="29"/>
      <c r="BE14" s="335"/>
      <c r="BS14" s="22" t="s">
        <v>8</v>
      </c>
    </row>
    <row r="15" spans="2:71" ht="6.7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35"/>
      <c r="BS15" s="22" t="s">
        <v>6</v>
      </c>
    </row>
    <row r="16" spans="2:71" ht="14.25" customHeight="1">
      <c r="B16" s="26"/>
      <c r="C16" s="27"/>
      <c r="D16" s="35"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21</v>
      </c>
      <c r="AO16" s="27"/>
      <c r="AP16" s="27"/>
      <c r="AQ16" s="29"/>
      <c r="BE16" s="335"/>
      <c r="BS16" s="22" t="s">
        <v>6</v>
      </c>
    </row>
    <row r="17" spans="2:71" ht="18" customHeight="1">
      <c r="B17" s="26"/>
      <c r="C17" s="27"/>
      <c r="D17" s="27"/>
      <c r="E17" s="33" t="s">
        <v>24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30</v>
      </c>
      <c r="AL17" s="27"/>
      <c r="AM17" s="27"/>
      <c r="AN17" s="33" t="s">
        <v>21</v>
      </c>
      <c r="AO17" s="27"/>
      <c r="AP17" s="27"/>
      <c r="AQ17" s="29"/>
      <c r="BE17" s="335"/>
      <c r="BS17" s="22" t="s">
        <v>34</v>
      </c>
    </row>
    <row r="18" spans="2:71" ht="6.7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35"/>
      <c r="BS18" s="22" t="s">
        <v>8</v>
      </c>
    </row>
    <row r="19" spans="2:71" ht="14.25" customHeight="1">
      <c r="B19" s="26"/>
      <c r="C19" s="27"/>
      <c r="D19" s="35" t="s">
        <v>35</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35"/>
      <c r="BS19" s="22" t="s">
        <v>8</v>
      </c>
    </row>
    <row r="20" spans="2:71" ht="22.5" customHeight="1">
      <c r="B20" s="26"/>
      <c r="C20" s="27"/>
      <c r="D20" s="27"/>
      <c r="E20" s="341" t="s">
        <v>21</v>
      </c>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27"/>
      <c r="AP20" s="27"/>
      <c r="AQ20" s="29"/>
      <c r="BE20" s="335"/>
      <c r="BS20" s="22" t="s">
        <v>6</v>
      </c>
    </row>
    <row r="21" spans="2:57" ht="6.7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35"/>
    </row>
    <row r="22" spans="2:57" ht="6.7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35"/>
    </row>
    <row r="23" spans="2:57" s="1" customFormat="1" ht="25.5" customHeight="1">
      <c r="B23" s="39"/>
      <c r="C23" s="40"/>
      <c r="D23" s="41" t="s">
        <v>36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42">
        <f>ROUND(AG51,2)</f>
        <v>0</v>
      </c>
      <c r="AL23" s="343"/>
      <c r="AM23" s="343"/>
      <c r="AN23" s="343"/>
      <c r="AO23" s="343"/>
      <c r="AP23" s="40"/>
      <c r="AQ23" s="43"/>
      <c r="BE23" s="335"/>
    </row>
    <row r="24" spans="2:57" s="1" customFormat="1" ht="6.7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35"/>
    </row>
    <row r="25" spans="2:57" s="1" customFormat="1" ht="13.5">
      <c r="B25" s="39"/>
      <c r="C25" s="40"/>
      <c r="D25" s="40"/>
      <c r="E25" s="40"/>
      <c r="F25" s="40"/>
      <c r="G25" s="40"/>
      <c r="H25" s="40"/>
      <c r="I25" s="40"/>
      <c r="J25" s="40"/>
      <c r="K25" s="40"/>
      <c r="L25" s="344" t="s">
        <v>37</v>
      </c>
      <c r="M25" s="344"/>
      <c r="N25" s="344"/>
      <c r="O25" s="344"/>
      <c r="P25" s="40"/>
      <c r="Q25" s="40"/>
      <c r="R25" s="40"/>
      <c r="S25" s="40"/>
      <c r="T25" s="40"/>
      <c r="U25" s="40"/>
      <c r="V25" s="40"/>
      <c r="W25" s="344" t="s">
        <v>38</v>
      </c>
      <c r="X25" s="344"/>
      <c r="Y25" s="344"/>
      <c r="Z25" s="344"/>
      <c r="AA25" s="344"/>
      <c r="AB25" s="344"/>
      <c r="AC25" s="344"/>
      <c r="AD25" s="344"/>
      <c r="AE25" s="344"/>
      <c r="AF25" s="40"/>
      <c r="AG25" s="40"/>
      <c r="AH25" s="40"/>
      <c r="AI25" s="40"/>
      <c r="AJ25" s="40"/>
      <c r="AK25" s="344" t="s">
        <v>39</v>
      </c>
      <c r="AL25" s="344"/>
      <c r="AM25" s="344"/>
      <c r="AN25" s="344"/>
      <c r="AO25" s="344"/>
      <c r="AP25" s="40"/>
      <c r="AQ25" s="43"/>
      <c r="BE25" s="335"/>
    </row>
    <row r="26" spans="2:57" s="2" customFormat="1" ht="14.25" customHeight="1">
      <c r="B26" s="45"/>
      <c r="C26" s="46"/>
      <c r="D26" s="47" t="s">
        <v>40</v>
      </c>
      <c r="E26" s="46"/>
      <c r="F26" s="47" t="s">
        <v>41</v>
      </c>
      <c r="G26" s="46"/>
      <c r="H26" s="46"/>
      <c r="I26" s="46"/>
      <c r="J26" s="46"/>
      <c r="K26" s="46"/>
      <c r="L26" s="345">
        <v>0.21</v>
      </c>
      <c r="M26" s="346"/>
      <c r="N26" s="346"/>
      <c r="O26" s="346"/>
      <c r="P26" s="46"/>
      <c r="Q26" s="46"/>
      <c r="R26" s="46"/>
      <c r="S26" s="46"/>
      <c r="T26" s="46"/>
      <c r="U26" s="46"/>
      <c r="V26" s="46"/>
      <c r="W26" s="347">
        <f>ROUND(AZ51,2)</f>
        <v>0</v>
      </c>
      <c r="X26" s="346"/>
      <c r="Y26" s="346"/>
      <c r="Z26" s="346"/>
      <c r="AA26" s="346"/>
      <c r="AB26" s="346"/>
      <c r="AC26" s="346"/>
      <c r="AD26" s="346"/>
      <c r="AE26" s="346"/>
      <c r="AF26" s="46"/>
      <c r="AG26" s="46"/>
      <c r="AH26" s="46"/>
      <c r="AI26" s="46"/>
      <c r="AJ26" s="46"/>
      <c r="AK26" s="347">
        <f>ROUND(AV51,2)</f>
        <v>0</v>
      </c>
      <c r="AL26" s="346"/>
      <c r="AM26" s="346"/>
      <c r="AN26" s="346"/>
      <c r="AO26" s="346"/>
      <c r="AP26" s="46"/>
      <c r="AQ26" s="48"/>
      <c r="BE26" s="335"/>
    </row>
    <row r="27" spans="2:57" s="2" customFormat="1" ht="14.25" customHeight="1">
      <c r="B27" s="45"/>
      <c r="C27" s="46"/>
      <c r="D27" s="46"/>
      <c r="E27" s="46"/>
      <c r="F27" s="47" t="s">
        <v>42</v>
      </c>
      <c r="G27" s="46"/>
      <c r="H27" s="46"/>
      <c r="I27" s="46"/>
      <c r="J27" s="46"/>
      <c r="K27" s="46"/>
      <c r="L27" s="345">
        <v>0.15</v>
      </c>
      <c r="M27" s="346"/>
      <c r="N27" s="346"/>
      <c r="O27" s="346"/>
      <c r="P27" s="46"/>
      <c r="Q27" s="46"/>
      <c r="R27" s="46"/>
      <c r="S27" s="46"/>
      <c r="T27" s="46"/>
      <c r="U27" s="46"/>
      <c r="V27" s="46"/>
      <c r="W27" s="347">
        <f>ROUND(BA51,2)</f>
        <v>0</v>
      </c>
      <c r="X27" s="346"/>
      <c r="Y27" s="346"/>
      <c r="Z27" s="346"/>
      <c r="AA27" s="346"/>
      <c r="AB27" s="346"/>
      <c r="AC27" s="346"/>
      <c r="AD27" s="346"/>
      <c r="AE27" s="346"/>
      <c r="AF27" s="46"/>
      <c r="AG27" s="46"/>
      <c r="AH27" s="46"/>
      <c r="AI27" s="46"/>
      <c r="AJ27" s="46"/>
      <c r="AK27" s="347">
        <f>ROUND(AW51,2)</f>
        <v>0</v>
      </c>
      <c r="AL27" s="346"/>
      <c r="AM27" s="346"/>
      <c r="AN27" s="346"/>
      <c r="AO27" s="346"/>
      <c r="AP27" s="46"/>
      <c r="AQ27" s="48"/>
      <c r="BE27" s="335"/>
    </row>
    <row r="28" spans="2:57" s="2" customFormat="1" ht="14.25" customHeight="1" hidden="1">
      <c r="B28" s="45"/>
      <c r="C28" s="46"/>
      <c r="D28" s="46"/>
      <c r="E28" s="46"/>
      <c r="F28" s="47" t="s">
        <v>43</v>
      </c>
      <c r="G28" s="46"/>
      <c r="H28" s="46"/>
      <c r="I28" s="46"/>
      <c r="J28" s="46"/>
      <c r="K28" s="46"/>
      <c r="L28" s="345">
        <v>0.21</v>
      </c>
      <c r="M28" s="346"/>
      <c r="N28" s="346"/>
      <c r="O28" s="346"/>
      <c r="P28" s="46"/>
      <c r="Q28" s="46"/>
      <c r="R28" s="46"/>
      <c r="S28" s="46"/>
      <c r="T28" s="46"/>
      <c r="U28" s="46"/>
      <c r="V28" s="46"/>
      <c r="W28" s="347">
        <f>ROUND(BB51,2)</f>
        <v>0</v>
      </c>
      <c r="X28" s="346"/>
      <c r="Y28" s="346"/>
      <c r="Z28" s="346"/>
      <c r="AA28" s="346"/>
      <c r="AB28" s="346"/>
      <c r="AC28" s="346"/>
      <c r="AD28" s="346"/>
      <c r="AE28" s="346"/>
      <c r="AF28" s="46"/>
      <c r="AG28" s="46"/>
      <c r="AH28" s="46"/>
      <c r="AI28" s="46"/>
      <c r="AJ28" s="46"/>
      <c r="AK28" s="347">
        <v>0</v>
      </c>
      <c r="AL28" s="346"/>
      <c r="AM28" s="346"/>
      <c r="AN28" s="346"/>
      <c r="AO28" s="346"/>
      <c r="AP28" s="46"/>
      <c r="AQ28" s="48"/>
      <c r="BE28" s="335"/>
    </row>
    <row r="29" spans="2:57" s="2" customFormat="1" ht="14.25" customHeight="1" hidden="1">
      <c r="B29" s="45"/>
      <c r="C29" s="46"/>
      <c r="D29" s="46"/>
      <c r="E29" s="46"/>
      <c r="F29" s="47" t="s">
        <v>44</v>
      </c>
      <c r="G29" s="46"/>
      <c r="H29" s="46"/>
      <c r="I29" s="46"/>
      <c r="J29" s="46"/>
      <c r="K29" s="46"/>
      <c r="L29" s="345">
        <v>0.15</v>
      </c>
      <c r="M29" s="346"/>
      <c r="N29" s="346"/>
      <c r="O29" s="346"/>
      <c r="P29" s="46"/>
      <c r="Q29" s="46"/>
      <c r="R29" s="46"/>
      <c r="S29" s="46"/>
      <c r="T29" s="46"/>
      <c r="U29" s="46"/>
      <c r="V29" s="46"/>
      <c r="W29" s="347">
        <f>ROUND(BC51,2)</f>
        <v>0</v>
      </c>
      <c r="X29" s="346"/>
      <c r="Y29" s="346"/>
      <c r="Z29" s="346"/>
      <c r="AA29" s="346"/>
      <c r="AB29" s="346"/>
      <c r="AC29" s="346"/>
      <c r="AD29" s="346"/>
      <c r="AE29" s="346"/>
      <c r="AF29" s="46"/>
      <c r="AG29" s="46"/>
      <c r="AH29" s="46"/>
      <c r="AI29" s="46"/>
      <c r="AJ29" s="46"/>
      <c r="AK29" s="347">
        <v>0</v>
      </c>
      <c r="AL29" s="346"/>
      <c r="AM29" s="346"/>
      <c r="AN29" s="346"/>
      <c r="AO29" s="346"/>
      <c r="AP29" s="46"/>
      <c r="AQ29" s="48"/>
      <c r="BE29" s="335"/>
    </row>
    <row r="30" spans="2:57" s="2" customFormat="1" ht="14.25" customHeight="1" hidden="1">
      <c r="B30" s="45"/>
      <c r="C30" s="46"/>
      <c r="D30" s="46"/>
      <c r="E30" s="46"/>
      <c r="F30" s="47" t="s">
        <v>45</v>
      </c>
      <c r="G30" s="46"/>
      <c r="H30" s="46"/>
      <c r="I30" s="46"/>
      <c r="J30" s="46"/>
      <c r="K30" s="46"/>
      <c r="L30" s="345">
        <v>0</v>
      </c>
      <c r="M30" s="346"/>
      <c r="N30" s="346"/>
      <c r="O30" s="346"/>
      <c r="P30" s="46"/>
      <c r="Q30" s="46"/>
      <c r="R30" s="46"/>
      <c r="S30" s="46"/>
      <c r="T30" s="46"/>
      <c r="U30" s="46"/>
      <c r="V30" s="46"/>
      <c r="W30" s="347">
        <f>ROUND(BD51,2)</f>
        <v>0</v>
      </c>
      <c r="X30" s="346"/>
      <c r="Y30" s="346"/>
      <c r="Z30" s="346"/>
      <c r="AA30" s="346"/>
      <c r="AB30" s="346"/>
      <c r="AC30" s="346"/>
      <c r="AD30" s="346"/>
      <c r="AE30" s="346"/>
      <c r="AF30" s="46"/>
      <c r="AG30" s="46"/>
      <c r="AH30" s="46"/>
      <c r="AI30" s="46"/>
      <c r="AJ30" s="46"/>
      <c r="AK30" s="347">
        <v>0</v>
      </c>
      <c r="AL30" s="346"/>
      <c r="AM30" s="346"/>
      <c r="AN30" s="346"/>
      <c r="AO30" s="346"/>
      <c r="AP30" s="46"/>
      <c r="AQ30" s="48"/>
      <c r="BE30" s="335"/>
    </row>
    <row r="31" spans="2:57" s="1" customFormat="1" ht="6.7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35"/>
    </row>
    <row r="32" spans="2:57" s="1" customFormat="1" ht="25.5" customHeight="1">
      <c r="B32" s="39"/>
      <c r="C32" s="49"/>
      <c r="D32" s="50" t="s">
        <v>46</v>
      </c>
      <c r="E32" s="51"/>
      <c r="F32" s="51"/>
      <c r="G32" s="51"/>
      <c r="H32" s="51"/>
      <c r="I32" s="51"/>
      <c r="J32" s="51"/>
      <c r="K32" s="51"/>
      <c r="L32" s="51"/>
      <c r="M32" s="51"/>
      <c r="N32" s="51"/>
      <c r="O32" s="51"/>
      <c r="P32" s="51"/>
      <c r="Q32" s="51"/>
      <c r="R32" s="51"/>
      <c r="S32" s="51"/>
      <c r="T32" s="52" t="s">
        <v>47</v>
      </c>
      <c r="U32" s="51"/>
      <c r="V32" s="51"/>
      <c r="W32" s="51"/>
      <c r="X32" s="348" t="s">
        <v>48</v>
      </c>
      <c r="Y32" s="349"/>
      <c r="Z32" s="349"/>
      <c r="AA32" s="349"/>
      <c r="AB32" s="349"/>
      <c r="AC32" s="51"/>
      <c r="AD32" s="51"/>
      <c r="AE32" s="51"/>
      <c r="AF32" s="51"/>
      <c r="AG32" s="51"/>
      <c r="AH32" s="51"/>
      <c r="AI32" s="51"/>
      <c r="AJ32" s="51"/>
      <c r="AK32" s="350">
        <f>SUM(AK23:AK30)</f>
        <v>0</v>
      </c>
      <c r="AL32" s="349"/>
      <c r="AM32" s="349"/>
      <c r="AN32" s="349"/>
      <c r="AO32" s="351"/>
      <c r="AP32" s="49"/>
      <c r="AQ32" s="53"/>
      <c r="BE32" s="335"/>
    </row>
    <row r="33" spans="2:43" s="1" customFormat="1" ht="6.7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7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7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75" customHeight="1">
      <c r="B39" s="39"/>
      <c r="C39" s="60" t="s">
        <v>49</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7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25" customHeight="1">
      <c r="B41" s="62"/>
      <c r="C41" s="63" t="s">
        <v>15</v>
      </c>
      <c r="D41" s="64"/>
      <c r="E41" s="64"/>
      <c r="F41" s="64"/>
      <c r="G41" s="64"/>
      <c r="H41" s="64"/>
      <c r="I41" s="64"/>
      <c r="J41" s="64"/>
      <c r="K41" s="64"/>
      <c r="L41" s="64" t="str">
        <f>K5</f>
        <v>PD201702</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75" customHeight="1">
      <c r="B42" s="66"/>
      <c r="C42" s="67" t="s">
        <v>18</v>
      </c>
      <c r="D42" s="68"/>
      <c r="E42" s="68"/>
      <c r="F42" s="68"/>
      <c r="G42" s="68"/>
      <c r="H42" s="68"/>
      <c r="I42" s="68"/>
      <c r="J42" s="68"/>
      <c r="K42" s="68"/>
      <c r="L42" s="370" t="str">
        <f>K6</f>
        <v>Rozšíření stávající cyklostezky v km 7,9-8,2 Nový Jičín-Bludovice</v>
      </c>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68"/>
      <c r="AQ42" s="68"/>
      <c r="AR42" s="69"/>
    </row>
    <row r="43" spans="2:44" s="1" customFormat="1" ht="6.7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5">
      <c r="B44" s="39"/>
      <c r="C44" s="63" t="s">
        <v>23</v>
      </c>
      <c r="D44" s="61"/>
      <c r="E44" s="61"/>
      <c r="F44" s="61"/>
      <c r="G44" s="61"/>
      <c r="H44" s="61"/>
      <c r="I44" s="61"/>
      <c r="J44" s="61"/>
      <c r="K44" s="61"/>
      <c r="L44" s="70" t="str">
        <f>IF(K8="","",K8)</f>
        <v> </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52" t="str">
        <f>IF(AN8="","",AN8)</f>
        <v>17. 6. 2018</v>
      </c>
      <c r="AN44" s="352"/>
      <c r="AO44" s="61"/>
      <c r="AP44" s="61"/>
      <c r="AQ44" s="61"/>
      <c r="AR44" s="59"/>
    </row>
    <row r="45" spans="2:44" s="1" customFormat="1" ht="6.7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27</v>
      </c>
      <c r="D46" s="61"/>
      <c r="E46" s="61"/>
      <c r="F46" s="61"/>
      <c r="G46" s="61"/>
      <c r="H46" s="61"/>
      <c r="I46" s="61"/>
      <c r="J46" s="61"/>
      <c r="K46" s="61"/>
      <c r="L46" s="64" t="str">
        <f>IF(E11="","",E11)</f>
        <v>Město Nový Jičín</v>
      </c>
      <c r="M46" s="61"/>
      <c r="N46" s="61"/>
      <c r="O46" s="61"/>
      <c r="P46" s="61"/>
      <c r="Q46" s="61"/>
      <c r="R46" s="61"/>
      <c r="S46" s="61"/>
      <c r="T46" s="61"/>
      <c r="U46" s="61"/>
      <c r="V46" s="61"/>
      <c r="W46" s="61"/>
      <c r="X46" s="61"/>
      <c r="Y46" s="61"/>
      <c r="Z46" s="61"/>
      <c r="AA46" s="61"/>
      <c r="AB46" s="61"/>
      <c r="AC46" s="61"/>
      <c r="AD46" s="61"/>
      <c r="AE46" s="61"/>
      <c r="AF46" s="61"/>
      <c r="AG46" s="61"/>
      <c r="AH46" s="61"/>
      <c r="AI46" s="63" t="s">
        <v>33</v>
      </c>
      <c r="AJ46" s="61"/>
      <c r="AK46" s="61"/>
      <c r="AL46" s="61"/>
      <c r="AM46" s="353" t="str">
        <f>IF(E17="","",E17)</f>
        <v> </v>
      </c>
      <c r="AN46" s="353"/>
      <c r="AO46" s="353"/>
      <c r="AP46" s="353"/>
      <c r="AQ46" s="61"/>
      <c r="AR46" s="59"/>
      <c r="AS46" s="354" t="s">
        <v>50</v>
      </c>
      <c r="AT46" s="355"/>
      <c r="AU46" s="72"/>
      <c r="AV46" s="72"/>
      <c r="AW46" s="72"/>
      <c r="AX46" s="72"/>
      <c r="AY46" s="72"/>
      <c r="AZ46" s="72"/>
      <c r="BA46" s="72"/>
      <c r="BB46" s="72"/>
      <c r="BC46" s="72"/>
      <c r="BD46" s="73"/>
    </row>
    <row r="47" spans="2:56" s="1" customFormat="1" ht="15">
      <c r="B47" s="39"/>
      <c r="C47" s="63" t="s">
        <v>31</v>
      </c>
      <c r="D47" s="61"/>
      <c r="E47" s="61"/>
      <c r="F47" s="61"/>
      <c r="G47" s="61"/>
      <c r="H47" s="61"/>
      <c r="I47" s="61"/>
      <c r="J47" s="61"/>
      <c r="K47" s="61"/>
      <c r="L47" s="64">
        <f>IF(E14="Vyplň údaj","",E14)</f>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56"/>
      <c r="AT47" s="357"/>
      <c r="AU47" s="74"/>
      <c r="AV47" s="74"/>
      <c r="AW47" s="74"/>
      <c r="AX47" s="74"/>
      <c r="AY47" s="74"/>
      <c r="AZ47" s="74"/>
      <c r="BA47" s="74"/>
      <c r="BB47" s="74"/>
      <c r="BC47" s="74"/>
      <c r="BD47" s="75"/>
    </row>
    <row r="48" spans="2:56" s="1" customFormat="1" ht="10.5"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58"/>
      <c r="AT48" s="359"/>
      <c r="AU48" s="40"/>
      <c r="AV48" s="40"/>
      <c r="AW48" s="40"/>
      <c r="AX48" s="40"/>
      <c r="AY48" s="40"/>
      <c r="AZ48" s="40"/>
      <c r="BA48" s="40"/>
      <c r="BB48" s="40"/>
      <c r="BC48" s="40"/>
      <c r="BD48" s="76"/>
    </row>
    <row r="49" spans="2:56" s="1" customFormat="1" ht="29.25" customHeight="1">
      <c r="B49" s="39"/>
      <c r="C49" s="360" t="s">
        <v>51</v>
      </c>
      <c r="D49" s="361"/>
      <c r="E49" s="361"/>
      <c r="F49" s="361"/>
      <c r="G49" s="361"/>
      <c r="H49" s="77"/>
      <c r="I49" s="362" t="s">
        <v>52</v>
      </c>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3" t="s">
        <v>53</v>
      </c>
      <c r="AH49" s="361"/>
      <c r="AI49" s="361"/>
      <c r="AJ49" s="361"/>
      <c r="AK49" s="361"/>
      <c r="AL49" s="361"/>
      <c r="AM49" s="361"/>
      <c r="AN49" s="362" t="s">
        <v>54</v>
      </c>
      <c r="AO49" s="361"/>
      <c r="AP49" s="361"/>
      <c r="AQ49" s="78" t="s">
        <v>55</v>
      </c>
      <c r="AR49" s="59"/>
      <c r="AS49" s="79" t="s">
        <v>56</v>
      </c>
      <c r="AT49" s="80" t="s">
        <v>57</v>
      </c>
      <c r="AU49" s="80" t="s">
        <v>58</v>
      </c>
      <c r="AV49" s="80" t="s">
        <v>59</v>
      </c>
      <c r="AW49" s="80" t="s">
        <v>60</v>
      </c>
      <c r="AX49" s="80" t="s">
        <v>61</v>
      </c>
      <c r="AY49" s="80" t="s">
        <v>62</v>
      </c>
      <c r="AZ49" s="80" t="s">
        <v>63</v>
      </c>
      <c r="BA49" s="80" t="s">
        <v>64</v>
      </c>
      <c r="BB49" s="80" t="s">
        <v>65</v>
      </c>
      <c r="BC49" s="80" t="s">
        <v>66</v>
      </c>
      <c r="BD49" s="81" t="s">
        <v>67</v>
      </c>
    </row>
    <row r="50" spans="2:56" s="1" customFormat="1" ht="10.5"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25" customHeight="1">
      <c r="B51" s="66"/>
      <c r="C51" s="85" t="s">
        <v>68</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68">
        <f>ROUND(SUM(AG52:AG54),2)</f>
        <v>0</v>
      </c>
      <c r="AH51" s="368"/>
      <c r="AI51" s="368"/>
      <c r="AJ51" s="368"/>
      <c r="AK51" s="368"/>
      <c r="AL51" s="368"/>
      <c r="AM51" s="368"/>
      <c r="AN51" s="369">
        <f>SUM(AG51,AT51)</f>
        <v>0</v>
      </c>
      <c r="AO51" s="369"/>
      <c r="AP51" s="369"/>
      <c r="AQ51" s="87" t="s">
        <v>21</v>
      </c>
      <c r="AR51" s="69"/>
      <c r="AS51" s="88">
        <f>ROUND(SUM(AS52:AS54),2)</f>
        <v>0</v>
      </c>
      <c r="AT51" s="89">
        <f>ROUND(SUM(AV51:AW51),2)</f>
        <v>0</v>
      </c>
      <c r="AU51" s="90">
        <f>ROUND(SUM(AU52:AU54),5)</f>
        <v>0</v>
      </c>
      <c r="AV51" s="89">
        <f>ROUND(AZ51*L26,2)</f>
        <v>0</v>
      </c>
      <c r="AW51" s="89">
        <f>ROUND(BA51*L27,2)</f>
        <v>0</v>
      </c>
      <c r="AX51" s="89">
        <f>ROUND(BB51*L26,2)</f>
        <v>0</v>
      </c>
      <c r="AY51" s="89">
        <f>ROUND(BC51*L27,2)</f>
        <v>0</v>
      </c>
      <c r="AZ51" s="89">
        <f>ROUND(SUM(AZ52:AZ54),2)</f>
        <v>0</v>
      </c>
      <c r="BA51" s="89">
        <f>ROUND(SUM(BA52:BA54),2)</f>
        <v>0</v>
      </c>
      <c r="BB51" s="89">
        <f>ROUND(SUM(BB52:BB54),2)</f>
        <v>0</v>
      </c>
      <c r="BC51" s="89">
        <f>ROUND(SUM(BC52:BC54),2)</f>
        <v>0</v>
      </c>
      <c r="BD51" s="91">
        <f>ROUND(SUM(BD52:BD54),2)</f>
        <v>0</v>
      </c>
      <c r="BS51" s="92" t="s">
        <v>69</v>
      </c>
      <c r="BT51" s="92" t="s">
        <v>70</v>
      </c>
      <c r="BU51" s="93" t="s">
        <v>71</v>
      </c>
      <c r="BV51" s="92" t="s">
        <v>72</v>
      </c>
      <c r="BW51" s="92" t="s">
        <v>7</v>
      </c>
      <c r="BX51" s="92" t="s">
        <v>73</v>
      </c>
      <c r="CL51" s="92" t="s">
        <v>21</v>
      </c>
    </row>
    <row r="52" spans="1:91" s="5" customFormat="1" ht="22.5" customHeight="1">
      <c r="A52" s="94" t="s">
        <v>74</v>
      </c>
      <c r="B52" s="95"/>
      <c r="C52" s="96"/>
      <c r="D52" s="367" t="s">
        <v>75</v>
      </c>
      <c r="E52" s="367"/>
      <c r="F52" s="367"/>
      <c r="G52" s="367"/>
      <c r="H52" s="367"/>
      <c r="I52" s="97"/>
      <c r="J52" s="367" t="s">
        <v>76</v>
      </c>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5">
        <f>'SO 000 - Všeobecné a před...'!J27</f>
        <v>0</v>
      </c>
      <c r="AH52" s="366"/>
      <c r="AI52" s="366"/>
      <c r="AJ52" s="366"/>
      <c r="AK52" s="366"/>
      <c r="AL52" s="366"/>
      <c r="AM52" s="366"/>
      <c r="AN52" s="365">
        <f>SUM(AG52,AT52)</f>
        <v>0</v>
      </c>
      <c r="AO52" s="366"/>
      <c r="AP52" s="366"/>
      <c r="AQ52" s="98" t="s">
        <v>77</v>
      </c>
      <c r="AR52" s="99"/>
      <c r="AS52" s="100">
        <v>0</v>
      </c>
      <c r="AT52" s="101">
        <f>ROUND(SUM(AV52:AW52),2)</f>
        <v>0</v>
      </c>
      <c r="AU52" s="102">
        <f>'SO 000 - Všeobecné a před...'!P77</f>
        <v>0</v>
      </c>
      <c r="AV52" s="101">
        <f>'SO 000 - Všeobecné a před...'!J30</f>
        <v>0</v>
      </c>
      <c r="AW52" s="101">
        <f>'SO 000 - Všeobecné a před...'!J31</f>
        <v>0</v>
      </c>
      <c r="AX52" s="101">
        <f>'SO 000 - Všeobecné a před...'!J32</f>
        <v>0</v>
      </c>
      <c r="AY52" s="101">
        <f>'SO 000 - Všeobecné a před...'!J33</f>
        <v>0</v>
      </c>
      <c r="AZ52" s="101">
        <f>'SO 000 - Všeobecné a před...'!F30</f>
        <v>0</v>
      </c>
      <c r="BA52" s="101">
        <f>'SO 000 - Všeobecné a před...'!F31</f>
        <v>0</v>
      </c>
      <c r="BB52" s="101">
        <f>'SO 000 - Všeobecné a před...'!F32</f>
        <v>0</v>
      </c>
      <c r="BC52" s="101">
        <f>'SO 000 - Všeobecné a před...'!F33</f>
        <v>0</v>
      </c>
      <c r="BD52" s="103">
        <f>'SO 000 - Všeobecné a před...'!F34</f>
        <v>0</v>
      </c>
      <c r="BT52" s="104" t="s">
        <v>78</v>
      </c>
      <c r="BV52" s="104" t="s">
        <v>72</v>
      </c>
      <c r="BW52" s="104" t="s">
        <v>79</v>
      </c>
      <c r="BX52" s="104" t="s">
        <v>7</v>
      </c>
      <c r="CL52" s="104" t="s">
        <v>21</v>
      </c>
      <c r="CM52" s="104" t="s">
        <v>80</v>
      </c>
    </row>
    <row r="53" spans="1:91" s="5" customFormat="1" ht="22.5" customHeight="1">
      <c r="A53" s="94" t="s">
        <v>74</v>
      </c>
      <c r="B53" s="95"/>
      <c r="C53" s="96"/>
      <c r="D53" s="367" t="s">
        <v>81</v>
      </c>
      <c r="E53" s="367"/>
      <c r="F53" s="367"/>
      <c r="G53" s="367"/>
      <c r="H53" s="367"/>
      <c r="I53" s="97"/>
      <c r="J53" s="367" t="s">
        <v>82</v>
      </c>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5">
        <f>'SO 110 - Rozšíření stávaj...'!J27</f>
        <v>0</v>
      </c>
      <c r="AH53" s="366"/>
      <c r="AI53" s="366"/>
      <c r="AJ53" s="366"/>
      <c r="AK53" s="366"/>
      <c r="AL53" s="366"/>
      <c r="AM53" s="366"/>
      <c r="AN53" s="365">
        <f>SUM(AG53,AT53)</f>
        <v>0</v>
      </c>
      <c r="AO53" s="366"/>
      <c r="AP53" s="366"/>
      <c r="AQ53" s="98" t="s">
        <v>77</v>
      </c>
      <c r="AR53" s="99"/>
      <c r="AS53" s="100">
        <v>0</v>
      </c>
      <c r="AT53" s="101">
        <f>ROUND(SUM(AV53:AW53),2)</f>
        <v>0</v>
      </c>
      <c r="AU53" s="102">
        <f>'SO 110 - Rozšíření stávaj...'!P83</f>
        <v>0</v>
      </c>
      <c r="AV53" s="101">
        <f>'SO 110 - Rozšíření stávaj...'!J30</f>
        <v>0</v>
      </c>
      <c r="AW53" s="101">
        <f>'SO 110 - Rozšíření stávaj...'!J31</f>
        <v>0</v>
      </c>
      <c r="AX53" s="101">
        <f>'SO 110 - Rozšíření stávaj...'!J32</f>
        <v>0</v>
      </c>
      <c r="AY53" s="101">
        <f>'SO 110 - Rozšíření stávaj...'!J33</f>
        <v>0</v>
      </c>
      <c r="AZ53" s="101">
        <f>'SO 110 - Rozšíření stávaj...'!F30</f>
        <v>0</v>
      </c>
      <c r="BA53" s="101">
        <f>'SO 110 - Rozšíření stávaj...'!F31</f>
        <v>0</v>
      </c>
      <c r="BB53" s="101">
        <f>'SO 110 - Rozšíření stávaj...'!F32</f>
        <v>0</v>
      </c>
      <c r="BC53" s="101">
        <f>'SO 110 - Rozšíření stávaj...'!F33</f>
        <v>0</v>
      </c>
      <c r="BD53" s="103">
        <f>'SO 110 - Rozšíření stávaj...'!F34</f>
        <v>0</v>
      </c>
      <c r="BT53" s="104" t="s">
        <v>78</v>
      </c>
      <c r="BV53" s="104" t="s">
        <v>72</v>
      </c>
      <c r="BW53" s="104" t="s">
        <v>83</v>
      </c>
      <c r="BX53" s="104" t="s">
        <v>7</v>
      </c>
      <c r="CL53" s="104" t="s">
        <v>21</v>
      </c>
      <c r="CM53" s="104" t="s">
        <v>80</v>
      </c>
    </row>
    <row r="54" spans="1:91" s="5" customFormat="1" ht="22.5" customHeight="1">
      <c r="A54" s="94" t="s">
        <v>74</v>
      </c>
      <c r="B54" s="95"/>
      <c r="C54" s="96"/>
      <c r="D54" s="367" t="s">
        <v>84</v>
      </c>
      <c r="E54" s="367"/>
      <c r="F54" s="367"/>
      <c r="G54" s="367"/>
      <c r="H54" s="367"/>
      <c r="I54" s="97"/>
      <c r="J54" s="367" t="s">
        <v>85</v>
      </c>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5">
        <f>'SO 111 - Pěší komunikace ...'!J27</f>
        <v>0</v>
      </c>
      <c r="AH54" s="366"/>
      <c r="AI54" s="366"/>
      <c r="AJ54" s="366"/>
      <c r="AK54" s="366"/>
      <c r="AL54" s="366"/>
      <c r="AM54" s="366"/>
      <c r="AN54" s="365">
        <f>SUM(AG54,AT54)</f>
        <v>0</v>
      </c>
      <c r="AO54" s="366"/>
      <c r="AP54" s="366"/>
      <c r="AQ54" s="98" t="s">
        <v>77</v>
      </c>
      <c r="AR54" s="99"/>
      <c r="AS54" s="105">
        <v>0</v>
      </c>
      <c r="AT54" s="106">
        <f>ROUND(SUM(AV54:AW54),2)</f>
        <v>0</v>
      </c>
      <c r="AU54" s="107">
        <f>'SO 111 - Pěší komunikace ...'!P82</f>
        <v>0</v>
      </c>
      <c r="AV54" s="106">
        <f>'SO 111 - Pěší komunikace ...'!J30</f>
        <v>0</v>
      </c>
      <c r="AW54" s="106">
        <f>'SO 111 - Pěší komunikace ...'!J31</f>
        <v>0</v>
      </c>
      <c r="AX54" s="106">
        <f>'SO 111 - Pěší komunikace ...'!J32</f>
        <v>0</v>
      </c>
      <c r="AY54" s="106">
        <f>'SO 111 - Pěší komunikace ...'!J33</f>
        <v>0</v>
      </c>
      <c r="AZ54" s="106">
        <f>'SO 111 - Pěší komunikace ...'!F30</f>
        <v>0</v>
      </c>
      <c r="BA54" s="106">
        <f>'SO 111 - Pěší komunikace ...'!F31</f>
        <v>0</v>
      </c>
      <c r="BB54" s="106">
        <f>'SO 111 - Pěší komunikace ...'!F32</f>
        <v>0</v>
      </c>
      <c r="BC54" s="106">
        <f>'SO 111 - Pěší komunikace ...'!F33</f>
        <v>0</v>
      </c>
      <c r="BD54" s="108">
        <f>'SO 111 - Pěší komunikace ...'!F34</f>
        <v>0</v>
      </c>
      <c r="BT54" s="104" t="s">
        <v>78</v>
      </c>
      <c r="BV54" s="104" t="s">
        <v>72</v>
      </c>
      <c r="BW54" s="104" t="s">
        <v>86</v>
      </c>
      <c r="BX54" s="104" t="s">
        <v>7</v>
      </c>
      <c r="CL54" s="104" t="s">
        <v>21</v>
      </c>
      <c r="CM54" s="104" t="s">
        <v>80</v>
      </c>
    </row>
    <row r="55" spans="2:44" s="1" customFormat="1" ht="30" customHeight="1">
      <c r="B55" s="39"/>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59"/>
    </row>
    <row r="56" spans="2:44" s="1" customFormat="1" ht="6.75" customHeight="1">
      <c r="B56" s="54"/>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9"/>
    </row>
  </sheetData>
  <sheetProtection sheet="1" objects="1" scenarios="1" formatCells="0" formatColumns="0" formatRows="0" sort="0" autoFilter="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000 - Všeobecné a před...'!C2" display="/"/>
    <hyperlink ref="A53" location="'SO 110 - Rozšíření stávaj...'!C2" display="/"/>
    <hyperlink ref="A54" location="'SO 111 - Pěší komunikace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87</v>
      </c>
      <c r="G1" s="375" t="s">
        <v>88</v>
      </c>
      <c r="H1" s="375"/>
      <c r="I1" s="113"/>
      <c r="J1" s="112" t="s">
        <v>89</v>
      </c>
      <c r="K1" s="111" t="s">
        <v>90</v>
      </c>
      <c r="L1" s="112" t="s">
        <v>91</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64"/>
      <c r="M2" s="364"/>
      <c r="N2" s="364"/>
      <c r="O2" s="364"/>
      <c r="P2" s="364"/>
      <c r="Q2" s="364"/>
      <c r="R2" s="364"/>
      <c r="S2" s="364"/>
      <c r="T2" s="364"/>
      <c r="U2" s="364"/>
      <c r="V2" s="364"/>
      <c r="AT2" s="22" t="s">
        <v>79</v>
      </c>
    </row>
    <row r="3" spans="2:46" ht="6.75" customHeight="1">
      <c r="B3" s="23"/>
      <c r="C3" s="24"/>
      <c r="D3" s="24"/>
      <c r="E3" s="24"/>
      <c r="F3" s="24"/>
      <c r="G3" s="24"/>
      <c r="H3" s="24"/>
      <c r="I3" s="114"/>
      <c r="J3" s="24"/>
      <c r="K3" s="25"/>
      <c r="AT3" s="22" t="s">
        <v>80</v>
      </c>
    </row>
    <row r="4" spans="2:46" ht="36.75" customHeight="1">
      <c r="B4" s="26"/>
      <c r="C4" s="27"/>
      <c r="D4" s="28" t="s">
        <v>92</v>
      </c>
      <c r="E4" s="27"/>
      <c r="F4" s="27"/>
      <c r="G4" s="27"/>
      <c r="H4" s="27"/>
      <c r="I4" s="115"/>
      <c r="J4" s="27"/>
      <c r="K4" s="29"/>
      <c r="M4" s="30" t="s">
        <v>12</v>
      </c>
      <c r="AT4" s="22" t="s">
        <v>6</v>
      </c>
    </row>
    <row r="5" spans="2:11" ht="6.75" customHeight="1">
      <c r="B5" s="26"/>
      <c r="C5" s="27"/>
      <c r="D5" s="27"/>
      <c r="E5" s="27"/>
      <c r="F5" s="27"/>
      <c r="G5" s="27"/>
      <c r="H5" s="27"/>
      <c r="I5" s="115"/>
      <c r="J5" s="27"/>
      <c r="K5" s="29"/>
    </row>
    <row r="6" spans="2:11" ht="15">
      <c r="B6" s="26"/>
      <c r="C6" s="27"/>
      <c r="D6" s="35" t="s">
        <v>18</v>
      </c>
      <c r="E6" s="27"/>
      <c r="F6" s="27"/>
      <c r="G6" s="27"/>
      <c r="H6" s="27"/>
      <c r="I6" s="115"/>
      <c r="J6" s="27"/>
      <c r="K6" s="29"/>
    </row>
    <row r="7" spans="2:11" ht="22.5" customHeight="1">
      <c r="B7" s="26"/>
      <c r="C7" s="27"/>
      <c r="D7" s="27"/>
      <c r="E7" s="376" t="str">
        <f>'Rekapitulace stavby'!K6</f>
        <v>Rozšíření stávající cyklostezky v km 7,9-8,2 Nový Jičín-Bludovice</v>
      </c>
      <c r="F7" s="377"/>
      <c r="G7" s="377"/>
      <c r="H7" s="377"/>
      <c r="I7" s="115"/>
      <c r="J7" s="27"/>
      <c r="K7" s="29"/>
    </row>
    <row r="8" spans="2:11" s="1" customFormat="1" ht="15">
      <c r="B8" s="39"/>
      <c r="C8" s="40"/>
      <c r="D8" s="35" t="s">
        <v>93</v>
      </c>
      <c r="E8" s="40"/>
      <c r="F8" s="40"/>
      <c r="G8" s="40"/>
      <c r="H8" s="40"/>
      <c r="I8" s="116"/>
      <c r="J8" s="40"/>
      <c r="K8" s="43"/>
    </row>
    <row r="9" spans="2:11" s="1" customFormat="1" ht="36.75" customHeight="1">
      <c r="B9" s="39"/>
      <c r="C9" s="40"/>
      <c r="D9" s="40"/>
      <c r="E9" s="378" t="s">
        <v>94</v>
      </c>
      <c r="F9" s="379"/>
      <c r="G9" s="379"/>
      <c r="H9" s="379"/>
      <c r="I9" s="116"/>
      <c r="J9" s="40"/>
      <c r="K9" s="43"/>
    </row>
    <row r="10" spans="2:11" s="1" customFormat="1" ht="13.5">
      <c r="B10" s="39"/>
      <c r="C10" s="40"/>
      <c r="D10" s="40"/>
      <c r="E10" s="40"/>
      <c r="F10" s="40"/>
      <c r="G10" s="40"/>
      <c r="H10" s="40"/>
      <c r="I10" s="116"/>
      <c r="J10" s="40"/>
      <c r="K10" s="43"/>
    </row>
    <row r="11" spans="2:11" s="1" customFormat="1" ht="14.25" customHeight="1">
      <c r="B11" s="39"/>
      <c r="C11" s="40"/>
      <c r="D11" s="35" t="s">
        <v>20</v>
      </c>
      <c r="E11" s="40"/>
      <c r="F11" s="33" t="s">
        <v>21</v>
      </c>
      <c r="G11" s="40"/>
      <c r="H11" s="40"/>
      <c r="I11" s="117" t="s">
        <v>22</v>
      </c>
      <c r="J11" s="33" t="s">
        <v>21</v>
      </c>
      <c r="K11" s="43"/>
    </row>
    <row r="12" spans="2:11" s="1" customFormat="1" ht="14.25" customHeight="1">
      <c r="B12" s="39"/>
      <c r="C12" s="40"/>
      <c r="D12" s="35" t="s">
        <v>23</v>
      </c>
      <c r="E12" s="40"/>
      <c r="F12" s="33" t="s">
        <v>24</v>
      </c>
      <c r="G12" s="40"/>
      <c r="H12" s="40"/>
      <c r="I12" s="117" t="s">
        <v>25</v>
      </c>
      <c r="J12" s="118" t="str">
        <f>'Rekapitulace stavby'!AN8</f>
        <v>17. 6. 2018</v>
      </c>
      <c r="K12" s="43"/>
    </row>
    <row r="13" spans="2:11" s="1" customFormat="1" ht="10.5" customHeight="1">
      <c r="B13" s="39"/>
      <c r="C13" s="40"/>
      <c r="D13" s="40"/>
      <c r="E13" s="40"/>
      <c r="F13" s="40"/>
      <c r="G13" s="40"/>
      <c r="H13" s="40"/>
      <c r="I13" s="116"/>
      <c r="J13" s="40"/>
      <c r="K13" s="43"/>
    </row>
    <row r="14" spans="2:11" s="1" customFormat="1" ht="14.25" customHeight="1">
      <c r="B14" s="39"/>
      <c r="C14" s="40"/>
      <c r="D14" s="35" t="s">
        <v>27</v>
      </c>
      <c r="E14" s="40"/>
      <c r="F14" s="40"/>
      <c r="G14" s="40"/>
      <c r="H14" s="40"/>
      <c r="I14" s="117" t="s">
        <v>28</v>
      </c>
      <c r="J14" s="33" t="s">
        <v>21</v>
      </c>
      <c r="K14" s="43"/>
    </row>
    <row r="15" spans="2:11" s="1" customFormat="1" ht="18" customHeight="1">
      <c r="B15" s="39"/>
      <c r="C15" s="40"/>
      <c r="D15" s="40"/>
      <c r="E15" s="33" t="s">
        <v>29</v>
      </c>
      <c r="F15" s="40"/>
      <c r="G15" s="40"/>
      <c r="H15" s="40"/>
      <c r="I15" s="117" t="s">
        <v>30</v>
      </c>
      <c r="J15" s="33"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5" t="s">
        <v>31</v>
      </c>
      <c r="E17" s="40"/>
      <c r="F17" s="40"/>
      <c r="G17" s="40"/>
      <c r="H17" s="40"/>
      <c r="I17" s="117" t="s">
        <v>28</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7" t="s">
        <v>30</v>
      </c>
      <c r="J18" s="33">
        <f>IF('Rekapitulace stavby'!AN14="Vyplň údaj","",IF('Rekapitulace stavby'!AN14="","",'Rekapitulace stavby'!AN14))</f>
      </c>
      <c r="K18" s="43"/>
    </row>
    <row r="19" spans="2:11" s="1" customFormat="1" ht="6.75" customHeight="1">
      <c r="B19" s="39"/>
      <c r="C19" s="40"/>
      <c r="D19" s="40"/>
      <c r="E19" s="40"/>
      <c r="F19" s="40"/>
      <c r="G19" s="40"/>
      <c r="H19" s="40"/>
      <c r="I19" s="116"/>
      <c r="J19" s="40"/>
      <c r="K19" s="43"/>
    </row>
    <row r="20" spans="2:11" s="1" customFormat="1" ht="14.25" customHeight="1">
      <c r="B20" s="39"/>
      <c r="C20" s="40"/>
      <c r="D20" s="35" t="s">
        <v>33</v>
      </c>
      <c r="E20" s="40"/>
      <c r="F20" s="40"/>
      <c r="G20" s="40"/>
      <c r="H20" s="40"/>
      <c r="I20" s="117" t="s">
        <v>28</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7" t="s">
        <v>30</v>
      </c>
      <c r="J21" s="33">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5" t="s">
        <v>35</v>
      </c>
      <c r="E23" s="40"/>
      <c r="F23" s="40"/>
      <c r="G23" s="40"/>
      <c r="H23" s="40"/>
      <c r="I23" s="116"/>
      <c r="J23" s="40"/>
      <c r="K23" s="43"/>
    </row>
    <row r="24" spans="2:11" s="6" customFormat="1" ht="22.5" customHeight="1">
      <c r="B24" s="119"/>
      <c r="C24" s="120"/>
      <c r="D24" s="120"/>
      <c r="E24" s="341" t="s">
        <v>21</v>
      </c>
      <c r="F24" s="341"/>
      <c r="G24" s="341"/>
      <c r="H24" s="341"/>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ROUND(J77,2)</f>
        <v>0</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ROUND(SUM(BE77:BE89),2)</f>
        <v>0</v>
      </c>
      <c r="G30" s="40"/>
      <c r="H30" s="40"/>
      <c r="I30" s="129">
        <v>0.21</v>
      </c>
      <c r="J30" s="128">
        <f>ROUND(ROUND((SUM(BE77:BE89)),2)*I30,2)</f>
        <v>0</v>
      </c>
      <c r="K30" s="43"/>
    </row>
    <row r="31" spans="2:11" s="1" customFormat="1" ht="14.25" customHeight="1">
      <c r="B31" s="39"/>
      <c r="C31" s="40"/>
      <c r="D31" s="40"/>
      <c r="E31" s="47" t="s">
        <v>42</v>
      </c>
      <c r="F31" s="128">
        <f>ROUND(SUM(BF77:BF89),2)</f>
        <v>0</v>
      </c>
      <c r="G31" s="40"/>
      <c r="H31" s="40"/>
      <c r="I31" s="129">
        <v>0.15</v>
      </c>
      <c r="J31" s="128">
        <f>ROUND(ROUND((SUM(BF77:BF89)),2)*I31,2)</f>
        <v>0</v>
      </c>
      <c r="K31" s="43"/>
    </row>
    <row r="32" spans="2:11" s="1" customFormat="1" ht="14.25" customHeight="1" hidden="1">
      <c r="B32" s="39"/>
      <c r="C32" s="40"/>
      <c r="D32" s="40"/>
      <c r="E32" s="47" t="s">
        <v>43</v>
      </c>
      <c r="F32" s="128">
        <f>ROUND(SUM(BG77:BG89),2)</f>
        <v>0</v>
      </c>
      <c r="G32" s="40"/>
      <c r="H32" s="40"/>
      <c r="I32" s="129">
        <v>0.21</v>
      </c>
      <c r="J32" s="128">
        <v>0</v>
      </c>
      <c r="K32" s="43"/>
    </row>
    <row r="33" spans="2:11" s="1" customFormat="1" ht="14.25" customHeight="1" hidden="1">
      <c r="B33" s="39"/>
      <c r="C33" s="40"/>
      <c r="D33" s="40"/>
      <c r="E33" s="47" t="s">
        <v>44</v>
      </c>
      <c r="F33" s="128">
        <f>ROUND(SUM(BH77:BH89),2)</f>
        <v>0</v>
      </c>
      <c r="G33" s="40"/>
      <c r="H33" s="40"/>
      <c r="I33" s="129">
        <v>0.15</v>
      </c>
      <c r="J33" s="128">
        <v>0</v>
      </c>
      <c r="K33" s="43"/>
    </row>
    <row r="34" spans="2:11" s="1" customFormat="1" ht="14.25" customHeight="1" hidden="1">
      <c r="B34" s="39"/>
      <c r="C34" s="40"/>
      <c r="D34" s="40"/>
      <c r="E34" s="47" t="s">
        <v>45</v>
      </c>
      <c r="F34" s="128">
        <f>ROUND(SUM(BI77:BI89),2)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0</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8" t="s">
        <v>95</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5" t="s">
        <v>18</v>
      </c>
      <c r="D44" s="40"/>
      <c r="E44" s="40"/>
      <c r="F44" s="40"/>
      <c r="G44" s="40"/>
      <c r="H44" s="40"/>
      <c r="I44" s="116"/>
      <c r="J44" s="40"/>
      <c r="K44" s="43"/>
    </row>
    <row r="45" spans="2:11" s="1" customFormat="1" ht="22.5" customHeight="1">
      <c r="B45" s="39"/>
      <c r="C45" s="40"/>
      <c r="D45" s="40"/>
      <c r="E45" s="376" t="str">
        <f>E7</f>
        <v>Rozšíření stávající cyklostezky v km 7,9-8,2 Nový Jičín-Bludovice</v>
      </c>
      <c r="F45" s="377"/>
      <c r="G45" s="377"/>
      <c r="H45" s="377"/>
      <c r="I45" s="116"/>
      <c r="J45" s="40"/>
      <c r="K45" s="43"/>
    </row>
    <row r="46" spans="2:11" s="1" customFormat="1" ht="14.25" customHeight="1">
      <c r="B46" s="39"/>
      <c r="C46" s="35" t="s">
        <v>93</v>
      </c>
      <c r="D46" s="40"/>
      <c r="E46" s="40"/>
      <c r="F46" s="40"/>
      <c r="G46" s="40"/>
      <c r="H46" s="40"/>
      <c r="I46" s="116"/>
      <c r="J46" s="40"/>
      <c r="K46" s="43"/>
    </row>
    <row r="47" spans="2:11" s="1" customFormat="1" ht="23.25" customHeight="1">
      <c r="B47" s="39"/>
      <c r="C47" s="40"/>
      <c r="D47" s="40"/>
      <c r="E47" s="378" t="str">
        <f>E9</f>
        <v>SO 000 - Všeobecné a předběžné položky</v>
      </c>
      <c r="F47" s="379"/>
      <c r="G47" s="379"/>
      <c r="H47" s="379"/>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5" t="s">
        <v>23</v>
      </c>
      <c r="D49" s="40"/>
      <c r="E49" s="40"/>
      <c r="F49" s="33" t="str">
        <f>F12</f>
        <v> </v>
      </c>
      <c r="G49" s="40"/>
      <c r="H49" s="40"/>
      <c r="I49" s="117" t="s">
        <v>25</v>
      </c>
      <c r="J49" s="118" t="str">
        <f>IF(J12="","",J12)</f>
        <v>17. 6. 2018</v>
      </c>
      <c r="K49" s="43"/>
    </row>
    <row r="50" spans="2:11" s="1" customFormat="1" ht="6.75" customHeight="1">
      <c r="B50" s="39"/>
      <c r="C50" s="40"/>
      <c r="D50" s="40"/>
      <c r="E50" s="40"/>
      <c r="F50" s="40"/>
      <c r="G50" s="40"/>
      <c r="H50" s="40"/>
      <c r="I50" s="116"/>
      <c r="J50" s="40"/>
      <c r="K50" s="43"/>
    </row>
    <row r="51" spans="2:11" s="1" customFormat="1" ht="15">
      <c r="B51" s="39"/>
      <c r="C51" s="35" t="s">
        <v>27</v>
      </c>
      <c r="D51" s="40"/>
      <c r="E51" s="40"/>
      <c r="F51" s="33" t="str">
        <f>E15</f>
        <v>Město Nový Jičín</v>
      </c>
      <c r="G51" s="40"/>
      <c r="H51" s="40"/>
      <c r="I51" s="117" t="s">
        <v>33</v>
      </c>
      <c r="J51" s="33" t="str">
        <f>E21</f>
        <v> </v>
      </c>
      <c r="K51" s="43"/>
    </row>
    <row r="52" spans="2:11" s="1" customFormat="1" ht="14.25" customHeight="1">
      <c r="B52" s="39"/>
      <c r="C52" s="35" t="s">
        <v>31</v>
      </c>
      <c r="D52" s="40"/>
      <c r="E52" s="40"/>
      <c r="F52" s="33">
        <f>IF(E18="","",E18)</f>
      </c>
      <c r="G52" s="40"/>
      <c r="H52" s="40"/>
      <c r="I52" s="116"/>
      <c r="J52" s="40"/>
      <c r="K52" s="43"/>
    </row>
    <row r="53" spans="2:11" s="1" customFormat="1" ht="9.75" customHeight="1">
      <c r="B53" s="39"/>
      <c r="C53" s="40"/>
      <c r="D53" s="40"/>
      <c r="E53" s="40"/>
      <c r="F53" s="40"/>
      <c r="G53" s="40"/>
      <c r="H53" s="40"/>
      <c r="I53" s="116"/>
      <c r="J53" s="40"/>
      <c r="K53" s="43"/>
    </row>
    <row r="54" spans="2:11" s="1" customFormat="1" ht="29.25" customHeight="1">
      <c r="B54" s="39"/>
      <c r="C54" s="142" t="s">
        <v>96</v>
      </c>
      <c r="D54" s="130"/>
      <c r="E54" s="130"/>
      <c r="F54" s="130"/>
      <c r="G54" s="130"/>
      <c r="H54" s="130"/>
      <c r="I54" s="143"/>
      <c r="J54" s="144" t="s">
        <v>97</v>
      </c>
      <c r="K54" s="145"/>
    </row>
    <row r="55" spans="2:11" s="1" customFormat="1" ht="9.75" customHeight="1">
      <c r="B55" s="39"/>
      <c r="C55" s="40"/>
      <c r="D55" s="40"/>
      <c r="E55" s="40"/>
      <c r="F55" s="40"/>
      <c r="G55" s="40"/>
      <c r="H55" s="40"/>
      <c r="I55" s="116"/>
      <c r="J55" s="40"/>
      <c r="K55" s="43"/>
    </row>
    <row r="56" spans="2:47" s="1" customFormat="1" ht="29.25" customHeight="1">
      <c r="B56" s="39"/>
      <c r="C56" s="146" t="s">
        <v>98</v>
      </c>
      <c r="D56" s="40"/>
      <c r="E56" s="40"/>
      <c r="F56" s="40"/>
      <c r="G56" s="40"/>
      <c r="H56" s="40"/>
      <c r="I56" s="116"/>
      <c r="J56" s="126">
        <f>J77</f>
        <v>0</v>
      </c>
      <c r="K56" s="43"/>
      <c r="AU56" s="22" t="s">
        <v>99</v>
      </c>
    </row>
    <row r="57" spans="2:11" s="7" customFormat="1" ht="24.75" customHeight="1">
      <c r="B57" s="147"/>
      <c r="C57" s="148"/>
      <c r="D57" s="149" t="s">
        <v>100</v>
      </c>
      <c r="E57" s="150"/>
      <c r="F57" s="150"/>
      <c r="G57" s="150"/>
      <c r="H57" s="150"/>
      <c r="I57" s="151"/>
      <c r="J57" s="152">
        <f>J78</f>
        <v>0</v>
      </c>
      <c r="K57" s="153"/>
    </row>
    <row r="58" spans="2:11" s="1" customFormat="1" ht="21.75" customHeight="1">
      <c r="B58" s="39"/>
      <c r="C58" s="40"/>
      <c r="D58" s="40"/>
      <c r="E58" s="40"/>
      <c r="F58" s="40"/>
      <c r="G58" s="40"/>
      <c r="H58" s="40"/>
      <c r="I58" s="116"/>
      <c r="J58" s="40"/>
      <c r="K58" s="43"/>
    </row>
    <row r="59" spans="2:11" s="1" customFormat="1" ht="6.75" customHeight="1">
      <c r="B59" s="54"/>
      <c r="C59" s="55"/>
      <c r="D59" s="55"/>
      <c r="E59" s="55"/>
      <c r="F59" s="55"/>
      <c r="G59" s="55"/>
      <c r="H59" s="55"/>
      <c r="I59" s="137"/>
      <c r="J59" s="55"/>
      <c r="K59" s="56"/>
    </row>
    <row r="63" spans="2:12" s="1" customFormat="1" ht="6.75" customHeight="1">
      <c r="B63" s="57"/>
      <c r="C63" s="58"/>
      <c r="D63" s="58"/>
      <c r="E63" s="58"/>
      <c r="F63" s="58"/>
      <c r="G63" s="58"/>
      <c r="H63" s="58"/>
      <c r="I63" s="140"/>
      <c r="J63" s="58"/>
      <c r="K63" s="58"/>
      <c r="L63" s="59"/>
    </row>
    <row r="64" spans="2:12" s="1" customFormat="1" ht="36.75" customHeight="1">
      <c r="B64" s="39"/>
      <c r="C64" s="60" t="s">
        <v>101</v>
      </c>
      <c r="D64" s="61"/>
      <c r="E64" s="61"/>
      <c r="F64" s="61"/>
      <c r="G64" s="61"/>
      <c r="H64" s="61"/>
      <c r="I64" s="154"/>
      <c r="J64" s="61"/>
      <c r="K64" s="61"/>
      <c r="L64" s="59"/>
    </row>
    <row r="65" spans="2:12" s="1" customFormat="1" ht="6.75" customHeight="1">
      <c r="B65" s="39"/>
      <c r="C65" s="61"/>
      <c r="D65" s="61"/>
      <c r="E65" s="61"/>
      <c r="F65" s="61"/>
      <c r="G65" s="61"/>
      <c r="H65" s="61"/>
      <c r="I65" s="154"/>
      <c r="J65" s="61"/>
      <c r="K65" s="61"/>
      <c r="L65" s="59"/>
    </row>
    <row r="66" spans="2:12" s="1" customFormat="1" ht="14.25" customHeight="1">
      <c r="B66" s="39"/>
      <c r="C66" s="63" t="s">
        <v>18</v>
      </c>
      <c r="D66" s="61"/>
      <c r="E66" s="61"/>
      <c r="F66" s="61"/>
      <c r="G66" s="61"/>
      <c r="H66" s="61"/>
      <c r="I66" s="154"/>
      <c r="J66" s="61"/>
      <c r="K66" s="61"/>
      <c r="L66" s="59"/>
    </row>
    <row r="67" spans="2:12" s="1" customFormat="1" ht="22.5" customHeight="1">
      <c r="B67" s="39"/>
      <c r="C67" s="61"/>
      <c r="D67" s="61"/>
      <c r="E67" s="372" t="str">
        <f>E7</f>
        <v>Rozšíření stávající cyklostezky v km 7,9-8,2 Nový Jičín-Bludovice</v>
      </c>
      <c r="F67" s="373"/>
      <c r="G67" s="373"/>
      <c r="H67" s="373"/>
      <c r="I67" s="154"/>
      <c r="J67" s="61"/>
      <c r="K67" s="61"/>
      <c r="L67" s="59"/>
    </row>
    <row r="68" spans="2:12" s="1" customFormat="1" ht="14.25" customHeight="1">
      <c r="B68" s="39"/>
      <c r="C68" s="63" t="s">
        <v>93</v>
      </c>
      <c r="D68" s="61"/>
      <c r="E68" s="61"/>
      <c r="F68" s="61"/>
      <c r="G68" s="61"/>
      <c r="H68" s="61"/>
      <c r="I68" s="154"/>
      <c r="J68" s="61"/>
      <c r="K68" s="61"/>
      <c r="L68" s="59"/>
    </row>
    <row r="69" spans="2:12" s="1" customFormat="1" ht="23.25" customHeight="1">
      <c r="B69" s="39"/>
      <c r="C69" s="61"/>
      <c r="D69" s="61"/>
      <c r="E69" s="370" t="str">
        <f>E9</f>
        <v>SO 000 - Všeobecné a předběžné položky</v>
      </c>
      <c r="F69" s="374"/>
      <c r="G69" s="374"/>
      <c r="H69" s="374"/>
      <c r="I69" s="154"/>
      <c r="J69" s="61"/>
      <c r="K69" s="61"/>
      <c r="L69" s="59"/>
    </row>
    <row r="70" spans="2:12" s="1" customFormat="1" ht="6.75" customHeight="1">
      <c r="B70" s="39"/>
      <c r="C70" s="61"/>
      <c r="D70" s="61"/>
      <c r="E70" s="61"/>
      <c r="F70" s="61"/>
      <c r="G70" s="61"/>
      <c r="H70" s="61"/>
      <c r="I70" s="154"/>
      <c r="J70" s="61"/>
      <c r="K70" s="61"/>
      <c r="L70" s="59"/>
    </row>
    <row r="71" spans="2:12" s="1" customFormat="1" ht="18" customHeight="1">
      <c r="B71" s="39"/>
      <c r="C71" s="63" t="s">
        <v>23</v>
      </c>
      <c r="D71" s="61"/>
      <c r="E71" s="61"/>
      <c r="F71" s="155" t="str">
        <f>F12</f>
        <v> </v>
      </c>
      <c r="G71" s="61"/>
      <c r="H71" s="61"/>
      <c r="I71" s="156" t="s">
        <v>25</v>
      </c>
      <c r="J71" s="71" t="str">
        <f>IF(J12="","",J12)</f>
        <v>17. 6. 2018</v>
      </c>
      <c r="K71" s="61"/>
      <c r="L71" s="59"/>
    </row>
    <row r="72" spans="2:12" s="1" customFormat="1" ht="6.75" customHeight="1">
      <c r="B72" s="39"/>
      <c r="C72" s="61"/>
      <c r="D72" s="61"/>
      <c r="E72" s="61"/>
      <c r="F72" s="61"/>
      <c r="G72" s="61"/>
      <c r="H72" s="61"/>
      <c r="I72" s="154"/>
      <c r="J72" s="61"/>
      <c r="K72" s="61"/>
      <c r="L72" s="59"/>
    </row>
    <row r="73" spans="2:12" s="1" customFormat="1" ht="15">
      <c r="B73" s="39"/>
      <c r="C73" s="63" t="s">
        <v>27</v>
      </c>
      <c r="D73" s="61"/>
      <c r="E73" s="61"/>
      <c r="F73" s="155" t="str">
        <f>E15</f>
        <v>Město Nový Jičín</v>
      </c>
      <c r="G73" s="61"/>
      <c r="H73" s="61"/>
      <c r="I73" s="156" t="s">
        <v>33</v>
      </c>
      <c r="J73" s="155" t="str">
        <f>E21</f>
        <v> </v>
      </c>
      <c r="K73" s="61"/>
      <c r="L73" s="59"/>
    </row>
    <row r="74" spans="2:12" s="1" customFormat="1" ht="14.25" customHeight="1">
      <c r="B74" s="39"/>
      <c r="C74" s="63" t="s">
        <v>31</v>
      </c>
      <c r="D74" s="61"/>
      <c r="E74" s="61"/>
      <c r="F74" s="155">
        <f>IF(E18="","",E18)</f>
      </c>
      <c r="G74" s="61"/>
      <c r="H74" s="61"/>
      <c r="I74" s="154"/>
      <c r="J74" s="61"/>
      <c r="K74" s="61"/>
      <c r="L74" s="59"/>
    </row>
    <row r="75" spans="2:12" s="1" customFormat="1" ht="9.75" customHeight="1">
      <c r="B75" s="39"/>
      <c r="C75" s="61"/>
      <c r="D75" s="61"/>
      <c r="E75" s="61"/>
      <c r="F75" s="61"/>
      <c r="G75" s="61"/>
      <c r="H75" s="61"/>
      <c r="I75" s="154"/>
      <c r="J75" s="61"/>
      <c r="K75" s="61"/>
      <c r="L75" s="59"/>
    </row>
    <row r="76" spans="2:20" s="8" customFormat="1" ht="29.25" customHeight="1">
      <c r="B76" s="157"/>
      <c r="C76" s="158" t="s">
        <v>102</v>
      </c>
      <c r="D76" s="159" t="s">
        <v>55</v>
      </c>
      <c r="E76" s="159" t="s">
        <v>51</v>
      </c>
      <c r="F76" s="159" t="s">
        <v>103</v>
      </c>
      <c r="G76" s="159" t="s">
        <v>104</v>
      </c>
      <c r="H76" s="159" t="s">
        <v>105</v>
      </c>
      <c r="I76" s="160" t="s">
        <v>106</v>
      </c>
      <c r="J76" s="159" t="s">
        <v>97</v>
      </c>
      <c r="K76" s="161" t="s">
        <v>107</v>
      </c>
      <c r="L76" s="162"/>
      <c r="M76" s="79" t="s">
        <v>108</v>
      </c>
      <c r="N76" s="80" t="s">
        <v>40</v>
      </c>
      <c r="O76" s="80" t="s">
        <v>109</v>
      </c>
      <c r="P76" s="80" t="s">
        <v>110</v>
      </c>
      <c r="Q76" s="80" t="s">
        <v>111</v>
      </c>
      <c r="R76" s="80" t="s">
        <v>112</v>
      </c>
      <c r="S76" s="80" t="s">
        <v>113</v>
      </c>
      <c r="T76" s="81" t="s">
        <v>114</v>
      </c>
    </row>
    <row r="77" spans="2:63" s="1" customFormat="1" ht="29.25" customHeight="1">
      <c r="B77" s="39"/>
      <c r="C77" s="85" t="s">
        <v>98</v>
      </c>
      <c r="D77" s="61"/>
      <c r="E77" s="61"/>
      <c r="F77" s="61"/>
      <c r="G77" s="61"/>
      <c r="H77" s="61"/>
      <c r="I77" s="154"/>
      <c r="J77" s="163">
        <f>BK77</f>
        <v>0</v>
      </c>
      <c r="K77" s="61"/>
      <c r="L77" s="59"/>
      <c r="M77" s="82"/>
      <c r="N77" s="83"/>
      <c r="O77" s="83"/>
      <c r="P77" s="164">
        <f>P78</f>
        <v>0</v>
      </c>
      <c r="Q77" s="83"/>
      <c r="R77" s="164">
        <f>R78</f>
        <v>0</v>
      </c>
      <c r="S77" s="83"/>
      <c r="T77" s="165">
        <f>T78</f>
        <v>0</v>
      </c>
      <c r="AT77" s="22" t="s">
        <v>69</v>
      </c>
      <c r="AU77" s="22" t="s">
        <v>99</v>
      </c>
      <c r="BK77" s="166">
        <f>BK78</f>
        <v>0</v>
      </c>
    </row>
    <row r="78" spans="2:63" s="9" customFormat="1" ht="36.75" customHeight="1">
      <c r="B78" s="167"/>
      <c r="C78" s="168"/>
      <c r="D78" s="169" t="s">
        <v>69</v>
      </c>
      <c r="E78" s="170" t="s">
        <v>115</v>
      </c>
      <c r="F78" s="170" t="s">
        <v>116</v>
      </c>
      <c r="G78" s="168"/>
      <c r="H78" s="168"/>
      <c r="I78" s="171"/>
      <c r="J78" s="172">
        <f>BK78</f>
        <v>0</v>
      </c>
      <c r="K78" s="168"/>
      <c r="L78" s="173"/>
      <c r="M78" s="174"/>
      <c r="N78" s="175"/>
      <c r="O78" s="175"/>
      <c r="P78" s="176">
        <f>SUM(P79:P89)</f>
        <v>0</v>
      </c>
      <c r="Q78" s="175"/>
      <c r="R78" s="176">
        <f>SUM(R79:R89)</f>
        <v>0</v>
      </c>
      <c r="S78" s="175"/>
      <c r="T78" s="177">
        <f>SUM(T79:T89)</f>
        <v>0</v>
      </c>
      <c r="AR78" s="178" t="s">
        <v>117</v>
      </c>
      <c r="AT78" s="179" t="s">
        <v>69</v>
      </c>
      <c r="AU78" s="179" t="s">
        <v>70</v>
      </c>
      <c r="AY78" s="178" t="s">
        <v>118</v>
      </c>
      <c r="BK78" s="180">
        <f>SUM(BK79:BK89)</f>
        <v>0</v>
      </c>
    </row>
    <row r="79" spans="2:65" s="1" customFormat="1" ht="31.5" customHeight="1">
      <c r="B79" s="39"/>
      <c r="C79" s="181" t="s">
        <v>78</v>
      </c>
      <c r="D79" s="181" t="s">
        <v>119</v>
      </c>
      <c r="E79" s="182" t="s">
        <v>120</v>
      </c>
      <c r="F79" s="183" t="s">
        <v>121</v>
      </c>
      <c r="G79" s="184" t="s">
        <v>122</v>
      </c>
      <c r="H79" s="185">
        <v>1</v>
      </c>
      <c r="I79" s="186"/>
      <c r="J79" s="187">
        <f aca="true" t="shared" si="0" ref="J79:J89">ROUND(I79*H79,2)</f>
        <v>0</v>
      </c>
      <c r="K79" s="183" t="s">
        <v>21</v>
      </c>
      <c r="L79" s="59"/>
      <c r="M79" s="188" t="s">
        <v>21</v>
      </c>
      <c r="N79" s="189" t="s">
        <v>41</v>
      </c>
      <c r="O79" s="40"/>
      <c r="P79" s="190">
        <f aca="true" t="shared" si="1" ref="P79:P89">O79*H79</f>
        <v>0</v>
      </c>
      <c r="Q79" s="190">
        <v>0</v>
      </c>
      <c r="R79" s="190">
        <f aca="true" t="shared" si="2" ref="R79:R89">Q79*H79</f>
        <v>0</v>
      </c>
      <c r="S79" s="190">
        <v>0</v>
      </c>
      <c r="T79" s="191">
        <f aca="true" t="shared" si="3" ref="T79:T89">S79*H79</f>
        <v>0</v>
      </c>
      <c r="AR79" s="22" t="s">
        <v>123</v>
      </c>
      <c r="AT79" s="22" t="s">
        <v>119</v>
      </c>
      <c r="AU79" s="22" t="s">
        <v>78</v>
      </c>
      <c r="AY79" s="22" t="s">
        <v>118</v>
      </c>
      <c r="BE79" s="192">
        <f aca="true" t="shared" si="4" ref="BE79:BE89">IF(N79="základní",J79,0)</f>
        <v>0</v>
      </c>
      <c r="BF79" s="192">
        <f aca="true" t="shared" si="5" ref="BF79:BF89">IF(N79="snížená",J79,0)</f>
        <v>0</v>
      </c>
      <c r="BG79" s="192">
        <f aca="true" t="shared" si="6" ref="BG79:BG89">IF(N79="zákl. přenesená",J79,0)</f>
        <v>0</v>
      </c>
      <c r="BH79" s="192">
        <f aca="true" t="shared" si="7" ref="BH79:BH89">IF(N79="sníž. přenesená",J79,0)</f>
        <v>0</v>
      </c>
      <c r="BI79" s="192">
        <f aca="true" t="shared" si="8" ref="BI79:BI89">IF(N79="nulová",J79,0)</f>
        <v>0</v>
      </c>
      <c r="BJ79" s="22" t="s">
        <v>78</v>
      </c>
      <c r="BK79" s="192">
        <f aca="true" t="shared" si="9" ref="BK79:BK89">ROUND(I79*H79,2)</f>
        <v>0</v>
      </c>
      <c r="BL79" s="22" t="s">
        <v>123</v>
      </c>
      <c r="BM79" s="22" t="s">
        <v>124</v>
      </c>
    </row>
    <row r="80" spans="2:65" s="1" customFormat="1" ht="22.5" customHeight="1">
      <c r="B80" s="39"/>
      <c r="C80" s="181" t="s">
        <v>80</v>
      </c>
      <c r="D80" s="181" t="s">
        <v>119</v>
      </c>
      <c r="E80" s="182" t="s">
        <v>125</v>
      </c>
      <c r="F80" s="183" t="s">
        <v>126</v>
      </c>
      <c r="G80" s="184" t="s">
        <v>122</v>
      </c>
      <c r="H80" s="185">
        <v>1</v>
      </c>
      <c r="I80" s="186"/>
      <c r="J80" s="187">
        <f t="shared" si="0"/>
        <v>0</v>
      </c>
      <c r="K80" s="183" t="s">
        <v>21</v>
      </c>
      <c r="L80" s="59"/>
      <c r="M80" s="188" t="s">
        <v>21</v>
      </c>
      <c r="N80" s="189" t="s">
        <v>41</v>
      </c>
      <c r="O80" s="40"/>
      <c r="P80" s="190">
        <f t="shared" si="1"/>
        <v>0</v>
      </c>
      <c r="Q80" s="190">
        <v>0</v>
      </c>
      <c r="R80" s="190">
        <f t="shared" si="2"/>
        <v>0</v>
      </c>
      <c r="S80" s="190">
        <v>0</v>
      </c>
      <c r="T80" s="191">
        <f t="shared" si="3"/>
        <v>0</v>
      </c>
      <c r="AR80" s="22" t="s">
        <v>123</v>
      </c>
      <c r="AT80" s="22" t="s">
        <v>119</v>
      </c>
      <c r="AU80" s="22" t="s">
        <v>78</v>
      </c>
      <c r="AY80" s="22" t="s">
        <v>118</v>
      </c>
      <c r="BE80" s="192">
        <f t="shared" si="4"/>
        <v>0</v>
      </c>
      <c r="BF80" s="192">
        <f t="shared" si="5"/>
        <v>0</v>
      </c>
      <c r="BG80" s="192">
        <f t="shared" si="6"/>
        <v>0</v>
      </c>
      <c r="BH80" s="192">
        <f t="shared" si="7"/>
        <v>0</v>
      </c>
      <c r="BI80" s="192">
        <f t="shared" si="8"/>
        <v>0</v>
      </c>
      <c r="BJ80" s="22" t="s">
        <v>78</v>
      </c>
      <c r="BK80" s="192">
        <f t="shared" si="9"/>
        <v>0</v>
      </c>
      <c r="BL80" s="22" t="s">
        <v>123</v>
      </c>
      <c r="BM80" s="22" t="s">
        <v>127</v>
      </c>
    </row>
    <row r="81" spans="2:65" s="1" customFormat="1" ht="31.5" customHeight="1">
      <c r="B81" s="39"/>
      <c r="C81" s="181" t="s">
        <v>128</v>
      </c>
      <c r="D81" s="181" t="s">
        <v>119</v>
      </c>
      <c r="E81" s="182" t="s">
        <v>129</v>
      </c>
      <c r="F81" s="183" t="s">
        <v>130</v>
      </c>
      <c r="G81" s="184" t="s">
        <v>122</v>
      </c>
      <c r="H81" s="185">
        <v>1</v>
      </c>
      <c r="I81" s="186"/>
      <c r="J81" s="187">
        <f t="shared" si="0"/>
        <v>0</v>
      </c>
      <c r="K81" s="183" t="s">
        <v>21</v>
      </c>
      <c r="L81" s="59"/>
      <c r="M81" s="188" t="s">
        <v>21</v>
      </c>
      <c r="N81" s="189" t="s">
        <v>41</v>
      </c>
      <c r="O81" s="40"/>
      <c r="P81" s="190">
        <f t="shared" si="1"/>
        <v>0</v>
      </c>
      <c r="Q81" s="190">
        <v>0</v>
      </c>
      <c r="R81" s="190">
        <f t="shared" si="2"/>
        <v>0</v>
      </c>
      <c r="S81" s="190">
        <v>0</v>
      </c>
      <c r="T81" s="191">
        <f t="shared" si="3"/>
        <v>0</v>
      </c>
      <c r="AR81" s="22" t="s">
        <v>123</v>
      </c>
      <c r="AT81" s="22" t="s">
        <v>119</v>
      </c>
      <c r="AU81" s="22" t="s">
        <v>78</v>
      </c>
      <c r="AY81" s="22" t="s">
        <v>118</v>
      </c>
      <c r="BE81" s="192">
        <f t="shared" si="4"/>
        <v>0</v>
      </c>
      <c r="BF81" s="192">
        <f t="shared" si="5"/>
        <v>0</v>
      </c>
      <c r="BG81" s="192">
        <f t="shared" si="6"/>
        <v>0</v>
      </c>
      <c r="BH81" s="192">
        <f t="shared" si="7"/>
        <v>0</v>
      </c>
      <c r="BI81" s="192">
        <f t="shared" si="8"/>
        <v>0</v>
      </c>
      <c r="BJ81" s="22" t="s">
        <v>78</v>
      </c>
      <c r="BK81" s="192">
        <f t="shared" si="9"/>
        <v>0</v>
      </c>
      <c r="BL81" s="22" t="s">
        <v>123</v>
      </c>
      <c r="BM81" s="22" t="s">
        <v>131</v>
      </c>
    </row>
    <row r="82" spans="2:65" s="1" customFormat="1" ht="31.5" customHeight="1">
      <c r="B82" s="39"/>
      <c r="C82" s="181" t="s">
        <v>117</v>
      </c>
      <c r="D82" s="181" t="s">
        <v>119</v>
      </c>
      <c r="E82" s="182" t="s">
        <v>132</v>
      </c>
      <c r="F82" s="183" t="s">
        <v>133</v>
      </c>
      <c r="G82" s="184" t="s">
        <v>122</v>
      </c>
      <c r="H82" s="185">
        <v>1</v>
      </c>
      <c r="I82" s="186"/>
      <c r="J82" s="187">
        <f t="shared" si="0"/>
        <v>0</v>
      </c>
      <c r="K82" s="183" t="s">
        <v>21</v>
      </c>
      <c r="L82" s="59"/>
      <c r="M82" s="188" t="s">
        <v>21</v>
      </c>
      <c r="N82" s="189" t="s">
        <v>41</v>
      </c>
      <c r="O82" s="40"/>
      <c r="P82" s="190">
        <f t="shared" si="1"/>
        <v>0</v>
      </c>
      <c r="Q82" s="190">
        <v>0</v>
      </c>
      <c r="R82" s="190">
        <f t="shared" si="2"/>
        <v>0</v>
      </c>
      <c r="S82" s="190">
        <v>0</v>
      </c>
      <c r="T82" s="191">
        <f t="shared" si="3"/>
        <v>0</v>
      </c>
      <c r="AR82" s="22" t="s">
        <v>123</v>
      </c>
      <c r="AT82" s="22" t="s">
        <v>119</v>
      </c>
      <c r="AU82" s="22" t="s">
        <v>78</v>
      </c>
      <c r="AY82" s="22" t="s">
        <v>118</v>
      </c>
      <c r="BE82" s="192">
        <f t="shared" si="4"/>
        <v>0</v>
      </c>
      <c r="BF82" s="192">
        <f t="shared" si="5"/>
        <v>0</v>
      </c>
      <c r="BG82" s="192">
        <f t="shared" si="6"/>
        <v>0</v>
      </c>
      <c r="BH82" s="192">
        <f t="shared" si="7"/>
        <v>0</v>
      </c>
      <c r="BI82" s="192">
        <f t="shared" si="8"/>
        <v>0</v>
      </c>
      <c r="BJ82" s="22" t="s">
        <v>78</v>
      </c>
      <c r="BK82" s="192">
        <f t="shared" si="9"/>
        <v>0</v>
      </c>
      <c r="BL82" s="22" t="s">
        <v>123</v>
      </c>
      <c r="BM82" s="22" t="s">
        <v>134</v>
      </c>
    </row>
    <row r="83" spans="2:65" s="1" customFormat="1" ht="31.5" customHeight="1">
      <c r="B83" s="39"/>
      <c r="C83" s="181" t="s">
        <v>135</v>
      </c>
      <c r="D83" s="181" t="s">
        <v>119</v>
      </c>
      <c r="E83" s="182" t="s">
        <v>136</v>
      </c>
      <c r="F83" s="183" t="s">
        <v>137</v>
      </c>
      <c r="G83" s="184" t="s">
        <v>122</v>
      </c>
      <c r="H83" s="185">
        <v>1</v>
      </c>
      <c r="I83" s="186"/>
      <c r="J83" s="187">
        <f t="shared" si="0"/>
        <v>0</v>
      </c>
      <c r="K83" s="183" t="s">
        <v>21</v>
      </c>
      <c r="L83" s="59"/>
      <c r="M83" s="188" t="s">
        <v>21</v>
      </c>
      <c r="N83" s="189" t="s">
        <v>41</v>
      </c>
      <c r="O83" s="40"/>
      <c r="P83" s="190">
        <f t="shared" si="1"/>
        <v>0</v>
      </c>
      <c r="Q83" s="190">
        <v>0</v>
      </c>
      <c r="R83" s="190">
        <f t="shared" si="2"/>
        <v>0</v>
      </c>
      <c r="S83" s="190">
        <v>0</v>
      </c>
      <c r="T83" s="191">
        <f t="shared" si="3"/>
        <v>0</v>
      </c>
      <c r="AR83" s="22" t="s">
        <v>123</v>
      </c>
      <c r="AT83" s="22" t="s">
        <v>119</v>
      </c>
      <c r="AU83" s="22" t="s">
        <v>78</v>
      </c>
      <c r="AY83" s="22" t="s">
        <v>118</v>
      </c>
      <c r="BE83" s="192">
        <f t="shared" si="4"/>
        <v>0</v>
      </c>
      <c r="BF83" s="192">
        <f t="shared" si="5"/>
        <v>0</v>
      </c>
      <c r="BG83" s="192">
        <f t="shared" si="6"/>
        <v>0</v>
      </c>
      <c r="BH83" s="192">
        <f t="shared" si="7"/>
        <v>0</v>
      </c>
      <c r="BI83" s="192">
        <f t="shared" si="8"/>
        <v>0</v>
      </c>
      <c r="BJ83" s="22" t="s">
        <v>78</v>
      </c>
      <c r="BK83" s="192">
        <f t="shared" si="9"/>
        <v>0</v>
      </c>
      <c r="BL83" s="22" t="s">
        <v>123</v>
      </c>
      <c r="BM83" s="22" t="s">
        <v>138</v>
      </c>
    </row>
    <row r="84" spans="2:65" s="1" customFormat="1" ht="22.5" customHeight="1">
      <c r="B84" s="39"/>
      <c r="C84" s="181" t="s">
        <v>139</v>
      </c>
      <c r="D84" s="181" t="s">
        <v>119</v>
      </c>
      <c r="E84" s="182" t="s">
        <v>140</v>
      </c>
      <c r="F84" s="183" t="s">
        <v>141</v>
      </c>
      <c r="G84" s="184" t="s">
        <v>122</v>
      </c>
      <c r="H84" s="185">
        <v>1</v>
      </c>
      <c r="I84" s="186"/>
      <c r="J84" s="187">
        <f t="shared" si="0"/>
        <v>0</v>
      </c>
      <c r="K84" s="183" t="s">
        <v>21</v>
      </c>
      <c r="L84" s="59"/>
      <c r="M84" s="188" t="s">
        <v>21</v>
      </c>
      <c r="N84" s="189" t="s">
        <v>41</v>
      </c>
      <c r="O84" s="40"/>
      <c r="P84" s="190">
        <f t="shared" si="1"/>
        <v>0</v>
      </c>
      <c r="Q84" s="190">
        <v>0</v>
      </c>
      <c r="R84" s="190">
        <f t="shared" si="2"/>
        <v>0</v>
      </c>
      <c r="S84" s="190">
        <v>0</v>
      </c>
      <c r="T84" s="191">
        <f t="shared" si="3"/>
        <v>0</v>
      </c>
      <c r="AR84" s="22" t="s">
        <v>123</v>
      </c>
      <c r="AT84" s="22" t="s">
        <v>119</v>
      </c>
      <c r="AU84" s="22" t="s">
        <v>78</v>
      </c>
      <c r="AY84" s="22" t="s">
        <v>118</v>
      </c>
      <c r="BE84" s="192">
        <f t="shared" si="4"/>
        <v>0</v>
      </c>
      <c r="BF84" s="192">
        <f t="shared" si="5"/>
        <v>0</v>
      </c>
      <c r="BG84" s="192">
        <f t="shared" si="6"/>
        <v>0</v>
      </c>
      <c r="BH84" s="192">
        <f t="shared" si="7"/>
        <v>0</v>
      </c>
      <c r="BI84" s="192">
        <f t="shared" si="8"/>
        <v>0</v>
      </c>
      <c r="BJ84" s="22" t="s">
        <v>78</v>
      </c>
      <c r="BK84" s="192">
        <f t="shared" si="9"/>
        <v>0</v>
      </c>
      <c r="BL84" s="22" t="s">
        <v>123</v>
      </c>
      <c r="BM84" s="22" t="s">
        <v>142</v>
      </c>
    </row>
    <row r="85" spans="2:65" s="1" customFormat="1" ht="22.5" customHeight="1">
      <c r="B85" s="39"/>
      <c r="C85" s="181" t="s">
        <v>143</v>
      </c>
      <c r="D85" s="181" t="s">
        <v>119</v>
      </c>
      <c r="E85" s="182" t="s">
        <v>144</v>
      </c>
      <c r="F85" s="183" t="s">
        <v>145</v>
      </c>
      <c r="G85" s="184" t="s">
        <v>122</v>
      </c>
      <c r="H85" s="185">
        <v>1</v>
      </c>
      <c r="I85" s="186"/>
      <c r="J85" s="187">
        <f t="shared" si="0"/>
        <v>0</v>
      </c>
      <c r="K85" s="183" t="s">
        <v>21</v>
      </c>
      <c r="L85" s="59"/>
      <c r="M85" s="188" t="s">
        <v>21</v>
      </c>
      <c r="N85" s="189" t="s">
        <v>41</v>
      </c>
      <c r="O85" s="40"/>
      <c r="P85" s="190">
        <f t="shared" si="1"/>
        <v>0</v>
      </c>
      <c r="Q85" s="190">
        <v>0</v>
      </c>
      <c r="R85" s="190">
        <f t="shared" si="2"/>
        <v>0</v>
      </c>
      <c r="S85" s="190">
        <v>0</v>
      </c>
      <c r="T85" s="191">
        <f t="shared" si="3"/>
        <v>0</v>
      </c>
      <c r="AR85" s="22" t="s">
        <v>123</v>
      </c>
      <c r="AT85" s="22" t="s">
        <v>119</v>
      </c>
      <c r="AU85" s="22" t="s">
        <v>78</v>
      </c>
      <c r="AY85" s="22" t="s">
        <v>118</v>
      </c>
      <c r="BE85" s="192">
        <f t="shared" si="4"/>
        <v>0</v>
      </c>
      <c r="BF85" s="192">
        <f t="shared" si="5"/>
        <v>0</v>
      </c>
      <c r="BG85" s="192">
        <f t="shared" si="6"/>
        <v>0</v>
      </c>
      <c r="BH85" s="192">
        <f t="shared" si="7"/>
        <v>0</v>
      </c>
      <c r="BI85" s="192">
        <f t="shared" si="8"/>
        <v>0</v>
      </c>
      <c r="BJ85" s="22" t="s">
        <v>78</v>
      </c>
      <c r="BK85" s="192">
        <f t="shared" si="9"/>
        <v>0</v>
      </c>
      <c r="BL85" s="22" t="s">
        <v>123</v>
      </c>
      <c r="BM85" s="22" t="s">
        <v>146</v>
      </c>
    </row>
    <row r="86" spans="2:65" s="1" customFormat="1" ht="31.5" customHeight="1">
      <c r="B86" s="39"/>
      <c r="C86" s="181" t="s">
        <v>147</v>
      </c>
      <c r="D86" s="181" t="s">
        <v>119</v>
      </c>
      <c r="E86" s="182" t="s">
        <v>148</v>
      </c>
      <c r="F86" s="183" t="s">
        <v>149</v>
      </c>
      <c r="G86" s="184" t="s">
        <v>122</v>
      </c>
      <c r="H86" s="185">
        <v>1</v>
      </c>
      <c r="I86" s="186"/>
      <c r="J86" s="187">
        <f t="shared" si="0"/>
        <v>0</v>
      </c>
      <c r="K86" s="183" t="s">
        <v>21</v>
      </c>
      <c r="L86" s="59"/>
      <c r="M86" s="188" t="s">
        <v>21</v>
      </c>
      <c r="N86" s="189" t="s">
        <v>41</v>
      </c>
      <c r="O86" s="40"/>
      <c r="P86" s="190">
        <f t="shared" si="1"/>
        <v>0</v>
      </c>
      <c r="Q86" s="190">
        <v>0</v>
      </c>
      <c r="R86" s="190">
        <f t="shared" si="2"/>
        <v>0</v>
      </c>
      <c r="S86" s="190">
        <v>0</v>
      </c>
      <c r="T86" s="191">
        <f t="shared" si="3"/>
        <v>0</v>
      </c>
      <c r="AR86" s="22" t="s">
        <v>123</v>
      </c>
      <c r="AT86" s="22" t="s">
        <v>119</v>
      </c>
      <c r="AU86" s="22" t="s">
        <v>78</v>
      </c>
      <c r="AY86" s="22" t="s">
        <v>118</v>
      </c>
      <c r="BE86" s="192">
        <f t="shared" si="4"/>
        <v>0</v>
      </c>
      <c r="BF86" s="192">
        <f t="shared" si="5"/>
        <v>0</v>
      </c>
      <c r="BG86" s="192">
        <f t="shared" si="6"/>
        <v>0</v>
      </c>
      <c r="BH86" s="192">
        <f t="shared" si="7"/>
        <v>0</v>
      </c>
      <c r="BI86" s="192">
        <f t="shared" si="8"/>
        <v>0</v>
      </c>
      <c r="BJ86" s="22" t="s">
        <v>78</v>
      </c>
      <c r="BK86" s="192">
        <f t="shared" si="9"/>
        <v>0</v>
      </c>
      <c r="BL86" s="22" t="s">
        <v>123</v>
      </c>
      <c r="BM86" s="22" t="s">
        <v>150</v>
      </c>
    </row>
    <row r="87" spans="2:65" s="1" customFormat="1" ht="22.5" customHeight="1">
      <c r="B87" s="39"/>
      <c r="C87" s="181" t="s">
        <v>151</v>
      </c>
      <c r="D87" s="181" t="s">
        <v>119</v>
      </c>
      <c r="E87" s="182" t="s">
        <v>152</v>
      </c>
      <c r="F87" s="183" t="s">
        <v>153</v>
      </c>
      <c r="G87" s="184" t="s">
        <v>122</v>
      </c>
      <c r="H87" s="185">
        <v>1</v>
      </c>
      <c r="I87" s="186"/>
      <c r="J87" s="187">
        <f t="shared" si="0"/>
        <v>0</v>
      </c>
      <c r="K87" s="183" t="s">
        <v>21</v>
      </c>
      <c r="L87" s="59"/>
      <c r="M87" s="188" t="s">
        <v>21</v>
      </c>
      <c r="N87" s="189" t="s">
        <v>41</v>
      </c>
      <c r="O87" s="40"/>
      <c r="P87" s="190">
        <f t="shared" si="1"/>
        <v>0</v>
      </c>
      <c r="Q87" s="190">
        <v>0</v>
      </c>
      <c r="R87" s="190">
        <f t="shared" si="2"/>
        <v>0</v>
      </c>
      <c r="S87" s="190">
        <v>0</v>
      </c>
      <c r="T87" s="191">
        <f t="shared" si="3"/>
        <v>0</v>
      </c>
      <c r="AR87" s="22" t="s">
        <v>123</v>
      </c>
      <c r="AT87" s="22" t="s">
        <v>119</v>
      </c>
      <c r="AU87" s="22" t="s">
        <v>78</v>
      </c>
      <c r="AY87" s="22" t="s">
        <v>118</v>
      </c>
      <c r="BE87" s="192">
        <f t="shared" si="4"/>
        <v>0</v>
      </c>
      <c r="BF87" s="192">
        <f t="shared" si="5"/>
        <v>0</v>
      </c>
      <c r="BG87" s="192">
        <f t="shared" si="6"/>
        <v>0</v>
      </c>
      <c r="BH87" s="192">
        <f t="shared" si="7"/>
        <v>0</v>
      </c>
      <c r="BI87" s="192">
        <f t="shared" si="8"/>
        <v>0</v>
      </c>
      <c r="BJ87" s="22" t="s">
        <v>78</v>
      </c>
      <c r="BK87" s="192">
        <f t="shared" si="9"/>
        <v>0</v>
      </c>
      <c r="BL87" s="22" t="s">
        <v>123</v>
      </c>
      <c r="BM87" s="22" t="s">
        <v>154</v>
      </c>
    </row>
    <row r="88" spans="2:65" s="1" customFormat="1" ht="22.5" customHeight="1">
      <c r="B88" s="39"/>
      <c r="C88" s="181" t="s">
        <v>155</v>
      </c>
      <c r="D88" s="181" t="s">
        <v>119</v>
      </c>
      <c r="E88" s="182" t="s">
        <v>156</v>
      </c>
      <c r="F88" s="183" t="s">
        <v>157</v>
      </c>
      <c r="G88" s="184" t="s">
        <v>122</v>
      </c>
      <c r="H88" s="185">
        <v>1</v>
      </c>
      <c r="I88" s="186"/>
      <c r="J88" s="187">
        <f t="shared" si="0"/>
        <v>0</v>
      </c>
      <c r="K88" s="183" t="s">
        <v>21</v>
      </c>
      <c r="L88" s="59"/>
      <c r="M88" s="188" t="s">
        <v>21</v>
      </c>
      <c r="N88" s="189" t="s">
        <v>41</v>
      </c>
      <c r="O88" s="40"/>
      <c r="P88" s="190">
        <f t="shared" si="1"/>
        <v>0</v>
      </c>
      <c r="Q88" s="190">
        <v>0</v>
      </c>
      <c r="R88" s="190">
        <f t="shared" si="2"/>
        <v>0</v>
      </c>
      <c r="S88" s="190">
        <v>0</v>
      </c>
      <c r="T88" s="191">
        <f t="shared" si="3"/>
        <v>0</v>
      </c>
      <c r="AR88" s="22" t="s">
        <v>123</v>
      </c>
      <c r="AT88" s="22" t="s">
        <v>119</v>
      </c>
      <c r="AU88" s="22" t="s">
        <v>78</v>
      </c>
      <c r="AY88" s="22" t="s">
        <v>118</v>
      </c>
      <c r="BE88" s="192">
        <f t="shared" si="4"/>
        <v>0</v>
      </c>
      <c r="BF88" s="192">
        <f t="shared" si="5"/>
        <v>0</v>
      </c>
      <c r="BG88" s="192">
        <f t="shared" si="6"/>
        <v>0</v>
      </c>
      <c r="BH88" s="192">
        <f t="shared" si="7"/>
        <v>0</v>
      </c>
      <c r="BI88" s="192">
        <f t="shared" si="8"/>
        <v>0</v>
      </c>
      <c r="BJ88" s="22" t="s">
        <v>78</v>
      </c>
      <c r="BK88" s="192">
        <f t="shared" si="9"/>
        <v>0</v>
      </c>
      <c r="BL88" s="22" t="s">
        <v>123</v>
      </c>
      <c r="BM88" s="22" t="s">
        <v>158</v>
      </c>
    </row>
    <row r="89" spans="2:65" s="1" customFormat="1" ht="22.5" customHeight="1">
      <c r="B89" s="39"/>
      <c r="C89" s="181" t="s">
        <v>159</v>
      </c>
      <c r="D89" s="181" t="s">
        <v>119</v>
      </c>
      <c r="E89" s="182" t="s">
        <v>160</v>
      </c>
      <c r="F89" s="183" t="s">
        <v>161</v>
      </c>
      <c r="G89" s="184" t="s">
        <v>122</v>
      </c>
      <c r="H89" s="185">
        <v>1</v>
      </c>
      <c r="I89" s="186"/>
      <c r="J89" s="187">
        <f t="shared" si="0"/>
        <v>0</v>
      </c>
      <c r="K89" s="183" t="s">
        <v>21</v>
      </c>
      <c r="L89" s="59"/>
      <c r="M89" s="188" t="s">
        <v>21</v>
      </c>
      <c r="N89" s="193" t="s">
        <v>41</v>
      </c>
      <c r="O89" s="194"/>
      <c r="P89" s="195">
        <f t="shared" si="1"/>
        <v>0</v>
      </c>
      <c r="Q89" s="195">
        <v>0</v>
      </c>
      <c r="R89" s="195">
        <f t="shared" si="2"/>
        <v>0</v>
      </c>
      <c r="S89" s="195">
        <v>0</v>
      </c>
      <c r="T89" s="196">
        <f t="shared" si="3"/>
        <v>0</v>
      </c>
      <c r="AR89" s="22" t="s">
        <v>123</v>
      </c>
      <c r="AT89" s="22" t="s">
        <v>119</v>
      </c>
      <c r="AU89" s="22" t="s">
        <v>78</v>
      </c>
      <c r="AY89" s="22" t="s">
        <v>118</v>
      </c>
      <c r="BE89" s="192">
        <f t="shared" si="4"/>
        <v>0</v>
      </c>
      <c r="BF89" s="192">
        <f t="shared" si="5"/>
        <v>0</v>
      </c>
      <c r="BG89" s="192">
        <f t="shared" si="6"/>
        <v>0</v>
      </c>
      <c r="BH89" s="192">
        <f t="shared" si="7"/>
        <v>0</v>
      </c>
      <c r="BI89" s="192">
        <f t="shared" si="8"/>
        <v>0</v>
      </c>
      <c r="BJ89" s="22" t="s">
        <v>78</v>
      </c>
      <c r="BK89" s="192">
        <f t="shared" si="9"/>
        <v>0</v>
      </c>
      <c r="BL89" s="22" t="s">
        <v>123</v>
      </c>
      <c r="BM89" s="22" t="s">
        <v>162</v>
      </c>
    </row>
    <row r="90" spans="2:12" s="1" customFormat="1" ht="6.75" customHeight="1">
      <c r="B90" s="54"/>
      <c r="C90" s="55"/>
      <c r="D90" s="55"/>
      <c r="E90" s="55"/>
      <c r="F90" s="55"/>
      <c r="G90" s="55"/>
      <c r="H90" s="55"/>
      <c r="I90" s="137"/>
      <c r="J90" s="55"/>
      <c r="K90" s="55"/>
      <c r="L90" s="59"/>
    </row>
  </sheetData>
  <sheetProtection sheet="1" objects="1" scenarios="1" formatCells="0" formatColumns="0" formatRows="0" sort="0" autoFilter="0"/>
  <autoFilter ref="C76:K89"/>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8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87</v>
      </c>
      <c r="G1" s="375" t="s">
        <v>88</v>
      </c>
      <c r="H1" s="375"/>
      <c r="I1" s="113"/>
      <c r="J1" s="112" t="s">
        <v>89</v>
      </c>
      <c r="K1" s="111" t="s">
        <v>90</v>
      </c>
      <c r="L1" s="112" t="s">
        <v>91</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64"/>
      <c r="M2" s="364"/>
      <c r="N2" s="364"/>
      <c r="O2" s="364"/>
      <c r="P2" s="364"/>
      <c r="Q2" s="364"/>
      <c r="R2" s="364"/>
      <c r="S2" s="364"/>
      <c r="T2" s="364"/>
      <c r="U2" s="364"/>
      <c r="V2" s="364"/>
      <c r="AT2" s="22" t="s">
        <v>83</v>
      </c>
    </row>
    <row r="3" spans="2:46" ht="6.75" customHeight="1">
      <c r="B3" s="23"/>
      <c r="C3" s="24"/>
      <c r="D3" s="24"/>
      <c r="E3" s="24"/>
      <c r="F3" s="24"/>
      <c r="G3" s="24"/>
      <c r="H3" s="24"/>
      <c r="I3" s="114"/>
      <c r="J3" s="24"/>
      <c r="K3" s="25"/>
      <c r="AT3" s="22" t="s">
        <v>80</v>
      </c>
    </row>
    <row r="4" spans="2:46" ht="36.75" customHeight="1">
      <c r="B4" s="26"/>
      <c r="C4" s="27"/>
      <c r="D4" s="28" t="s">
        <v>92</v>
      </c>
      <c r="E4" s="27"/>
      <c r="F4" s="27"/>
      <c r="G4" s="27"/>
      <c r="H4" s="27"/>
      <c r="I4" s="115"/>
      <c r="J4" s="27"/>
      <c r="K4" s="29"/>
      <c r="M4" s="30" t="s">
        <v>12</v>
      </c>
      <c r="AT4" s="22" t="s">
        <v>6</v>
      </c>
    </row>
    <row r="5" spans="2:11" ht="6.75" customHeight="1">
      <c r="B5" s="26"/>
      <c r="C5" s="27"/>
      <c r="D5" s="27"/>
      <c r="E5" s="27"/>
      <c r="F5" s="27"/>
      <c r="G5" s="27"/>
      <c r="H5" s="27"/>
      <c r="I5" s="115"/>
      <c r="J5" s="27"/>
      <c r="K5" s="29"/>
    </row>
    <row r="6" spans="2:11" ht="15">
      <c r="B6" s="26"/>
      <c r="C6" s="27"/>
      <c r="D6" s="35" t="s">
        <v>18</v>
      </c>
      <c r="E6" s="27"/>
      <c r="F6" s="27"/>
      <c r="G6" s="27"/>
      <c r="H6" s="27"/>
      <c r="I6" s="115"/>
      <c r="J6" s="27"/>
      <c r="K6" s="29"/>
    </row>
    <row r="7" spans="2:11" ht="22.5" customHeight="1">
      <c r="B7" s="26"/>
      <c r="C7" s="27"/>
      <c r="D7" s="27"/>
      <c r="E7" s="376" t="str">
        <f>'Rekapitulace stavby'!K6</f>
        <v>Rozšíření stávající cyklostezky v km 7,9-8,2 Nový Jičín-Bludovice</v>
      </c>
      <c r="F7" s="377"/>
      <c r="G7" s="377"/>
      <c r="H7" s="377"/>
      <c r="I7" s="115"/>
      <c r="J7" s="27"/>
      <c r="K7" s="29"/>
    </row>
    <row r="8" spans="2:11" s="1" customFormat="1" ht="15">
      <c r="B8" s="39"/>
      <c r="C8" s="40"/>
      <c r="D8" s="35" t="s">
        <v>93</v>
      </c>
      <c r="E8" s="40"/>
      <c r="F8" s="40"/>
      <c r="G8" s="40"/>
      <c r="H8" s="40"/>
      <c r="I8" s="116"/>
      <c r="J8" s="40"/>
      <c r="K8" s="43"/>
    </row>
    <row r="9" spans="2:11" s="1" customFormat="1" ht="36.75" customHeight="1">
      <c r="B9" s="39"/>
      <c r="C9" s="40"/>
      <c r="D9" s="40"/>
      <c r="E9" s="378" t="s">
        <v>163</v>
      </c>
      <c r="F9" s="379"/>
      <c r="G9" s="379"/>
      <c r="H9" s="379"/>
      <c r="I9" s="116"/>
      <c r="J9" s="40"/>
      <c r="K9" s="43"/>
    </row>
    <row r="10" spans="2:11" s="1" customFormat="1" ht="13.5">
      <c r="B10" s="39"/>
      <c r="C10" s="40"/>
      <c r="D10" s="40"/>
      <c r="E10" s="40"/>
      <c r="F10" s="40"/>
      <c r="G10" s="40"/>
      <c r="H10" s="40"/>
      <c r="I10" s="116"/>
      <c r="J10" s="40"/>
      <c r="K10" s="43"/>
    </row>
    <row r="11" spans="2:11" s="1" customFormat="1" ht="14.25" customHeight="1">
      <c r="B11" s="39"/>
      <c r="C11" s="40"/>
      <c r="D11" s="35" t="s">
        <v>20</v>
      </c>
      <c r="E11" s="40"/>
      <c r="F11" s="33" t="s">
        <v>21</v>
      </c>
      <c r="G11" s="40"/>
      <c r="H11" s="40"/>
      <c r="I11" s="117" t="s">
        <v>22</v>
      </c>
      <c r="J11" s="33" t="s">
        <v>21</v>
      </c>
      <c r="K11" s="43"/>
    </row>
    <row r="12" spans="2:11" s="1" customFormat="1" ht="14.25" customHeight="1">
      <c r="B12" s="39"/>
      <c r="C12" s="40"/>
      <c r="D12" s="35" t="s">
        <v>23</v>
      </c>
      <c r="E12" s="40"/>
      <c r="F12" s="33" t="s">
        <v>24</v>
      </c>
      <c r="G12" s="40"/>
      <c r="H12" s="40"/>
      <c r="I12" s="117" t="s">
        <v>25</v>
      </c>
      <c r="J12" s="118" t="str">
        <f>'Rekapitulace stavby'!AN8</f>
        <v>17. 6. 2018</v>
      </c>
      <c r="K12" s="43"/>
    </row>
    <row r="13" spans="2:11" s="1" customFormat="1" ht="10.5" customHeight="1">
      <c r="B13" s="39"/>
      <c r="C13" s="40"/>
      <c r="D13" s="40"/>
      <c r="E13" s="40"/>
      <c r="F13" s="40"/>
      <c r="G13" s="40"/>
      <c r="H13" s="40"/>
      <c r="I13" s="116"/>
      <c r="J13" s="40"/>
      <c r="K13" s="43"/>
    </row>
    <row r="14" spans="2:11" s="1" customFormat="1" ht="14.25" customHeight="1">
      <c r="B14" s="39"/>
      <c r="C14" s="40"/>
      <c r="D14" s="35" t="s">
        <v>27</v>
      </c>
      <c r="E14" s="40"/>
      <c r="F14" s="40"/>
      <c r="G14" s="40"/>
      <c r="H14" s="40"/>
      <c r="I14" s="117" t="s">
        <v>28</v>
      </c>
      <c r="J14" s="33" t="s">
        <v>21</v>
      </c>
      <c r="K14" s="43"/>
    </row>
    <row r="15" spans="2:11" s="1" customFormat="1" ht="18" customHeight="1">
      <c r="B15" s="39"/>
      <c r="C15" s="40"/>
      <c r="D15" s="40"/>
      <c r="E15" s="33" t="s">
        <v>29</v>
      </c>
      <c r="F15" s="40"/>
      <c r="G15" s="40"/>
      <c r="H15" s="40"/>
      <c r="I15" s="117" t="s">
        <v>30</v>
      </c>
      <c r="J15" s="33"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5" t="s">
        <v>31</v>
      </c>
      <c r="E17" s="40"/>
      <c r="F17" s="40"/>
      <c r="G17" s="40"/>
      <c r="H17" s="40"/>
      <c r="I17" s="117" t="s">
        <v>28</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7" t="s">
        <v>30</v>
      </c>
      <c r="J18" s="33">
        <f>IF('Rekapitulace stavby'!AN14="Vyplň údaj","",IF('Rekapitulace stavby'!AN14="","",'Rekapitulace stavby'!AN14))</f>
      </c>
      <c r="K18" s="43"/>
    </row>
    <row r="19" spans="2:11" s="1" customFormat="1" ht="6.75" customHeight="1">
      <c r="B19" s="39"/>
      <c r="C19" s="40"/>
      <c r="D19" s="40"/>
      <c r="E19" s="40"/>
      <c r="F19" s="40"/>
      <c r="G19" s="40"/>
      <c r="H19" s="40"/>
      <c r="I19" s="116"/>
      <c r="J19" s="40"/>
      <c r="K19" s="43"/>
    </row>
    <row r="20" spans="2:11" s="1" customFormat="1" ht="14.25" customHeight="1">
      <c r="B20" s="39"/>
      <c r="C20" s="40"/>
      <c r="D20" s="35" t="s">
        <v>33</v>
      </c>
      <c r="E20" s="40"/>
      <c r="F20" s="40"/>
      <c r="G20" s="40"/>
      <c r="H20" s="40"/>
      <c r="I20" s="117" t="s">
        <v>28</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7" t="s">
        <v>30</v>
      </c>
      <c r="J21" s="33">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5" t="s">
        <v>35</v>
      </c>
      <c r="E23" s="40"/>
      <c r="F23" s="40"/>
      <c r="G23" s="40"/>
      <c r="H23" s="40"/>
      <c r="I23" s="116"/>
      <c r="J23" s="40"/>
      <c r="K23" s="43"/>
    </row>
    <row r="24" spans="2:11" s="6" customFormat="1" ht="22.5" customHeight="1">
      <c r="B24" s="119"/>
      <c r="C24" s="120"/>
      <c r="D24" s="120"/>
      <c r="E24" s="341" t="s">
        <v>21</v>
      </c>
      <c r="F24" s="341"/>
      <c r="G24" s="341"/>
      <c r="H24" s="341"/>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ROUND(J83,2)</f>
        <v>0</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ROUND(SUM(BE83:BE284),2)</f>
        <v>0</v>
      </c>
      <c r="G30" s="40"/>
      <c r="H30" s="40"/>
      <c r="I30" s="129">
        <v>0.21</v>
      </c>
      <c r="J30" s="128">
        <f>ROUND(ROUND((SUM(BE83:BE284)),2)*I30,2)</f>
        <v>0</v>
      </c>
      <c r="K30" s="43"/>
    </row>
    <row r="31" spans="2:11" s="1" customFormat="1" ht="14.25" customHeight="1">
      <c r="B31" s="39"/>
      <c r="C31" s="40"/>
      <c r="D31" s="40"/>
      <c r="E31" s="47" t="s">
        <v>42</v>
      </c>
      <c r="F31" s="128">
        <f>ROUND(SUM(BF83:BF284),2)</f>
        <v>0</v>
      </c>
      <c r="G31" s="40"/>
      <c r="H31" s="40"/>
      <c r="I31" s="129">
        <v>0.15</v>
      </c>
      <c r="J31" s="128">
        <f>ROUND(ROUND((SUM(BF83:BF284)),2)*I31,2)</f>
        <v>0</v>
      </c>
      <c r="K31" s="43"/>
    </row>
    <row r="32" spans="2:11" s="1" customFormat="1" ht="14.25" customHeight="1" hidden="1">
      <c r="B32" s="39"/>
      <c r="C32" s="40"/>
      <c r="D32" s="40"/>
      <c r="E32" s="47" t="s">
        <v>43</v>
      </c>
      <c r="F32" s="128">
        <f>ROUND(SUM(BG83:BG284),2)</f>
        <v>0</v>
      </c>
      <c r="G32" s="40"/>
      <c r="H32" s="40"/>
      <c r="I32" s="129">
        <v>0.21</v>
      </c>
      <c r="J32" s="128">
        <v>0</v>
      </c>
      <c r="K32" s="43"/>
    </row>
    <row r="33" spans="2:11" s="1" customFormat="1" ht="14.25" customHeight="1" hidden="1">
      <c r="B33" s="39"/>
      <c r="C33" s="40"/>
      <c r="D33" s="40"/>
      <c r="E33" s="47" t="s">
        <v>44</v>
      </c>
      <c r="F33" s="128">
        <f>ROUND(SUM(BH83:BH284),2)</f>
        <v>0</v>
      </c>
      <c r="G33" s="40"/>
      <c r="H33" s="40"/>
      <c r="I33" s="129">
        <v>0.15</v>
      </c>
      <c r="J33" s="128">
        <v>0</v>
      </c>
      <c r="K33" s="43"/>
    </row>
    <row r="34" spans="2:11" s="1" customFormat="1" ht="14.25" customHeight="1" hidden="1">
      <c r="B34" s="39"/>
      <c r="C34" s="40"/>
      <c r="D34" s="40"/>
      <c r="E34" s="47" t="s">
        <v>45</v>
      </c>
      <c r="F34" s="128">
        <f>ROUND(SUM(BI83:BI284),2)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0</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8" t="s">
        <v>95</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5" t="s">
        <v>18</v>
      </c>
      <c r="D44" s="40"/>
      <c r="E44" s="40"/>
      <c r="F44" s="40"/>
      <c r="G44" s="40"/>
      <c r="H44" s="40"/>
      <c r="I44" s="116"/>
      <c r="J44" s="40"/>
      <c r="K44" s="43"/>
    </row>
    <row r="45" spans="2:11" s="1" customFormat="1" ht="22.5" customHeight="1">
      <c r="B45" s="39"/>
      <c r="C45" s="40"/>
      <c r="D45" s="40"/>
      <c r="E45" s="376" t="str">
        <f>E7</f>
        <v>Rozšíření stávající cyklostezky v km 7,9-8,2 Nový Jičín-Bludovice</v>
      </c>
      <c r="F45" s="377"/>
      <c r="G45" s="377"/>
      <c r="H45" s="377"/>
      <c r="I45" s="116"/>
      <c r="J45" s="40"/>
      <c r="K45" s="43"/>
    </row>
    <row r="46" spans="2:11" s="1" customFormat="1" ht="14.25" customHeight="1">
      <c r="B46" s="39"/>
      <c r="C46" s="35" t="s">
        <v>93</v>
      </c>
      <c r="D46" s="40"/>
      <c r="E46" s="40"/>
      <c r="F46" s="40"/>
      <c r="G46" s="40"/>
      <c r="H46" s="40"/>
      <c r="I46" s="116"/>
      <c r="J46" s="40"/>
      <c r="K46" s="43"/>
    </row>
    <row r="47" spans="2:11" s="1" customFormat="1" ht="23.25" customHeight="1">
      <c r="B47" s="39"/>
      <c r="C47" s="40"/>
      <c r="D47" s="40"/>
      <c r="E47" s="378" t="str">
        <f>E9</f>
        <v>SO 110 - Rozšíření stávající cyklostezky</v>
      </c>
      <c r="F47" s="379"/>
      <c r="G47" s="379"/>
      <c r="H47" s="379"/>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5" t="s">
        <v>23</v>
      </c>
      <c r="D49" s="40"/>
      <c r="E49" s="40"/>
      <c r="F49" s="33" t="str">
        <f>F12</f>
        <v> </v>
      </c>
      <c r="G49" s="40"/>
      <c r="H49" s="40"/>
      <c r="I49" s="117" t="s">
        <v>25</v>
      </c>
      <c r="J49" s="118" t="str">
        <f>IF(J12="","",J12)</f>
        <v>17. 6. 2018</v>
      </c>
      <c r="K49" s="43"/>
    </row>
    <row r="50" spans="2:11" s="1" customFormat="1" ht="6.75" customHeight="1">
      <c r="B50" s="39"/>
      <c r="C50" s="40"/>
      <c r="D50" s="40"/>
      <c r="E50" s="40"/>
      <c r="F50" s="40"/>
      <c r="G50" s="40"/>
      <c r="H50" s="40"/>
      <c r="I50" s="116"/>
      <c r="J50" s="40"/>
      <c r="K50" s="43"/>
    </row>
    <row r="51" spans="2:11" s="1" customFormat="1" ht="15">
      <c r="B51" s="39"/>
      <c r="C51" s="35" t="s">
        <v>27</v>
      </c>
      <c r="D51" s="40"/>
      <c r="E51" s="40"/>
      <c r="F51" s="33" t="str">
        <f>E15</f>
        <v>Město Nový Jičín</v>
      </c>
      <c r="G51" s="40"/>
      <c r="H51" s="40"/>
      <c r="I51" s="117" t="s">
        <v>33</v>
      </c>
      <c r="J51" s="33" t="str">
        <f>E21</f>
        <v> </v>
      </c>
      <c r="K51" s="43"/>
    </row>
    <row r="52" spans="2:11" s="1" customFormat="1" ht="14.25" customHeight="1">
      <c r="B52" s="39"/>
      <c r="C52" s="35" t="s">
        <v>31</v>
      </c>
      <c r="D52" s="40"/>
      <c r="E52" s="40"/>
      <c r="F52" s="33">
        <f>IF(E18="","",E18)</f>
      </c>
      <c r="G52" s="40"/>
      <c r="H52" s="40"/>
      <c r="I52" s="116"/>
      <c r="J52" s="40"/>
      <c r="K52" s="43"/>
    </row>
    <row r="53" spans="2:11" s="1" customFormat="1" ht="9.75" customHeight="1">
      <c r="B53" s="39"/>
      <c r="C53" s="40"/>
      <c r="D53" s="40"/>
      <c r="E53" s="40"/>
      <c r="F53" s="40"/>
      <c r="G53" s="40"/>
      <c r="H53" s="40"/>
      <c r="I53" s="116"/>
      <c r="J53" s="40"/>
      <c r="K53" s="43"/>
    </row>
    <row r="54" spans="2:11" s="1" customFormat="1" ht="29.25" customHeight="1">
      <c r="B54" s="39"/>
      <c r="C54" s="142" t="s">
        <v>96</v>
      </c>
      <c r="D54" s="130"/>
      <c r="E54" s="130"/>
      <c r="F54" s="130"/>
      <c r="G54" s="130"/>
      <c r="H54" s="130"/>
      <c r="I54" s="143"/>
      <c r="J54" s="144" t="s">
        <v>97</v>
      </c>
      <c r="K54" s="145"/>
    </row>
    <row r="55" spans="2:11" s="1" customFormat="1" ht="9.75" customHeight="1">
      <c r="B55" s="39"/>
      <c r="C55" s="40"/>
      <c r="D55" s="40"/>
      <c r="E55" s="40"/>
      <c r="F55" s="40"/>
      <c r="G55" s="40"/>
      <c r="H55" s="40"/>
      <c r="I55" s="116"/>
      <c r="J55" s="40"/>
      <c r="K55" s="43"/>
    </row>
    <row r="56" spans="2:47" s="1" customFormat="1" ht="29.25" customHeight="1">
      <c r="B56" s="39"/>
      <c r="C56" s="146" t="s">
        <v>98</v>
      </c>
      <c r="D56" s="40"/>
      <c r="E56" s="40"/>
      <c r="F56" s="40"/>
      <c r="G56" s="40"/>
      <c r="H56" s="40"/>
      <c r="I56" s="116"/>
      <c r="J56" s="126">
        <f>J83</f>
        <v>0</v>
      </c>
      <c r="K56" s="43"/>
      <c r="AU56" s="22" t="s">
        <v>99</v>
      </c>
    </row>
    <row r="57" spans="2:11" s="7" customFormat="1" ht="24.75" customHeight="1">
      <c r="B57" s="147"/>
      <c r="C57" s="148"/>
      <c r="D57" s="149" t="s">
        <v>164</v>
      </c>
      <c r="E57" s="150"/>
      <c r="F57" s="150"/>
      <c r="G57" s="150"/>
      <c r="H57" s="150"/>
      <c r="I57" s="151"/>
      <c r="J57" s="152">
        <f>J84</f>
        <v>0</v>
      </c>
      <c r="K57" s="153"/>
    </row>
    <row r="58" spans="2:11" s="10" customFormat="1" ht="19.5" customHeight="1">
      <c r="B58" s="197"/>
      <c r="C58" s="198"/>
      <c r="D58" s="199" t="s">
        <v>165</v>
      </c>
      <c r="E58" s="200"/>
      <c r="F58" s="200"/>
      <c r="G58" s="200"/>
      <c r="H58" s="200"/>
      <c r="I58" s="201"/>
      <c r="J58" s="202">
        <f>J85</f>
        <v>0</v>
      </c>
      <c r="K58" s="203"/>
    </row>
    <row r="59" spans="2:11" s="10" customFormat="1" ht="19.5" customHeight="1">
      <c r="B59" s="197"/>
      <c r="C59" s="198"/>
      <c r="D59" s="199" t="s">
        <v>166</v>
      </c>
      <c r="E59" s="200"/>
      <c r="F59" s="200"/>
      <c r="G59" s="200"/>
      <c r="H59" s="200"/>
      <c r="I59" s="201"/>
      <c r="J59" s="202">
        <f>J179</f>
        <v>0</v>
      </c>
      <c r="K59" s="203"/>
    </row>
    <row r="60" spans="2:11" s="10" customFormat="1" ht="19.5" customHeight="1">
      <c r="B60" s="197"/>
      <c r="C60" s="198"/>
      <c r="D60" s="199" t="s">
        <v>167</v>
      </c>
      <c r="E60" s="200"/>
      <c r="F60" s="200"/>
      <c r="G60" s="200"/>
      <c r="H60" s="200"/>
      <c r="I60" s="201"/>
      <c r="J60" s="202">
        <f>J184</f>
        <v>0</v>
      </c>
      <c r="K60" s="203"/>
    </row>
    <row r="61" spans="2:11" s="10" customFormat="1" ht="19.5" customHeight="1">
      <c r="B61" s="197"/>
      <c r="C61" s="198"/>
      <c r="D61" s="199" t="s">
        <v>168</v>
      </c>
      <c r="E61" s="200"/>
      <c r="F61" s="200"/>
      <c r="G61" s="200"/>
      <c r="H61" s="200"/>
      <c r="I61" s="201"/>
      <c r="J61" s="202">
        <f>J186</f>
        <v>0</v>
      </c>
      <c r="K61" s="203"/>
    </row>
    <row r="62" spans="2:11" s="10" customFormat="1" ht="19.5" customHeight="1">
      <c r="B62" s="197"/>
      <c r="C62" s="198"/>
      <c r="D62" s="199" t="s">
        <v>169</v>
      </c>
      <c r="E62" s="200"/>
      <c r="F62" s="200"/>
      <c r="G62" s="200"/>
      <c r="H62" s="200"/>
      <c r="I62" s="201"/>
      <c r="J62" s="202">
        <f>J210</f>
        <v>0</v>
      </c>
      <c r="K62" s="203"/>
    </row>
    <row r="63" spans="2:11" s="10" customFormat="1" ht="19.5" customHeight="1">
      <c r="B63" s="197"/>
      <c r="C63" s="198"/>
      <c r="D63" s="199" t="s">
        <v>170</v>
      </c>
      <c r="E63" s="200"/>
      <c r="F63" s="200"/>
      <c r="G63" s="200"/>
      <c r="H63" s="200"/>
      <c r="I63" s="201"/>
      <c r="J63" s="202">
        <f>J211</f>
        <v>0</v>
      </c>
      <c r="K63" s="203"/>
    </row>
    <row r="64" spans="2:11" s="1" customFormat="1" ht="21.75" customHeight="1">
      <c r="B64" s="39"/>
      <c r="C64" s="40"/>
      <c r="D64" s="40"/>
      <c r="E64" s="40"/>
      <c r="F64" s="40"/>
      <c r="G64" s="40"/>
      <c r="H64" s="40"/>
      <c r="I64" s="116"/>
      <c r="J64" s="40"/>
      <c r="K64" s="43"/>
    </row>
    <row r="65" spans="2:11" s="1" customFormat="1" ht="6.75" customHeight="1">
      <c r="B65" s="54"/>
      <c r="C65" s="55"/>
      <c r="D65" s="55"/>
      <c r="E65" s="55"/>
      <c r="F65" s="55"/>
      <c r="G65" s="55"/>
      <c r="H65" s="55"/>
      <c r="I65" s="137"/>
      <c r="J65" s="55"/>
      <c r="K65" s="56"/>
    </row>
    <row r="69" spans="2:12" s="1" customFormat="1" ht="6.75" customHeight="1">
      <c r="B69" s="57"/>
      <c r="C69" s="58"/>
      <c r="D69" s="58"/>
      <c r="E69" s="58"/>
      <c r="F69" s="58"/>
      <c r="G69" s="58"/>
      <c r="H69" s="58"/>
      <c r="I69" s="140"/>
      <c r="J69" s="58"/>
      <c r="K69" s="58"/>
      <c r="L69" s="59"/>
    </row>
    <row r="70" spans="2:12" s="1" customFormat="1" ht="36.75" customHeight="1">
      <c r="B70" s="39"/>
      <c r="C70" s="60" t="s">
        <v>101</v>
      </c>
      <c r="D70" s="61"/>
      <c r="E70" s="61"/>
      <c r="F70" s="61"/>
      <c r="G70" s="61"/>
      <c r="H70" s="61"/>
      <c r="I70" s="154"/>
      <c r="J70" s="61"/>
      <c r="K70" s="61"/>
      <c r="L70" s="59"/>
    </row>
    <row r="71" spans="2:12" s="1" customFormat="1" ht="6.75" customHeight="1">
      <c r="B71" s="39"/>
      <c r="C71" s="61"/>
      <c r="D71" s="61"/>
      <c r="E71" s="61"/>
      <c r="F71" s="61"/>
      <c r="G71" s="61"/>
      <c r="H71" s="61"/>
      <c r="I71" s="154"/>
      <c r="J71" s="61"/>
      <c r="K71" s="61"/>
      <c r="L71" s="59"/>
    </row>
    <row r="72" spans="2:12" s="1" customFormat="1" ht="14.25" customHeight="1">
      <c r="B72" s="39"/>
      <c r="C72" s="63" t="s">
        <v>18</v>
      </c>
      <c r="D72" s="61"/>
      <c r="E72" s="61"/>
      <c r="F72" s="61"/>
      <c r="G72" s="61"/>
      <c r="H72" s="61"/>
      <c r="I72" s="154"/>
      <c r="J72" s="61"/>
      <c r="K72" s="61"/>
      <c r="L72" s="59"/>
    </row>
    <row r="73" spans="2:12" s="1" customFormat="1" ht="22.5" customHeight="1">
      <c r="B73" s="39"/>
      <c r="C73" s="61"/>
      <c r="D73" s="61"/>
      <c r="E73" s="372" t="str">
        <f>E7</f>
        <v>Rozšíření stávající cyklostezky v km 7,9-8,2 Nový Jičín-Bludovice</v>
      </c>
      <c r="F73" s="373"/>
      <c r="G73" s="373"/>
      <c r="H73" s="373"/>
      <c r="I73" s="154"/>
      <c r="J73" s="61"/>
      <c r="K73" s="61"/>
      <c r="L73" s="59"/>
    </row>
    <row r="74" spans="2:12" s="1" customFormat="1" ht="14.25" customHeight="1">
      <c r="B74" s="39"/>
      <c r="C74" s="63" t="s">
        <v>93</v>
      </c>
      <c r="D74" s="61"/>
      <c r="E74" s="61"/>
      <c r="F74" s="61"/>
      <c r="G74" s="61"/>
      <c r="H74" s="61"/>
      <c r="I74" s="154"/>
      <c r="J74" s="61"/>
      <c r="K74" s="61"/>
      <c r="L74" s="59"/>
    </row>
    <row r="75" spans="2:12" s="1" customFormat="1" ht="23.25" customHeight="1">
      <c r="B75" s="39"/>
      <c r="C75" s="61"/>
      <c r="D75" s="61"/>
      <c r="E75" s="370" t="str">
        <f>E9</f>
        <v>SO 110 - Rozšíření stávající cyklostezky</v>
      </c>
      <c r="F75" s="374"/>
      <c r="G75" s="374"/>
      <c r="H75" s="374"/>
      <c r="I75" s="154"/>
      <c r="J75" s="61"/>
      <c r="K75" s="61"/>
      <c r="L75" s="59"/>
    </row>
    <row r="76" spans="2:12" s="1" customFormat="1" ht="6.75" customHeight="1">
      <c r="B76" s="39"/>
      <c r="C76" s="61"/>
      <c r="D76" s="61"/>
      <c r="E76" s="61"/>
      <c r="F76" s="61"/>
      <c r="G76" s="61"/>
      <c r="H76" s="61"/>
      <c r="I76" s="154"/>
      <c r="J76" s="61"/>
      <c r="K76" s="61"/>
      <c r="L76" s="59"/>
    </row>
    <row r="77" spans="2:12" s="1" customFormat="1" ht="18" customHeight="1">
      <c r="B77" s="39"/>
      <c r="C77" s="63" t="s">
        <v>23</v>
      </c>
      <c r="D77" s="61"/>
      <c r="E77" s="61"/>
      <c r="F77" s="155" t="str">
        <f>F12</f>
        <v> </v>
      </c>
      <c r="G77" s="61"/>
      <c r="H77" s="61"/>
      <c r="I77" s="156" t="s">
        <v>25</v>
      </c>
      <c r="J77" s="71" t="str">
        <f>IF(J12="","",J12)</f>
        <v>17. 6. 2018</v>
      </c>
      <c r="K77" s="61"/>
      <c r="L77" s="59"/>
    </row>
    <row r="78" spans="2:12" s="1" customFormat="1" ht="6.75" customHeight="1">
      <c r="B78" s="39"/>
      <c r="C78" s="61"/>
      <c r="D78" s="61"/>
      <c r="E78" s="61"/>
      <c r="F78" s="61"/>
      <c r="G78" s="61"/>
      <c r="H78" s="61"/>
      <c r="I78" s="154"/>
      <c r="J78" s="61"/>
      <c r="K78" s="61"/>
      <c r="L78" s="59"/>
    </row>
    <row r="79" spans="2:12" s="1" customFormat="1" ht="15">
      <c r="B79" s="39"/>
      <c r="C79" s="63" t="s">
        <v>27</v>
      </c>
      <c r="D79" s="61"/>
      <c r="E79" s="61"/>
      <c r="F79" s="155" t="str">
        <f>E15</f>
        <v>Město Nový Jičín</v>
      </c>
      <c r="G79" s="61"/>
      <c r="H79" s="61"/>
      <c r="I79" s="156" t="s">
        <v>33</v>
      </c>
      <c r="J79" s="155" t="str">
        <f>E21</f>
        <v> </v>
      </c>
      <c r="K79" s="61"/>
      <c r="L79" s="59"/>
    </row>
    <row r="80" spans="2:12" s="1" customFormat="1" ht="14.25" customHeight="1">
      <c r="B80" s="39"/>
      <c r="C80" s="63" t="s">
        <v>31</v>
      </c>
      <c r="D80" s="61"/>
      <c r="E80" s="61"/>
      <c r="F80" s="155">
        <f>IF(E18="","",E18)</f>
      </c>
      <c r="G80" s="61"/>
      <c r="H80" s="61"/>
      <c r="I80" s="154"/>
      <c r="J80" s="61"/>
      <c r="K80" s="61"/>
      <c r="L80" s="59"/>
    </row>
    <row r="81" spans="2:12" s="1" customFormat="1" ht="9.75" customHeight="1">
      <c r="B81" s="39"/>
      <c r="C81" s="61"/>
      <c r="D81" s="61"/>
      <c r="E81" s="61"/>
      <c r="F81" s="61"/>
      <c r="G81" s="61"/>
      <c r="H81" s="61"/>
      <c r="I81" s="154"/>
      <c r="J81" s="61"/>
      <c r="K81" s="61"/>
      <c r="L81" s="59"/>
    </row>
    <row r="82" spans="2:20" s="8" customFormat="1" ht="29.25" customHeight="1">
      <c r="B82" s="157"/>
      <c r="C82" s="158" t="s">
        <v>102</v>
      </c>
      <c r="D82" s="159" t="s">
        <v>55</v>
      </c>
      <c r="E82" s="159" t="s">
        <v>51</v>
      </c>
      <c r="F82" s="159" t="s">
        <v>103</v>
      </c>
      <c r="G82" s="159" t="s">
        <v>104</v>
      </c>
      <c r="H82" s="159" t="s">
        <v>105</v>
      </c>
      <c r="I82" s="160" t="s">
        <v>106</v>
      </c>
      <c r="J82" s="159" t="s">
        <v>97</v>
      </c>
      <c r="K82" s="161" t="s">
        <v>107</v>
      </c>
      <c r="L82" s="162"/>
      <c r="M82" s="79" t="s">
        <v>108</v>
      </c>
      <c r="N82" s="80" t="s">
        <v>40</v>
      </c>
      <c r="O82" s="80" t="s">
        <v>109</v>
      </c>
      <c r="P82" s="80" t="s">
        <v>110</v>
      </c>
      <c r="Q82" s="80" t="s">
        <v>111</v>
      </c>
      <c r="R82" s="80" t="s">
        <v>112</v>
      </c>
      <c r="S82" s="80" t="s">
        <v>113</v>
      </c>
      <c r="T82" s="81" t="s">
        <v>114</v>
      </c>
    </row>
    <row r="83" spans="2:63" s="1" customFormat="1" ht="29.25" customHeight="1">
      <c r="B83" s="39"/>
      <c r="C83" s="85" t="s">
        <v>98</v>
      </c>
      <c r="D83" s="61"/>
      <c r="E83" s="61"/>
      <c r="F83" s="61"/>
      <c r="G83" s="61"/>
      <c r="H83" s="61"/>
      <c r="I83" s="154"/>
      <c r="J83" s="163">
        <f>BK83</f>
        <v>0</v>
      </c>
      <c r="K83" s="61"/>
      <c r="L83" s="59"/>
      <c r="M83" s="82"/>
      <c r="N83" s="83"/>
      <c r="O83" s="83"/>
      <c r="P83" s="164">
        <f>P84</f>
        <v>0</v>
      </c>
      <c r="Q83" s="83"/>
      <c r="R83" s="164">
        <f>R84</f>
        <v>187.24142750000001</v>
      </c>
      <c r="S83" s="83"/>
      <c r="T83" s="165">
        <f>T84</f>
        <v>80.0352</v>
      </c>
      <c r="AT83" s="22" t="s">
        <v>69</v>
      </c>
      <c r="AU83" s="22" t="s">
        <v>99</v>
      </c>
      <c r="BK83" s="166">
        <f>BK84</f>
        <v>0</v>
      </c>
    </row>
    <row r="84" spans="2:63" s="9" customFormat="1" ht="36.75" customHeight="1">
      <c r="B84" s="167"/>
      <c r="C84" s="168"/>
      <c r="D84" s="204" t="s">
        <v>69</v>
      </c>
      <c r="E84" s="205" t="s">
        <v>171</v>
      </c>
      <c r="F84" s="205" t="s">
        <v>172</v>
      </c>
      <c r="G84" s="168"/>
      <c r="H84" s="168"/>
      <c r="I84" s="171"/>
      <c r="J84" s="206">
        <f>BK84</f>
        <v>0</v>
      </c>
      <c r="K84" s="168"/>
      <c r="L84" s="173"/>
      <c r="M84" s="174"/>
      <c r="N84" s="175"/>
      <c r="O84" s="175"/>
      <c r="P84" s="176">
        <f>P85+P179+P184+P186+P210+P211</f>
        <v>0</v>
      </c>
      <c r="Q84" s="175"/>
      <c r="R84" s="176">
        <f>R85+R179+R184+R186+R210+R211</f>
        <v>187.24142750000001</v>
      </c>
      <c r="S84" s="175"/>
      <c r="T84" s="177">
        <f>T85+T179+T184+T186+T210+T211</f>
        <v>80.0352</v>
      </c>
      <c r="AR84" s="178" t="s">
        <v>78</v>
      </c>
      <c r="AT84" s="179" t="s">
        <v>69</v>
      </c>
      <c r="AU84" s="179" t="s">
        <v>70</v>
      </c>
      <c r="AY84" s="178" t="s">
        <v>118</v>
      </c>
      <c r="BK84" s="180">
        <f>BK85+BK179+BK184+BK186+BK210+BK211</f>
        <v>0</v>
      </c>
    </row>
    <row r="85" spans="2:63" s="9" customFormat="1" ht="19.5" customHeight="1">
      <c r="B85" s="167"/>
      <c r="C85" s="168"/>
      <c r="D85" s="169" t="s">
        <v>69</v>
      </c>
      <c r="E85" s="207" t="s">
        <v>78</v>
      </c>
      <c r="F85" s="207" t="s">
        <v>173</v>
      </c>
      <c r="G85" s="168"/>
      <c r="H85" s="168"/>
      <c r="I85" s="171"/>
      <c r="J85" s="208">
        <f>BK85</f>
        <v>0</v>
      </c>
      <c r="K85" s="168"/>
      <c r="L85" s="173"/>
      <c r="M85" s="174"/>
      <c r="N85" s="175"/>
      <c r="O85" s="175"/>
      <c r="P85" s="176">
        <f>SUM(P86:P178)</f>
        <v>0</v>
      </c>
      <c r="Q85" s="175"/>
      <c r="R85" s="176">
        <f>SUM(R86:R178)</f>
        <v>32.388141</v>
      </c>
      <c r="S85" s="175"/>
      <c r="T85" s="177">
        <f>SUM(T86:T178)</f>
        <v>63.9092</v>
      </c>
      <c r="AR85" s="178" t="s">
        <v>78</v>
      </c>
      <c r="AT85" s="179" t="s">
        <v>69</v>
      </c>
      <c r="AU85" s="179" t="s">
        <v>78</v>
      </c>
      <c r="AY85" s="178" t="s">
        <v>118</v>
      </c>
      <c r="BK85" s="180">
        <f>SUM(BK86:BK178)</f>
        <v>0</v>
      </c>
    </row>
    <row r="86" spans="2:65" s="1" customFormat="1" ht="22.5" customHeight="1">
      <c r="B86" s="39"/>
      <c r="C86" s="181" t="s">
        <v>174</v>
      </c>
      <c r="D86" s="181" t="s">
        <v>119</v>
      </c>
      <c r="E86" s="182" t="s">
        <v>175</v>
      </c>
      <c r="F86" s="183" t="s">
        <v>176</v>
      </c>
      <c r="G86" s="184" t="s">
        <v>177</v>
      </c>
      <c r="H86" s="185">
        <v>741.23</v>
      </c>
      <c r="I86" s="186"/>
      <c r="J86" s="187">
        <f>ROUND(I86*H86,2)</f>
        <v>0</v>
      </c>
      <c r="K86" s="183" t="s">
        <v>178</v>
      </c>
      <c r="L86" s="59"/>
      <c r="M86" s="188" t="s">
        <v>21</v>
      </c>
      <c r="N86" s="189" t="s">
        <v>41</v>
      </c>
      <c r="O86" s="40"/>
      <c r="P86" s="190">
        <f>O86*H86</f>
        <v>0</v>
      </c>
      <c r="Q86" s="190">
        <v>0</v>
      </c>
      <c r="R86" s="190">
        <f>Q86*H86</f>
        <v>0</v>
      </c>
      <c r="S86" s="190">
        <v>0</v>
      </c>
      <c r="T86" s="191">
        <f>S86*H86</f>
        <v>0</v>
      </c>
      <c r="AR86" s="22" t="s">
        <v>117</v>
      </c>
      <c r="AT86" s="22" t="s">
        <v>119</v>
      </c>
      <c r="AU86" s="22" t="s">
        <v>80</v>
      </c>
      <c r="AY86" s="22" t="s">
        <v>118</v>
      </c>
      <c r="BE86" s="192">
        <f>IF(N86="základní",J86,0)</f>
        <v>0</v>
      </c>
      <c r="BF86" s="192">
        <f>IF(N86="snížená",J86,0)</f>
        <v>0</v>
      </c>
      <c r="BG86" s="192">
        <f>IF(N86="zákl. přenesená",J86,0)</f>
        <v>0</v>
      </c>
      <c r="BH86" s="192">
        <f>IF(N86="sníž. přenesená",J86,0)</f>
        <v>0</v>
      </c>
      <c r="BI86" s="192">
        <f>IF(N86="nulová",J86,0)</f>
        <v>0</v>
      </c>
      <c r="BJ86" s="22" t="s">
        <v>78</v>
      </c>
      <c r="BK86" s="192">
        <f>ROUND(I86*H86,2)</f>
        <v>0</v>
      </c>
      <c r="BL86" s="22" t="s">
        <v>117</v>
      </c>
      <c r="BM86" s="22" t="s">
        <v>179</v>
      </c>
    </row>
    <row r="87" spans="2:47" s="1" customFormat="1" ht="121.5">
      <c r="B87" s="39"/>
      <c r="C87" s="61"/>
      <c r="D87" s="209" t="s">
        <v>180</v>
      </c>
      <c r="E87" s="61"/>
      <c r="F87" s="210" t="s">
        <v>181</v>
      </c>
      <c r="G87" s="61"/>
      <c r="H87" s="61"/>
      <c r="I87" s="154"/>
      <c r="J87" s="61"/>
      <c r="K87" s="61"/>
      <c r="L87" s="59"/>
      <c r="M87" s="211"/>
      <c r="N87" s="40"/>
      <c r="O87" s="40"/>
      <c r="P87" s="40"/>
      <c r="Q87" s="40"/>
      <c r="R87" s="40"/>
      <c r="S87" s="40"/>
      <c r="T87" s="76"/>
      <c r="AT87" s="22" t="s">
        <v>180</v>
      </c>
      <c r="AU87" s="22" t="s">
        <v>80</v>
      </c>
    </row>
    <row r="88" spans="2:65" s="1" customFormat="1" ht="57" customHeight="1">
      <c r="B88" s="39"/>
      <c r="C88" s="181" t="s">
        <v>182</v>
      </c>
      <c r="D88" s="181" t="s">
        <v>119</v>
      </c>
      <c r="E88" s="182" t="s">
        <v>183</v>
      </c>
      <c r="F88" s="183" t="s">
        <v>184</v>
      </c>
      <c r="G88" s="184" t="s">
        <v>177</v>
      </c>
      <c r="H88" s="185">
        <v>2</v>
      </c>
      <c r="I88" s="186"/>
      <c r="J88" s="187">
        <f>ROUND(I88*H88,2)</f>
        <v>0</v>
      </c>
      <c r="K88" s="183" t="s">
        <v>178</v>
      </c>
      <c r="L88" s="59"/>
      <c r="M88" s="188" t="s">
        <v>21</v>
      </c>
      <c r="N88" s="189" t="s">
        <v>41</v>
      </c>
      <c r="O88" s="40"/>
      <c r="P88" s="190">
        <f>O88*H88</f>
        <v>0</v>
      </c>
      <c r="Q88" s="190">
        <v>0</v>
      </c>
      <c r="R88" s="190">
        <f>Q88*H88</f>
        <v>0</v>
      </c>
      <c r="S88" s="190">
        <v>0.255</v>
      </c>
      <c r="T88" s="191">
        <f>S88*H88</f>
        <v>0.51</v>
      </c>
      <c r="AR88" s="22" t="s">
        <v>117</v>
      </c>
      <c r="AT88" s="22" t="s">
        <v>119</v>
      </c>
      <c r="AU88" s="22" t="s">
        <v>80</v>
      </c>
      <c r="AY88" s="22" t="s">
        <v>118</v>
      </c>
      <c r="BE88" s="192">
        <f>IF(N88="základní",J88,0)</f>
        <v>0</v>
      </c>
      <c r="BF88" s="192">
        <f>IF(N88="snížená",J88,0)</f>
        <v>0</v>
      </c>
      <c r="BG88" s="192">
        <f>IF(N88="zákl. přenesená",J88,0)</f>
        <v>0</v>
      </c>
      <c r="BH88" s="192">
        <f>IF(N88="sníž. přenesená",J88,0)</f>
        <v>0</v>
      </c>
      <c r="BI88" s="192">
        <f>IF(N88="nulová",J88,0)</f>
        <v>0</v>
      </c>
      <c r="BJ88" s="22" t="s">
        <v>78</v>
      </c>
      <c r="BK88" s="192">
        <f>ROUND(I88*H88,2)</f>
        <v>0</v>
      </c>
      <c r="BL88" s="22" t="s">
        <v>117</v>
      </c>
      <c r="BM88" s="22" t="s">
        <v>185</v>
      </c>
    </row>
    <row r="89" spans="2:47" s="1" customFormat="1" ht="189">
      <c r="B89" s="39"/>
      <c r="C89" s="61"/>
      <c r="D89" s="212" t="s">
        <v>180</v>
      </c>
      <c r="E89" s="61"/>
      <c r="F89" s="213" t="s">
        <v>186</v>
      </c>
      <c r="G89" s="61"/>
      <c r="H89" s="61"/>
      <c r="I89" s="154"/>
      <c r="J89" s="61"/>
      <c r="K89" s="61"/>
      <c r="L89" s="59"/>
      <c r="M89" s="211"/>
      <c r="N89" s="40"/>
      <c r="O89" s="40"/>
      <c r="P89" s="40"/>
      <c r="Q89" s="40"/>
      <c r="R89" s="40"/>
      <c r="S89" s="40"/>
      <c r="T89" s="76"/>
      <c r="AT89" s="22" t="s">
        <v>180</v>
      </c>
      <c r="AU89" s="22" t="s">
        <v>80</v>
      </c>
    </row>
    <row r="90" spans="2:51" s="11" customFormat="1" ht="13.5">
      <c r="B90" s="214"/>
      <c r="C90" s="215"/>
      <c r="D90" s="209" t="s">
        <v>187</v>
      </c>
      <c r="E90" s="216" t="s">
        <v>21</v>
      </c>
      <c r="F90" s="217" t="s">
        <v>188</v>
      </c>
      <c r="G90" s="215"/>
      <c r="H90" s="218">
        <v>2</v>
      </c>
      <c r="I90" s="219"/>
      <c r="J90" s="215"/>
      <c r="K90" s="215"/>
      <c r="L90" s="220"/>
      <c r="M90" s="221"/>
      <c r="N90" s="222"/>
      <c r="O90" s="222"/>
      <c r="P90" s="222"/>
      <c r="Q90" s="222"/>
      <c r="R90" s="222"/>
      <c r="S90" s="222"/>
      <c r="T90" s="223"/>
      <c r="AT90" s="224" t="s">
        <v>187</v>
      </c>
      <c r="AU90" s="224" t="s">
        <v>80</v>
      </c>
      <c r="AV90" s="11" t="s">
        <v>80</v>
      </c>
      <c r="AW90" s="11" t="s">
        <v>34</v>
      </c>
      <c r="AX90" s="11" t="s">
        <v>78</v>
      </c>
      <c r="AY90" s="224" t="s">
        <v>118</v>
      </c>
    </row>
    <row r="91" spans="2:65" s="1" customFormat="1" ht="44.25" customHeight="1">
      <c r="B91" s="39"/>
      <c r="C91" s="181" t="s">
        <v>78</v>
      </c>
      <c r="D91" s="181" t="s">
        <v>119</v>
      </c>
      <c r="E91" s="182" t="s">
        <v>189</v>
      </c>
      <c r="F91" s="183" t="s">
        <v>190</v>
      </c>
      <c r="G91" s="184" t="s">
        <v>177</v>
      </c>
      <c r="H91" s="185">
        <v>151</v>
      </c>
      <c r="I91" s="186"/>
      <c r="J91" s="187">
        <f>ROUND(I91*H91,2)</f>
        <v>0</v>
      </c>
      <c r="K91" s="183" t="s">
        <v>178</v>
      </c>
      <c r="L91" s="59"/>
      <c r="M91" s="188" t="s">
        <v>21</v>
      </c>
      <c r="N91" s="189" t="s">
        <v>41</v>
      </c>
      <c r="O91" s="40"/>
      <c r="P91" s="190">
        <f>O91*H91</f>
        <v>0</v>
      </c>
      <c r="Q91" s="190">
        <v>0</v>
      </c>
      <c r="R91" s="190">
        <f>Q91*H91</f>
        <v>0</v>
      </c>
      <c r="S91" s="190">
        <v>0.3</v>
      </c>
      <c r="T91" s="191">
        <f>S91*H91</f>
        <v>45.3</v>
      </c>
      <c r="AR91" s="22" t="s">
        <v>117</v>
      </c>
      <c r="AT91" s="22" t="s">
        <v>119</v>
      </c>
      <c r="AU91" s="22" t="s">
        <v>80</v>
      </c>
      <c r="AY91" s="22" t="s">
        <v>118</v>
      </c>
      <c r="BE91" s="192">
        <f>IF(N91="základní",J91,0)</f>
        <v>0</v>
      </c>
      <c r="BF91" s="192">
        <f>IF(N91="snížená",J91,0)</f>
        <v>0</v>
      </c>
      <c r="BG91" s="192">
        <f>IF(N91="zákl. přenesená",J91,0)</f>
        <v>0</v>
      </c>
      <c r="BH91" s="192">
        <f>IF(N91="sníž. přenesená",J91,0)</f>
        <v>0</v>
      </c>
      <c r="BI91" s="192">
        <f>IF(N91="nulová",J91,0)</f>
        <v>0</v>
      </c>
      <c r="BJ91" s="22" t="s">
        <v>78</v>
      </c>
      <c r="BK91" s="192">
        <f>ROUND(I91*H91,2)</f>
        <v>0</v>
      </c>
      <c r="BL91" s="22" t="s">
        <v>117</v>
      </c>
      <c r="BM91" s="22" t="s">
        <v>191</v>
      </c>
    </row>
    <row r="92" spans="2:47" s="1" customFormat="1" ht="256.5">
      <c r="B92" s="39"/>
      <c r="C92" s="61"/>
      <c r="D92" s="209" t="s">
        <v>180</v>
      </c>
      <c r="E92" s="61"/>
      <c r="F92" s="210" t="s">
        <v>192</v>
      </c>
      <c r="G92" s="61"/>
      <c r="H92" s="61"/>
      <c r="I92" s="154"/>
      <c r="J92" s="61"/>
      <c r="K92" s="61"/>
      <c r="L92" s="59"/>
      <c r="M92" s="211"/>
      <c r="N92" s="40"/>
      <c r="O92" s="40"/>
      <c r="P92" s="40"/>
      <c r="Q92" s="40"/>
      <c r="R92" s="40"/>
      <c r="S92" s="40"/>
      <c r="T92" s="76"/>
      <c r="AT92" s="22" t="s">
        <v>180</v>
      </c>
      <c r="AU92" s="22" t="s">
        <v>80</v>
      </c>
    </row>
    <row r="93" spans="2:65" s="1" customFormat="1" ht="31.5" customHeight="1">
      <c r="B93" s="39"/>
      <c r="C93" s="181" t="s">
        <v>80</v>
      </c>
      <c r="D93" s="181" t="s">
        <v>119</v>
      </c>
      <c r="E93" s="182" t="s">
        <v>193</v>
      </c>
      <c r="F93" s="183" t="s">
        <v>194</v>
      </c>
      <c r="G93" s="184" t="s">
        <v>177</v>
      </c>
      <c r="H93" s="185">
        <v>141.4</v>
      </c>
      <c r="I93" s="186"/>
      <c r="J93" s="187">
        <f>ROUND(I93*H93,2)</f>
        <v>0</v>
      </c>
      <c r="K93" s="183" t="s">
        <v>178</v>
      </c>
      <c r="L93" s="59"/>
      <c r="M93" s="188" t="s">
        <v>21</v>
      </c>
      <c r="N93" s="189" t="s">
        <v>41</v>
      </c>
      <c r="O93" s="40"/>
      <c r="P93" s="190">
        <f>O93*H93</f>
        <v>0</v>
      </c>
      <c r="Q93" s="190">
        <v>4E-05</v>
      </c>
      <c r="R93" s="190">
        <f>Q93*H93</f>
        <v>0.0056560000000000004</v>
      </c>
      <c r="S93" s="190">
        <v>0.128</v>
      </c>
      <c r="T93" s="191">
        <f>S93*H93</f>
        <v>18.0992</v>
      </c>
      <c r="AR93" s="22" t="s">
        <v>117</v>
      </c>
      <c r="AT93" s="22" t="s">
        <v>119</v>
      </c>
      <c r="AU93" s="22" t="s">
        <v>80</v>
      </c>
      <c r="AY93" s="22" t="s">
        <v>118</v>
      </c>
      <c r="BE93" s="192">
        <f>IF(N93="základní",J93,0)</f>
        <v>0</v>
      </c>
      <c r="BF93" s="192">
        <f>IF(N93="snížená",J93,0)</f>
        <v>0</v>
      </c>
      <c r="BG93" s="192">
        <f>IF(N93="zákl. přenesená",J93,0)</f>
        <v>0</v>
      </c>
      <c r="BH93" s="192">
        <f>IF(N93="sníž. přenesená",J93,0)</f>
        <v>0</v>
      </c>
      <c r="BI93" s="192">
        <f>IF(N93="nulová",J93,0)</f>
        <v>0</v>
      </c>
      <c r="BJ93" s="22" t="s">
        <v>78</v>
      </c>
      <c r="BK93" s="192">
        <f>ROUND(I93*H93,2)</f>
        <v>0</v>
      </c>
      <c r="BL93" s="22" t="s">
        <v>117</v>
      </c>
      <c r="BM93" s="22" t="s">
        <v>195</v>
      </c>
    </row>
    <row r="94" spans="2:47" s="1" customFormat="1" ht="216">
      <c r="B94" s="39"/>
      <c r="C94" s="61"/>
      <c r="D94" s="212" t="s">
        <v>180</v>
      </c>
      <c r="E94" s="61"/>
      <c r="F94" s="213" t="s">
        <v>196</v>
      </c>
      <c r="G94" s="61"/>
      <c r="H94" s="61"/>
      <c r="I94" s="154"/>
      <c r="J94" s="61"/>
      <c r="K94" s="61"/>
      <c r="L94" s="59"/>
      <c r="M94" s="211"/>
      <c r="N94" s="40"/>
      <c r="O94" s="40"/>
      <c r="P94" s="40"/>
      <c r="Q94" s="40"/>
      <c r="R94" s="40"/>
      <c r="S94" s="40"/>
      <c r="T94" s="76"/>
      <c r="AT94" s="22" t="s">
        <v>180</v>
      </c>
      <c r="AU94" s="22" t="s">
        <v>80</v>
      </c>
    </row>
    <row r="95" spans="2:51" s="11" customFormat="1" ht="13.5">
      <c r="B95" s="214"/>
      <c r="C95" s="215"/>
      <c r="D95" s="212" t="s">
        <v>187</v>
      </c>
      <c r="E95" s="225" t="s">
        <v>21</v>
      </c>
      <c r="F95" s="226" t="s">
        <v>197</v>
      </c>
      <c r="G95" s="215"/>
      <c r="H95" s="227">
        <v>48.8</v>
      </c>
      <c r="I95" s="219"/>
      <c r="J95" s="215"/>
      <c r="K95" s="215"/>
      <c r="L95" s="220"/>
      <c r="M95" s="221"/>
      <c r="N95" s="222"/>
      <c r="O95" s="222"/>
      <c r="P95" s="222"/>
      <c r="Q95" s="222"/>
      <c r="R95" s="222"/>
      <c r="S95" s="222"/>
      <c r="T95" s="223"/>
      <c r="AT95" s="224" t="s">
        <v>187</v>
      </c>
      <c r="AU95" s="224" t="s">
        <v>80</v>
      </c>
      <c r="AV95" s="11" t="s">
        <v>80</v>
      </c>
      <c r="AW95" s="11" t="s">
        <v>34</v>
      </c>
      <c r="AX95" s="11" t="s">
        <v>70</v>
      </c>
      <c r="AY95" s="224" t="s">
        <v>118</v>
      </c>
    </row>
    <row r="96" spans="2:51" s="11" customFormat="1" ht="13.5">
      <c r="B96" s="214"/>
      <c r="C96" s="215"/>
      <c r="D96" s="212" t="s">
        <v>187</v>
      </c>
      <c r="E96" s="225" t="s">
        <v>21</v>
      </c>
      <c r="F96" s="226" t="s">
        <v>198</v>
      </c>
      <c r="G96" s="215"/>
      <c r="H96" s="227">
        <v>92.6</v>
      </c>
      <c r="I96" s="219"/>
      <c r="J96" s="215"/>
      <c r="K96" s="215"/>
      <c r="L96" s="220"/>
      <c r="M96" s="221"/>
      <c r="N96" s="222"/>
      <c r="O96" s="222"/>
      <c r="P96" s="222"/>
      <c r="Q96" s="222"/>
      <c r="R96" s="222"/>
      <c r="S96" s="222"/>
      <c r="T96" s="223"/>
      <c r="AT96" s="224" t="s">
        <v>187</v>
      </c>
      <c r="AU96" s="224" t="s">
        <v>80</v>
      </c>
      <c r="AV96" s="11" t="s">
        <v>80</v>
      </c>
      <c r="AW96" s="11" t="s">
        <v>34</v>
      </c>
      <c r="AX96" s="11" t="s">
        <v>70</v>
      </c>
      <c r="AY96" s="224" t="s">
        <v>118</v>
      </c>
    </row>
    <row r="97" spans="2:51" s="12" customFormat="1" ht="13.5">
      <c r="B97" s="228"/>
      <c r="C97" s="229"/>
      <c r="D97" s="209" t="s">
        <v>187</v>
      </c>
      <c r="E97" s="230" t="s">
        <v>21</v>
      </c>
      <c r="F97" s="231" t="s">
        <v>199</v>
      </c>
      <c r="G97" s="229"/>
      <c r="H97" s="232">
        <v>141.4</v>
      </c>
      <c r="I97" s="233"/>
      <c r="J97" s="229"/>
      <c r="K97" s="229"/>
      <c r="L97" s="234"/>
      <c r="M97" s="235"/>
      <c r="N97" s="236"/>
      <c r="O97" s="236"/>
      <c r="P97" s="236"/>
      <c r="Q97" s="236"/>
      <c r="R97" s="236"/>
      <c r="S97" s="236"/>
      <c r="T97" s="237"/>
      <c r="AT97" s="238" t="s">
        <v>187</v>
      </c>
      <c r="AU97" s="238" t="s">
        <v>80</v>
      </c>
      <c r="AV97" s="12" t="s">
        <v>117</v>
      </c>
      <c r="AW97" s="12" t="s">
        <v>34</v>
      </c>
      <c r="AX97" s="12" t="s">
        <v>78</v>
      </c>
      <c r="AY97" s="238" t="s">
        <v>118</v>
      </c>
    </row>
    <row r="98" spans="2:65" s="1" customFormat="1" ht="44.25" customHeight="1">
      <c r="B98" s="39"/>
      <c r="C98" s="181" t="s">
        <v>128</v>
      </c>
      <c r="D98" s="181" t="s">
        <v>119</v>
      </c>
      <c r="E98" s="182" t="s">
        <v>200</v>
      </c>
      <c r="F98" s="183" t="s">
        <v>201</v>
      </c>
      <c r="G98" s="184" t="s">
        <v>202</v>
      </c>
      <c r="H98" s="185">
        <v>30.24</v>
      </c>
      <c r="I98" s="186"/>
      <c r="J98" s="187">
        <f>ROUND(I98*H98,2)</f>
        <v>0</v>
      </c>
      <c r="K98" s="183" t="s">
        <v>178</v>
      </c>
      <c r="L98" s="59"/>
      <c r="M98" s="188" t="s">
        <v>21</v>
      </c>
      <c r="N98" s="189" t="s">
        <v>41</v>
      </c>
      <c r="O98" s="40"/>
      <c r="P98" s="190">
        <f>O98*H98</f>
        <v>0</v>
      </c>
      <c r="Q98" s="190">
        <v>0</v>
      </c>
      <c r="R98" s="190">
        <f>Q98*H98</f>
        <v>0</v>
      </c>
      <c r="S98" s="190">
        <v>0</v>
      </c>
      <c r="T98" s="191">
        <f>S98*H98</f>
        <v>0</v>
      </c>
      <c r="AR98" s="22" t="s">
        <v>117</v>
      </c>
      <c r="AT98" s="22" t="s">
        <v>119</v>
      </c>
      <c r="AU98" s="22" t="s">
        <v>80</v>
      </c>
      <c r="AY98" s="22" t="s">
        <v>118</v>
      </c>
      <c r="BE98" s="192">
        <f>IF(N98="základní",J98,0)</f>
        <v>0</v>
      </c>
      <c r="BF98" s="192">
        <f>IF(N98="snížená",J98,0)</f>
        <v>0</v>
      </c>
      <c r="BG98" s="192">
        <f>IF(N98="zákl. přenesená",J98,0)</f>
        <v>0</v>
      </c>
      <c r="BH98" s="192">
        <f>IF(N98="sníž. přenesená",J98,0)</f>
        <v>0</v>
      </c>
      <c r="BI98" s="192">
        <f>IF(N98="nulová",J98,0)</f>
        <v>0</v>
      </c>
      <c r="BJ98" s="22" t="s">
        <v>78</v>
      </c>
      <c r="BK98" s="192">
        <f>ROUND(I98*H98,2)</f>
        <v>0</v>
      </c>
      <c r="BL98" s="22" t="s">
        <v>117</v>
      </c>
      <c r="BM98" s="22" t="s">
        <v>203</v>
      </c>
    </row>
    <row r="99" spans="2:47" s="1" customFormat="1" ht="229.5">
      <c r="B99" s="39"/>
      <c r="C99" s="61"/>
      <c r="D99" s="212" t="s">
        <v>180</v>
      </c>
      <c r="E99" s="61"/>
      <c r="F99" s="213" t="s">
        <v>204</v>
      </c>
      <c r="G99" s="61"/>
      <c r="H99" s="61"/>
      <c r="I99" s="154"/>
      <c r="J99" s="61"/>
      <c r="K99" s="61"/>
      <c r="L99" s="59"/>
      <c r="M99" s="211"/>
      <c r="N99" s="40"/>
      <c r="O99" s="40"/>
      <c r="P99" s="40"/>
      <c r="Q99" s="40"/>
      <c r="R99" s="40"/>
      <c r="S99" s="40"/>
      <c r="T99" s="76"/>
      <c r="AT99" s="22" t="s">
        <v>180</v>
      </c>
      <c r="AU99" s="22" t="s">
        <v>80</v>
      </c>
    </row>
    <row r="100" spans="2:51" s="11" customFormat="1" ht="13.5">
      <c r="B100" s="214"/>
      <c r="C100" s="215"/>
      <c r="D100" s="209" t="s">
        <v>187</v>
      </c>
      <c r="E100" s="216" t="s">
        <v>21</v>
      </c>
      <c r="F100" s="217" t="s">
        <v>205</v>
      </c>
      <c r="G100" s="215"/>
      <c r="H100" s="218">
        <v>30.24</v>
      </c>
      <c r="I100" s="219"/>
      <c r="J100" s="215"/>
      <c r="K100" s="215"/>
      <c r="L100" s="220"/>
      <c r="M100" s="221"/>
      <c r="N100" s="222"/>
      <c r="O100" s="222"/>
      <c r="P100" s="222"/>
      <c r="Q100" s="222"/>
      <c r="R100" s="222"/>
      <c r="S100" s="222"/>
      <c r="T100" s="223"/>
      <c r="AT100" s="224" t="s">
        <v>187</v>
      </c>
      <c r="AU100" s="224" t="s">
        <v>80</v>
      </c>
      <c r="AV100" s="11" t="s">
        <v>80</v>
      </c>
      <c r="AW100" s="11" t="s">
        <v>34</v>
      </c>
      <c r="AX100" s="11" t="s">
        <v>78</v>
      </c>
      <c r="AY100" s="224" t="s">
        <v>118</v>
      </c>
    </row>
    <row r="101" spans="2:65" s="1" customFormat="1" ht="44.25" customHeight="1">
      <c r="B101" s="39"/>
      <c r="C101" s="181" t="s">
        <v>117</v>
      </c>
      <c r="D101" s="181" t="s">
        <v>119</v>
      </c>
      <c r="E101" s="182" t="s">
        <v>206</v>
      </c>
      <c r="F101" s="183" t="s">
        <v>207</v>
      </c>
      <c r="G101" s="184" t="s">
        <v>202</v>
      </c>
      <c r="H101" s="185">
        <v>75.92</v>
      </c>
      <c r="I101" s="186"/>
      <c r="J101" s="187">
        <f>ROUND(I101*H101,2)</f>
        <v>0</v>
      </c>
      <c r="K101" s="183" t="s">
        <v>178</v>
      </c>
      <c r="L101" s="59"/>
      <c r="M101" s="188" t="s">
        <v>21</v>
      </c>
      <c r="N101" s="189" t="s">
        <v>41</v>
      </c>
      <c r="O101" s="40"/>
      <c r="P101" s="190">
        <f>O101*H101</f>
        <v>0</v>
      </c>
      <c r="Q101" s="190">
        <v>0</v>
      </c>
      <c r="R101" s="190">
        <f>Q101*H101</f>
        <v>0</v>
      </c>
      <c r="S101" s="190">
        <v>0</v>
      </c>
      <c r="T101" s="191">
        <f>S101*H101</f>
        <v>0</v>
      </c>
      <c r="AR101" s="22" t="s">
        <v>117</v>
      </c>
      <c r="AT101" s="22" t="s">
        <v>119</v>
      </c>
      <c r="AU101" s="22" t="s">
        <v>80</v>
      </c>
      <c r="AY101" s="22" t="s">
        <v>118</v>
      </c>
      <c r="BE101" s="192">
        <f>IF(N101="základní",J101,0)</f>
        <v>0</v>
      </c>
      <c r="BF101" s="192">
        <f>IF(N101="snížená",J101,0)</f>
        <v>0</v>
      </c>
      <c r="BG101" s="192">
        <f>IF(N101="zákl. přenesená",J101,0)</f>
        <v>0</v>
      </c>
      <c r="BH101" s="192">
        <f>IF(N101="sníž. přenesená",J101,0)</f>
        <v>0</v>
      </c>
      <c r="BI101" s="192">
        <f>IF(N101="nulová",J101,0)</f>
        <v>0</v>
      </c>
      <c r="BJ101" s="22" t="s">
        <v>78</v>
      </c>
      <c r="BK101" s="192">
        <f>ROUND(I101*H101,2)</f>
        <v>0</v>
      </c>
      <c r="BL101" s="22" t="s">
        <v>117</v>
      </c>
      <c r="BM101" s="22" t="s">
        <v>208</v>
      </c>
    </row>
    <row r="102" spans="2:47" s="1" customFormat="1" ht="270">
      <c r="B102" s="39"/>
      <c r="C102" s="61"/>
      <c r="D102" s="212" t="s">
        <v>180</v>
      </c>
      <c r="E102" s="61"/>
      <c r="F102" s="213" t="s">
        <v>209</v>
      </c>
      <c r="G102" s="61"/>
      <c r="H102" s="61"/>
      <c r="I102" s="154"/>
      <c r="J102" s="61"/>
      <c r="K102" s="61"/>
      <c r="L102" s="59"/>
      <c r="M102" s="211"/>
      <c r="N102" s="40"/>
      <c r="O102" s="40"/>
      <c r="P102" s="40"/>
      <c r="Q102" s="40"/>
      <c r="R102" s="40"/>
      <c r="S102" s="40"/>
      <c r="T102" s="76"/>
      <c r="AT102" s="22" t="s">
        <v>180</v>
      </c>
      <c r="AU102" s="22" t="s">
        <v>80</v>
      </c>
    </row>
    <row r="103" spans="2:51" s="11" customFormat="1" ht="13.5">
      <c r="B103" s="214"/>
      <c r="C103" s="215"/>
      <c r="D103" s="209" t="s">
        <v>187</v>
      </c>
      <c r="E103" s="216" t="s">
        <v>21</v>
      </c>
      <c r="F103" s="217" t="s">
        <v>210</v>
      </c>
      <c r="G103" s="215"/>
      <c r="H103" s="218">
        <v>75.92</v>
      </c>
      <c r="I103" s="219"/>
      <c r="J103" s="215"/>
      <c r="K103" s="215"/>
      <c r="L103" s="220"/>
      <c r="M103" s="221"/>
      <c r="N103" s="222"/>
      <c r="O103" s="222"/>
      <c r="P103" s="222"/>
      <c r="Q103" s="222"/>
      <c r="R103" s="222"/>
      <c r="S103" s="222"/>
      <c r="T103" s="223"/>
      <c r="AT103" s="224" t="s">
        <v>187</v>
      </c>
      <c r="AU103" s="224" t="s">
        <v>80</v>
      </c>
      <c r="AV103" s="11" t="s">
        <v>80</v>
      </c>
      <c r="AW103" s="11" t="s">
        <v>34</v>
      </c>
      <c r="AX103" s="11" t="s">
        <v>78</v>
      </c>
      <c r="AY103" s="224" t="s">
        <v>118</v>
      </c>
    </row>
    <row r="104" spans="2:65" s="1" customFormat="1" ht="31.5" customHeight="1">
      <c r="B104" s="39"/>
      <c r="C104" s="181" t="s">
        <v>135</v>
      </c>
      <c r="D104" s="181" t="s">
        <v>119</v>
      </c>
      <c r="E104" s="182" t="s">
        <v>211</v>
      </c>
      <c r="F104" s="183" t="s">
        <v>212</v>
      </c>
      <c r="G104" s="184" t="s">
        <v>202</v>
      </c>
      <c r="H104" s="185">
        <v>37.96</v>
      </c>
      <c r="I104" s="186"/>
      <c r="J104" s="187">
        <f>ROUND(I104*H104,2)</f>
        <v>0</v>
      </c>
      <c r="K104" s="183" t="s">
        <v>178</v>
      </c>
      <c r="L104" s="59"/>
      <c r="M104" s="188" t="s">
        <v>21</v>
      </c>
      <c r="N104" s="189" t="s">
        <v>41</v>
      </c>
      <c r="O104" s="40"/>
      <c r="P104" s="190">
        <f>O104*H104</f>
        <v>0</v>
      </c>
      <c r="Q104" s="190">
        <v>0</v>
      </c>
      <c r="R104" s="190">
        <f>Q104*H104</f>
        <v>0</v>
      </c>
      <c r="S104" s="190">
        <v>0</v>
      </c>
      <c r="T104" s="191">
        <f>S104*H104</f>
        <v>0</v>
      </c>
      <c r="AR104" s="22" t="s">
        <v>117</v>
      </c>
      <c r="AT104" s="22" t="s">
        <v>119</v>
      </c>
      <c r="AU104" s="22" t="s">
        <v>80</v>
      </c>
      <c r="AY104" s="22" t="s">
        <v>118</v>
      </c>
      <c r="BE104" s="192">
        <f>IF(N104="základní",J104,0)</f>
        <v>0</v>
      </c>
      <c r="BF104" s="192">
        <f>IF(N104="snížená",J104,0)</f>
        <v>0</v>
      </c>
      <c r="BG104" s="192">
        <f>IF(N104="zákl. přenesená",J104,0)</f>
        <v>0</v>
      </c>
      <c r="BH104" s="192">
        <f>IF(N104="sníž. přenesená",J104,0)</f>
        <v>0</v>
      </c>
      <c r="BI104" s="192">
        <f>IF(N104="nulová",J104,0)</f>
        <v>0</v>
      </c>
      <c r="BJ104" s="22" t="s">
        <v>78</v>
      </c>
      <c r="BK104" s="192">
        <f>ROUND(I104*H104,2)</f>
        <v>0</v>
      </c>
      <c r="BL104" s="22" t="s">
        <v>117</v>
      </c>
      <c r="BM104" s="22" t="s">
        <v>213</v>
      </c>
    </row>
    <row r="105" spans="2:47" s="1" customFormat="1" ht="67.5">
      <c r="B105" s="39"/>
      <c r="C105" s="61"/>
      <c r="D105" s="212" t="s">
        <v>180</v>
      </c>
      <c r="E105" s="61"/>
      <c r="F105" s="213" t="s">
        <v>214</v>
      </c>
      <c r="G105" s="61"/>
      <c r="H105" s="61"/>
      <c r="I105" s="154"/>
      <c r="J105" s="61"/>
      <c r="K105" s="61"/>
      <c r="L105" s="59"/>
      <c r="M105" s="211"/>
      <c r="N105" s="40"/>
      <c r="O105" s="40"/>
      <c r="P105" s="40"/>
      <c r="Q105" s="40"/>
      <c r="R105" s="40"/>
      <c r="S105" s="40"/>
      <c r="T105" s="76"/>
      <c r="AT105" s="22" t="s">
        <v>180</v>
      </c>
      <c r="AU105" s="22" t="s">
        <v>80</v>
      </c>
    </row>
    <row r="106" spans="2:47" s="1" customFormat="1" ht="27">
      <c r="B106" s="39"/>
      <c r="C106" s="61"/>
      <c r="D106" s="212" t="s">
        <v>215</v>
      </c>
      <c r="E106" s="61"/>
      <c r="F106" s="213" t="s">
        <v>216</v>
      </c>
      <c r="G106" s="61"/>
      <c r="H106" s="61"/>
      <c r="I106" s="154"/>
      <c r="J106" s="61"/>
      <c r="K106" s="61"/>
      <c r="L106" s="59"/>
      <c r="M106" s="211"/>
      <c r="N106" s="40"/>
      <c r="O106" s="40"/>
      <c r="P106" s="40"/>
      <c r="Q106" s="40"/>
      <c r="R106" s="40"/>
      <c r="S106" s="40"/>
      <c r="T106" s="76"/>
      <c r="AT106" s="22" t="s">
        <v>215</v>
      </c>
      <c r="AU106" s="22" t="s">
        <v>80</v>
      </c>
    </row>
    <row r="107" spans="2:51" s="11" customFormat="1" ht="13.5">
      <c r="B107" s="214"/>
      <c r="C107" s="215"/>
      <c r="D107" s="209" t="s">
        <v>187</v>
      </c>
      <c r="E107" s="216" t="s">
        <v>21</v>
      </c>
      <c r="F107" s="217" t="s">
        <v>217</v>
      </c>
      <c r="G107" s="215"/>
      <c r="H107" s="218">
        <v>37.96</v>
      </c>
      <c r="I107" s="219"/>
      <c r="J107" s="215"/>
      <c r="K107" s="215"/>
      <c r="L107" s="220"/>
      <c r="M107" s="221"/>
      <c r="N107" s="222"/>
      <c r="O107" s="222"/>
      <c r="P107" s="222"/>
      <c r="Q107" s="222"/>
      <c r="R107" s="222"/>
      <c r="S107" s="222"/>
      <c r="T107" s="223"/>
      <c r="AT107" s="224" t="s">
        <v>187</v>
      </c>
      <c r="AU107" s="224" t="s">
        <v>80</v>
      </c>
      <c r="AV107" s="11" t="s">
        <v>80</v>
      </c>
      <c r="AW107" s="11" t="s">
        <v>34</v>
      </c>
      <c r="AX107" s="11" t="s">
        <v>78</v>
      </c>
      <c r="AY107" s="224" t="s">
        <v>118</v>
      </c>
    </row>
    <row r="108" spans="2:65" s="1" customFormat="1" ht="31.5" customHeight="1">
      <c r="B108" s="39"/>
      <c r="C108" s="181" t="s">
        <v>139</v>
      </c>
      <c r="D108" s="181" t="s">
        <v>119</v>
      </c>
      <c r="E108" s="182" t="s">
        <v>218</v>
      </c>
      <c r="F108" s="183" t="s">
        <v>219</v>
      </c>
      <c r="G108" s="184" t="s">
        <v>202</v>
      </c>
      <c r="H108" s="185">
        <v>75.56</v>
      </c>
      <c r="I108" s="186"/>
      <c r="J108" s="187">
        <f>ROUND(I108*H108,2)</f>
        <v>0</v>
      </c>
      <c r="K108" s="183" t="s">
        <v>178</v>
      </c>
      <c r="L108" s="59"/>
      <c r="M108" s="188" t="s">
        <v>21</v>
      </c>
      <c r="N108" s="189" t="s">
        <v>41</v>
      </c>
      <c r="O108" s="40"/>
      <c r="P108" s="190">
        <f>O108*H108</f>
        <v>0</v>
      </c>
      <c r="Q108" s="190">
        <v>0</v>
      </c>
      <c r="R108" s="190">
        <f>Q108*H108</f>
        <v>0</v>
      </c>
      <c r="S108" s="190">
        <v>0</v>
      </c>
      <c r="T108" s="191">
        <f>S108*H108</f>
        <v>0</v>
      </c>
      <c r="AR108" s="22" t="s">
        <v>117</v>
      </c>
      <c r="AT108" s="22" t="s">
        <v>119</v>
      </c>
      <c r="AU108" s="22" t="s">
        <v>80</v>
      </c>
      <c r="AY108" s="22" t="s">
        <v>118</v>
      </c>
      <c r="BE108" s="192">
        <f>IF(N108="základní",J108,0)</f>
        <v>0</v>
      </c>
      <c r="BF108" s="192">
        <f>IF(N108="snížená",J108,0)</f>
        <v>0</v>
      </c>
      <c r="BG108" s="192">
        <f>IF(N108="zákl. přenesená",J108,0)</f>
        <v>0</v>
      </c>
      <c r="BH108" s="192">
        <f>IF(N108="sníž. přenesená",J108,0)</f>
        <v>0</v>
      </c>
      <c r="BI108" s="192">
        <f>IF(N108="nulová",J108,0)</f>
        <v>0</v>
      </c>
      <c r="BJ108" s="22" t="s">
        <v>78</v>
      </c>
      <c r="BK108" s="192">
        <f>ROUND(I108*H108,2)</f>
        <v>0</v>
      </c>
      <c r="BL108" s="22" t="s">
        <v>117</v>
      </c>
      <c r="BM108" s="22" t="s">
        <v>220</v>
      </c>
    </row>
    <row r="109" spans="2:47" s="1" customFormat="1" ht="94.5">
      <c r="B109" s="39"/>
      <c r="C109" s="61"/>
      <c r="D109" s="212" t="s">
        <v>180</v>
      </c>
      <c r="E109" s="61"/>
      <c r="F109" s="213" t="s">
        <v>221</v>
      </c>
      <c r="G109" s="61"/>
      <c r="H109" s="61"/>
      <c r="I109" s="154"/>
      <c r="J109" s="61"/>
      <c r="K109" s="61"/>
      <c r="L109" s="59"/>
      <c r="M109" s="211"/>
      <c r="N109" s="40"/>
      <c r="O109" s="40"/>
      <c r="P109" s="40"/>
      <c r="Q109" s="40"/>
      <c r="R109" s="40"/>
      <c r="S109" s="40"/>
      <c r="T109" s="76"/>
      <c r="AT109" s="22" t="s">
        <v>180</v>
      </c>
      <c r="AU109" s="22" t="s">
        <v>80</v>
      </c>
    </row>
    <row r="110" spans="2:47" s="1" customFormat="1" ht="27">
      <c r="B110" s="39"/>
      <c r="C110" s="61"/>
      <c r="D110" s="212" t="s">
        <v>215</v>
      </c>
      <c r="E110" s="61"/>
      <c r="F110" s="213" t="s">
        <v>222</v>
      </c>
      <c r="G110" s="61"/>
      <c r="H110" s="61"/>
      <c r="I110" s="154"/>
      <c r="J110" s="61"/>
      <c r="K110" s="61"/>
      <c r="L110" s="59"/>
      <c r="M110" s="211"/>
      <c r="N110" s="40"/>
      <c r="O110" s="40"/>
      <c r="P110" s="40"/>
      <c r="Q110" s="40"/>
      <c r="R110" s="40"/>
      <c r="S110" s="40"/>
      <c r="T110" s="76"/>
      <c r="AT110" s="22" t="s">
        <v>215</v>
      </c>
      <c r="AU110" s="22" t="s">
        <v>80</v>
      </c>
    </row>
    <row r="111" spans="2:51" s="11" customFormat="1" ht="13.5">
      <c r="B111" s="214"/>
      <c r="C111" s="215"/>
      <c r="D111" s="212" t="s">
        <v>187</v>
      </c>
      <c r="E111" s="225" t="s">
        <v>21</v>
      </c>
      <c r="F111" s="226" t="s">
        <v>223</v>
      </c>
      <c r="G111" s="215"/>
      <c r="H111" s="227">
        <v>1.536</v>
      </c>
      <c r="I111" s="219"/>
      <c r="J111" s="215"/>
      <c r="K111" s="215"/>
      <c r="L111" s="220"/>
      <c r="M111" s="221"/>
      <c r="N111" s="222"/>
      <c r="O111" s="222"/>
      <c r="P111" s="222"/>
      <c r="Q111" s="222"/>
      <c r="R111" s="222"/>
      <c r="S111" s="222"/>
      <c r="T111" s="223"/>
      <c r="AT111" s="224" t="s">
        <v>187</v>
      </c>
      <c r="AU111" s="224" t="s">
        <v>80</v>
      </c>
      <c r="AV111" s="11" t="s">
        <v>80</v>
      </c>
      <c r="AW111" s="11" t="s">
        <v>34</v>
      </c>
      <c r="AX111" s="11" t="s">
        <v>70</v>
      </c>
      <c r="AY111" s="224" t="s">
        <v>118</v>
      </c>
    </row>
    <row r="112" spans="2:51" s="11" customFormat="1" ht="13.5">
      <c r="B112" s="214"/>
      <c r="C112" s="215"/>
      <c r="D112" s="212" t="s">
        <v>187</v>
      </c>
      <c r="E112" s="225" t="s">
        <v>21</v>
      </c>
      <c r="F112" s="226" t="s">
        <v>224</v>
      </c>
      <c r="G112" s="215"/>
      <c r="H112" s="227">
        <v>1.024</v>
      </c>
      <c r="I112" s="219"/>
      <c r="J112" s="215"/>
      <c r="K112" s="215"/>
      <c r="L112" s="220"/>
      <c r="M112" s="221"/>
      <c r="N112" s="222"/>
      <c r="O112" s="222"/>
      <c r="P112" s="222"/>
      <c r="Q112" s="222"/>
      <c r="R112" s="222"/>
      <c r="S112" s="222"/>
      <c r="T112" s="223"/>
      <c r="AT112" s="224" t="s">
        <v>187</v>
      </c>
      <c r="AU112" s="224" t="s">
        <v>80</v>
      </c>
      <c r="AV112" s="11" t="s">
        <v>80</v>
      </c>
      <c r="AW112" s="11" t="s">
        <v>34</v>
      </c>
      <c r="AX112" s="11" t="s">
        <v>70</v>
      </c>
      <c r="AY112" s="224" t="s">
        <v>118</v>
      </c>
    </row>
    <row r="113" spans="2:51" s="11" customFormat="1" ht="13.5">
      <c r="B113" s="214"/>
      <c r="C113" s="215"/>
      <c r="D113" s="212" t="s">
        <v>187</v>
      </c>
      <c r="E113" s="225" t="s">
        <v>21</v>
      </c>
      <c r="F113" s="226" t="s">
        <v>225</v>
      </c>
      <c r="G113" s="215"/>
      <c r="H113" s="227">
        <v>73</v>
      </c>
      <c r="I113" s="219"/>
      <c r="J113" s="215"/>
      <c r="K113" s="215"/>
      <c r="L113" s="220"/>
      <c r="M113" s="221"/>
      <c r="N113" s="222"/>
      <c r="O113" s="222"/>
      <c r="P113" s="222"/>
      <c r="Q113" s="222"/>
      <c r="R113" s="222"/>
      <c r="S113" s="222"/>
      <c r="T113" s="223"/>
      <c r="AT113" s="224" t="s">
        <v>187</v>
      </c>
      <c r="AU113" s="224" t="s">
        <v>80</v>
      </c>
      <c r="AV113" s="11" t="s">
        <v>80</v>
      </c>
      <c r="AW113" s="11" t="s">
        <v>34</v>
      </c>
      <c r="AX113" s="11" t="s">
        <v>70</v>
      </c>
      <c r="AY113" s="224" t="s">
        <v>118</v>
      </c>
    </row>
    <row r="114" spans="2:51" s="12" customFormat="1" ht="13.5">
      <c r="B114" s="228"/>
      <c r="C114" s="229"/>
      <c r="D114" s="209" t="s">
        <v>187</v>
      </c>
      <c r="E114" s="230" t="s">
        <v>21</v>
      </c>
      <c r="F114" s="231" t="s">
        <v>199</v>
      </c>
      <c r="G114" s="229"/>
      <c r="H114" s="232">
        <v>75.56</v>
      </c>
      <c r="I114" s="233"/>
      <c r="J114" s="229"/>
      <c r="K114" s="229"/>
      <c r="L114" s="234"/>
      <c r="M114" s="235"/>
      <c r="N114" s="236"/>
      <c r="O114" s="236"/>
      <c r="P114" s="236"/>
      <c r="Q114" s="236"/>
      <c r="R114" s="236"/>
      <c r="S114" s="236"/>
      <c r="T114" s="237"/>
      <c r="AT114" s="238" t="s">
        <v>187</v>
      </c>
      <c r="AU114" s="238" t="s">
        <v>80</v>
      </c>
      <c r="AV114" s="12" t="s">
        <v>117</v>
      </c>
      <c r="AW114" s="12" t="s">
        <v>34</v>
      </c>
      <c r="AX114" s="12" t="s">
        <v>78</v>
      </c>
      <c r="AY114" s="238" t="s">
        <v>118</v>
      </c>
    </row>
    <row r="115" spans="2:65" s="1" customFormat="1" ht="31.5" customHeight="1">
      <c r="B115" s="39"/>
      <c r="C115" s="181" t="s">
        <v>143</v>
      </c>
      <c r="D115" s="181" t="s">
        <v>119</v>
      </c>
      <c r="E115" s="182" t="s">
        <v>226</v>
      </c>
      <c r="F115" s="183" t="s">
        <v>227</v>
      </c>
      <c r="G115" s="184" t="s">
        <v>202</v>
      </c>
      <c r="H115" s="185">
        <v>37.14</v>
      </c>
      <c r="I115" s="186"/>
      <c r="J115" s="187">
        <f>ROUND(I115*H115,2)</f>
        <v>0</v>
      </c>
      <c r="K115" s="183" t="s">
        <v>178</v>
      </c>
      <c r="L115" s="59"/>
      <c r="M115" s="188" t="s">
        <v>21</v>
      </c>
      <c r="N115" s="189" t="s">
        <v>41</v>
      </c>
      <c r="O115" s="40"/>
      <c r="P115" s="190">
        <f>O115*H115</f>
        <v>0</v>
      </c>
      <c r="Q115" s="190">
        <v>0</v>
      </c>
      <c r="R115" s="190">
        <f>Q115*H115</f>
        <v>0</v>
      </c>
      <c r="S115" s="190">
        <v>0</v>
      </c>
      <c r="T115" s="191">
        <f>S115*H115</f>
        <v>0</v>
      </c>
      <c r="AR115" s="22" t="s">
        <v>117</v>
      </c>
      <c r="AT115" s="22" t="s">
        <v>119</v>
      </c>
      <c r="AU115" s="22" t="s">
        <v>80</v>
      </c>
      <c r="AY115" s="22" t="s">
        <v>118</v>
      </c>
      <c r="BE115" s="192">
        <f>IF(N115="základní",J115,0)</f>
        <v>0</v>
      </c>
      <c r="BF115" s="192">
        <f>IF(N115="snížená",J115,0)</f>
        <v>0</v>
      </c>
      <c r="BG115" s="192">
        <f>IF(N115="zákl. přenesená",J115,0)</f>
        <v>0</v>
      </c>
      <c r="BH115" s="192">
        <f>IF(N115="sníž. přenesená",J115,0)</f>
        <v>0</v>
      </c>
      <c r="BI115" s="192">
        <f>IF(N115="nulová",J115,0)</f>
        <v>0</v>
      </c>
      <c r="BJ115" s="22" t="s">
        <v>78</v>
      </c>
      <c r="BK115" s="192">
        <f>ROUND(I115*H115,2)</f>
        <v>0</v>
      </c>
      <c r="BL115" s="22" t="s">
        <v>117</v>
      </c>
      <c r="BM115" s="22" t="s">
        <v>228</v>
      </c>
    </row>
    <row r="116" spans="2:47" s="1" customFormat="1" ht="94.5">
      <c r="B116" s="39"/>
      <c r="C116" s="61"/>
      <c r="D116" s="212" t="s">
        <v>180</v>
      </c>
      <c r="E116" s="61"/>
      <c r="F116" s="213" t="s">
        <v>221</v>
      </c>
      <c r="G116" s="61"/>
      <c r="H116" s="61"/>
      <c r="I116" s="154"/>
      <c r="J116" s="61"/>
      <c r="K116" s="61"/>
      <c r="L116" s="59"/>
      <c r="M116" s="211"/>
      <c r="N116" s="40"/>
      <c r="O116" s="40"/>
      <c r="P116" s="40"/>
      <c r="Q116" s="40"/>
      <c r="R116" s="40"/>
      <c r="S116" s="40"/>
      <c r="T116" s="76"/>
      <c r="AT116" s="22" t="s">
        <v>180</v>
      </c>
      <c r="AU116" s="22" t="s">
        <v>80</v>
      </c>
    </row>
    <row r="117" spans="2:47" s="1" customFormat="1" ht="27">
      <c r="B117" s="39"/>
      <c r="C117" s="61"/>
      <c r="D117" s="212" t="s">
        <v>215</v>
      </c>
      <c r="E117" s="61"/>
      <c r="F117" s="213" t="s">
        <v>229</v>
      </c>
      <c r="G117" s="61"/>
      <c r="H117" s="61"/>
      <c r="I117" s="154"/>
      <c r="J117" s="61"/>
      <c r="K117" s="61"/>
      <c r="L117" s="59"/>
      <c r="M117" s="211"/>
      <c r="N117" s="40"/>
      <c r="O117" s="40"/>
      <c r="P117" s="40"/>
      <c r="Q117" s="40"/>
      <c r="R117" s="40"/>
      <c r="S117" s="40"/>
      <c r="T117" s="76"/>
      <c r="AT117" s="22" t="s">
        <v>215</v>
      </c>
      <c r="AU117" s="22" t="s">
        <v>80</v>
      </c>
    </row>
    <row r="118" spans="2:51" s="11" customFormat="1" ht="13.5">
      <c r="B118" s="214"/>
      <c r="C118" s="215"/>
      <c r="D118" s="212" t="s">
        <v>187</v>
      </c>
      <c r="E118" s="225" t="s">
        <v>21</v>
      </c>
      <c r="F118" s="226" t="s">
        <v>230</v>
      </c>
      <c r="G118" s="215"/>
      <c r="H118" s="227">
        <v>0.768</v>
      </c>
      <c r="I118" s="219"/>
      <c r="J118" s="215"/>
      <c r="K118" s="215"/>
      <c r="L118" s="220"/>
      <c r="M118" s="221"/>
      <c r="N118" s="222"/>
      <c r="O118" s="222"/>
      <c r="P118" s="222"/>
      <c r="Q118" s="222"/>
      <c r="R118" s="222"/>
      <c r="S118" s="222"/>
      <c r="T118" s="223"/>
      <c r="AT118" s="224" t="s">
        <v>187</v>
      </c>
      <c r="AU118" s="224" t="s">
        <v>80</v>
      </c>
      <c r="AV118" s="11" t="s">
        <v>80</v>
      </c>
      <c r="AW118" s="11" t="s">
        <v>34</v>
      </c>
      <c r="AX118" s="11" t="s">
        <v>70</v>
      </c>
      <c r="AY118" s="224" t="s">
        <v>118</v>
      </c>
    </row>
    <row r="119" spans="2:51" s="11" customFormat="1" ht="13.5">
      <c r="B119" s="214"/>
      <c r="C119" s="215"/>
      <c r="D119" s="212" t="s">
        <v>187</v>
      </c>
      <c r="E119" s="225" t="s">
        <v>21</v>
      </c>
      <c r="F119" s="226" t="s">
        <v>231</v>
      </c>
      <c r="G119" s="215"/>
      <c r="H119" s="227">
        <v>0.512</v>
      </c>
      <c r="I119" s="219"/>
      <c r="J119" s="215"/>
      <c r="K119" s="215"/>
      <c r="L119" s="220"/>
      <c r="M119" s="221"/>
      <c r="N119" s="222"/>
      <c r="O119" s="222"/>
      <c r="P119" s="222"/>
      <c r="Q119" s="222"/>
      <c r="R119" s="222"/>
      <c r="S119" s="222"/>
      <c r="T119" s="223"/>
      <c r="AT119" s="224" t="s">
        <v>187</v>
      </c>
      <c r="AU119" s="224" t="s">
        <v>80</v>
      </c>
      <c r="AV119" s="11" t="s">
        <v>80</v>
      </c>
      <c r="AW119" s="11" t="s">
        <v>34</v>
      </c>
      <c r="AX119" s="11" t="s">
        <v>70</v>
      </c>
      <c r="AY119" s="224" t="s">
        <v>118</v>
      </c>
    </row>
    <row r="120" spans="2:51" s="11" customFormat="1" ht="13.5">
      <c r="B120" s="214"/>
      <c r="C120" s="215"/>
      <c r="D120" s="212" t="s">
        <v>187</v>
      </c>
      <c r="E120" s="225" t="s">
        <v>21</v>
      </c>
      <c r="F120" s="226" t="s">
        <v>225</v>
      </c>
      <c r="G120" s="215"/>
      <c r="H120" s="227">
        <v>73</v>
      </c>
      <c r="I120" s="219"/>
      <c r="J120" s="215"/>
      <c r="K120" s="215"/>
      <c r="L120" s="220"/>
      <c r="M120" s="221"/>
      <c r="N120" s="222"/>
      <c r="O120" s="222"/>
      <c r="P120" s="222"/>
      <c r="Q120" s="222"/>
      <c r="R120" s="222"/>
      <c r="S120" s="222"/>
      <c r="T120" s="223"/>
      <c r="AT120" s="224" t="s">
        <v>187</v>
      </c>
      <c r="AU120" s="224" t="s">
        <v>80</v>
      </c>
      <c r="AV120" s="11" t="s">
        <v>80</v>
      </c>
      <c r="AW120" s="11" t="s">
        <v>34</v>
      </c>
      <c r="AX120" s="11" t="s">
        <v>70</v>
      </c>
      <c r="AY120" s="224" t="s">
        <v>118</v>
      </c>
    </row>
    <row r="121" spans="2:51" s="12" customFormat="1" ht="13.5">
      <c r="B121" s="228"/>
      <c r="C121" s="229"/>
      <c r="D121" s="212" t="s">
        <v>187</v>
      </c>
      <c r="E121" s="239" t="s">
        <v>21</v>
      </c>
      <c r="F121" s="240" t="s">
        <v>199</v>
      </c>
      <c r="G121" s="229"/>
      <c r="H121" s="241">
        <v>74.28</v>
      </c>
      <c r="I121" s="233"/>
      <c r="J121" s="229"/>
      <c r="K121" s="229"/>
      <c r="L121" s="234"/>
      <c r="M121" s="235"/>
      <c r="N121" s="236"/>
      <c r="O121" s="236"/>
      <c r="P121" s="236"/>
      <c r="Q121" s="236"/>
      <c r="R121" s="236"/>
      <c r="S121" s="236"/>
      <c r="T121" s="237"/>
      <c r="AT121" s="238" t="s">
        <v>187</v>
      </c>
      <c r="AU121" s="238" t="s">
        <v>80</v>
      </c>
      <c r="AV121" s="12" t="s">
        <v>117</v>
      </c>
      <c r="AW121" s="12" t="s">
        <v>34</v>
      </c>
      <c r="AX121" s="12" t="s">
        <v>78</v>
      </c>
      <c r="AY121" s="238" t="s">
        <v>118</v>
      </c>
    </row>
    <row r="122" spans="2:51" s="11" customFormat="1" ht="13.5">
      <c r="B122" s="214"/>
      <c r="C122" s="215"/>
      <c r="D122" s="209" t="s">
        <v>187</v>
      </c>
      <c r="E122" s="215"/>
      <c r="F122" s="217" t="s">
        <v>232</v>
      </c>
      <c r="G122" s="215"/>
      <c r="H122" s="218">
        <v>37.14</v>
      </c>
      <c r="I122" s="219"/>
      <c r="J122" s="215"/>
      <c r="K122" s="215"/>
      <c r="L122" s="220"/>
      <c r="M122" s="221"/>
      <c r="N122" s="222"/>
      <c r="O122" s="222"/>
      <c r="P122" s="222"/>
      <c r="Q122" s="222"/>
      <c r="R122" s="222"/>
      <c r="S122" s="222"/>
      <c r="T122" s="223"/>
      <c r="AT122" s="224" t="s">
        <v>187</v>
      </c>
      <c r="AU122" s="224" t="s">
        <v>80</v>
      </c>
      <c r="AV122" s="11" t="s">
        <v>80</v>
      </c>
      <c r="AW122" s="11" t="s">
        <v>6</v>
      </c>
      <c r="AX122" s="11" t="s">
        <v>78</v>
      </c>
      <c r="AY122" s="224" t="s">
        <v>118</v>
      </c>
    </row>
    <row r="123" spans="2:65" s="1" customFormat="1" ht="44.25" customHeight="1">
      <c r="B123" s="39"/>
      <c r="C123" s="181" t="s">
        <v>147</v>
      </c>
      <c r="D123" s="181" t="s">
        <v>119</v>
      </c>
      <c r="E123" s="182" t="s">
        <v>233</v>
      </c>
      <c r="F123" s="183" t="s">
        <v>234</v>
      </c>
      <c r="G123" s="184" t="s">
        <v>202</v>
      </c>
      <c r="H123" s="185">
        <v>224.579</v>
      </c>
      <c r="I123" s="186"/>
      <c r="J123" s="187">
        <f>ROUND(I123*H123,2)</f>
        <v>0</v>
      </c>
      <c r="K123" s="183" t="s">
        <v>21</v>
      </c>
      <c r="L123" s="59"/>
      <c r="M123" s="188" t="s">
        <v>21</v>
      </c>
      <c r="N123" s="189" t="s">
        <v>41</v>
      </c>
      <c r="O123" s="40"/>
      <c r="P123" s="190">
        <f>O123*H123</f>
        <v>0</v>
      </c>
      <c r="Q123" s="190">
        <v>0</v>
      </c>
      <c r="R123" s="190">
        <f>Q123*H123</f>
        <v>0</v>
      </c>
      <c r="S123" s="190">
        <v>0</v>
      </c>
      <c r="T123" s="191">
        <f>S123*H123</f>
        <v>0</v>
      </c>
      <c r="AR123" s="22" t="s">
        <v>117</v>
      </c>
      <c r="AT123" s="22" t="s">
        <v>119</v>
      </c>
      <c r="AU123" s="22" t="s">
        <v>80</v>
      </c>
      <c r="AY123" s="22" t="s">
        <v>118</v>
      </c>
      <c r="BE123" s="192">
        <f>IF(N123="základní",J123,0)</f>
        <v>0</v>
      </c>
      <c r="BF123" s="192">
        <f>IF(N123="snížená",J123,0)</f>
        <v>0</v>
      </c>
      <c r="BG123" s="192">
        <f>IF(N123="zákl. přenesená",J123,0)</f>
        <v>0</v>
      </c>
      <c r="BH123" s="192">
        <f>IF(N123="sníž. přenesená",J123,0)</f>
        <v>0</v>
      </c>
      <c r="BI123" s="192">
        <f>IF(N123="nulová",J123,0)</f>
        <v>0</v>
      </c>
      <c r="BJ123" s="22" t="s">
        <v>78</v>
      </c>
      <c r="BK123" s="192">
        <f>ROUND(I123*H123,2)</f>
        <v>0</v>
      </c>
      <c r="BL123" s="22" t="s">
        <v>117</v>
      </c>
      <c r="BM123" s="22" t="s">
        <v>235</v>
      </c>
    </row>
    <row r="124" spans="2:47" s="1" customFormat="1" ht="27">
      <c r="B124" s="39"/>
      <c r="C124" s="61"/>
      <c r="D124" s="212" t="s">
        <v>215</v>
      </c>
      <c r="E124" s="61"/>
      <c r="F124" s="213" t="s">
        <v>236</v>
      </c>
      <c r="G124" s="61"/>
      <c r="H124" s="61"/>
      <c r="I124" s="154"/>
      <c r="J124" s="61"/>
      <c r="K124" s="61"/>
      <c r="L124" s="59"/>
      <c r="M124" s="211"/>
      <c r="N124" s="40"/>
      <c r="O124" s="40"/>
      <c r="P124" s="40"/>
      <c r="Q124" s="40"/>
      <c r="R124" s="40"/>
      <c r="S124" s="40"/>
      <c r="T124" s="76"/>
      <c r="AT124" s="22" t="s">
        <v>215</v>
      </c>
      <c r="AU124" s="22" t="s">
        <v>80</v>
      </c>
    </row>
    <row r="125" spans="2:51" s="11" customFormat="1" ht="13.5">
      <c r="B125" s="214"/>
      <c r="C125" s="215"/>
      <c r="D125" s="212" t="s">
        <v>187</v>
      </c>
      <c r="E125" s="225" t="s">
        <v>21</v>
      </c>
      <c r="F125" s="226" t="s">
        <v>237</v>
      </c>
      <c r="G125" s="215"/>
      <c r="H125" s="227">
        <v>1.536</v>
      </c>
      <c r="I125" s="219"/>
      <c r="J125" s="215"/>
      <c r="K125" s="215"/>
      <c r="L125" s="220"/>
      <c r="M125" s="221"/>
      <c r="N125" s="222"/>
      <c r="O125" s="222"/>
      <c r="P125" s="222"/>
      <c r="Q125" s="222"/>
      <c r="R125" s="222"/>
      <c r="S125" s="222"/>
      <c r="T125" s="223"/>
      <c r="AT125" s="224" t="s">
        <v>187</v>
      </c>
      <c r="AU125" s="224" t="s">
        <v>80</v>
      </c>
      <c r="AV125" s="11" t="s">
        <v>80</v>
      </c>
      <c r="AW125" s="11" t="s">
        <v>34</v>
      </c>
      <c r="AX125" s="11" t="s">
        <v>70</v>
      </c>
      <c r="AY125" s="224" t="s">
        <v>118</v>
      </c>
    </row>
    <row r="126" spans="2:51" s="11" customFormat="1" ht="13.5">
      <c r="B126" s="214"/>
      <c r="C126" s="215"/>
      <c r="D126" s="212" t="s">
        <v>187</v>
      </c>
      <c r="E126" s="225" t="s">
        <v>21</v>
      </c>
      <c r="F126" s="226" t="s">
        <v>238</v>
      </c>
      <c r="G126" s="215"/>
      <c r="H126" s="227">
        <v>75.92</v>
      </c>
      <c r="I126" s="219"/>
      <c r="J126" s="215"/>
      <c r="K126" s="215"/>
      <c r="L126" s="220"/>
      <c r="M126" s="221"/>
      <c r="N126" s="222"/>
      <c r="O126" s="222"/>
      <c r="P126" s="222"/>
      <c r="Q126" s="222"/>
      <c r="R126" s="222"/>
      <c r="S126" s="222"/>
      <c r="T126" s="223"/>
      <c r="AT126" s="224" t="s">
        <v>187</v>
      </c>
      <c r="AU126" s="224" t="s">
        <v>80</v>
      </c>
      <c r="AV126" s="11" t="s">
        <v>80</v>
      </c>
      <c r="AW126" s="11" t="s">
        <v>34</v>
      </c>
      <c r="AX126" s="11" t="s">
        <v>70</v>
      </c>
      <c r="AY126" s="224" t="s">
        <v>118</v>
      </c>
    </row>
    <row r="127" spans="2:51" s="11" customFormat="1" ht="13.5">
      <c r="B127" s="214"/>
      <c r="C127" s="215"/>
      <c r="D127" s="212" t="s">
        <v>187</v>
      </c>
      <c r="E127" s="225" t="s">
        <v>21</v>
      </c>
      <c r="F127" s="226" t="s">
        <v>239</v>
      </c>
      <c r="G127" s="215"/>
      <c r="H127" s="227">
        <v>74.123</v>
      </c>
      <c r="I127" s="219"/>
      <c r="J127" s="215"/>
      <c r="K127" s="215"/>
      <c r="L127" s="220"/>
      <c r="M127" s="221"/>
      <c r="N127" s="222"/>
      <c r="O127" s="222"/>
      <c r="P127" s="222"/>
      <c r="Q127" s="222"/>
      <c r="R127" s="222"/>
      <c r="S127" s="222"/>
      <c r="T127" s="223"/>
      <c r="AT127" s="224" t="s">
        <v>187</v>
      </c>
      <c r="AU127" s="224" t="s">
        <v>80</v>
      </c>
      <c r="AV127" s="11" t="s">
        <v>80</v>
      </c>
      <c r="AW127" s="11" t="s">
        <v>34</v>
      </c>
      <c r="AX127" s="11" t="s">
        <v>70</v>
      </c>
      <c r="AY127" s="224" t="s">
        <v>118</v>
      </c>
    </row>
    <row r="128" spans="2:51" s="11" customFormat="1" ht="13.5">
      <c r="B128" s="214"/>
      <c r="C128" s="215"/>
      <c r="D128" s="212" t="s">
        <v>187</v>
      </c>
      <c r="E128" s="225" t="s">
        <v>21</v>
      </c>
      <c r="F128" s="226" t="s">
        <v>225</v>
      </c>
      <c r="G128" s="215"/>
      <c r="H128" s="227">
        <v>73</v>
      </c>
      <c r="I128" s="219"/>
      <c r="J128" s="215"/>
      <c r="K128" s="215"/>
      <c r="L128" s="220"/>
      <c r="M128" s="221"/>
      <c r="N128" s="222"/>
      <c r="O128" s="222"/>
      <c r="P128" s="222"/>
      <c r="Q128" s="222"/>
      <c r="R128" s="222"/>
      <c r="S128" s="222"/>
      <c r="T128" s="223"/>
      <c r="AT128" s="224" t="s">
        <v>187</v>
      </c>
      <c r="AU128" s="224" t="s">
        <v>80</v>
      </c>
      <c r="AV128" s="11" t="s">
        <v>80</v>
      </c>
      <c r="AW128" s="11" t="s">
        <v>34</v>
      </c>
      <c r="AX128" s="11" t="s">
        <v>70</v>
      </c>
      <c r="AY128" s="224" t="s">
        <v>118</v>
      </c>
    </row>
    <row r="129" spans="2:51" s="12" customFormat="1" ht="13.5">
      <c r="B129" s="228"/>
      <c r="C129" s="229"/>
      <c r="D129" s="209" t="s">
        <v>187</v>
      </c>
      <c r="E129" s="230" t="s">
        <v>21</v>
      </c>
      <c r="F129" s="231" t="s">
        <v>199</v>
      </c>
      <c r="G129" s="229"/>
      <c r="H129" s="232">
        <v>224.579</v>
      </c>
      <c r="I129" s="233"/>
      <c r="J129" s="229"/>
      <c r="K129" s="229"/>
      <c r="L129" s="234"/>
      <c r="M129" s="235"/>
      <c r="N129" s="236"/>
      <c r="O129" s="236"/>
      <c r="P129" s="236"/>
      <c r="Q129" s="236"/>
      <c r="R129" s="236"/>
      <c r="S129" s="236"/>
      <c r="T129" s="237"/>
      <c r="AT129" s="238" t="s">
        <v>187</v>
      </c>
      <c r="AU129" s="238" t="s">
        <v>80</v>
      </c>
      <c r="AV129" s="12" t="s">
        <v>117</v>
      </c>
      <c r="AW129" s="12" t="s">
        <v>34</v>
      </c>
      <c r="AX129" s="12" t="s">
        <v>78</v>
      </c>
      <c r="AY129" s="238" t="s">
        <v>118</v>
      </c>
    </row>
    <row r="130" spans="2:65" s="1" customFormat="1" ht="31.5" customHeight="1">
      <c r="B130" s="39"/>
      <c r="C130" s="181" t="s">
        <v>151</v>
      </c>
      <c r="D130" s="181" t="s">
        <v>119</v>
      </c>
      <c r="E130" s="182" t="s">
        <v>240</v>
      </c>
      <c r="F130" s="183" t="s">
        <v>241</v>
      </c>
      <c r="G130" s="184" t="s">
        <v>202</v>
      </c>
      <c r="H130" s="185">
        <v>224.579</v>
      </c>
      <c r="I130" s="186"/>
      <c r="J130" s="187">
        <f>ROUND(I130*H130,2)</f>
        <v>0</v>
      </c>
      <c r="K130" s="183" t="s">
        <v>178</v>
      </c>
      <c r="L130" s="59"/>
      <c r="M130" s="188" t="s">
        <v>21</v>
      </c>
      <c r="N130" s="189" t="s">
        <v>41</v>
      </c>
      <c r="O130" s="40"/>
      <c r="P130" s="190">
        <f>O130*H130</f>
        <v>0</v>
      </c>
      <c r="Q130" s="190">
        <v>0</v>
      </c>
      <c r="R130" s="190">
        <f>Q130*H130</f>
        <v>0</v>
      </c>
      <c r="S130" s="190">
        <v>0</v>
      </c>
      <c r="T130" s="191">
        <f>S130*H130</f>
        <v>0</v>
      </c>
      <c r="AR130" s="22" t="s">
        <v>117</v>
      </c>
      <c r="AT130" s="22" t="s">
        <v>119</v>
      </c>
      <c r="AU130" s="22" t="s">
        <v>80</v>
      </c>
      <c r="AY130" s="22" t="s">
        <v>118</v>
      </c>
      <c r="BE130" s="192">
        <f>IF(N130="základní",J130,0)</f>
        <v>0</v>
      </c>
      <c r="BF130" s="192">
        <f>IF(N130="snížená",J130,0)</f>
        <v>0</v>
      </c>
      <c r="BG130" s="192">
        <f>IF(N130="zákl. přenesená",J130,0)</f>
        <v>0</v>
      </c>
      <c r="BH130" s="192">
        <f>IF(N130="sníž. přenesená",J130,0)</f>
        <v>0</v>
      </c>
      <c r="BI130" s="192">
        <f>IF(N130="nulová",J130,0)</f>
        <v>0</v>
      </c>
      <c r="BJ130" s="22" t="s">
        <v>78</v>
      </c>
      <c r="BK130" s="192">
        <f>ROUND(I130*H130,2)</f>
        <v>0</v>
      </c>
      <c r="BL130" s="22" t="s">
        <v>117</v>
      </c>
      <c r="BM130" s="22" t="s">
        <v>242</v>
      </c>
    </row>
    <row r="131" spans="2:47" s="1" customFormat="1" ht="148.5">
      <c r="B131" s="39"/>
      <c r="C131" s="61"/>
      <c r="D131" s="212" t="s">
        <v>180</v>
      </c>
      <c r="E131" s="61"/>
      <c r="F131" s="213" t="s">
        <v>243</v>
      </c>
      <c r="G131" s="61"/>
      <c r="H131" s="61"/>
      <c r="I131" s="154"/>
      <c r="J131" s="61"/>
      <c r="K131" s="61"/>
      <c r="L131" s="59"/>
      <c r="M131" s="211"/>
      <c r="N131" s="40"/>
      <c r="O131" s="40"/>
      <c r="P131" s="40"/>
      <c r="Q131" s="40"/>
      <c r="R131" s="40"/>
      <c r="S131" s="40"/>
      <c r="T131" s="76"/>
      <c r="AT131" s="22" t="s">
        <v>180</v>
      </c>
      <c r="AU131" s="22" t="s">
        <v>80</v>
      </c>
    </row>
    <row r="132" spans="2:51" s="11" customFormat="1" ht="13.5">
      <c r="B132" s="214"/>
      <c r="C132" s="215"/>
      <c r="D132" s="212" t="s">
        <v>187</v>
      </c>
      <c r="E132" s="225" t="s">
        <v>21</v>
      </c>
      <c r="F132" s="226" t="s">
        <v>237</v>
      </c>
      <c r="G132" s="215"/>
      <c r="H132" s="227">
        <v>1.536</v>
      </c>
      <c r="I132" s="219"/>
      <c r="J132" s="215"/>
      <c r="K132" s="215"/>
      <c r="L132" s="220"/>
      <c r="M132" s="221"/>
      <c r="N132" s="222"/>
      <c r="O132" s="222"/>
      <c r="P132" s="222"/>
      <c r="Q132" s="222"/>
      <c r="R132" s="222"/>
      <c r="S132" s="222"/>
      <c r="T132" s="223"/>
      <c r="AT132" s="224" t="s">
        <v>187</v>
      </c>
      <c r="AU132" s="224" t="s">
        <v>80</v>
      </c>
      <c r="AV132" s="11" t="s">
        <v>80</v>
      </c>
      <c r="AW132" s="11" t="s">
        <v>34</v>
      </c>
      <c r="AX132" s="11" t="s">
        <v>70</v>
      </c>
      <c r="AY132" s="224" t="s">
        <v>118</v>
      </c>
    </row>
    <row r="133" spans="2:51" s="11" customFormat="1" ht="13.5">
      <c r="B133" s="214"/>
      <c r="C133" s="215"/>
      <c r="D133" s="212" t="s">
        <v>187</v>
      </c>
      <c r="E133" s="225" t="s">
        <v>21</v>
      </c>
      <c r="F133" s="226" t="s">
        <v>238</v>
      </c>
      <c r="G133" s="215"/>
      <c r="H133" s="227">
        <v>75.92</v>
      </c>
      <c r="I133" s="219"/>
      <c r="J133" s="215"/>
      <c r="K133" s="215"/>
      <c r="L133" s="220"/>
      <c r="M133" s="221"/>
      <c r="N133" s="222"/>
      <c r="O133" s="222"/>
      <c r="P133" s="222"/>
      <c r="Q133" s="222"/>
      <c r="R133" s="222"/>
      <c r="S133" s="222"/>
      <c r="T133" s="223"/>
      <c r="AT133" s="224" t="s">
        <v>187</v>
      </c>
      <c r="AU133" s="224" t="s">
        <v>80</v>
      </c>
      <c r="AV133" s="11" t="s">
        <v>80</v>
      </c>
      <c r="AW133" s="11" t="s">
        <v>34</v>
      </c>
      <c r="AX133" s="11" t="s">
        <v>70</v>
      </c>
      <c r="AY133" s="224" t="s">
        <v>118</v>
      </c>
    </row>
    <row r="134" spans="2:51" s="11" customFormat="1" ht="13.5">
      <c r="B134" s="214"/>
      <c r="C134" s="215"/>
      <c r="D134" s="212" t="s">
        <v>187</v>
      </c>
      <c r="E134" s="225" t="s">
        <v>21</v>
      </c>
      <c r="F134" s="226" t="s">
        <v>239</v>
      </c>
      <c r="G134" s="215"/>
      <c r="H134" s="227">
        <v>74.123</v>
      </c>
      <c r="I134" s="219"/>
      <c r="J134" s="215"/>
      <c r="K134" s="215"/>
      <c r="L134" s="220"/>
      <c r="M134" s="221"/>
      <c r="N134" s="222"/>
      <c r="O134" s="222"/>
      <c r="P134" s="222"/>
      <c r="Q134" s="222"/>
      <c r="R134" s="222"/>
      <c r="S134" s="222"/>
      <c r="T134" s="223"/>
      <c r="AT134" s="224" t="s">
        <v>187</v>
      </c>
      <c r="AU134" s="224" t="s">
        <v>80</v>
      </c>
      <c r="AV134" s="11" t="s">
        <v>80</v>
      </c>
      <c r="AW134" s="11" t="s">
        <v>34</v>
      </c>
      <c r="AX134" s="11" t="s">
        <v>70</v>
      </c>
      <c r="AY134" s="224" t="s">
        <v>118</v>
      </c>
    </row>
    <row r="135" spans="2:51" s="11" customFormat="1" ht="13.5">
      <c r="B135" s="214"/>
      <c r="C135" s="215"/>
      <c r="D135" s="212" t="s">
        <v>187</v>
      </c>
      <c r="E135" s="225" t="s">
        <v>21</v>
      </c>
      <c r="F135" s="226" t="s">
        <v>225</v>
      </c>
      <c r="G135" s="215"/>
      <c r="H135" s="227">
        <v>73</v>
      </c>
      <c r="I135" s="219"/>
      <c r="J135" s="215"/>
      <c r="K135" s="215"/>
      <c r="L135" s="220"/>
      <c r="M135" s="221"/>
      <c r="N135" s="222"/>
      <c r="O135" s="222"/>
      <c r="P135" s="222"/>
      <c r="Q135" s="222"/>
      <c r="R135" s="222"/>
      <c r="S135" s="222"/>
      <c r="T135" s="223"/>
      <c r="AT135" s="224" t="s">
        <v>187</v>
      </c>
      <c r="AU135" s="224" t="s">
        <v>80</v>
      </c>
      <c r="AV135" s="11" t="s">
        <v>80</v>
      </c>
      <c r="AW135" s="11" t="s">
        <v>34</v>
      </c>
      <c r="AX135" s="11" t="s">
        <v>70</v>
      </c>
      <c r="AY135" s="224" t="s">
        <v>118</v>
      </c>
    </row>
    <row r="136" spans="2:51" s="12" customFormat="1" ht="13.5">
      <c r="B136" s="228"/>
      <c r="C136" s="229"/>
      <c r="D136" s="209" t="s">
        <v>187</v>
      </c>
      <c r="E136" s="230" t="s">
        <v>21</v>
      </c>
      <c r="F136" s="231" t="s">
        <v>199</v>
      </c>
      <c r="G136" s="229"/>
      <c r="H136" s="232">
        <v>224.579</v>
      </c>
      <c r="I136" s="233"/>
      <c r="J136" s="229"/>
      <c r="K136" s="229"/>
      <c r="L136" s="234"/>
      <c r="M136" s="235"/>
      <c r="N136" s="236"/>
      <c r="O136" s="236"/>
      <c r="P136" s="236"/>
      <c r="Q136" s="236"/>
      <c r="R136" s="236"/>
      <c r="S136" s="236"/>
      <c r="T136" s="237"/>
      <c r="AT136" s="238" t="s">
        <v>187</v>
      </c>
      <c r="AU136" s="238" t="s">
        <v>80</v>
      </c>
      <c r="AV136" s="12" t="s">
        <v>117</v>
      </c>
      <c r="AW136" s="12" t="s">
        <v>34</v>
      </c>
      <c r="AX136" s="12" t="s">
        <v>78</v>
      </c>
      <c r="AY136" s="238" t="s">
        <v>118</v>
      </c>
    </row>
    <row r="137" spans="2:65" s="1" customFormat="1" ht="44.25" customHeight="1">
      <c r="B137" s="39"/>
      <c r="C137" s="181" t="s">
        <v>155</v>
      </c>
      <c r="D137" s="181" t="s">
        <v>119</v>
      </c>
      <c r="E137" s="182" t="s">
        <v>244</v>
      </c>
      <c r="F137" s="183" t="s">
        <v>245</v>
      </c>
      <c r="G137" s="184" t="s">
        <v>202</v>
      </c>
      <c r="H137" s="185">
        <v>14.6</v>
      </c>
      <c r="I137" s="186"/>
      <c r="J137" s="187">
        <f>ROUND(I137*H137,2)</f>
        <v>0</v>
      </c>
      <c r="K137" s="183" t="s">
        <v>178</v>
      </c>
      <c r="L137" s="59"/>
      <c r="M137" s="188" t="s">
        <v>21</v>
      </c>
      <c r="N137" s="189" t="s">
        <v>41</v>
      </c>
      <c r="O137" s="40"/>
      <c r="P137" s="190">
        <f>O137*H137</f>
        <v>0</v>
      </c>
      <c r="Q137" s="190">
        <v>0</v>
      </c>
      <c r="R137" s="190">
        <f>Q137*H137</f>
        <v>0</v>
      </c>
      <c r="S137" s="190">
        <v>0</v>
      </c>
      <c r="T137" s="191">
        <f>S137*H137</f>
        <v>0</v>
      </c>
      <c r="AR137" s="22" t="s">
        <v>117</v>
      </c>
      <c r="AT137" s="22" t="s">
        <v>119</v>
      </c>
      <c r="AU137" s="22" t="s">
        <v>80</v>
      </c>
      <c r="AY137" s="22" t="s">
        <v>118</v>
      </c>
      <c r="BE137" s="192">
        <f>IF(N137="základní",J137,0)</f>
        <v>0</v>
      </c>
      <c r="BF137" s="192">
        <f>IF(N137="snížená",J137,0)</f>
        <v>0</v>
      </c>
      <c r="BG137" s="192">
        <f>IF(N137="zákl. přenesená",J137,0)</f>
        <v>0</v>
      </c>
      <c r="BH137" s="192">
        <f>IF(N137="sníž. přenesená",J137,0)</f>
        <v>0</v>
      </c>
      <c r="BI137" s="192">
        <f>IF(N137="nulová",J137,0)</f>
        <v>0</v>
      </c>
      <c r="BJ137" s="22" t="s">
        <v>78</v>
      </c>
      <c r="BK137" s="192">
        <f>ROUND(I137*H137,2)</f>
        <v>0</v>
      </c>
      <c r="BL137" s="22" t="s">
        <v>117</v>
      </c>
      <c r="BM137" s="22" t="s">
        <v>246</v>
      </c>
    </row>
    <row r="138" spans="2:47" s="1" customFormat="1" ht="409.5">
      <c r="B138" s="39"/>
      <c r="C138" s="61"/>
      <c r="D138" s="212" t="s">
        <v>180</v>
      </c>
      <c r="E138" s="61"/>
      <c r="F138" s="213" t="s">
        <v>247</v>
      </c>
      <c r="G138" s="61"/>
      <c r="H138" s="61"/>
      <c r="I138" s="154"/>
      <c r="J138" s="61"/>
      <c r="K138" s="61"/>
      <c r="L138" s="59"/>
      <c r="M138" s="211"/>
      <c r="N138" s="40"/>
      <c r="O138" s="40"/>
      <c r="P138" s="40"/>
      <c r="Q138" s="40"/>
      <c r="R138" s="40"/>
      <c r="S138" s="40"/>
      <c r="T138" s="76"/>
      <c r="AT138" s="22" t="s">
        <v>180</v>
      </c>
      <c r="AU138" s="22" t="s">
        <v>80</v>
      </c>
    </row>
    <row r="139" spans="2:51" s="11" customFormat="1" ht="13.5">
      <c r="B139" s="214"/>
      <c r="C139" s="215"/>
      <c r="D139" s="209" t="s">
        <v>187</v>
      </c>
      <c r="E139" s="216" t="s">
        <v>21</v>
      </c>
      <c r="F139" s="217" t="s">
        <v>248</v>
      </c>
      <c r="G139" s="215"/>
      <c r="H139" s="218">
        <v>14.6</v>
      </c>
      <c r="I139" s="219"/>
      <c r="J139" s="215"/>
      <c r="K139" s="215"/>
      <c r="L139" s="220"/>
      <c r="M139" s="221"/>
      <c r="N139" s="222"/>
      <c r="O139" s="222"/>
      <c r="P139" s="222"/>
      <c r="Q139" s="222"/>
      <c r="R139" s="222"/>
      <c r="S139" s="222"/>
      <c r="T139" s="223"/>
      <c r="AT139" s="224" t="s">
        <v>187</v>
      </c>
      <c r="AU139" s="224" t="s">
        <v>80</v>
      </c>
      <c r="AV139" s="11" t="s">
        <v>80</v>
      </c>
      <c r="AW139" s="11" t="s">
        <v>34</v>
      </c>
      <c r="AX139" s="11" t="s">
        <v>78</v>
      </c>
      <c r="AY139" s="224" t="s">
        <v>118</v>
      </c>
    </row>
    <row r="140" spans="2:65" s="1" customFormat="1" ht="22.5" customHeight="1">
      <c r="B140" s="39"/>
      <c r="C140" s="242" t="s">
        <v>159</v>
      </c>
      <c r="D140" s="242" t="s">
        <v>249</v>
      </c>
      <c r="E140" s="243" t="s">
        <v>250</v>
      </c>
      <c r="F140" s="244" t="s">
        <v>251</v>
      </c>
      <c r="G140" s="245" t="s">
        <v>252</v>
      </c>
      <c r="H140" s="246">
        <v>32.12</v>
      </c>
      <c r="I140" s="247"/>
      <c r="J140" s="248">
        <f>ROUND(I140*H140,2)</f>
        <v>0</v>
      </c>
      <c r="K140" s="244" t="s">
        <v>21</v>
      </c>
      <c r="L140" s="249"/>
      <c r="M140" s="250" t="s">
        <v>21</v>
      </c>
      <c r="N140" s="251" t="s">
        <v>41</v>
      </c>
      <c r="O140" s="40"/>
      <c r="P140" s="190">
        <f>O140*H140</f>
        <v>0</v>
      </c>
      <c r="Q140" s="190">
        <v>1</v>
      </c>
      <c r="R140" s="190">
        <f>Q140*H140</f>
        <v>32.12</v>
      </c>
      <c r="S140" s="190">
        <v>0</v>
      </c>
      <c r="T140" s="191">
        <f>S140*H140</f>
        <v>0</v>
      </c>
      <c r="AR140" s="22" t="s">
        <v>147</v>
      </c>
      <c r="AT140" s="22" t="s">
        <v>249</v>
      </c>
      <c r="AU140" s="22" t="s">
        <v>80</v>
      </c>
      <c r="AY140" s="22" t="s">
        <v>118</v>
      </c>
      <c r="BE140" s="192">
        <f>IF(N140="základní",J140,0)</f>
        <v>0</v>
      </c>
      <c r="BF140" s="192">
        <f>IF(N140="snížená",J140,0)</f>
        <v>0</v>
      </c>
      <c r="BG140" s="192">
        <f>IF(N140="zákl. přenesená",J140,0)</f>
        <v>0</v>
      </c>
      <c r="BH140" s="192">
        <f>IF(N140="sníž. přenesená",J140,0)</f>
        <v>0</v>
      </c>
      <c r="BI140" s="192">
        <f>IF(N140="nulová",J140,0)</f>
        <v>0</v>
      </c>
      <c r="BJ140" s="22" t="s">
        <v>78</v>
      </c>
      <c r="BK140" s="192">
        <f>ROUND(I140*H140,2)</f>
        <v>0</v>
      </c>
      <c r="BL140" s="22" t="s">
        <v>117</v>
      </c>
      <c r="BM140" s="22" t="s">
        <v>253</v>
      </c>
    </row>
    <row r="141" spans="2:51" s="11" customFormat="1" ht="13.5">
      <c r="B141" s="214"/>
      <c r="C141" s="215"/>
      <c r="D141" s="209" t="s">
        <v>187</v>
      </c>
      <c r="E141" s="216" t="s">
        <v>21</v>
      </c>
      <c r="F141" s="217" t="s">
        <v>254</v>
      </c>
      <c r="G141" s="215"/>
      <c r="H141" s="218">
        <v>32.12</v>
      </c>
      <c r="I141" s="219"/>
      <c r="J141" s="215"/>
      <c r="K141" s="215"/>
      <c r="L141" s="220"/>
      <c r="M141" s="221"/>
      <c r="N141" s="222"/>
      <c r="O141" s="222"/>
      <c r="P141" s="222"/>
      <c r="Q141" s="222"/>
      <c r="R141" s="222"/>
      <c r="S141" s="222"/>
      <c r="T141" s="223"/>
      <c r="AT141" s="224" t="s">
        <v>187</v>
      </c>
      <c r="AU141" s="224" t="s">
        <v>80</v>
      </c>
      <c r="AV141" s="11" t="s">
        <v>80</v>
      </c>
      <c r="AW141" s="11" t="s">
        <v>34</v>
      </c>
      <c r="AX141" s="11" t="s">
        <v>78</v>
      </c>
      <c r="AY141" s="224" t="s">
        <v>118</v>
      </c>
    </row>
    <row r="142" spans="2:65" s="1" customFormat="1" ht="22.5" customHeight="1">
      <c r="B142" s="39"/>
      <c r="C142" s="181" t="s">
        <v>255</v>
      </c>
      <c r="D142" s="181" t="s">
        <v>119</v>
      </c>
      <c r="E142" s="182" t="s">
        <v>256</v>
      </c>
      <c r="F142" s="183" t="s">
        <v>257</v>
      </c>
      <c r="G142" s="184" t="s">
        <v>202</v>
      </c>
      <c r="H142" s="185">
        <v>224.579</v>
      </c>
      <c r="I142" s="186"/>
      <c r="J142" s="187">
        <f>ROUND(I142*H142,2)</f>
        <v>0</v>
      </c>
      <c r="K142" s="183" t="s">
        <v>178</v>
      </c>
      <c r="L142" s="59"/>
      <c r="M142" s="188" t="s">
        <v>21</v>
      </c>
      <c r="N142" s="189" t="s">
        <v>41</v>
      </c>
      <c r="O142" s="40"/>
      <c r="P142" s="190">
        <f>O142*H142</f>
        <v>0</v>
      </c>
      <c r="Q142" s="190">
        <v>0</v>
      </c>
      <c r="R142" s="190">
        <f>Q142*H142</f>
        <v>0</v>
      </c>
      <c r="S142" s="190">
        <v>0</v>
      </c>
      <c r="T142" s="191">
        <f>S142*H142</f>
        <v>0</v>
      </c>
      <c r="AR142" s="22" t="s">
        <v>117</v>
      </c>
      <c r="AT142" s="22" t="s">
        <v>119</v>
      </c>
      <c r="AU142" s="22" t="s">
        <v>80</v>
      </c>
      <c r="AY142" s="22" t="s">
        <v>118</v>
      </c>
      <c r="BE142" s="192">
        <f>IF(N142="základní",J142,0)</f>
        <v>0</v>
      </c>
      <c r="BF142" s="192">
        <f>IF(N142="snížená",J142,0)</f>
        <v>0</v>
      </c>
      <c r="BG142" s="192">
        <f>IF(N142="zákl. přenesená",J142,0)</f>
        <v>0</v>
      </c>
      <c r="BH142" s="192">
        <f>IF(N142="sníž. přenesená",J142,0)</f>
        <v>0</v>
      </c>
      <c r="BI142" s="192">
        <f>IF(N142="nulová",J142,0)</f>
        <v>0</v>
      </c>
      <c r="BJ142" s="22" t="s">
        <v>78</v>
      </c>
      <c r="BK142" s="192">
        <f>ROUND(I142*H142,2)</f>
        <v>0</v>
      </c>
      <c r="BL142" s="22" t="s">
        <v>117</v>
      </c>
      <c r="BM142" s="22" t="s">
        <v>258</v>
      </c>
    </row>
    <row r="143" spans="2:47" s="1" customFormat="1" ht="297">
      <c r="B143" s="39"/>
      <c r="C143" s="61"/>
      <c r="D143" s="212" t="s">
        <v>180</v>
      </c>
      <c r="E143" s="61"/>
      <c r="F143" s="213" t="s">
        <v>259</v>
      </c>
      <c r="G143" s="61"/>
      <c r="H143" s="61"/>
      <c r="I143" s="154"/>
      <c r="J143" s="61"/>
      <c r="K143" s="61"/>
      <c r="L143" s="59"/>
      <c r="M143" s="211"/>
      <c r="N143" s="40"/>
      <c r="O143" s="40"/>
      <c r="P143" s="40"/>
      <c r="Q143" s="40"/>
      <c r="R143" s="40"/>
      <c r="S143" s="40"/>
      <c r="T143" s="76"/>
      <c r="AT143" s="22" t="s">
        <v>180</v>
      </c>
      <c r="AU143" s="22" t="s">
        <v>80</v>
      </c>
    </row>
    <row r="144" spans="2:51" s="11" customFormat="1" ht="13.5">
      <c r="B144" s="214"/>
      <c r="C144" s="215"/>
      <c r="D144" s="212" t="s">
        <v>187</v>
      </c>
      <c r="E144" s="225" t="s">
        <v>21</v>
      </c>
      <c r="F144" s="226" t="s">
        <v>237</v>
      </c>
      <c r="G144" s="215"/>
      <c r="H144" s="227">
        <v>1.536</v>
      </c>
      <c r="I144" s="219"/>
      <c r="J144" s="215"/>
      <c r="K144" s="215"/>
      <c r="L144" s="220"/>
      <c r="M144" s="221"/>
      <c r="N144" s="222"/>
      <c r="O144" s="222"/>
      <c r="P144" s="222"/>
      <c r="Q144" s="222"/>
      <c r="R144" s="222"/>
      <c r="S144" s="222"/>
      <c r="T144" s="223"/>
      <c r="AT144" s="224" t="s">
        <v>187</v>
      </c>
      <c r="AU144" s="224" t="s">
        <v>80</v>
      </c>
      <c r="AV144" s="11" t="s">
        <v>80</v>
      </c>
      <c r="AW144" s="11" t="s">
        <v>34</v>
      </c>
      <c r="AX144" s="11" t="s">
        <v>70</v>
      </c>
      <c r="AY144" s="224" t="s">
        <v>118</v>
      </c>
    </row>
    <row r="145" spans="2:51" s="11" customFormat="1" ht="13.5">
      <c r="B145" s="214"/>
      <c r="C145" s="215"/>
      <c r="D145" s="212" t="s">
        <v>187</v>
      </c>
      <c r="E145" s="225" t="s">
        <v>21</v>
      </c>
      <c r="F145" s="226" t="s">
        <v>238</v>
      </c>
      <c r="G145" s="215"/>
      <c r="H145" s="227">
        <v>75.92</v>
      </c>
      <c r="I145" s="219"/>
      <c r="J145" s="215"/>
      <c r="K145" s="215"/>
      <c r="L145" s="220"/>
      <c r="M145" s="221"/>
      <c r="N145" s="222"/>
      <c r="O145" s="222"/>
      <c r="P145" s="222"/>
      <c r="Q145" s="222"/>
      <c r="R145" s="222"/>
      <c r="S145" s="222"/>
      <c r="T145" s="223"/>
      <c r="AT145" s="224" t="s">
        <v>187</v>
      </c>
      <c r="AU145" s="224" t="s">
        <v>80</v>
      </c>
      <c r="AV145" s="11" t="s">
        <v>80</v>
      </c>
      <c r="AW145" s="11" t="s">
        <v>34</v>
      </c>
      <c r="AX145" s="11" t="s">
        <v>70</v>
      </c>
      <c r="AY145" s="224" t="s">
        <v>118</v>
      </c>
    </row>
    <row r="146" spans="2:51" s="11" customFormat="1" ht="13.5">
      <c r="B146" s="214"/>
      <c r="C146" s="215"/>
      <c r="D146" s="212" t="s">
        <v>187</v>
      </c>
      <c r="E146" s="225" t="s">
        <v>21</v>
      </c>
      <c r="F146" s="226" t="s">
        <v>239</v>
      </c>
      <c r="G146" s="215"/>
      <c r="H146" s="227">
        <v>74.123</v>
      </c>
      <c r="I146" s="219"/>
      <c r="J146" s="215"/>
      <c r="K146" s="215"/>
      <c r="L146" s="220"/>
      <c r="M146" s="221"/>
      <c r="N146" s="222"/>
      <c r="O146" s="222"/>
      <c r="P146" s="222"/>
      <c r="Q146" s="222"/>
      <c r="R146" s="222"/>
      <c r="S146" s="222"/>
      <c r="T146" s="223"/>
      <c r="AT146" s="224" t="s">
        <v>187</v>
      </c>
      <c r="AU146" s="224" t="s">
        <v>80</v>
      </c>
      <c r="AV146" s="11" t="s">
        <v>80</v>
      </c>
      <c r="AW146" s="11" t="s">
        <v>34</v>
      </c>
      <c r="AX146" s="11" t="s">
        <v>70</v>
      </c>
      <c r="AY146" s="224" t="s">
        <v>118</v>
      </c>
    </row>
    <row r="147" spans="2:51" s="11" customFormat="1" ht="13.5">
      <c r="B147" s="214"/>
      <c r="C147" s="215"/>
      <c r="D147" s="212" t="s">
        <v>187</v>
      </c>
      <c r="E147" s="225" t="s">
        <v>21</v>
      </c>
      <c r="F147" s="226" t="s">
        <v>225</v>
      </c>
      <c r="G147" s="215"/>
      <c r="H147" s="227">
        <v>73</v>
      </c>
      <c r="I147" s="219"/>
      <c r="J147" s="215"/>
      <c r="K147" s="215"/>
      <c r="L147" s="220"/>
      <c r="M147" s="221"/>
      <c r="N147" s="222"/>
      <c r="O147" s="222"/>
      <c r="P147" s="222"/>
      <c r="Q147" s="222"/>
      <c r="R147" s="222"/>
      <c r="S147" s="222"/>
      <c r="T147" s="223"/>
      <c r="AT147" s="224" t="s">
        <v>187</v>
      </c>
      <c r="AU147" s="224" t="s">
        <v>80</v>
      </c>
      <c r="AV147" s="11" t="s">
        <v>80</v>
      </c>
      <c r="AW147" s="11" t="s">
        <v>34</v>
      </c>
      <c r="AX147" s="11" t="s">
        <v>70</v>
      </c>
      <c r="AY147" s="224" t="s">
        <v>118</v>
      </c>
    </row>
    <row r="148" spans="2:51" s="12" customFormat="1" ht="13.5">
      <c r="B148" s="228"/>
      <c r="C148" s="229"/>
      <c r="D148" s="209" t="s">
        <v>187</v>
      </c>
      <c r="E148" s="230" t="s">
        <v>21</v>
      </c>
      <c r="F148" s="231" t="s">
        <v>199</v>
      </c>
      <c r="G148" s="229"/>
      <c r="H148" s="232">
        <v>224.579</v>
      </c>
      <c r="I148" s="233"/>
      <c r="J148" s="229"/>
      <c r="K148" s="229"/>
      <c r="L148" s="234"/>
      <c r="M148" s="235"/>
      <c r="N148" s="236"/>
      <c r="O148" s="236"/>
      <c r="P148" s="236"/>
      <c r="Q148" s="236"/>
      <c r="R148" s="236"/>
      <c r="S148" s="236"/>
      <c r="T148" s="237"/>
      <c r="AT148" s="238" t="s">
        <v>187</v>
      </c>
      <c r="AU148" s="238" t="s">
        <v>80</v>
      </c>
      <c r="AV148" s="12" t="s">
        <v>117</v>
      </c>
      <c r="AW148" s="12" t="s">
        <v>34</v>
      </c>
      <c r="AX148" s="12" t="s">
        <v>78</v>
      </c>
      <c r="AY148" s="238" t="s">
        <v>118</v>
      </c>
    </row>
    <row r="149" spans="2:65" s="1" customFormat="1" ht="22.5" customHeight="1">
      <c r="B149" s="39"/>
      <c r="C149" s="181" t="s">
        <v>260</v>
      </c>
      <c r="D149" s="181" t="s">
        <v>119</v>
      </c>
      <c r="E149" s="182" t="s">
        <v>261</v>
      </c>
      <c r="F149" s="183" t="s">
        <v>262</v>
      </c>
      <c r="G149" s="184" t="s">
        <v>252</v>
      </c>
      <c r="H149" s="185">
        <v>494.074</v>
      </c>
      <c r="I149" s="186"/>
      <c r="J149" s="187">
        <f>ROUND(I149*H149,2)</f>
        <v>0</v>
      </c>
      <c r="K149" s="183" t="s">
        <v>178</v>
      </c>
      <c r="L149" s="59"/>
      <c r="M149" s="188" t="s">
        <v>21</v>
      </c>
      <c r="N149" s="189" t="s">
        <v>41</v>
      </c>
      <c r="O149" s="40"/>
      <c r="P149" s="190">
        <f>O149*H149</f>
        <v>0</v>
      </c>
      <c r="Q149" s="190">
        <v>0</v>
      </c>
      <c r="R149" s="190">
        <f>Q149*H149</f>
        <v>0</v>
      </c>
      <c r="S149" s="190">
        <v>0</v>
      </c>
      <c r="T149" s="191">
        <f>S149*H149</f>
        <v>0</v>
      </c>
      <c r="AR149" s="22" t="s">
        <v>117</v>
      </c>
      <c r="AT149" s="22" t="s">
        <v>119</v>
      </c>
      <c r="AU149" s="22" t="s">
        <v>80</v>
      </c>
      <c r="AY149" s="22" t="s">
        <v>118</v>
      </c>
      <c r="BE149" s="192">
        <f>IF(N149="základní",J149,0)</f>
        <v>0</v>
      </c>
      <c r="BF149" s="192">
        <f>IF(N149="snížená",J149,0)</f>
        <v>0</v>
      </c>
      <c r="BG149" s="192">
        <f>IF(N149="zákl. přenesená",J149,0)</f>
        <v>0</v>
      </c>
      <c r="BH149" s="192">
        <f>IF(N149="sníž. přenesená",J149,0)</f>
        <v>0</v>
      </c>
      <c r="BI149" s="192">
        <f>IF(N149="nulová",J149,0)</f>
        <v>0</v>
      </c>
      <c r="BJ149" s="22" t="s">
        <v>78</v>
      </c>
      <c r="BK149" s="192">
        <f>ROUND(I149*H149,2)</f>
        <v>0</v>
      </c>
      <c r="BL149" s="22" t="s">
        <v>117</v>
      </c>
      <c r="BM149" s="22" t="s">
        <v>263</v>
      </c>
    </row>
    <row r="150" spans="2:47" s="1" customFormat="1" ht="297">
      <c r="B150" s="39"/>
      <c r="C150" s="61"/>
      <c r="D150" s="212" t="s">
        <v>180</v>
      </c>
      <c r="E150" s="61"/>
      <c r="F150" s="213" t="s">
        <v>259</v>
      </c>
      <c r="G150" s="61"/>
      <c r="H150" s="61"/>
      <c r="I150" s="154"/>
      <c r="J150" s="61"/>
      <c r="K150" s="61"/>
      <c r="L150" s="59"/>
      <c r="M150" s="211"/>
      <c r="N150" s="40"/>
      <c r="O150" s="40"/>
      <c r="P150" s="40"/>
      <c r="Q150" s="40"/>
      <c r="R150" s="40"/>
      <c r="S150" s="40"/>
      <c r="T150" s="76"/>
      <c r="AT150" s="22" t="s">
        <v>180</v>
      </c>
      <c r="AU150" s="22" t="s">
        <v>80</v>
      </c>
    </row>
    <row r="151" spans="2:51" s="11" customFormat="1" ht="13.5">
      <c r="B151" s="214"/>
      <c r="C151" s="215"/>
      <c r="D151" s="212" t="s">
        <v>187</v>
      </c>
      <c r="E151" s="225" t="s">
        <v>21</v>
      </c>
      <c r="F151" s="226" t="s">
        <v>237</v>
      </c>
      <c r="G151" s="215"/>
      <c r="H151" s="227">
        <v>1.536</v>
      </c>
      <c r="I151" s="219"/>
      <c r="J151" s="215"/>
      <c r="K151" s="215"/>
      <c r="L151" s="220"/>
      <c r="M151" s="221"/>
      <c r="N151" s="222"/>
      <c r="O151" s="222"/>
      <c r="P151" s="222"/>
      <c r="Q151" s="222"/>
      <c r="R151" s="222"/>
      <c r="S151" s="222"/>
      <c r="T151" s="223"/>
      <c r="AT151" s="224" t="s">
        <v>187</v>
      </c>
      <c r="AU151" s="224" t="s">
        <v>80</v>
      </c>
      <c r="AV151" s="11" t="s">
        <v>80</v>
      </c>
      <c r="AW151" s="11" t="s">
        <v>34</v>
      </c>
      <c r="AX151" s="11" t="s">
        <v>70</v>
      </c>
      <c r="AY151" s="224" t="s">
        <v>118</v>
      </c>
    </row>
    <row r="152" spans="2:51" s="11" customFormat="1" ht="13.5">
      <c r="B152" s="214"/>
      <c r="C152" s="215"/>
      <c r="D152" s="212" t="s">
        <v>187</v>
      </c>
      <c r="E152" s="225" t="s">
        <v>21</v>
      </c>
      <c r="F152" s="226" t="s">
        <v>238</v>
      </c>
      <c r="G152" s="215"/>
      <c r="H152" s="227">
        <v>75.92</v>
      </c>
      <c r="I152" s="219"/>
      <c r="J152" s="215"/>
      <c r="K152" s="215"/>
      <c r="L152" s="220"/>
      <c r="M152" s="221"/>
      <c r="N152" s="222"/>
      <c r="O152" s="222"/>
      <c r="P152" s="222"/>
      <c r="Q152" s="222"/>
      <c r="R152" s="222"/>
      <c r="S152" s="222"/>
      <c r="T152" s="223"/>
      <c r="AT152" s="224" t="s">
        <v>187</v>
      </c>
      <c r="AU152" s="224" t="s">
        <v>80</v>
      </c>
      <c r="AV152" s="11" t="s">
        <v>80</v>
      </c>
      <c r="AW152" s="11" t="s">
        <v>34</v>
      </c>
      <c r="AX152" s="11" t="s">
        <v>70</v>
      </c>
      <c r="AY152" s="224" t="s">
        <v>118</v>
      </c>
    </row>
    <row r="153" spans="2:51" s="11" customFormat="1" ht="13.5">
      <c r="B153" s="214"/>
      <c r="C153" s="215"/>
      <c r="D153" s="212" t="s">
        <v>187</v>
      </c>
      <c r="E153" s="225" t="s">
        <v>21</v>
      </c>
      <c r="F153" s="226" t="s">
        <v>239</v>
      </c>
      <c r="G153" s="215"/>
      <c r="H153" s="227">
        <v>74.123</v>
      </c>
      <c r="I153" s="219"/>
      <c r="J153" s="215"/>
      <c r="K153" s="215"/>
      <c r="L153" s="220"/>
      <c r="M153" s="221"/>
      <c r="N153" s="222"/>
      <c r="O153" s="222"/>
      <c r="P153" s="222"/>
      <c r="Q153" s="222"/>
      <c r="R153" s="222"/>
      <c r="S153" s="222"/>
      <c r="T153" s="223"/>
      <c r="AT153" s="224" t="s">
        <v>187</v>
      </c>
      <c r="AU153" s="224" t="s">
        <v>80</v>
      </c>
      <c r="AV153" s="11" t="s">
        <v>80</v>
      </c>
      <c r="AW153" s="11" t="s">
        <v>34</v>
      </c>
      <c r="AX153" s="11" t="s">
        <v>70</v>
      </c>
      <c r="AY153" s="224" t="s">
        <v>118</v>
      </c>
    </row>
    <row r="154" spans="2:51" s="11" customFormat="1" ht="13.5">
      <c r="B154" s="214"/>
      <c r="C154" s="215"/>
      <c r="D154" s="212" t="s">
        <v>187</v>
      </c>
      <c r="E154" s="225" t="s">
        <v>21</v>
      </c>
      <c r="F154" s="226" t="s">
        <v>225</v>
      </c>
      <c r="G154" s="215"/>
      <c r="H154" s="227">
        <v>73</v>
      </c>
      <c r="I154" s="219"/>
      <c r="J154" s="215"/>
      <c r="K154" s="215"/>
      <c r="L154" s="220"/>
      <c r="M154" s="221"/>
      <c r="N154" s="222"/>
      <c r="O154" s="222"/>
      <c r="P154" s="222"/>
      <c r="Q154" s="222"/>
      <c r="R154" s="222"/>
      <c r="S154" s="222"/>
      <c r="T154" s="223"/>
      <c r="AT154" s="224" t="s">
        <v>187</v>
      </c>
      <c r="AU154" s="224" t="s">
        <v>80</v>
      </c>
      <c r="AV154" s="11" t="s">
        <v>80</v>
      </c>
      <c r="AW154" s="11" t="s">
        <v>34</v>
      </c>
      <c r="AX154" s="11" t="s">
        <v>70</v>
      </c>
      <c r="AY154" s="224" t="s">
        <v>118</v>
      </c>
    </row>
    <row r="155" spans="2:51" s="12" customFormat="1" ht="13.5">
      <c r="B155" s="228"/>
      <c r="C155" s="229"/>
      <c r="D155" s="212" t="s">
        <v>187</v>
      </c>
      <c r="E155" s="239" t="s">
        <v>21</v>
      </c>
      <c r="F155" s="240" t="s">
        <v>199</v>
      </c>
      <c r="G155" s="229"/>
      <c r="H155" s="241">
        <v>224.579</v>
      </c>
      <c r="I155" s="233"/>
      <c r="J155" s="229"/>
      <c r="K155" s="229"/>
      <c r="L155" s="234"/>
      <c r="M155" s="235"/>
      <c r="N155" s="236"/>
      <c r="O155" s="236"/>
      <c r="P155" s="236"/>
      <c r="Q155" s="236"/>
      <c r="R155" s="236"/>
      <c r="S155" s="236"/>
      <c r="T155" s="237"/>
      <c r="AT155" s="238" t="s">
        <v>187</v>
      </c>
      <c r="AU155" s="238" t="s">
        <v>80</v>
      </c>
      <c r="AV155" s="12" t="s">
        <v>117</v>
      </c>
      <c r="AW155" s="12" t="s">
        <v>34</v>
      </c>
      <c r="AX155" s="12" t="s">
        <v>78</v>
      </c>
      <c r="AY155" s="238" t="s">
        <v>118</v>
      </c>
    </row>
    <row r="156" spans="2:51" s="11" customFormat="1" ht="13.5">
      <c r="B156" s="214"/>
      <c r="C156" s="215"/>
      <c r="D156" s="209" t="s">
        <v>187</v>
      </c>
      <c r="E156" s="215"/>
      <c r="F156" s="217" t="s">
        <v>264</v>
      </c>
      <c r="G156" s="215"/>
      <c r="H156" s="218">
        <v>494.074</v>
      </c>
      <c r="I156" s="219"/>
      <c r="J156" s="215"/>
      <c r="K156" s="215"/>
      <c r="L156" s="220"/>
      <c r="M156" s="221"/>
      <c r="N156" s="222"/>
      <c r="O156" s="222"/>
      <c r="P156" s="222"/>
      <c r="Q156" s="222"/>
      <c r="R156" s="222"/>
      <c r="S156" s="222"/>
      <c r="T156" s="223"/>
      <c r="AT156" s="224" t="s">
        <v>187</v>
      </c>
      <c r="AU156" s="224" t="s">
        <v>80</v>
      </c>
      <c r="AV156" s="11" t="s">
        <v>80</v>
      </c>
      <c r="AW156" s="11" t="s">
        <v>6</v>
      </c>
      <c r="AX156" s="11" t="s">
        <v>78</v>
      </c>
      <c r="AY156" s="224" t="s">
        <v>118</v>
      </c>
    </row>
    <row r="157" spans="2:65" s="1" customFormat="1" ht="22.5" customHeight="1">
      <c r="B157" s="39"/>
      <c r="C157" s="181" t="s">
        <v>265</v>
      </c>
      <c r="D157" s="181" t="s">
        <v>119</v>
      </c>
      <c r="E157" s="182" t="s">
        <v>266</v>
      </c>
      <c r="F157" s="183" t="s">
        <v>267</v>
      </c>
      <c r="G157" s="184" t="s">
        <v>177</v>
      </c>
      <c r="H157" s="185">
        <v>613.2</v>
      </c>
      <c r="I157" s="186"/>
      <c r="J157" s="187">
        <f>ROUND(I157*H157,2)</f>
        <v>0</v>
      </c>
      <c r="K157" s="183" t="s">
        <v>178</v>
      </c>
      <c r="L157" s="59"/>
      <c r="M157" s="188" t="s">
        <v>21</v>
      </c>
      <c r="N157" s="189" t="s">
        <v>41</v>
      </c>
      <c r="O157" s="40"/>
      <c r="P157" s="190">
        <f>O157*H157</f>
        <v>0</v>
      </c>
      <c r="Q157" s="190">
        <v>0</v>
      </c>
      <c r="R157" s="190">
        <f>Q157*H157</f>
        <v>0</v>
      </c>
      <c r="S157" s="190">
        <v>0</v>
      </c>
      <c r="T157" s="191">
        <f>S157*H157</f>
        <v>0</v>
      </c>
      <c r="AR157" s="22" t="s">
        <v>117</v>
      </c>
      <c r="AT157" s="22" t="s">
        <v>119</v>
      </c>
      <c r="AU157" s="22" t="s">
        <v>80</v>
      </c>
      <c r="AY157" s="22" t="s">
        <v>118</v>
      </c>
      <c r="BE157" s="192">
        <f>IF(N157="základní",J157,0)</f>
        <v>0</v>
      </c>
      <c r="BF157" s="192">
        <f>IF(N157="snížená",J157,0)</f>
        <v>0</v>
      </c>
      <c r="BG157" s="192">
        <f>IF(N157="zákl. přenesená",J157,0)</f>
        <v>0</v>
      </c>
      <c r="BH157" s="192">
        <f>IF(N157="sníž. přenesená",J157,0)</f>
        <v>0</v>
      </c>
      <c r="BI157" s="192">
        <f>IF(N157="nulová",J157,0)</f>
        <v>0</v>
      </c>
      <c r="BJ157" s="22" t="s">
        <v>78</v>
      </c>
      <c r="BK157" s="192">
        <f>ROUND(I157*H157,2)</f>
        <v>0</v>
      </c>
      <c r="BL157" s="22" t="s">
        <v>117</v>
      </c>
      <c r="BM157" s="22" t="s">
        <v>268</v>
      </c>
    </row>
    <row r="158" spans="2:47" s="1" customFormat="1" ht="175.5">
      <c r="B158" s="39"/>
      <c r="C158" s="61"/>
      <c r="D158" s="209" t="s">
        <v>180</v>
      </c>
      <c r="E158" s="61"/>
      <c r="F158" s="210" t="s">
        <v>269</v>
      </c>
      <c r="G158" s="61"/>
      <c r="H158" s="61"/>
      <c r="I158" s="154"/>
      <c r="J158" s="61"/>
      <c r="K158" s="61"/>
      <c r="L158" s="59"/>
      <c r="M158" s="211"/>
      <c r="N158" s="40"/>
      <c r="O158" s="40"/>
      <c r="P158" s="40"/>
      <c r="Q158" s="40"/>
      <c r="R158" s="40"/>
      <c r="S158" s="40"/>
      <c r="T158" s="76"/>
      <c r="AT158" s="22" t="s">
        <v>180</v>
      </c>
      <c r="AU158" s="22" t="s">
        <v>80</v>
      </c>
    </row>
    <row r="159" spans="2:65" s="1" customFormat="1" ht="31.5" customHeight="1">
      <c r="B159" s="39"/>
      <c r="C159" s="181" t="s">
        <v>10</v>
      </c>
      <c r="D159" s="181" t="s">
        <v>119</v>
      </c>
      <c r="E159" s="182" t="s">
        <v>270</v>
      </c>
      <c r="F159" s="183" t="s">
        <v>271</v>
      </c>
      <c r="G159" s="184" t="s">
        <v>177</v>
      </c>
      <c r="H159" s="185">
        <v>146</v>
      </c>
      <c r="I159" s="186"/>
      <c r="J159" s="187">
        <f>ROUND(I159*H159,2)</f>
        <v>0</v>
      </c>
      <c r="K159" s="183" t="s">
        <v>178</v>
      </c>
      <c r="L159" s="59"/>
      <c r="M159" s="188" t="s">
        <v>21</v>
      </c>
      <c r="N159" s="189" t="s">
        <v>41</v>
      </c>
      <c r="O159" s="40"/>
      <c r="P159" s="190">
        <f>O159*H159</f>
        <v>0</v>
      </c>
      <c r="Q159" s="190">
        <v>0</v>
      </c>
      <c r="R159" s="190">
        <f>Q159*H159</f>
        <v>0</v>
      </c>
      <c r="S159" s="190">
        <v>0</v>
      </c>
      <c r="T159" s="191">
        <f>S159*H159</f>
        <v>0</v>
      </c>
      <c r="AR159" s="22" t="s">
        <v>117</v>
      </c>
      <c r="AT159" s="22" t="s">
        <v>119</v>
      </c>
      <c r="AU159" s="22" t="s">
        <v>80</v>
      </c>
      <c r="AY159" s="22" t="s">
        <v>118</v>
      </c>
      <c r="BE159" s="192">
        <f>IF(N159="základní",J159,0)</f>
        <v>0</v>
      </c>
      <c r="BF159" s="192">
        <f>IF(N159="snížená",J159,0)</f>
        <v>0</v>
      </c>
      <c r="BG159" s="192">
        <f>IF(N159="zákl. přenesená",J159,0)</f>
        <v>0</v>
      </c>
      <c r="BH159" s="192">
        <f>IF(N159="sníž. přenesená",J159,0)</f>
        <v>0</v>
      </c>
      <c r="BI159" s="192">
        <f>IF(N159="nulová",J159,0)</f>
        <v>0</v>
      </c>
      <c r="BJ159" s="22" t="s">
        <v>78</v>
      </c>
      <c r="BK159" s="192">
        <f>ROUND(I159*H159,2)</f>
        <v>0</v>
      </c>
      <c r="BL159" s="22" t="s">
        <v>117</v>
      </c>
      <c r="BM159" s="22" t="s">
        <v>272</v>
      </c>
    </row>
    <row r="160" spans="2:47" s="1" customFormat="1" ht="121.5">
      <c r="B160" s="39"/>
      <c r="C160" s="61"/>
      <c r="D160" s="212" t="s">
        <v>180</v>
      </c>
      <c r="E160" s="61"/>
      <c r="F160" s="213" t="s">
        <v>273</v>
      </c>
      <c r="G160" s="61"/>
      <c r="H160" s="61"/>
      <c r="I160" s="154"/>
      <c r="J160" s="61"/>
      <c r="K160" s="61"/>
      <c r="L160" s="59"/>
      <c r="M160" s="211"/>
      <c r="N160" s="40"/>
      <c r="O160" s="40"/>
      <c r="P160" s="40"/>
      <c r="Q160" s="40"/>
      <c r="R160" s="40"/>
      <c r="S160" s="40"/>
      <c r="T160" s="76"/>
      <c r="AT160" s="22" t="s">
        <v>180</v>
      </c>
      <c r="AU160" s="22" t="s">
        <v>80</v>
      </c>
    </row>
    <row r="161" spans="2:47" s="1" customFormat="1" ht="27">
      <c r="B161" s="39"/>
      <c r="C161" s="61"/>
      <c r="D161" s="209" t="s">
        <v>215</v>
      </c>
      <c r="E161" s="61"/>
      <c r="F161" s="210" t="s">
        <v>274</v>
      </c>
      <c r="G161" s="61"/>
      <c r="H161" s="61"/>
      <c r="I161" s="154"/>
      <c r="J161" s="61"/>
      <c r="K161" s="61"/>
      <c r="L161" s="59"/>
      <c r="M161" s="211"/>
      <c r="N161" s="40"/>
      <c r="O161" s="40"/>
      <c r="P161" s="40"/>
      <c r="Q161" s="40"/>
      <c r="R161" s="40"/>
      <c r="S161" s="40"/>
      <c r="T161" s="76"/>
      <c r="AT161" s="22" t="s">
        <v>215</v>
      </c>
      <c r="AU161" s="22" t="s">
        <v>80</v>
      </c>
    </row>
    <row r="162" spans="2:65" s="1" customFormat="1" ht="31.5" customHeight="1">
      <c r="B162" s="39"/>
      <c r="C162" s="181" t="s">
        <v>275</v>
      </c>
      <c r="D162" s="181" t="s">
        <v>119</v>
      </c>
      <c r="E162" s="182" t="s">
        <v>276</v>
      </c>
      <c r="F162" s="183" t="s">
        <v>277</v>
      </c>
      <c r="G162" s="184" t="s">
        <v>177</v>
      </c>
      <c r="H162" s="185">
        <v>146</v>
      </c>
      <c r="I162" s="186"/>
      <c r="J162" s="187">
        <f>ROUND(I162*H162,2)</f>
        <v>0</v>
      </c>
      <c r="K162" s="183" t="s">
        <v>178</v>
      </c>
      <c r="L162" s="59"/>
      <c r="M162" s="188" t="s">
        <v>21</v>
      </c>
      <c r="N162" s="189" t="s">
        <v>41</v>
      </c>
      <c r="O162" s="40"/>
      <c r="P162" s="190">
        <f>O162*H162</f>
        <v>0</v>
      </c>
      <c r="Q162" s="190">
        <v>0</v>
      </c>
      <c r="R162" s="190">
        <f>Q162*H162</f>
        <v>0</v>
      </c>
      <c r="S162" s="190">
        <v>0</v>
      </c>
      <c r="T162" s="191">
        <f>S162*H162</f>
        <v>0</v>
      </c>
      <c r="AR162" s="22" t="s">
        <v>117</v>
      </c>
      <c r="AT162" s="22" t="s">
        <v>119</v>
      </c>
      <c r="AU162" s="22" t="s">
        <v>80</v>
      </c>
      <c r="AY162" s="22" t="s">
        <v>118</v>
      </c>
      <c r="BE162" s="192">
        <f>IF(N162="základní",J162,0)</f>
        <v>0</v>
      </c>
      <c r="BF162" s="192">
        <f>IF(N162="snížená",J162,0)</f>
        <v>0</v>
      </c>
      <c r="BG162" s="192">
        <f>IF(N162="zákl. přenesená",J162,0)</f>
        <v>0</v>
      </c>
      <c r="BH162" s="192">
        <f>IF(N162="sníž. přenesená",J162,0)</f>
        <v>0</v>
      </c>
      <c r="BI162" s="192">
        <f>IF(N162="nulová",J162,0)</f>
        <v>0</v>
      </c>
      <c r="BJ162" s="22" t="s">
        <v>78</v>
      </c>
      <c r="BK162" s="192">
        <f>ROUND(I162*H162,2)</f>
        <v>0</v>
      </c>
      <c r="BL162" s="22" t="s">
        <v>117</v>
      </c>
      <c r="BM162" s="22" t="s">
        <v>278</v>
      </c>
    </row>
    <row r="163" spans="2:47" s="1" customFormat="1" ht="121.5">
      <c r="B163" s="39"/>
      <c r="C163" s="61"/>
      <c r="D163" s="209" t="s">
        <v>180</v>
      </c>
      <c r="E163" s="61"/>
      <c r="F163" s="210" t="s">
        <v>279</v>
      </c>
      <c r="G163" s="61"/>
      <c r="H163" s="61"/>
      <c r="I163" s="154"/>
      <c r="J163" s="61"/>
      <c r="K163" s="61"/>
      <c r="L163" s="59"/>
      <c r="M163" s="211"/>
      <c r="N163" s="40"/>
      <c r="O163" s="40"/>
      <c r="P163" s="40"/>
      <c r="Q163" s="40"/>
      <c r="R163" s="40"/>
      <c r="S163" s="40"/>
      <c r="T163" s="76"/>
      <c r="AT163" s="22" t="s">
        <v>180</v>
      </c>
      <c r="AU163" s="22" t="s">
        <v>80</v>
      </c>
    </row>
    <row r="164" spans="2:65" s="1" customFormat="1" ht="22.5" customHeight="1">
      <c r="B164" s="39"/>
      <c r="C164" s="242" t="s">
        <v>280</v>
      </c>
      <c r="D164" s="242" t="s">
        <v>249</v>
      </c>
      <c r="E164" s="243" t="s">
        <v>281</v>
      </c>
      <c r="F164" s="244" t="s">
        <v>282</v>
      </c>
      <c r="G164" s="245" t="s">
        <v>283</v>
      </c>
      <c r="H164" s="246">
        <v>4.38</v>
      </c>
      <c r="I164" s="247"/>
      <c r="J164" s="248">
        <f>ROUND(I164*H164,2)</f>
        <v>0</v>
      </c>
      <c r="K164" s="244" t="s">
        <v>284</v>
      </c>
      <c r="L164" s="249"/>
      <c r="M164" s="250" t="s">
        <v>21</v>
      </c>
      <c r="N164" s="251" t="s">
        <v>41</v>
      </c>
      <c r="O164" s="40"/>
      <c r="P164" s="190">
        <f>O164*H164</f>
        <v>0</v>
      </c>
      <c r="Q164" s="190">
        <v>0.001</v>
      </c>
      <c r="R164" s="190">
        <f>Q164*H164</f>
        <v>0.00438</v>
      </c>
      <c r="S164" s="190">
        <v>0</v>
      </c>
      <c r="T164" s="191">
        <f>S164*H164</f>
        <v>0</v>
      </c>
      <c r="AR164" s="22" t="s">
        <v>147</v>
      </c>
      <c r="AT164" s="22" t="s">
        <v>249</v>
      </c>
      <c r="AU164" s="22" t="s">
        <v>80</v>
      </c>
      <c r="AY164" s="22" t="s">
        <v>118</v>
      </c>
      <c r="BE164" s="192">
        <f>IF(N164="základní",J164,0)</f>
        <v>0</v>
      </c>
      <c r="BF164" s="192">
        <f>IF(N164="snížená",J164,0)</f>
        <v>0</v>
      </c>
      <c r="BG164" s="192">
        <f>IF(N164="zákl. přenesená",J164,0)</f>
        <v>0</v>
      </c>
      <c r="BH164" s="192">
        <f>IF(N164="sníž. přenesená",J164,0)</f>
        <v>0</v>
      </c>
      <c r="BI164" s="192">
        <f>IF(N164="nulová",J164,0)</f>
        <v>0</v>
      </c>
      <c r="BJ164" s="22" t="s">
        <v>78</v>
      </c>
      <c r="BK164" s="192">
        <f>ROUND(I164*H164,2)</f>
        <v>0</v>
      </c>
      <c r="BL164" s="22" t="s">
        <v>117</v>
      </c>
      <c r="BM164" s="22" t="s">
        <v>285</v>
      </c>
    </row>
    <row r="165" spans="2:51" s="11" customFormat="1" ht="13.5">
      <c r="B165" s="214"/>
      <c r="C165" s="215"/>
      <c r="D165" s="209" t="s">
        <v>187</v>
      </c>
      <c r="E165" s="215"/>
      <c r="F165" s="217" t="s">
        <v>286</v>
      </c>
      <c r="G165" s="215"/>
      <c r="H165" s="218">
        <v>4.38</v>
      </c>
      <c r="I165" s="219"/>
      <c r="J165" s="215"/>
      <c r="K165" s="215"/>
      <c r="L165" s="220"/>
      <c r="M165" s="221"/>
      <c r="N165" s="222"/>
      <c r="O165" s="222"/>
      <c r="P165" s="222"/>
      <c r="Q165" s="222"/>
      <c r="R165" s="222"/>
      <c r="S165" s="222"/>
      <c r="T165" s="223"/>
      <c r="AT165" s="224" t="s">
        <v>187</v>
      </c>
      <c r="AU165" s="224" t="s">
        <v>80</v>
      </c>
      <c r="AV165" s="11" t="s">
        <v>80</v>
      </c>
      <c r="AW165" s="11" t="s">
        <v>6</v>
      </c>
      <c r="AX165" s="11" t="s">
        <v>78</v>
      </c>
      <c r="AY165" s="224" t="s">
        <v>118</v>
      </c>
    </row>
    <row r="166" spans="2:65" s="1" customFormat="1" ht="31.5" customHeight="1">
      <c r="B166" s="39"/>
      <c r="C166" s="181" t="s">
        <v>287</v>
      </c>
      <c r="D166" s="181" t="s">
        <v>119</v>
      </c>
      <c r="E166" s="182" t="s">
        <v>288</v>
      </c>
      <c r="F166" s="183" t="s">
        <v>289</v>
      </c>
      <c r="G166" s="184" t="s">
        <v>177</v>
      </c>
      <c r="H166" s="185">
        <v>143.5</v>
      </c>
      <c r="I166" s="186"/>
      <c r="J166" s="187">
        <f>ROUND(I166*H166,2)</f>
        <v>0</v>
      </c>
      <c r="K166" s="183" t="s">
        <v>178</v>
      </c>
      <c r="L166" s="59"/>
      <c r="M166" s="188" t="s">
        <v>21</v>
      </c>
      <c r="N166" s="189" t="s">
        <v>41</v>
      </c>
      <c r="O166" s="40"/>
      <c r="P166" s="190">
        <f>O166*H166</f>
        <v>0</v>
      </c>
      <c r="Q166" s="190">
        <v>0</v>
      </c>
      <c r="R166" s="190">
        <f>Q166*H166</f>
        <v>0</v>
      </c>
      <c r="S166" s="190">
        <v>0</v>
      </c>
      <c r="T166" s="191">
        <f>S166*H166</f>
        <v>0</v>
      </c>
      <c r="AR166" s="22" t="s">
        <v>117</v>
      </c>
      <c r="AT166" s="22" t="s">
        <v>119</v>
      </c>
      <c r="AU166" s="22" t="s">
        <v>80</v>
      </c>
      <c r="AY166" s="22" t="s">
        <v>118</v>
      </c>
      <c r="BE166" s="192">
        <f>IF(N166="základní",J166,0)</f>
        <v>0</v>
      </c>
      <c r="BF166" s="192">
        <f>IF(N166="snížená",J166,0)</f>
        <v>0</v>
      </c>
      <c r="BG166" s="192">
        <f>IF(N166="zákl. přenesená",J166,0)</f>
        <v>0</v>
      </c>
      <c r="BH166" s="192">
        <f>IF(N166="sníž. přenesená",J166,0)</f>
        <v>0</v>
      </c>
      <c r="BI166" s="192">
        <f>IF(N166="nulová",J166,0)</f>
        <v>0</v>
      </c>
      <c r="BJ166" s="22" t="s">
        <v>78</v>
      </c>
      <c r="BK166" s="192">
        <f>ROUND(I166*H166,2)</f>
        <v>0</v>
      </c>
      <c r="BL166" s="22" t="s">
        <v>117</v>
      </c>
      <c r="BM166" s="22" t="s">
        <v>290</v>
      </c>
    </row>
    <row r="167" spans="2:47" s="1" customFormat="1" ht="121.5">
      <c r="B167" s="39"/>
      <c r="C167" s="61"/>
      <c r="D167" s="209" t="s">
        <v>180</v>
      </c>
      <c r="E167" s="61"/>
      <c r="F167" s="210" t="s">
        <v>279</v>
      </c>
      <c r="G167" s="61"/>
      <c r="H167" s="61"/>
      <c r="I167" s="154"/>
      <c r="J167" s="61"/>
      <c r="K167" s="61"/>
      <c r="L167" s="59"/>
      <c r="M167" s="211"/>
      <c r="N167" s="40"/>
      <c r="O167" s="40"/>
      <c r="P167" s="40"/>
      <c r="Q167" s="40"/>
      <c r="R167" s="40"/>
      <c r="S167" s="40"/>
      <c r="T167" s="76"/>
      <c r="AT167" s="22" t="s">
        <v>180</v>
      </c>
      <c r="AU167" s="22" t="s">
        <v>80</v>
      </c>
    </row>
    <row r="168" spans="2:65" s="1" customFormat="1" ht="22.5" customHeight="1">
      <c r="B168" s="39"/>
      <c r="C168" s="242" t="s">
        <v>291</v>
      </c>
      <c r="D168" s="242" t="s">
        <v>249</v>
      </c>
      <c r="E168" s="243" t="s">
        <v>281</v>
      </c>
      <c r="F168" s="244" t="s">
        <v>282</v>
      </c>
      <c r="G168" s="245" t="s">
        <v>283</v>
      </c>
      <c r="H168" s="246">
        <v>4.305</v>
      </c>
      <c r="I168" s="247"/>
      <c r="J168" s="248">
        <f>ROUND(I168*H168,2)</f>
        <v>0</v>
      </c>
      <c r="K168" s="244" t="s">
        <v>284</v>
      </c>
      <c r="L168" s="249"/>
      <c r="M168" s="250" t="s">
        <v>21</v>
      </c>
      <c r="N168" s="251" t="s">
        <v>41</v>
      </c>
      <c r="O168" s="40"/>
      <c r="P168" s="190">
        <f>O168*H168</f>
        <v>0</v>
      </c>
      <c r="Q168" s="190">
        <v>0.001</v>
      </c>
      <c r="R168" s="190">
        <f>Q168*H168</f>
        <v>0.004305</v>
      </c>
      <c r="S168" s="190">
        <v>0</v>
      </c>
      <c r="T168" s="191">
        <f>S168*H168</f>
        <v>0</v>
      </c>
      <c r="AR168" s="22" t="s">
        <v>147</v>
      </c>
      <c r="AT168" s="22" t="s">
        <v>249</v>
      </c>
      <c r="AU168" s="22" t="s">
        <v>80</v>
      </c>
      <c r="AY168" s="22" t="s">
        <v>118</v>
      </c>
      <c r="BE168" s="192">
        <f>IF(N168="základní",J168,0)</f>
        <v>0</v>
      </c>
      <c r="BF168" s="192">
        <f>IF(N168="snížená",J168,0)</f>
        <v>0</v>
      </c>
      <c r="BG168" s="192">
        <f>IF(N168="zákl. přenesená",J168,0)</f>
        <v>0</v>
      </c>
      <c r="BH168" s="192">
        <f>IF(N168="sníž. přenesená",J168,0)</f>
        <v>0</v>
      </c>
      <c r="BI168" s="192">
        <f>IF(N168="nulová",J168,0)</f>
        <v>0</v>
      </c>
      <c r="BJ168" s="22" t="s">
        <v>78</v>
      </c>
      <c r="BK168" s="192">
        <f>ROUND(I168*H168,2)</f>
        <v>0</v>
      </c>
      <c r="BL168" s="22" t="s">
        <v>117</v>
      </c>
      <c r="BM168" s="22" t="s">
        <v>292</v>
      </c>
    </row>
    <row r="169" spans="2:51" s="11" customFormat="1" ht="13.5">
      <c r="B169" s="214"/>
      <c r="C169" s="215"/>
      <c r="D169" s="209" t="s">
        <v>187</v>
      </c>
      <c r="E169" s="215"/>
      <c r="F169" s="217" t="s">
        <v>293</v>
      </c>
      <c r="G169" s="215"/>
      <c r="H169" s="218">
        <v>4.305</v>
      </c>
      <c r="I169" s="219"/>
      <c r="J169" s="215"/>
      <c r="K169" s="215"/>
      <c r="L169" s="220"/>
      <c r="M169" s="221"/>
      <c r="N169" s="222"/>
      <c r="O169" s="222"/>
      <c r="P169" s="222"/>
      <c r="Q169" s="222"/>
      <c r="R169" s="222"/>
      <c r="S169" s="222"/>
      <c r="T169" s="223"/>
      <c r="AT169" s="224" t="s">
        <v>187</v>
      </c>
      <c r="AU169" s="224" t="s">
        <v>80</v>
      </c>
      <c r="AV169" s="11" t="s">
        <v>80</v>
      </c>
      <c r="AW169" s="11" t="s">
        <v>6</v>
      </c>
      <c r="AX169" s="11" t="s">
        <v>78</v>
      </c>
      <c r="AY169" s="224" t="s">
        <v>118</v>
      </c>
    </row>
    <row r="170" spans="2:65" s="1" customFormat="1" ht="31.5" customHeight="1">
      <c r="B170" s="39"/>
      <c r="C170" s="181" t="s">
        <v>294</v>
      </c>
      <c r="D170" s="181" t="s">
        <v>119</v>
      </c>
      <c r="E170" s="182" t="s">
        <v>295</v>
      </c>
      <c r="F170" s="183" t="s">
        <v>296</v>
      </c>
      <c r="G170" s="184" t="s">
        <v>177</v>
      </c>
      <c r="H170" s="185">
        <v>143.5</v>
      </c>
      <c r="I170" s="186"/>
      <c r="J170" s="187">
        <f>ROUND(I170*H170,2)</f>
        <v>0</v>
      </c>
      <c r="K170" s="183" t="s">
        <v>178</v>
      </c>
      <c r="L170" s="59"/>
      <c r="M170" s="188" t="s">
        <v>21</v>
      </c>
      <c r="N170" s="189" t="s">
        <v>41</v>
      </c>
      <c r="O170" s="40"/>
      <c r="P170" s="190">
        <f>O170*H170</f>
        <v>0</v>
      </c>
      <c r="Q170" s="190">
        <v>0</v>
      </c>
      <c r="R170" s="190">
        <f>Q170*H170</f>
        <v>0</v>
      </c>
      <c r="S170" s="190">
        <v>0</v>
      </c>
      <c r="T170" s="191">
        <f>S170*H170</f>
        <v>0</v>
      </c>
      <c r="AR170" s="22" t="s">
        <v>117</v>
      </c>
      <c r="AT170" s="22" t="s">
        <v>119</v>
      </c>
      <c r="AU170" s="22" t="s">
        <v>80</v>
      </c>
      <c r="AY170" s="22" t="s">
        <v>118</v>
      </c>
      <c r="BE170" s="192">
        <f>IF(N170="základní",J170,0)</f>
        <v>0</v>
      </c>
      <c r="BF170" s="192">
        <f>IF(N170="snížená",J170,0)</f>
        <v>0</v>
      </c>
      <c r="BG170" s="192">
        <f>IF(N170="zákl. přenesená",J170,0)</f>
        <v>0</v>
      </c>
      <c r="BH170" s="192">
        <f>IF(N170="sníž. přenesená",J170,0)</f>
        <v>0</v>
      </c>
      <c r="BI170" s="192">
        <f>IF(N170="nulová",J170,0)</f>
        <v>0</v>
      </c>
      <c r="BJ170" s="22" t="s">
        <v>78</v>
      </c>
      <c r="BK170" s="192">
        <f>ROUND(I170*H170,2)</f>
        <v>0</v>
      </c>
      <c r="BL170" s="22" t="s">
        <v>117</v>
      </c>
      <c r="BM170" s="22" t="s">
        <v>297</v>
      </c>
    </row>
    <row r="171" spans="2:47" s="1" customFormat="1" ht="121.5">
      <c r="B171" s="39"/>
      <c r="C171" s="61"/>
      <c r="D171" s="209" t="s">
        <v>180</v>
      </c>
      <c r="E171" s="61"/>
      <c r="F171" s="210" t="s">
        <v>298</v>
      </c>
      <c r="G171" s="61"/>
      <c r="H171" s="61"/>
      <c r="I171" s="154"/>
      <c r="J171" s="61"/>
      <c r="K171" s="61"/>
      <c r="L171" s="59"/>
      <c r="M171" s="211"/>
      <c r="N171" s="40"/>
      <c r="O171" s="40"/>
      <c r="P171" s="40"/>
      <c r="Q171" s="40"/>
      <c r="R171" s="40"/>
      <c r="S171" s="40"/>
      <c r="T171" s="76"/>
      <c r="AT171" s="22" t="s">
        <v>180</v>
      </c>
      <c r="AU171" s="22" t="s">
        <v>80</v>
      </c>
    </row>
    <row r="172" spans="2:65" s="1" customFormat="1" ht="31.5" customHeight="1">
      <c r="B172" s="39"/>
      <c r="C172" s="181" t="s">
        <v>9</v>
      </c>
      <c r="D172" s="181" t="s">
        <v>119</v>
      </c>
      <c r="E172" s="182" t="s">
        <v>299</v>
      </c>
      <c r="F172" s="183" t="s">
        <v>300</v>
      </c>
      <c r="G172" s="184" t="s">
        <v>177</v>
      </c>
      <c r="H172" s="185">
        <v>143.5</v>
      </c>
      <c r="I172" s="186"/>
      <c r="J172" s="187">
        <f>ROUND(I172*H172,2)</f>
        <v>0</v>
      </c>
      <c r="K172" s="183" t="s">
        <v>178</v>
      </c>
      <c r="L172" s="59"/>
      <c r="M172" s="188" t="s">
        <v>21</v>
      </c>
      <c r="N172" s="189" t="s">
        <v>41</v>
      </c>
      <c r="O172" s="40"/>
      <c r="P172" s="190">
        <f>O172*H172</f>
        <v>0</v>
      </c>
      <c r="Q172" s="190">
        <v>0</v>
      </c>
      <c r="R172" s="190">
        <f>Q172*H172</f>
        <v>0</v>
      </c>
      <c r="S172" s="190">
        <v>0</v>
      </c>
      <c r="T172" s="191">
        <f>S172*H172</f>
        <v>0</v>
      </c>
      <c r="AR172" s="22" t="s">
        <v>117</v>
      </c>
      <c r="AT172" s="22" t="s">
        <v>119</v>
      </c>
      <c r="AU172" s="22" t="s">
        <v>80</v>
      </c>
      <c r="AY172" s="22" t="s">
        <v>118</v>
      </c>
      <c r="BE172" s="192">
        <f>IF(N172="základní",J172,0)</f>
        <v>0</v>
      </c>
      <c r="BF172" s="192">
        <f>IF(N172="snížená",J172,0)</f>
        <v>0</v>
      </c>
      <c r="BG172" s="192">
        <f>IF(N172="zákl. přenesená",J172,0)</f>
        <v>0</v>
      </c>
      <c r="BH172" s="192">
        <f>IF(N172="sníž. přenesená",J172,0)</f>
        <v>0</v>
      </c>
      <c r="BI172" s="192">
        <f>IF(N172="nulová",J172,0)</f>
        <v>0</v>
      </c>
      <c r="BJ172" s="22" t="s">
        <v>78</v>
      </c>
      <c r="BK172" s="192">
        <f>ROUND(I172*H172,2)</f>
        <v>0</v>
      </c>
      <c r="BL172" s="22" t="s">
        <v>117</v>
      </c>
      <c r="BM172" s="22" t="s">
        <v>301</v>
      </c>
    </row>
    <row r="173" spans="2:47" s="1" customFormat="1" ht="121.5">
      <c r="B173" s="39"/>
      <c r="C173" s="61"/>
      <c r="D173" s="212" t="s">
        <v>180</v>
      </c>
      <c r="E173" s="61"/>
      <c r="F173" s="213" t="s">
        <v>302</v>
      </c>
      <c r="G173" s="61"/>
      <c r="H173" s="61"/>
      <c r="I173" s="154"/>
      <c r="J173" s="61"/>
      <c r="K173" s="61"/>
      <c r="L173" s="59"/>
      <c r="M173" s="211"/>
      <c r="N173" s="40"/>
      <c r="O173" s="40"/>
      <c r="P173" s="40"/>
      <c r="Q173" s="40"/>
      <c r="R173" s="40"/>
      <c r="S173" s="40"/>
      <c r="T173" s="76"/>
      <c r="AT173" s="22" t="s">
        <v>180</v>
      </c>
      <c r="AU173" s="22" t="s">
        <v>80</v>
      </c>
    </row>
    <row r="174" spans="2:47" s="1" customFormat="1" ht="27">
      <c r="B174" s="39"/>
      <c r="C174" s="61"/>
      <c r="D174" s="209" t="s">
        <v>215</v>
      </c>
      <c r="E174" s="61"/>
      <c r="F174" s="210" t="s">
        <v>274</v>
      </c>
      <c r="G174" s="61"/>
      <c r="H174" s="61"/>
      <c r="I174" s="154"/>
      <c r="J174" s="61"/>
      <c r="K174" s="61"/>
      <c r="L174" s="59"/>
      <c r="M174" s="211"/>
      <c r="N174" s="40"/>
      <c r="O174" s="40"/>
      <c r="P174" s="40"/>
      <c r="Q174" s="40"/>
      <c r="R174" s="40"/>
      <c r="S174" s="40"/>
      <c r="T174" s="76"/>
      <c r="AT174" s="22" t="s">
        <v>215</v>
      </c>
      <c r="AU174" s="22" t="s">
        <v>80</v>
      </c>
    </row>
    <row r="175" spans="2:65" s="1" customFormat="1" ht="22.5" customHeight="1">
      <c r="B175" s="39"/>
      <c r="C175" s="181" t="s">
        <v>303</v>
      </c>
      <c r="D175" s="181" t="s">
        <v>119</v>
      </c>
      <c r="E175" s="182" t="s">
        <v>304</v>
      </c>
      <c r="F175" s="183" t="s">
        <v>305</v>
      </c>
      <c r="G175" s="184" t="s">
        <v>177</v>
      </c>
      <c r="H175" s="185">
        <v>27</v>
      </c>
      <c r="I175" s="186"/>
      <c r="J175" s="187">
        <f>ROUND(I175*H175,2)</f>
        <v>0</v>
      </c>
      <c r="K175" s="183" t="s">
        <v>306</v>
      </c>
      <c r="L175" s="59"/>
      <c r="M175" s="188" t="s">
        <v>21</v>
      </c>
      <c r="N175" s="189" t="s">
        <v>41</v>
      </c>
      <c r="O175" s="40"/>
      <c r="P175" s="190">
        <f>O175*H175</f>
        <v>0</v>
      </c>
      <c r="Q175" s="190">
        <v>0.0094</v>
      </c>
      <c r="R175" s="190">
        <f>Q175*H175</f>
        <v>0.2538</v>
      </c>
      <c r="S175" s="190">
        <v>0</v>
      </c>
      <c r="T175" s="191">
        <f>S175*H175</f>
        <v>0</v>
      </c>
      <c r="AR175" s="22" t="s">
        <v>117</v>
      </c>
      <c r="AT175" s="22" t="s">
        <v>119</v>
      </c>
      <c r="AU175" s="22" t="s">
        <v>80</v>
      </c>
      <c r="AY175" s="22" t="s">
        <v>118</v>
      </c>
      <c r="BE175" s="192">
        <f>IF(N175="základní",J175,0)</f>
        <v>0</v>
      </c>
      <c r="BF175" s="192">
        <f>IF(N175="snížená",J175,0)</f>
        <v>0</v>
      </c>
      <c r="BG175" s="192">
        <f>IF(N175="zákl. přenesená",J175,0)</f>
        <v>0</v>
      </c>
      <c r="BH175" s="192">
        <f>IF(N175="sníž. přenesená",J175,0)</f>
        <v>0</v>
      </c>
      <c r="BI175" s="192">
        <f>IF(N175="nulová",J175,0)</f>
        <v>0</v>
      </c>
      <c r="BJ175" s="22" t="s">
        <v>78</v>
      </c>
      <c r="BK175" s="192">
        <f>ROUND(I175*H175,2)</f>
        <v>0</v>
      </c>
      <c r="BL175" s="22" t="s">
        <v>117</v>
      </c>
      <c r="BM175" s="22" t="s">
        <v>307</v>
      </c>
    </row>
    <row r="176" spans="2:51" s="11" customFormat="1" ht="13.5">
      <c r="B176" s="214"/>
      <c r="C176" s="215"/>
      <c r="D176" s="209" t="s">
        <v>187</v>
      </c>
      <c r="E176" s="216" t="s">
        <v>21</v>
      </c>
      <c r="F176" s="217" t="s">
        <v>308</v>
      </c>
      <c r="G176" s="215"/>
      <c r="H176" s="218">
        <v>27</v>
      </c>
      <c r="I176" s="219"/>
      <c r="J176" s="215"/>
      <c r="K176" s="215"/>
      <c r="L176" s="220"/>
      <c r="M176" s="221"/>
      <c r="N176" s="222"/>
      <c r="O176" s="222"/>
      <c r="P176" s="222"/>
      <c r="Q176" s="222"/>
      <c r="R176" s="222"/>
      <c r="S176" s="222"/>
      <c r="T176" s="223"/>
      <c r="AT176" s="224" t="s">
        <v>187</v>
      </c>
      <c r="AU176" s="224" t="s">
        <v>80</v>
      </c>
      <c r="AV176" s="11" t="s">
        <v>80</v>
      </c>
      <c r="AW176" s="11" t="s">
        <v>34</v>
      </c>
      <c r="AX176" s="11" t="s">
        <v>78</v>
      </c>
      <c r="AY176" s="224" t="s">
        <v>118</v>
      </c>
    </row>
    <row r="177" spans="2:65" s="1" customFormat="1" ht="22.5" customHeight="1">
      <c r="B177" s="39"/>
      <c r="C177" s="181" t="s">
        <v>309</v>
      </c>
      <c r="D177" s="181" t="s">
        <v>119</v>
      </c>
      <c r="E177" s="182" t="s">
        <v>310</v>
      </c>
      <c r="F177" s="183" t="s">
        <v>311</v>
      </c>
      <c r="G177" s="184" t="s">
        <v>177</v>
      </c>
      <c r="H177" s="185">
        <v>27</v>
      </c>
      <c r="I177" s="186"/>
      <c r="J177" s="187">
        <f>ROUND(I177*H177,2)</f>
        <v>0</v>
      </c>
      <c r="K177" s="183" t="s">
        <v>306</v>
      </c>
      <c r="L177" s="59"/>
      <c r="M177" s="188" t="s">
        <v>21</v>
      </c>
      <c r="N177" s="189" t="s">
        <v>41</v>
      </c>
      <c r="O177" s="40"/>
      <c r="P177" s="190">
        <f>O177*H177</f>
        <v>0</v>
      </c>
      <c r="Q177" s="190">
        <v>0</v>
      </c>
      <c r="R177" s="190">
        <f>Q177*H177</f>
        <v>0</v>
      </c>
      <c r="S177" s="190">
        <v>0</v>
      </c>
      <c r="T177" s="191">
        <f>S177*H177</f>
        <v>0</v>
      </c>
      <c r="AR177" s="22" t="s">
        <v>117</v>
      </c>
      <c r="AT177" s="22" t="s">
        <v>119</v>
      </c>
      <c r="AU177" s="22" t="s">
        <v>80</v>
      </c>
      <c r="AY177" s="22" t="s">
        <v>118</v>
      </c>
      <c r="BE177" s="192">
        <f>IF(N177="základní",J177,0)</f>
        <v>0</v>
      </c>
      <c r="BF177" s="192">
        <f>IF(N177="snížená",J177,0)</f>
        <v>0</v>
      </c>
      <c r="BG177" s="192">
        <f>IF(N177="zákl. přenesená",J177,0)</f>
        <v>0</v>
      </c>
      <c r="BH177" s="192">
        <f>IF(N177="sníž. přenesená",J177,0)</f>
        <v>0</v>
      </c>
      <c r="BI177" s="192">
        <f>IF(N177="nulová",J177,0)</f>
        <v>0</v>
      </c>
      <c r="BJ177" s="22" t="s">
        <v>78</v>
      </c>
      <c r="BK177" s="192">
        <f>ROUND(I177*H177,2)</f>
        <v>0</v>
      </c>
      <c r="BL177" s="22" t="s">
        <v>117</v>
      </c>
      <c r="BM177" s="22" t="s">
        <v>312</v>
      </c>
    </row>
    <row r="178" spans="2:51" s="11" customFormat="1" ht="13.5">
      <c r="B178" s="214"/>
      <c r="C178" s="215"/>
      <c r="D178" s="212" t="s">
        <v>187</v>
      </c>
      <c r="E178" s="225" t="s">
        <v>21</v>
      </c>
      <c r="F178" s="226" t="s">
        <v>308</v>
      </c>
      <c r="G178" s="215"/>
      <c r="H178" s="227">
        <v>27</v>
      </c>
      <c r="I178" s="219"/>
      <c r="J178" s="215"/>
      <c r="K178" s="215"/>
      <c r="L178" s="220"/>
      <c r="M178" s="221"/>
      <c r="N178" s="222"/>
      <c r="O178" s="222"/>
      <c r="P178" s="222"/>
      <c r="Q178" s="222"/>
      <c r="R178" s="222"/>
      <c r="S178" s="222"/>
      <c r="T178" s="223"/>
      <c r="AT178" s="224" t="s">
        <v>187</v>
      </c>
      <c r="AU178" s="224" t="s">
        <v>80</v>
      </c>
      <c r="AV178" s="11" t="s">
        <v>80</v>
      </c>
      <c r="AW178" s="11" t="s">
        <v>34</v>
      </c>
      <c r="AX178" s="11" t="s">
        <v>78</v>
      </c>
      <c r="AY178" s="224" t="s">
        <v>118</v>
      </c>
    </row>
    <row r="179" spans="2:63" s="9" customFormat="1" ht="29.25" customHeight="1">
      <c r="B179" s="167"/>
      <c r="C179" s="168"/>
      <c r="D179" s="169" t="s">
        <v>69</v>
      </c>
      <c r="E179" s="207" t="s">
        <v>80</v>
      </c>
      <c r="F179" s="207" t="s">
        <v>313</v>
      </c>
      <c r="G179" s="168"/>
      <c r="H179" s="168"/>
      <c r="I179" s="171"/>
      <c r="J179" s="208">
        <f>BK179</f>
        <v>0</v>
      </c>
      <c r="K179" s="168"/>
      <c r="L179" s="173"/>
      <c r="M179" s="174"/>
      <c r="N179" s="175"/>
      <c r="O179" s="175"/>
      <c r="P179" s="176">
        <f>SUM(P180:P183)</f>
        <v>0</v>
      </c>
      <c r="Q179" s="175"/>
      <c r="R179" s="176">
        <f>SUM(R180:R183)</f>
        <v>66.15844</v>
      </c>
      <c r="S179" s="175"/>
      <c r="T179" s="177">
        <f>SUM(T180:T183)</f>
        <v>0</v>
      </c>
      <c r="AR179" s="178" t="s">
        <v>78</v>
      </c>
      <c r="AT179" s="179" t="s">
        <v>69</v>
      </c>
      <c r="AU179" s="179" t="s">
        <v>78</v>
      </c>
      <c r="AY179" s="178" t="s">
        <v>118</v>
      </c>
      <c r="BK179" s="180">
        <f>SUM(BK180:BK183)</f>
        <v>0</v>
      </c>
    </row>
    <row r="180" spans="2:65" s="1" customFormat="1" ht="44.25" customHeight="1">
      <c r="B180" s="39"/>
      <c r="C180" s="181" t="s">
        <v>314</v>
      </c>
      <c r="D180" s="181" t="s">
        <v>119</v>
      </c>
      <c r="E180" s="182" t="s">
        <v>315</v>
      </c>
      <c r="F180" s="183" t="s">
        <v>316</v>
      </c>
      <c r="G180" s="184" t="s">
        <v>317</v>
      </c>
      <c r="H180" s="185">
        <v>292</v>
      </c>
      <c r="I180" s="186"/>
      <c r="J180" s="187">
        <f>ROUND(I180*H180,2)</f>
        <v>0</v>
      </c>
      <c r="K180" s="183" t="s">
        <v>178</v>
      </c>
      <c r="L180" s="59"/>
      <c r="M180" s="188" t="s">
        <v>21</v>
      </c>
      <c r="N180" s="189" t="s">
        <v>41</v>
      </c>
      <c r="O180" s="40"/>
      <c r="P180" s="190">
        <f>O180*H180</f>
        <v>0</v>
      </c>
      <c r="Q180" s="190">
        <v>0.22657</v>
      </c>
      <c r="R180" s="190">
        <f>Q180*H180</f>
        <v>66.15844</v>
      </c>
      <c r="S180" s="190">
        <v>0</v>
      </c>
      <c r="T180" s="191">
        <f>S180*H180</f>
        <v>0</v>
      </c>
      <c r="AR180" s="22" t="s">
        <v>117</v>
      </c>
      <c r="AT180" s="22" t="s">
        <v>119</v>
      </c>
      <c r="AU180" s="22" t="s">
        <v>80</v>
      </c>
      <c r="AY180" s="22" t="s">
        <v>118</v>
      </c>
      <c r="BE180" s="192">
        <f>IF(N180="základní",J180,0)</f>
        <v>0</v>
      </c>
      <c r="BF180" s="192">
        <f>IF(N180="snížená",J180,0)</f>
        <v>0</v>
      </c>
      <c r="BG180" s="192">
        <f>IF(N180="zákl. přenesená",J180,0)</f>
        <v>0</v>
      </c>
      <c r="BH180" s="192">
        <f>IF(N180="sníž. přenesená",J180,0)</f>
        <v>0</v>
      </c>
      <c r="BI180" s="192">
        <f>IF(N180="nulová",J180,0)</f>
        <v>0</v>
      </c>
      <c r="BJ180" s="22" t="s">
        <v>78</v>
      </c>
      <c r="BK180" s="192">
        <f>ROUND(I180*H180,2)</f>
        <v>0</v>
      </c>
      <c r="BL180" s="22" t="s">
        <v>117</v>
      </c>
      <c r="BM180" s="22" t="s">
        <v>318</v>
      </c>
    </row>
    <row r="181" spans="2:51" s="11" customFormat="1" ht="13.5">
      <c r="B181" s="214"/>
      <c r="C181" s="215"/>
      <c r="D181" s="209" t="s">
        <v>187</v>
      </c>
      <c r="E181" s="216" t="s">
        <v>21</v>
      </c>
      <c r="F181" s="217" t="s">
        <v>319</v>
      </c>
      <c r="G181" s="215"/>
      <c r="H181" s="218">
        <v>292</v>
      </c>
      <c r="I181" s="219"/>
      <c r="J181" s="215"/>
      <c r="K181" s="215"/>
      <c r="L181" s="220"/>
      <c r="M181" s="221"/>
      <c r="N181" s="222"/>
      <c r="O181" s="222"/>
      <c r="P181" s="222"/>
      <c r="Q181" s="222"/>
      <c r="R181" s="222"/>
      <c r="S181" s="222"/>
      <c r="T181" s="223"/>
      <c r="AT181" s="224" t="s">
        <v>187</v>
      </c>
      <c r="AU181" s="224" t="s">
        <v>80</v>
      </c>
      <c r="AV181" s="11" t="s">
        <v>80</v>
      </c>
      <c r="AW181" s="11" t="s">
        <v>34</v>
      </c>
      <c r="AX181" s="11" t="s">
        <v>78</v>
      </c>
      <c r="AY181" s="224" t="s">
        <v>118</v>
      </c>
    </row>
    <row r="182" spans="2:65" s="1" customFormat="1" ht="31.5" customHeight="1">
      <c r="B182" s="39"/>
      <c r="C182" s="181" t="s">
        <v>320</v>
      </c>
      <c r="D182" s="181" t="s">
        <v>119</v>
      </c>
      <c r="E182" s="182" t="s">
        <v>321</v>
      </c>
      <c r="F182" s="183" t="s">
        <v>322</v>
      </c>
      <c r="G182" s="184" t="s">
        <v>202</v>
      </c>
      <c r="H182" s="185">
        <v>1.536</v>
      </c>
      <c r="I182" s="186"/>
      <c r="J182" s="187">
        <f>ROUND(I182*H182,2)</f>
        <v>0</v>
      </c>
      <c r="K182" s="183" t="s">
        <v>178</v>
      </c>
      <c r="L182" s="59"/>
      <c r="M182" s="188" t="s">
        <v>21</v>
      </c>
      <c r="N182" s="189" t="s">
        <v>41</v>
      </c>
      <c r="O182" s="40"/>
      <c r="P182" s="190">
        <f>O182*H182</f>
        <v>0</v>
      </c>
      <c r="Q182" s="190">
        <v>0</v>
      </c>
      <c r="R182" s="190">
        <f>Q182*H182</f>
        <v>0</v>
      </c>
      <c r="S182" s="190">
        <v>0</v>
      </c>
      <c r="T182" s="191">
        <f>S182*H182</f>
        <v>0</v>
      </c>
      <c r="AR182" s="22" t="s">
        <v>117</v>
      </c>
      <c r="AT182" s="22" t="s">
        <v>119</v>
      </c>
      <c r="AU182" s="22" t="s">
        <v>80</v>
      </c>
      <c r="AY182" s="22" t="s">
        <v>118</v>
      </c>
      <c r="BE182" s="192">
        <f>IF(N182="základní",J182,0)</f>
        <v>0</v>
      </c>
      <c r="BF182" s="192">
        <f>IF(N182="snížená",J182,0)</f>
        <v>0</v>
      </c>
      <c r="BG182" s="192">
        <f>IF(N182="zákl. přenesená",J182,0)</f>
        <v>0</v>
      </c>
      <c r="BH182" s="192">
        <f>IF(N182="sníž. přenesená",J182,0)</f>
        <v>0</v>
      </c>
      <c r="BI182" s="192">
        <f>IF(N182="nulová",J182,0)</f>
        <v>0</v>
      </c>
      <c r="BJ182" s="22" t="s">
        <v>78</v>
      </c>
      <c r="BK182" s="192">
        <f>ROUND(I182*H182,2)</f>
        <v>0</v>
      </c>
      <c r="BL182" s="22" t="s">
        <v>117</v>
      </c>
      <c r="BM182" s="22" t="s">
        <v>323</v>
      </c>
    </row>
    <row r="183" spans="2:47" s="1" customFormat="1" ht="94.5">
      <c r="B183" s="39"/>
      <c r="C183" s="61"/>
      <c r="D183" s="212" t="s">
        <v>180</v>
      </c>
      <c r="E183" s="61"/>
      <c r="F183" s="213" t="s">
        <v>324</v>
      </c>
      <c r="G183" s="61"/>
      <c r="H183" s="61"/>
      <c r="I183" s="154"/>
      <c r="J183" s="61"/>
      <c r="K183" s="61"/>
      <c r="L183" s="59"/>
      <c r="M183" s="211"/>
      <c r="N183" s="40"/>
      <c r="O183" s="40"/>
      <c r="P183" s="40"/>
      <c r="Q183" s="40"/>
      <c r="R183" s="40"/>
      <c r="S183" s="40"/>
      <c r="T183" s="76"/>
      <c r="AT183" s="22" t="s">
        <v>180</v>
      </c>
      <c r="AU183" s="22" t="s">
        <v>80</v>
      </c>
    </row>
    <row r="184" spans="2:63" s="9" customFormat="1" ht="29.25" customHeight="1">
      <c r="B184" s="167"/>
      <c r="C184" s="168"/>
      <c r="D184" s="169" t="s">
        <v>69</v>
      </c>
      <c r="E184" s="207" t="s">
        <v>117</v>
      </c>
      <c r="F184" s="207" t="s">
        <v>325</v>
      </c>
      <c r="G184" s="168"/>
      <c r="H184" s="168"/>
      <c r="I184" s="171"/>
      <c r="J184" s="208">
        <f>BK184</f>
        <v>0</v>
      </c>
      <c r="K184" s="168"/>
      <c r="L184" s="173"/>
      <c r="M184" s="174"/>
      <c r="N184" s="175"/>
      <c r="O184" s="175"/>
      <c r="P184" s="176">
        <f>P185</f>
        <v>0</v>
      </c>
      <c r="Q184" s="175"/>
      <c r="R184" s="176">
        <f>R185</f>
        <v>3.156</v>
      </c>
      <c r="S184" s="175"/>
      <c r="T184" s="177">
        <f>T185</f>
        <v>0</v>
      </c>
      <c r="AR184" s="178" t="s">
        <v>78</v>
      </c>
      <c r="AT184" s="179" t="s">
        <v>69</v>
      </c>
      <c r="AU184" s="179" t="s">
        <v>78</v>
      </c>
      <c r="AY184" s="178" t="s">
        <v>118</v>
      </c>
      <c r="BK184" s="180">
        <f>BK185</f>
        <v>0</v>
      </c>
    </row>
    <row r="185" spans="2:65" s="1" customFormat="1" ht="44.25" customHeight="1">
      <c r="B185" s="39"/>
      <c r="C185" s="181" t="s">
        <v>326</v>
      </c>
      <c r="D185" s="181" t="s">
        <v>119</v>
      </c>
      <c r="E185" s="182" t="s">
        <v>327</v>
      </c>
      <c r="F185" s="183" t="s">
        <v>328</v>
      </c>
      <c r="G185" s="184" t="s">
        <v>177</v>
      </c>
      <c r="H185" s="185">
        <v>4</v>
      </c>
      <c r="I185" s="186"/>
      <c r="J185" s="187">
        <f>ROUND(I185*H185,2)</f>
        <v>0</v>
      </c>
      <c r="K185" s="183" t="s">
        <v>178</v>
      </c>
      <c r="L185" s="59"/>
      <c r="M185" s="188" t="s">
        <v>21</v>
      </c>
      <c r="N185" s="189" t="s">
        <v>41</v>
      </c>
      <c r="O185" s="40"/>
      <c r="P185" s="190">
        <f>O185*H185</f>
        <v>0</v>
      </c>
      <c r="Q185" s="190">
        <v>0.789</v>
      </c>
      <c r="R185" s="190">
        <f>Q185*H185</f>
        <v>3.156</v>
      </c>
      <c r="S185" s="190">
        <v>0</v>
      </c>
      <c r="T185" s="191">
        <f>S185*H185</f>
        <v>0</v>
      </c>
      <c r="AR185" s="22" t="s">
        <v>117</v>
      </c>
      <c r="AT185" s="22" t="s">
        <v>119</v>
      </c>
      <c r="AU185" s="22" t="s">
        <v>80</v>
      </c>
      <c r="AY185" s="22" t="s">
        <v>118</v>
      </c>
      <c r="BE185" s="192">
        <f>IF(N185="základní",J185,0)</f>
        <v>0</v>
      </c>
      <c r="BF185" s="192">
        <f>IF(N185="snížená",J185,0)</f>
        <v>0</v>
      </c>
      <c r="BG185" s="192">
        <f>IF(N185="zákl. přenesená",J185,0)</f>
        <v>0</v>
      </c>
      <c r="BH185" s="192">
        <f>IF(N185="sníž. přenesená",J185,0)</f>
        <v>0</v>
      </c>
      <c r="BI185" s="192">
        <f>IF(N185="nulová",J185,0)</f>
        <v>0</v>
      </c>
      <c r="BJ185" s="22" t="s">
        <v>78</v>
      </c>
      <c r="BK185" s="192">
        <f>ROUND(I185*H185,2)</f>
        <v>0</v>
      </c>
      <c r="BL185" s="22" t="s">
        <v>117</v>
      </c>
      <c r="BM185" s="22" t="s">
        <v>329</v>
      </c>
    </row>
    <row r="186" spans="2:63" s="9" customFormat="1" ht="29.25" customHeight="1">
      <c r="B186" s="167"/>
      <c r="C186" s="168"/>
      <c r="D186" s="169" t="s">
        <v>69</v>
      </c>
      <c r="E186" s="207" t="s">
        <v>135</v>
      </c>
      <c r="F186" s="207" t="s">
        <v>330</v>
      </c>
      <c r="G186" s="168"/>
      <c r="H186" s="168"/>
      <c r="I186" s="171"/>
      <c r="J186" s="208">
        <f>BK186</f>
        <v>0</v>
      </c>
      <c r="K186" s="168"/>
      <c r="L186" s="173"/>
      <c r="M186" s="174"/>
      <c r="N186" s="175"/>
      <c r="O186" s="175"/>
      <c r="P186" s="176">
        <f>SUM(P187:P209)</f>
        <v>0</v>
      </c>
      <c r="Q186" s="175"/>
      <c r="R186" s="176">
        <f>SUM(R187:R209)</f>
        <v>4.28357</v>
      </c>
      <c r="S186" s="175"/>
      <c r="T186" s="177">
        <f>SUM(T187:T209)</f>
        <v>0</v>
      </c>
      <c r="AR186" s="178" t="s">
        <v>78</v>
      </c>
      <c r="AT186" s="179" t="s">
        <v>69</v>
      </c>
      <c r="AU186" s="179" t="s">
        <v>78</v>
      </c>
      <c r="AY186" s="178" t="s">
        <v>118</v>
      </c>
      <c r="BK186" s="180">
        <f>SUM(BK187:BK209)</f>
        <v>0</v>
      </c>
    </row>
    <row r="187" spans="2:65" s="1" customFormat="1" ht="57" customHeight="1">
      <c r="B187" s="39"/>
      <c r="C187" s="181" t="s">
        <v>331</v>
      </c>
      <c r="D187" s="181" t="s">
        <v>119</v>
      </c>
      <c r="E187" s="182" t="s">
        <v>332</v>
      </c>
      <c r="F187" s="183" t="s">
        <v>333</v>
      </c>
      <c r="G187" s="184" t="s">
        <v>177</v>
      </c>
      <c r="H187" s="185">
        <v>613.2</v>
      </c>
      <c r="I187" s="186"/>
      <c r="J187" s="187">
        <f>ROUND(I187*H187,2)</f>
        <v>0</v>
      </c>
      <c r="K187" s="183" t="s">
        <v>178</v>
      </c>
      <c r="L187" s="59"/>
      <c r="M187" s="188" t="s">
        <v>21</v>
      </c>
      <c r="N187" s="189" t="s">
        <v>41</v>
      </c>
      <c r="O187" s="40"/>
      <c r="P187" s="190">
        <f>O187*H187</f>
        <v>0</v>
      </c>
      <c r="Q187" s="190">
        <v>0</v>
      </c>
      <c r="R187" s="190">
        <f>Q187*H187</f>
        <v>0</v>
      </c>
      <c r="S187" s="190">
        <v>0</v>
      </c>
      <c r="T187" s="191">
        <f>S187*H187</f>
        <v>0</v>
      </c>
      <c r="AR187" s="22" t="s">
        <v>117</v>
      </c>
      <c r="AT187" s="22" t="s">
        <v>119</v>
      </c>
      <c r="AU187" s="22" t="s">
        <v>80</v>
      </c>
      <c r="AY187" s="22" t="s">
        <v>118</v>
      </c>
      <c r="BE187" s="192">
        <f>IF(N187="základní",J187,0)</f>
        <v>0</v>
      </c>
      <c r="BF187" s="192">
        <f>IF(N187="snížená",J187,0)</f>
        <v>0</v>
      </c>
      <c r="BG187" s="192">
        <f>IF(N187="zákl. přenesená",J187,0)</f>
        <v>0</v>
      </c>
      <c r="BH187" s="192">
        <f>IF(N187="sníž. přenesená",J187,0)</f>
        <v>0</v>
      </c>
      <c r="BI187" s="192">
        <f>IF(N187="nulová",J187,0)</f>
        <v>0</v>
      </c>
      <c r="BJ187" s="22" t="s">
        <v>78</v>
      </c>
      <c r="BK187" s="192">
        <f>ROUND(I187*H187,2)</f>
        <v>0</v>
      </c>
      <c r="BL187" s="22" t="s">
        <v>117</v>
      </c>
      <c r="BM187" s="22" t="s">
        <v>334</v>
      </c>
    </row>
    <row r="188" spans="2:47" s="1" customFormat="1" ht="243">
      <c r="B188" s="39"/>
      <c r="C188" s="61"/>
      <c r="D188" s="212" t="s">
        <v>180</v>
      </c>
      <c r="E188" s="61"/>
      <c r="F188" s="213" t="s">
        <v>335</v>
      </c>
      <c r="G188" s="61"/>
      <c r="H188" s="61"/>
      <c r="I188" s="154"/>
      <c r="J188" s="61"/>
      <c r="K188" s="61"/>
      <c r="L188" s="59"/>
      <c r="M188" s="211"/>
      <c r="N188" s="40"/>
      <c r="O188" s="40"/>
      <c r="P188" s="40"/>
      <c r="Q188" s="40"/>
      <c r="R188" s="40"/>
      <c r="S188" s="40"/>
      <c r="T188" s="76"/>
      <c r="AT188" s="22" t="s">
        <v>180</v>
      </c>
      <c r="AU188" s="22" t="s">
        <v>80</v>
      </c>
    </row>
    <row r="189" spans="2:51" s="11" customFormat="1" ht="13.5">
      <c r="B189" s="214"/>
      <c r="C189" s="215"/>
      <c r="D189" s="209" t="s">
        <v>187</v>
      </c>
      <c r="E189" s="216" t="s">
        <v>21</v>
      </c>
      <c r="F189" s="217" t="s">
        <v>336</v>
      </c>
      <c r="G189" s="215"/>
      <c r="H189" s="218">
        <v>613.2</v>
      </c>
      <c r="I189" s="219"/>
      <c r="J189" s="215"/>
      <c r="K189" s="215"/>
      <c r="L189" s="220"/>
      <c r="M189" s="221"/>
      <c r="N189" s="222"/>
      <c r="O189" s="222"/>
      <c r="P189" s="222"/>
      <c r="Q189" s="222"/>
      <c r="R189" s="222"/>
      <c r="S189" s="222"/>
      <c r="T189" s="223"/>
      <c r="AT189" s="224" t="s">
        <v>187</v>
      </c>
      <c r="AU189" s="224" t="s">
        <v>80</v>
      </c>
      <c r="AV189" s="11" t="s">
        <v>80</v>
      </c>
      <c r="AW189" s="11" t="s">
        <v>34</v>
      </c>
      <c r="AX189" s="11" t="s">
        <v>78</v>
      </c>
      <c r="AY189" s="224" t="s">
        <v>118</v>
      </c>
    </row>
    <row r="190" spans="2:65" s="1" customFormat="1" ht="22.5" customHeight="1">
      <c r="B190" s="39"/>
      <c r="C190" s="242" t="s">
        <v>337</v>
      </c>
      <c r="D190" s="242" t="s">
        <v>249</v>
      </c>
      <c r="E190" s="243" t="s">
        <v>338</v>
      </c>
      <c r="F190" s="244" t="s">
        <v>339</v>
      </c>
      <c r="G190" s="245" t="s">
        <v>252</v>
      </c>
      <c r="H190" s="246">
        <v>0.02</v>
      </c>
      <c r="I190" s="247"/>
      <c r="J190" s="248">
        <f>ROUND(I190*H190,2)</f>
        <v>0</v>
      </c>
      <c r="K190" s="244" t="s">
        <v>21</v>
      </c>
      <c r="L190" s="249"/>
      <c r="M190" s="250" t="s">
        <v>21</v>
      </c>
      <c r="N190" s="251" t="s">
        <v>41</v>
      </c>
      <c r="O190" s="40"/>
      <c r="P190" s="190">
        <f>O190*H190</f>
        <v>0</v>
      </c>
      <c r="Q190" s="190">
        <v>1</v>
      </c>
      <c r="R190" s="190">
        <f>Q190*H190</f>
        <v>0.02</v>
      </c>
      <c r="S190" s="190">
        <v>0</v>
      </c>
      <c r="T190" s="191">
        <f>S190*H190</f>
        <v>0</v>
      </c>
      <c r="AR190" s="22" t="s">
        <v>147</v>
      </c>
      <c r="AT190" s="22" t="s">
        <v>249</v>
      </c>
      <c r="AU190" s="22" t="s">
        <v>80</v>
      </c>
      <c r="AY190" s="22" t="s">
        <v>118</v>
      </c>
      <c r="BE190" s="192">
        <f>IF(N190="základní",J190,0)</f>
        <v>0</v>
      </c>
      <c r="BF190" s="192">
        <f>IF(N190="snížená",J190,0)</f>
        <v>0</v>
      </c>
      <c r="BG190" s="192">
        <f>IF(N190="zákl. přenesená",J190,0)</f>
        <v>0</v>
      </c>
      <c r="BH190" s="192">
        <f>IF(N190="sníž. přenesená",J190,0)</f>
        <v>0</v>
      </c>
      <c r="BI190" s="192">
        <f>IF(N190="nulová",J190,0)</f>
        <v>0</v>
      </c>
      <c r="BJ190" s="22" t="s">
        <v>78</v>
      </c>
      <c r="BK190" s="192">
        <f>ROUND(I190*H190,2)</f>
        <v>0</v>
      </c>
      <c r="BL190" s="22" t="s">
        <v>117</v>
      </c>
      <c r="BM190" s="22" t="s">
        <v>340</v>
      </c>
    </row>
    <row r="191" spans="2:51" s="11" customFormat="1" ht="13.5">
      <c r="B191" s="214"/>
      <c r="C191" s="215"/>
      <c r="D191" s="209" t="s">
        <v>187</v>
      </c>
      <c r="E191" s="216" t="s">
        <v>21</v>
      </c>
      <c r="F191" s="217" t="s">
        <v>341</v>
      </c>
      <c r="G191" s="215"/>
      <c r="H191" s="218">
        <v>0.02</v>
      </c>
      <c r="I191" s="219"/>
      <c r="J191" s="215"/>
      <c r="K191" s="215"/>
      <c r="L191" s="220"/>
      <c r="M191" s="221"/>
      <c r="N191" s="222"/>
      <c r="O191" s="222"/>
      <c r="P191" s="222"/>
      <c r="Q191" s="222"/>
      <c r="R191" s="222"/>
      <c r="S191" s="222"/>
      <c r="T191" s="223"/>
      <c r="AT191" s="224" t="s">
        <v>187</v>
      </c>
      <c r="AU191" s="224" t="s">
        <v>80</v>
      </c>
      <c r="AV191" s="11" t="s">
        <v>80</v>
      </c>
      <c r="AW191" s="11" t="s">
        <v>34</v>
      </c>
      <c r="AX191" s="11" t="s">
        <v>78</v>
      </c>
      <c r="AY191" s="224" t="s">
        <v>118</v>
      </c>
    </row>
    <row r="192" spans="2:65" s="1" customFormat="1" ht="22.5" customHeight="1">
      <c r="B192" s="39"/>
      <c r="C192" s="181" t="s">
        <v>342</v>
      </c>
      <c r="D192" s="181" t="s">
        <v>119</v>
      </c>
      <c r="E192" s="182" t="s">
        <v>343</v>
      </c>
      <c r="F192" s="183" t="s">
        <v>344</v>
      </c>
      <c r="G192" s="184" t="s">
        <v>177</v>
      </c>
      <c r="H192" s="185">
        <v>554.8</v>
      </c>
      <c r="I192" s="186"/>
      <c r="J192" s="187">
        <f>ROUND(I192*H192,2)</f>
        <v>0</v>
      </c>
      <c r="K192" s="183" t="s">
        <v>178</v>
      </c>
      <c r="L192" s="59"/>
      <c r="M192" s="188" t="s">
        <v>21</v>
      </c>
      <c r="N192" s="189" t="s">
        <v>41</v>
      </c>
      <c r="O192" s="40"/>
      <c r="P192" s="190">
        <f>O192*H192</f>
        <v>0</v>
      </c>
      <c r="Q192" s="190">
        <v>0</v>
      </c>
      <c r="R192" s="190">
        <f>Q192*H192</f>
        <v>0</v>
      </c>
      <c r="S192" s="190">
        <v>0</v>
      </c>
      <c r="T192" s="191">
        <f>S192*H192</f>
        <v>0</v>
      </c>
      <c r="AR192" s="22" t="s">
        <v>117</v>
      </c>
      <c r="AT192" s="22" t="s">
        <v>119</v>
      </c>
      <c r="AU192" s="22" t="s">
        <v>80</v>
      </c>
      <c r="AY192" s="22" t="s">
        <v>118</v>
      </c>
      <c r="BE192" s="192">
        <f>IF(N192="základní",J192,0)</f>
        <v>0</v>
      </c>
      <c r="BF192" s="192">
        <f>IF(N192="snížená",J192,0)</f>
        <v>0</v>
      </c>
      <c r="BG192" s="192">
        <f>IF(N192="zákl. přenesená",J192,0)</f>
        <v>0</v>
      </c>
      <c r="BH192" s="192">
        <f>IF(N192="sníž. přenesená",J192,0)</f>
        <v>0</v>
      </c>
      <c r="BI192" s="192">
        <f>IF(N192="nulová",J192,0)</f>
        <v>0</v>
      </c>
      <c r="BJ192" s="22" t="s">
        <v>78</v>
      </c>
      <c r="BK192" s="192">
        <f>ROUND(I192*H192,2)</f>
        <v>0</v>
      </c>
      <c r="BL192" s="22" t="s">
        <v>117</v>
      </c>
      <c r="BM192" s="22" t="s">
        <v>345</v>
      </c>
    </row>
    <row r="193" spans="2:65" s="1" customFormat="1" ht="31.5" customHeight="1">
      <c r="B193" s="39"/>
      <c r="C193" s="181" t="s">
        <v>346</v>
      </c>
      <c r="D193" s="181" t="s">
        <v>119</v>
      </c>
      <c r="E193" s="182" t="s">
        <v>347</v>
      </c>
      <c r="F193" s="183" t="s">
        <v>348</v>
      </c>
      <c r="G193" s="184" t="s">
        <v>177</v>
      </c>
      <c r="H193" s="185">
        <v>335.8</v>
      </c>
      <c r="I193" s="186"/>
      <c r="J193" s="187">
        <f>ROUND(I193*H193,2)</f>
        <v>0</v>
      </c>
      <c r="K193" s="183" t="s">
        <v>178</v>
      </c>
      <c r="L193" s="59"/>
      <c r="M193" s="188" t="s">
        <v>21</v>
      </c>
      <c r="N193" s="189" t="s">
        <v>41</v>
      </c>
      <c r="O193" s="40"/>
      <c r="P193" s="190">
        <f>O193*H193</f>
        <v>0</v>
      </c>
      <c r="Q193" s="190">
        <v>0</v>
      </c>
      <c r="R193" s="190">
        <f>Q193*H193</f>
        <v>0</v>
      </c>
      <c r="S193" s="190">
        <v>0</v>
      </c>
      <c r="T193" s="191">
        <f>S193*H193</f>
        <v>0</v>
      </c>
      <c r="AR193" s="22" t="s">
        <v>117</v>
      </c>
      <c r="AT193" s="22" t="s">
        <v>119</v>
      </c>
      <c r="AU193" s="22" t="s">
        <v>80</v>
      </c>
      <c r="AY193" s="22" t="s">
        <v>118</v>
      </c>
      <c r="BE193" s="192">
        <f>IF(N193="základní",J193,0)</f>
        <v>0</v>
      </c>
      <c r="BF193" s="192">
        <f>IF(N193="snížená",J193,0)</f>
        <v>0</v>
      </c>
      <c r="BG193" s="192">
        <f>IF(N193="zákl. přenesená",J193,0)</f>
        <v>0</v>
      </c>
      <c r="BH193" s="192">
        <f>IF(N193="sníž. přenesená",J193,0)</f>
        <v>0</v>
      </c>
      <c r="BI193" s="192">
        <f>IF(N193="nulová",J193,0)</f>
        <v>0</v>
      </c>
      <c r="BJ193" s="22" t="s">
        <v>78</v>
      </c>
      <c r="BK193" s="192">
        <f>ROUND(I193*H193,2)</f>
        <v>0</v>
      </c>
      <c r="BL193" s="22" t="s">
        <v>117</v>
      </c>
      <c r="BM193" s="22" t="s">
        <v>349</v>
      </c>
    </row>
    <row r="194" spans="2:47" s="1" customFormat="1" ht="27">
      <c r="B194" s="39"/>
      <c r="C194" s="61"/>
      <c r="D194" s="209" t="s">
        <v>180</v>
      </c>
      <c r="E194" s="61"/>
      <c r="F194" s="210" t="s">
        <v>350</v>
      </c>
      <c r="G194" s="61"/>
      <c r="H194" s="61"/>
      <c r="I194" s="154"/>
      <c r="J194" s="61"/>
      <c r="K194" s="61"/>
      <c r="L194" s="59"/>
      <c r="M194" s="211"/>
      <c r="N194" s="40"/>
      <c r="O194" s="40"/>
      <c r="P194" s="40"/>
      <c r="Q194" s="40"/>
      <c r="R194" s="40"/>
      <c r="S194" s="40"/>
      <c r="T194" s="76"/>
      <c r="AT194" s="22" t="s">
        <v>180</v>
      </c>
      <c r="AU194" s="22" t="s">
        <v>80</v>
      </c>
    </row>
    <row r="195" spans="2:65" s="1" customFormat="1" ht="22.5" customHeight="1">
      <c r="B195" s="39"/>
      <c r="C195" s="181" t="s">
        <v>351</v>
      </c>
      <c r="D195" s="181" t="s">
        <v>119</v>
      </c>
      <c r="E195" s="182" t="s">
        <v>352</v>
      </c>
      <c r="F195" s="183" t="s">
        <v>353</v>
      </c>
      <c r="G195" s="184" t="s">
        <v>177</v>
      </c>
      <c r="H195" s="185">
        <v>335.8</v>
      </c>
      <c r="I195" s="186"/>
      <c r="J195" s="187">
        <f>ROUND(I195*H195,2)</f>
        <v>0</v>
      </c>
      <c r="K195" s="183" t="s">
        <v>178</v>
      </c>
      <c r="L195" s="59"/>
      <c r="M195" s="188" t="s">
        <v>21</v>
      </c>
      <c r="N195" s="189" t="s">
        <v>41</v>
      </c>
      <c r="O195" s="40"/>
      <c r="P195" s="190">
        <f>O195*H195</f>
        <v>0</v>
      </c>
      <c r="Q195" s="190">
        <v>0</v>
      </c>
      <c r="R195" s="190">
        <f>Q195*H195</f>
        <v>0</v>
      </c>
      <c r="S195" s="190">
        <v>0</v>
      </c>
      <c r="T195" s="191">
        <f>S195*H195</f>
        <v>0</v>
      </c>
      <c r="AR195" s="22" t="s">
        <v>117</v>
      </c>
      <c r="AT195" s="22" t="s">
        <v>119</v>
      </c>
      <c r="AU195" s="22" t="s">
        <v>80</v>
      </c>
      <c r="AY195" s="22" t="s">
        <v>118</v>
      </c>
      <c r="BE195" s="192">
        <f>IF(N195="základní",J195,0)</f>
        <v>0</v>
      </c>
      <c r="BF195" s="192">
        <f>IF(N195="snížená",J195,0)</f>
        <v>0</v>
      </c>
      <c r="BG195" s="192">
        <f>IF(N195="zákl. přenesená",J195,0)</f>
        <v>0</v>
      </c>
      <c r="BH195" s="192">
        <f>IF(N195="sníž. přenesená",J195,0)</f>
        <v>0</v>
      </c>
      <c r="BI195" s="192">
        <f>IF(N195="nulová",J195,0)</f>
        <v>0</v>
      </c>
      <c r="BJ195" s="22" t="s">
        <v>78</v>
      </c>
      <c r="BK195" s="192">
        <f>ROUND(I195*H195,2)</f>
        <v>0</v>
      </c>
      <c r="BL195" s="22" t="s">
        <v>117</v>
      </c>
      <c r="BM195" s="22" t="s">
        <v>354</v>
      </c>
    </row>
    <row r="196" spans="2:65" s="1" customFormat="1" ht="22.5" customHeight="1">
      <c r="B196" s="39"/>
      <c r="C196" s="181" t="s">
        <v>355</v>
      </c>
      <c r="D196" s="181" t="s">
        <v>119</v>
      </c>
      <c r="E196" s="182" t="s">
        <v>356</v>
      </c>
      <c r="F196" s="183" t="s">
        <v>357</v>
      </c>
      <c r="G196" s="184" t="s">
        <v>177</v>
      </c>
      <c r="H196" s="185">
        <v>379.6</v>
      </c>
      <c r="I196" s="186"/>
      <c r="J196" s="187">
        <f>ROUND(I196*H196,2)</f>
        <v>0</v>
      </c>
      <c r="K196" s="183" t="s">
        <v>178</v>
      </c>
      <c r="L196" s="59"/>
      <c r="M196" s="188" t="s">
        <v>21</v>
      </c>
      <c r="N196" s="189" t="s">
        <v>41</v>
      </c>
      <c r="O196" s="40"/>
      <c r="P196" s="190">
        <f>O196*H196</f>
        <v>0</v>
      </c>
      <c r="Q196" s="190">
        <v>0</v>
      </c>
      <c r="R196" s="190">
        <f>Q196*H196</f>
        <v>0</v>
      </c>
      <c r="S196" s="190">
        <v>0</v>
      </c>
      <c r="T196" s="191">
        <f>S196*H196</f>
        <v>0</v>
      </c>
      <c r="AR196" s="22" t="s">
        <v>117</v>
      </c>
      <c r="AT196" s="22" t="s">
        <v>119</v>
      </c>
      <c r="AU196" s="22" t="s">
        <v>80</v>
      </c>
      <c r="AY196" s="22" t="s">
        <v>118</v>
      </c>
      <c r="BE196" s="192">
        <f>IF(N196="základní",J196,0)</f>
        <v>0</v>
      </c>
      <c r="BF196" s="192">
        <f>IF(N196="snížená",J196,0)</f>
        <v>0</v>
      </c>
      <c r="BG196" s="192">
        <f>IF(N196="zákl. přenesená",J196,0)</f>
        <v>0</v>
      </c>
      <c r="BH196" s="192">
        <f>IF(N196="sníž. přenesená",J196,0)</f>
        <v>0</v>
      </c>
      <c r="BI196" s="192">
        <f>IF(N196="nulová",J196,0)</f>
        <v>0</v>
      </c>
      <c r="BJ196" s="22" t="s">
        <v>78</v>
      </c>
      <c r="BK196" s="192">
        <f>ROUND(I196*H196,2)</f>
        <v>0</v>
      </c>
      <c r="BL196" s="22" t="s">
        <v>117</v>
      </c>
      <c r="BM196" s="22" t="s">
        <v>358</v>
      </c>
    </row>
    <row r="197" spans="2:65" s="1" customFormat="1" ht="31.5" customHeight="1">
      <c r="B197" s="39"/>
      <c r="C197" s="181" t="s">
        <v>359</v>
      </c>
      <c r="D197" s="181" t="s">
        <v>119</v>
      </c>
      <c r="E197" s="182" t="s">
        <v>360</v>
      </c>
      <c r="F197" s="183" t="s">
        <v>361</v>
      </c>
      <c r="G197" s="184" t="s">
        <v>177</v>
      </c>
      <c r="H197" s="185">
        <v>379.6</v>
      </c>
      <c r="I197" s="186"/>
      <c r="J197" s="187">
        <f>ROUND(I197*H197,2)</f>
        <v>0</v>
      </c>
      <c r="K197" s="183" t="s">
        <v>178</v>
      </c>
      <c r="L197" s="59"/>
      <c r="M197" s="188" t="s">
        <v>21</v>
      </c>
      <c r="N197" s="189" t="s">
        <v>41</v>
      </c>
      <c r="O197" s="40"/>
      <c r="P197" s="190">
        <f>O197*H197</f>
        <v>0</v>
      </c>
      <c r="Q197" s="190">
        <v>0</v>
      </c>
      <c r="R197" s="190">
        <f>Q197*H197</f>
        <v>0</v>
      </c>
      <c r="S197" s="190">
        <v>0</v>
      </c>
      <c r="T197" s="191">
        <f>S197*H197</f>
        <v>0</v>
      </c>
      <c r="AR197" s="22" t="s">
        <v>117</v>
      </c>
      <c r="AT197" s="22" t="s">
        <v>119</v>
      </c>
      <c r="AU197" s="22" t="s">
        <v>80</v>
      </c>
      <c r="AY197" s="22" t="s">
        <v>118</v>
      </c>
      <c r="BE197" s="192">
        <f>IF(N197="základní",J197,0)</f>
        <v>0</v>
      </c>
      <c r="BF197" s="192">
        <f>IF(N197="snížená",J197,0)</f>
        <v>0</v>
      </c>
      <c r="BG197" s="192">
        <f>IF(N197="zákl. přenesená",J197,0)</f>
        <v>0</v>
      </c>
      <c r="BH197" s="192">
        <f>IF(N197="sníž. přenesená",J197,0)</f>
        <v>0</v>
      </c>
      <c r="BI197" s="192">
        <f>IF(N197="nulová",J197,0)</f>
        <v>0</v>
      </c>
      <c r="BJ197" s="22" t="s">
        <v>78</v>
      </c>
      <c r="BK197" s="192">
        <f>ROUND(I197*H197,2)</f>
        <v>0</v>
      </c>
      <c r="BL197" s="22" t="s">
        <v>117</v>
      </c>
      <c r="BM197" s="22" t="s">
        <v>362</v>
      </c>
    </row>
    <row r="198" spans="2:65" s="1" customFormat="1" ht="22.5" customHeight="1">
      <c r="B198" s="39"/>
      <c r="C198" s="181" t="s">
        <v>363</v>
      </c>
      <c r="D198" s="181" t="s">
        <v>119</v>
      </c>
      <c r="E198" s="182" t="s">
        <v>364</v>
      </c>
      <c r="F198" s="183" t="s">
        <v>365</v>
      </c>
      <c r="G198" s="184" t="s">
        <v>202</v>
      </c>
      <c r="H198" s="185">
        <v>43.8</v>
      </c>
      <c r="I198" s="186"/>
      <c r="J198" s="187">
        <f>ROUND(I198*H198,2)</f>
        <v>0</v>
      </c>
      <c r="K198" s="183" t="s">
        <v>178</v>
      </c>
      <c r="L198" s="59"/>
      <c r="M198" s="188" t="s">
        <v>21</v>
      </c>
      <c r="N198" s="189" t="s">
        <v>41</v>
      </c>
      <c r="O198" s="40"/>
      <c r="P198" s="190">
        <f>O198*H198</f>
        <v>0</v>
      </c>
      <c r="Q198" s="190">
        <v>0</v>
      </c>
      <c r="R198" s="190">
        <f>Q198*H198</f>
        <v>0</v>
      </c>
      <c r="S198" s="190">
        <v>0</v>
      </c>
      <c r="T198" s="191">
        <f>S198*H198</f>
        <v>0</v>
      </c>
      <c r="AR198" s="22" t="s">
        <v>117</v>
      </c>
      <c r="AT198" s="22" t="s">
        <v>119</v>
      </c>
      <c r="AU198" s="22" t="s">
        <v>80</v>
      </c>
      <c r="AY198" s="22" t="s">
        <v>118</v>
      </c>
      <c r="BE198" s="192">
        <f>IF(N198="základní",J198,0)</f>
        <v>0</v>
      </c>
      <c r="BF198" s="192">
        <f>IF(N198="snížená",J198,0)</f>
        <v>0</v>
      </c>
      <c r="BG198" s="192">
        <f>IF(N198="zákl. přenesená",J198,0)</f>
        <v>0</v>
      </c>
      <c r="BH198" s="192">
        <f>IF(N198="sníž. přenesená",J198,0)</f>
        <v>0</v>
      </c>
      <c r="BI198" s="192">
        <f>IF(N198="nulová",J198,0)</f>
        <v>0</v>
      </c>
      <c r="BJ198" s="22" t="s">
        <v>78</v>
      </c>
      <c r="BK198" s="192">
        <f>ROUND(I198*H198,2)</f>
        <v>0</v>
      </c>
      <c r="BL198" s="22" t="s">
        <v>117</v>
      </c>
      <c r="BM198" s="22" t="s">
        <v>366</v>
      </c>
    </row>
    <row r="199" spans="2:47" s="1" customFormat="1" ht="54">
      <c r="B199" s="39"/>
      <c r="C199" s="61"/>
      <c r="D199" s="212" t="s">
        <v>180</v>
      </c>
      <c r="E199" s="61"/>
      <c r="F199" s="213" t="s">
        <v>367</v>
      </c>
      <c r="G199" s="61"/>
      <c r="H199" s="61"/>
      <c r="I199" s="154"/>
      <c r="J199" s="61"/>
      <c r="K199" s="61"/>
      <c r="L199" s="59"/>
      <c r="M199" s="211"/>
      <c r="N199" s="40"/>
      <c r="O199" s="40"/>
      <c r="P199" s="40"/>
      <c r="Q199" s="40"/>
      <c r="R199" s="40"/>
      <c r="S199" s="40"/>
      <c r="T199" s="76"/>
      <c r="AT199" s="22" t="s">
        <v>180</v>
      </c>
      <c r="AU199" s="22" t="s">
        <v>80</v>
      </c>
    </row>
    <row r="200" spans="2:51" s="11" customFormat="1" ht="13.5">
      <c r="B200" s="214"/>
      <c r="C200" s="215"/>
      <c r="D200" s="209" t="s">
        <v>187</v>
      </c>
      <c r="E200" s="216" t="s">
        <v>21</v>
      </c>
      <c r="F200" s="217" t="s">
        <v>368</v>
      </c>
      <c r="G200" s="215"/>
      <c r="H200" s="218">
        <v>43.8</v>
      </c>
      <c r="I200" s="219"/>
      <c r="J200" s="215"/>
      <c r="K200" s="215"/>
      <c r="L200" s="220"/>
      <c r="M200" s="221"/>
      <c r="N200" s="222"/>
      <c r="O200" s="222"/>
      <c r="P200" s="222"/>
      <c r="Q200" s="222"/>
      <c r="R200" s="222"/>
      <c r="S200" s="222"/>
      <c r="T200" s="223"/>
      <c r="AT200" s="224" t="s">
        <v>187</v>
      </c>
      <c r="AU200" s="224" t="s">
        <v>80</v>
      </c>
      <c r="AV200" s="11" t="s">
        <v>80</v>
      </c>
      <c r="AW200" s="11" t="s">
        <v>34</v>
      </c>
      <c r="AX200" s="11" t="s">
        <v>78</v>
      </c>
      <c r="AY200" s="224" t="s">
        <v>118</v>
      </c>
    </row>
    <row r="201" spans="2:65" s="1" customFormat="1" ht="22.5" customHeight="1">
      <c r="B201" s="39"/>
      <c r="C201" s="181" t="s">
        <v>369</v>
      </c>
      <c r="D201" s="181" t="s">
        <v>119</v>
      </c>
      <c r="E201" s="182" t="s">
        <v>370</v>
      </c>
      <c r="F201" s="183" t="s">
        <v>371</v>
      </c>
      <c r="G201" s="184" t="s">
        <v>317</v>
      </c>
      <c r="H201" s="185">
        <v>618.2</v>
      </c>
      <c r="I201" s="186"/>
      <c r="J201" s="187">
        <f>ROUND(I201*H201,2)</f>
        <v>0</v>
      </c>
      <c r="K201" s="183" t="s">
        <v>178</v>
      </c>
      <c r="L201" s="59"/>
      <c r="M201" s="188" t="s">
        <v>21</v>
      </c>
      <c r="N201" s="189" t="s">
        <v>41</v>
      </c>
      <c r="O201" s="40"/>
      <c r="P201" s="190">
        <f>O201*H201</f>
        <v>0</v>
      </c>
      <c r="Q201" s="190">
        <v>0.0036</v>
      </c>
      <c r="R201" s="190">
        <f>Q201*H201</f>
        <v>2.22552</v>
      </c>
      <c r="S201" s="190">
        <v>0</v>
      </c>
      <c r="T201" s="191">
        <f>S201*H201</f>
        <v>0</v>
      </c>
      <c r="AR201" s="22" t="s">
        <v>117</v>
      </c>
      <c r="AT201" s="22" t="s">
        <v>119</v>
      </c>
      <c r="AU201" s="22" t="s">
        <v>80</v>
      </c>
      <c r="AY201" s="22" t="s">
        <v>118</v>
      </c>
      <c r="BE201" s="192">
        <f>IF(N201="základní",J201,0)</f>
        <v>0</v>
      </c>
      <c r="BF201" s="192">
        <f>IF(N201="snížená",J201,0)</f>
        <v>0</v>
      </c>
      <c r="BG201" s="192">
        <f>IF(N201="zákl. přenesená",J201,0)</f>
        <v>0</v>
      </c>
      <c r="BH201" s="192">
        <f>IF(N201="sníž. přenesená",J201,0)</f>
        <v>0</v>
      </c>
      <c r="BI201" s="192">
        <f>IF(N201="nulová",J201,0)</f>
        <v>0</v>
      </c>
      <c r="BJ201" s="22" t="s">
        <v>78</v>
      </c>
      <c r="BK201" s="192">
        <f>ROUND(I201*H201,2)</f>
        <v>0</v>
      </c>
      <c r="BL201" s="22" t="s">
        <v>117</v>
      </c>
      <c r="BM201" s="22" t="s">
        <v>372</v>
      </c>
    </row>
    <row r="202" spans="2:47" s="1" customFormat="1" ht="54">
      <c r="B202" s="39"/>
      <c r="C202" s="61"/>
      <c r="D202" s="209" t="s">
        <v>180</v>
      </c>
      <c r="E202" s="61"/>
      <c r="F202" s="210" t="s">
        <v>373</v>
      </c>
      <c r="G202" s="61"/>
      <c r="H202" s="61"/>
      <c r="I202" s="154"/>
      <c r="J202" s="61"/>
      <c r="K202" s="61"/>
      <c r="L202" s="59"/>
      <c r="M202" s="211"/>
      <c r="N202" s="40"/>
      <c r="O202" s="40"/>
      <c r="P202" s="40"/>
      <c r="Q202" s="40"/>
      <c r="R202" s="40"/>
      <c r="S202" s="40"/>
      <c r="T202" s="76"/>
      <c r="AT202" s="22" t="s">
        <v>180</v>
      </c>
      <c r="AU202" s="22" t="s">
        <v>80</v>
      </c>
    </row>
    <row r="203" spans="2:65" s="1" customFormat="1" ht="57" customHeight="1">
      <c r="B203" s="39"/>
      <c r="C203" s="181" t="s">
        <v>374</v>
      </c>
      <c r="D203" s="181" t="s">
        <v>119</v>
      </c>
      <c r="E203" s="182" t="s">
        <v>375</v>
      </c>
      <c r="F203" s="183" t="s">
        <v>376</v>
      </c>
      <c r="G203" s="184" t="s">
        <v>177</v>
      </c>
      <c r="H203" s="185">
        <v>7</v>
      </c>
      <c r="I203" s="186"/>
      <c r="J203" s="187">
        <f>ROUND(I203*H203,2)</f>
        <v>0</v>
      </c>
      <c r="K203" s="183" t="s">
        <v>178</v>
      </c>
      <c r="L203" s="59"/>
      <c r="M203" s="188" t="s">
        <v>21</v>
      </c>
      <c r="N203" s="189" t="s">
        <v>41</v>
      </c>
      <c r="O203" s="40"/>
      <c r="P203" s="190">
        <f>O203*H203</f>
        <v>0</v>
      </c>
      <c r="Q203" s="190">
        <v>0.08425</v>
      </c>
      <c r="R203" s="190">
        <f>Q203*H203</f>
        <v>0.58975</v>
      </c>
      <c r="S203" s="190">
        <v>0</v>
      </c>
      <c r="T203" s="191">
        <f>S203*H203</f>
        <v>0</v>
      </c>
      <c r="AR203" s="22" t="s">
        <v>117</v>
      </c>
      <c r="AT203" s="22" t="s">
        <v>119</v>
      </c>
      <c r="AU203" s="22" t="s">
        <v>80</v>
      </c>
      <c r="AY203" s="22" t="s">
        <v>118</v>
      </c>
      <c r="BE203" s="192">
        <f>IF(N203="základní",J203,0)</f>
        <v>0</v>
      </c>
      <c r="BF203" s="192">
        <f>IF(N203="snížená",J203,0)</f>
        <v>0</v>
      </c>
      <c r="BG203" s="192">
        <f>IF(N203="zákl. přenesená",J203,0)</f>
        <v>0</v>
      </c>
      <c r="BH203" s="192">
        <f>IF(N203="sníž. přenesená",J203,0)</f>
        <v>0</v>
      </c>
      <c r="BI203" s="192">
        <f>IF(N203="nulová",J203,0)</f>
        <v>0</v>
      </c>
      <c r="BJ203" s="22" t="s">
        <v>78</v>
      </c>
      <c r="BK203" s="192">
        <f>ROUND(I203*H203,2)</f>
        <v>0</v>
      </c>
      <c r="BL203" s="22" t="s">
        <v>117</v>
      </c>
      <c r="BM203" s="22" t="s">
        <v>377</v>
      </c>
    </row>
    <row r="204" spans="2:47" s="1" customFormat="1" ht="121.5">
      <c r="B204" s="39"/>
      <c r="C204" s="61"/>
      <c r="D204" s="209" t="s">
        <v>180</v>
      </c>
      <c r="E204" s="61"/>
      <c r="F204" s="210" t="s">
        <v>378</v>
      </c>
      <c r="G204" s="61"/>
      <c r="H204" s="61"/>
      <c r="I204" s="154"/>
      <c r="J204" s="61"/>
      <c r="K204" s="61"/>
      <c r="L204" s="59"/>
      <c r="M204" s="211"/>
      <c r="N204" s="40"/>
      <c r="O204" s="40"/>
      <c r="P204" s="40"/>
      <c r="Q204" s="40"/>
      <c r="R204" s="40"/>
      <c r="S204" s="40"/>
      <c r="T204" s="76"/>
      <c r="AT204" s="22" t="s">
        <v>180</v>
      </c>
      <c r="AU204" s="22" t="s">
        <v>80</v>
      </c>
    </row>
    <row r="205" spans="2:65" s="1" customFormat="1" ht="22.5" customHeight="1">
      <c r="B205" s="39"/>
      <c r="C205" s="242" t="s">
        <v>379</v>
      </c>
      <c r="D205" s="242" t="s">
        <v>249</v>
      </c>
      <c r="E205" s="243" t="s">
        <v>380</v>
      </c>
      <c r="F205" s="244" t="s">
        <v>381</v>
      </c>
      <c r="G205" s="245" t="s">
        <v>177</v>
      </c>
      <c r="H205" s="246">
        <v>7</v>
      </c>
      <c r="I205" s="247"/>
      <c r="J205" s="248">
        <f>ROUND(I205*H205,2)</f>
        <v>0</v>
      </c>
      <c r="K205" s="244" t="s">
        <v>284</v>
      </c>
      <c r="L205" s="249"/>
      <c r="M205" s="250" t="s">
        <v>21</v>
      </c>
      <c r="N205" s="251" t="s">
        <v>41</v>
      </c>
      <c r="O205" s="40"/>
      <c r="P205" s="190">
        <f>O205*H205</f>
        <v>0</v>
      </c>
      <c r="Q205" s="190">
        <v>0.131</v>
      </c>
      <c r="R205" s="190">
        <f>Q205*H205</f>
        <v>0.917</v>
      </c>
      <c r="S205" s="190">
        <v>0</v>
      </c>
      <c r="T205" s="191">
        <f>S205*H205</f>
        <v>0</v>
      </c>
      <c r="AR205" s="22" t="s">
        <v>147</v>
      </c>
      <c r="AT205" s="22" t="s">
        <v>249</v>
      </c>
      <c r="AU205" s="22" t="s">
        <v>80</v>
      </c>
      <c r="AY205" s="22" t="s">
        <v>118</v>
      </c>
      <c r="BE205" s="192">
        <f>IF(N205="základní",J205,0)</f>
        <v>0</v>
      </c>
      <c r="BF205" s="192">
        <f>IF(N205="snížená",J205,0)</f>
        <v>0</v>
      </c>
      <c r="BG205" s="192">
        <f>IF(N205="zákl. přenesená",J205,0)</f>
        <v>0</v>
      </c>
      <c r="BH205" s="192">
        <f>IF(N205="sníž. přenesená",J205,0)</f>
        <v>0</v>
      </c>
      <c r="BI205" s="192">
        <f>IF(N205="nulová",J205,0)</f>
        <v>0</v>
      </c>
      <c r="BJ205" s="22" t="s">
        <v>78</v>
      </c>
      <c r="BK205" s="192">
        <f>ROUND(I205*H205,2)</f>
        <v>0</v>
      </c>
      <c r="BL205" s="22" t="s">
        <v>117</v>
      </c>
      <c r="BM205" s="22" t="s">
        <v>382</v>
      </c>
    </row>
    <row r="206" spans="2:65" s="1" customFormat="1" ht="57" customHeight="1">
      <c r="B206" s="39"/>
      <c r="C206" s="181" t="s">
        <v>383</v>
      </c>
      <c r="D206" s="181" t="s">
        <v>119</v>
      </c>
      <c r="E206" s="182" t="s">
        <v>384</v>
      </c>
      <c r="F206" s="183" t="s">
        <v>385</v>
      </c>
      <c r="G206" s="184" t="s">
        <v>177</v>
      </c>
      <c r="H206" s="185">
        <v>2</v>
      </c>
      <c r="I206" s="186"/>
      <c r="J206" s="187">
        <f>ROUND(I206*H206,2)</f>
        <v>0</v>
      </c>
      <c r="K206" s="183" t="s">
        <v>178</v>
      </c>
      <c r="L206" s="59"/>
      <c r="M206" s="188" t="s">
        <v>21</v>
      </c>
      <c r="N206" s="189" t="s">
        <v>41</v>
      </c>
      <c r="O206" s="40"/>
      <c r="P206" s="190">
        <f>O206*H206</f>
        <v>0</v>
      </c>
      <c r="Q206" s="190">
        <v>0.08565</v>
      </c>
      <c r="R206" s="190">
        <f>Q206*H206</f>
        <v>0.1713</v>
      </c>
      <c r="S206" s="190">
        <v>0</v>
      </c>
      <c r="T206" s="191">
        <f>S206*H206</f>
        <v>0</v>
      </c>
      <c r="AR206" s="22" t="s">
        <v>117</v>
      </c>
      <c r="AT206" s="22" t="s">
        <v>119</v>
      </c>
      <c r="AU206" s="22" t="s">
        <v>80</v>
      </c>
      <c r="AY206" s="22" t="s">
        <v>118</v>
      </c>
      <c r="BE206" s="192">
        <f>IF(N206="základní",J206,0)</f>
        <v>0</v>
      </c>
      <c r="BF206" s="192">
        <f>IF(N206="snížená",J206,0)</f>
        <v>0</v>
      </c>
      <c r="BG206" s="192">
        <f>IF(N206="zákl. přenesená",J206,0)</f>
        <v>0</v>
      </c>
      <c r="BH206" s="192">
        <f>IF(N206="sníž. přenesená",J206,0)</f>
        <v>0</v>
      </c>
      <c r="BI206" s="192">
        <f>IF(N206="nulová",J206,0)</f>
        <v>0</v>
      </c>
      <c r="BJ206" s="22" t="s">
        <v>78</v>
      </c>
      <c r="BK206" s="192">
        <f>ROUND(I206*H206,2)</f>
        <v>0</v>
      </c>
      <c r="BL206" s="22" t="s">
        <v>117</v>
      </c>
      <c r="BM206" s="22" t="s">
        <v>386</v>
      </c>
    </row>
    <row r="207" spans="2:47" s="1" customFormat="1" ht="121.5">
      <c r="B207" s="39"/>
      <c r="C207" s="61"/>
      <c r="D207" s="212" t="s">
        <v>180</v>
      </c>
      <c r="E207" s="61"/>
      <c r="F207" s="213" t="s">
        <v>378</v>
      </c>
      <c r="G207" s="61"/>
      <c r="H207" s="61"/>
      <c r="I207" s="154"/>
      <c r="J207" s="61"/>
      <c r="K207" s="61"/>
      <c r="L207" s="59"/>
      <c r="M207" s="211"/>
      <c r="N207" s="40"/>
      <c r="O207" s="40"/>
      <c r="P207" s="40"/>
      <c r="Q207" s="40"/>
      <c r="R207" s="40"/>
      <c r="S207" s="40"/>
      <c r="T207" s="76"/>
      <c r="AT207" s="22" t="s">
        <v>180</v>
      </c>
      <c r="AU207" s="22" t="s">
        <v>80</v>
      </c>
    </row>
    <row r="208" spans="2:51" s="11" customFormat="1" ht="13.5">
      <c r="B208" s="214"/>
      <c r="C208" s="215"/>
      <c r="D208" s="209" t="s">
        <v>187</v>
      </c>
      <c r="E208" s="216" t="s">
        <v>21</v>
      </c>
      <c r="F208" s="217" t="s">
        <v>387</v>
      </c>
      <c r="G208" s="215"/>
      <c r="H208" s="218">
        <v>2</v>
      </c>
      <c r="I208" s="219"/>
      <c r="J208" s="215"/>
      <c r="K208" s="215"/>
      <c r="L208" s="220"/>
      <c r="M208" s="221"/>
      <c r="N208" s="222"/>
      <c r="O208" s="222"/>
      <c r="P208" s="222"/>
      <c r="Q208" s="222"/>
      <c r="R208" s="222"/>
      <c r="S208" s="222"/>
      <c r="T208" s="223"/>
      <c r="AT208" s="224" t="s">
        <v>187</v>
      </c>
      <c r="AU208" s="224" t="s">
        <v>80</v>
      </c>
      <c r="AV208" s="11" t="s">
        <v>80</v>
      </c>
      <c r="AW208" s="11" t="s">
        <v>34</v>
      </c>
      <c r="AX208" s="11" t="s">
        <v>78</v>
      </c>
      <c r="AY208" s="224" t="s">
        <v>118</v>
      </c>
    </row>
    <row r="209" spans="2:65" s="1" customFormat="1" ht="22.5" customHeight="1">
      <c r="B209" s="39"/>
      <c r="C209" s="242" t="s">
        <v>388</v>
      </c>
      <c r="D209" s="242" t="s">
        <v>249</v>
      </c>
      <c r="E209" s="243" t="s">
        <v>389</v>
      </c>
      <c r="F209" s="244" t="s">
        <v>390</v>
      </c>
      <c r="G209" s="245" t="s">
        <v>177</v>
      </c>
      <c r="H209" s="246">
        <v>2</v>
      </c>
      <c r="I209" s="247"/>
      <c r="J209" s="248">
        <f>ROUND(I209*H209,2)</f>
        <v>0</v>
      </c>
      <c r="K209" s="244" t="s">
        <v>284</v>
      </c>
      <c r="L209" s="249"/>
      <c r="M209" s="250" t="s">
        <v>21</v>
      </c>
      <c r="N209" s="251" t="s">
        <v>41</v>
      </c>
      <c r="O209" s="40"/>
      <c r="P209" s="190">
        <f>O209*H209</f>
        <v>0</v>
      </c>
      <c r="Q209" s="190">
        <v>0.18</v>
      </c>
      <c r="R209" s="190">
        <f>Q209*H209</f>
        <v>0.36</v>
      </c>
      <c r="S209" s="190">
        <v>0</v>
      </c>
      <c r="T209" s="191">
        <f>S209*H209</f>
        <v>0</v>
      </c>
      <c r="AR209" s="22" t="s">
        <v>147</v>
      </c>
      <c r="AT209" s="22" t="s">
        <v>249</v>
      </c>
      <c r="AU209" s="22" t="s">
        <v>80</v>
      </c>
      <c r="AY209" s="22" t="s">
        <v>118</v>
      </c>
      <c r="BE209" s="192">
        <f>IF(N209="základní",J209,0)</f>
        <v>0</v>
      </c>
      <c r="BF209" s="192">
        <f>IF(N209="snížená",J209,0)</f>
        <v>0</v>
      </c>
      <c r="BG209" s="192">
        <f>IF(N209="zákl. přenesená",J209,0)</f>
        <v>0</v>
      </c>
      <c r="BH209" s="192">
        <f>IF(N209="sníž. přenesená",J209,0)</f>
        <v>0</v>
      </c>
      <c r="BI209" s="192">
        <f>IF(N209="nulová",J209,0)</f>
        <v>0</v>
      </c>
      <c r="BJ209" s="22" t="s">
        <v>78</v>
      </c>
      <c r="BK209" s="192">
        <f>ROUND(I209*H209,2)</f>
        <v>0</v>
      </c>
      <c r="BL209" s="22" t="s">
        <v>117</v>
      </c>
      <c r="BM209" s="22" t="s">
        <v>391</v>
      </c>
    </row>
    <row r="210" spans="2:63" s="9" customFormat="1" ht="29.25" customHeight="1">
      <c r="B210" s="167"/>
      <c r="C210" s="168"/>
      <c r="D210" s="204" t="s">
        <v>69</v>
      </c>
      <c r="E210" s="252" t="s">
        <v>147</v>
      </c>
      <c r="F210" s="252" t="s">
        <v>392</v>
      </c>
      <c r="G210" s="168"/>
      <c r="H210" s="168"/>
      <c r="I210" s="171"/>
      <c r="J210" s="253">
        <f>BK210</f>
        <v>0</v>
      </c>
      <c r="K210" s="168"/>
      <c r="L210" s="173"/>
      <c r="M210" s="174"/>
      <c r="N210" s="175"/>
      <c r="O210" s="175"/>
      <c r="P210" s="176">
        <v>0</v>
      </c>
      <c r="Q210" s="175"/>
      <c r="R210" s="176">
        <v>0</v>
      </c>
      <c r="S210" s="175"/>
      <c r="T210" s="177">
        <v>0</v>
      </c>
      <c r="AR210" s="178" t="s">
        <v>78</v>
      </c>
      <c r="AT210" s="179" t="s">
        <v>69</v>
      </c>
      <c r="AU210" s="179" t="s">
        <v>78</v>
      </c>
      <c r="AY210" s="178" t="s">
        <v>118</v>
      </c>
      <c r="BK210" s="180">
        <v>0</v>
      </c>
    </row>
    <row r="211" spans="2:63" s="9" customFormat="1" ht="19.5" customHeight="1">
      <c r="B211" s="167"/>
      <c r="C211" s="168"/>
      <c r="D211" s="169" t="s">
        <v>69</v>
      </c>
      <c r="E211" s="207" t="s">
        <v>151</v>
      </c>
      <c r="F211" s="207" t="s">
        <v>393</v>
      </c>
      <c r="G211" s="168"/>
      <c r="H211" s="168"/>
      <c r="I211" s="171"/>
      <c r="J211" s="208">
        <f>BK211</f>
        <v>0</v>
      </c>
      <c r="K211" s="168"/>
      <c r="L211" s="173"/>
      <c r="M211" s="174"/>
      <c r="N211" s="175"/>
      <c r="O211" s="175"/>
      <c r="P211" s="176">
        <f>SUM(P212:P284)</f>
        <v>0</v>
      </c>
      <c r="Q211" s="175"/>
      <c r="R211" s="176">
        <f>SUM(R212:R284)</f>
        <v>81.25527650000001</v>
      </c>
      <c r="S211" s="175"/>
      <c r="T211" s="177">
        <f>SUM(T212:T284)</f>
        <v>16.126</v>
      </c>
      <c r="AR211" s="178" t="s">
        <v>78</v>
      </c>
      <c r="AT211" s="179" t="s">
        <v>69</v>
      </c>
      <c r="AU211" s="179" t="s">
        <v>78</v>
      </c>
      <c r="AY211" s="178" t="s">
        <v>118</v>
      </c>
      <c r="BK211" s="180">
        <f>SUM(BK212:BK284)</f>
        <v>0</v>
      </c>
    </row>
    <row r="212" spans="2:65" s="1" customFormat="1" ht="22.5" customHeight="1">
      <c r="B212" s="39"/>
      <c r="C212" s="181" t="s">
        <v>394</v>
      </c>
      <c r="D212" s="181" t="s">
        <v>119</v>
      </c>
      <c r="E212" s="182" t="s">
        <v>395</v>
      </c>
      <c r="F212" s="183" t="s">
        <v>396</v>
      </c>
      <c r="G212" s="184" t="s">
        <v>317</v>
      </c>
      <c r="H212" s="185">
        <v>23.3</v>
      </c>
      <c r="I212" s="186"/>
      <c r="J212" s="187">
        <f>ROUND(I212*H212,2)</f>
        <v>0</v>
      </c>
      <c r="K212" s="183" t="s">
        <v>178</v>
      </c>
      <c r="L212" s="59"/>
      <c r="M212" s="188" t="s">
        <v>21</v>
      </c>
      <c r="N212" s="189" t="s">
        <v>41</v>
      </c>
      <c r="O212" s="40"/>
      <c r="P212" s="190">
        <f>O212*H212</f>
        <v>0</v>
      </c>
      <c r="Q212" s="190">
        <v>0.04008</v>
      </c>
      <c r="R212" s="190">
        <f>Q212*H212</f>
        <v>0.933864</v>
      </c>
      <c r="S212" s="190">
        <v>0</v>
      </c>
      <c r="T212" s="191">
        <f>S212*H212</f>
        <v>0</v>
      </c>
      <c r="AR212" s="22" t="s">
        <v>117</v>
      </c>
      <c r="AT212" s="22" t="s">
        <v>119</v>
      </c>
      <c r="AU212" s="22" t="s">
        <v>80</v>
      </c>
      <c r="AY212" s="22" t="s">
        <v>118</v>
      </c>
      <c r="BE212" s="192">
        <f>IF(N212="základní",J212,0)</f>
        <v>0</v>
      </c>
      <c r="BF212" s="192">
        <f>IF(N212="snížená",J212,0)</f>
        <v>0</v>
      </c>
      <c r="BG212" s="192">
        <f>IF(N212="zákl. přenesená",J212,0)</f>
        <v>0</v>
      </c>
      <c r="BH212" s="192">
        <f>IF(N212="sníž. přenesená",J212,0)</f>
        <v>0</v>
      </c>
      <c r="BI212" s="192">
        <f>IF(N212="nulová",J212,0)</f>
        <v>0</v>
      </c>
      <c r="BJ212" s="22" t="s">
        <v>78</v>
      </c>
      <c r="BK212" s="192">
        <f>ROUND(I212*H212,2)</f>
        <v>0</v>
      </c>
      <c r="BL212" s="22" t="s">
        <v>117</v>
      </c>
      <c r="BM212" s="22" t="s">
        <v>397</v>
      </c>
    </row>
    <row r="213" spans="2:47" s="1" customFormat="1" ht="94.5">
      <c r="B213" s="39"/>
      <c r="C213" s="61"/>
      <c r="D213" s="209" t="s">
        <v>180</v>
      </c>
      <c r="E213" s="61"/>
      <c r="F213" s="210" t="s">
        <v>398</v>
      </c>
      <c r="G213" s="61"/>
      <c r="H213" s="61"/>
      <c r="I213" s="154"/>
      <c r="J213" s="61"/>
      <c r="K213" s="61"/>
      <c r="L213" s="59"/>
      <c r="M213" s="211"/>
      <c r="N213" s="40"/>
      <c r="O213" s="40"/>
      <c r="P213" s="40"/>
      <c r="Q213" s="40"/>
      <c r="R213" s="40"/>
      <c r="S213" s="40"/>
      <c r="T213" s="76"/>
      <c r="AT213" s="22" t="s">
        <v>180</v>
      </c>
      <c r="AU213" s="22" t="s">
        <v>80</v>
      </c>
    </row>
    <row r="214" spans="2:65" s="1" customFormat="1" ht="31.5" customHeight="1">
      <c r="B214" s="39"/>
      <c r="C214" s="242" t="s">
        <v>399</v>
      </c>
      <c r="D214" s="242" t="s">
        <v>249</v>
      </c>
      <c r="E214" s="243" t="s">
        <v>400</v>
      </c>
      <c r="F214" s="244" t="s">
        <v>401</v>
      </c>
      <c r="G214" s="245" t="s">
        <v>317</v>
      </c>
      <c r="H214" s="246">
        <v>23.3</v>
      </c>
      <c r="I214" s="247"/>
      <c r="J214" s="248">
        <f>ROUND(I214*H214,2)</f>
        <v>0</v>
      </c>
      <c r="K214" s="244" t="s">
        <v>21</v>
      </c>
      <c r="L214" s="249"/>
      <c r="M214" s="250" t="s">
        <v>21</v>
      </c>
      <c r="N214" s="251" t="s">
        <v>41</v>
      </c>
      <c r="O214" s="40"/>
      <c r="P214" s="190">
        <f>O214*H214</f>
        <v>0</v>
      </c>
      <c r="Q214" s="190">
        <v>0.33067</v>
      </c>
      <c r="R214" s="190">
        <f>Q214*H214</f>
        <v>7.704611000000001</v>
      </c>
      <c r="S214" s="190">
        <v>0</v>
      </c>
      <c r="T214" s="191">
        <f>S214*H214</f>
        <v>0</v>
      </c>
      <c r="AR214" s="22" t="s">
        <v>147</v>
      </c>
      <c r="AT214" s="22" t="s">
        <v>249</v>
      </c>
      <c r="AU214" s="22" t="s">
        <v>80</v>
      </c>
      <c r="AY214" s="22" t="s">
        <v>118</v>
      </c>
      <c r="BE214" s="192">
        <f>IF(N214="základní",J214,0)</f>
        <v>0</v>
      </c>
      <c r="BF214" s="192">
        <f>IF(N214="snížená",J214,0)</f>
        <v>0</v>
      </c>
      <c r="BG214" s="192">
        <f>IF(N214="zákl. přenesená",J214,0)</f>
        <v>0</v>
      </c>
      <c r="BH214" s="192">
        <f>IF(N214="sníž. přenesená",J214,0)</f>
        <v>0</v>
      </c>
      <c r="BI214" s="192">
        <f>IF(N214="nulová",J214,0)</f>
        <v>0</v>
      </c>
      <c r="BJ214" s="22" t="s">
        <v>78</v>
      </c>
      <c r="BK214" s="192">
        <f>ROUND(I214*H214,2)</f>
        <v>0</v>
      </c>
      <c r="BL214" s="22" t="s">
        <v>117</v>
      </c>
      <c r="BM214" s="22" t="s">
        <v>402</v>
      </c>
    </row>
    <row r="215" spans="2:65" s="1" customFormat="1" ht="31.5" customHeight="1">
      <c r="B215" s="39"/>
      <c r="C215" s="181" t="s">
        <v>403</v>
      </c>
      <c r="D215" s="181" t="s">
        <v>119</v>
      </c>
      <c r="E215" s="182" t="s">
        <v>404</v>
      </c>
      <c r="F215" s="183" t="s">
        <v>405</v>
      </c>
      <c r="G215" s="184" t="s">
        <v>406</v>
      </c>
      <c r="H215" s="185">
        <v>9</v>
      </c>
      <c r="I215" s="186"/>
      <c r="J215" s="187">
        <f>ROUND(I215*H215,2)</f>
        <v>0</v>
      </c>
      <c r="K215" s="183" t="s">
        <v>178</v>
      </c>
      <c r="L215" s="59"/>
      <c r="M215" s="188" t="s">
        <v>21</v>
      </c>
      <c r="N215" s="189" t="s">
        <v>41</v>
      </c>
      <c r="O215" s="40"/>
      <c r="P215" s="190">
        <f>O215*H215</f>
        <v>0</v>
      </c>
      <c r="Q215" s="190">
        <v>0.0007</v>
      </c>
      <c r="R215" s="190">
        <f>Q215*H215</f>
        <v>0.0063</v>
      </c>
      <c r="S215" s="190">
        <v>0</v>
      </c>
      <c r="T215" s="191">
        <f>S215*H215</f>
        <v>0</v>
      </c>
      <c r="AR215" s="22" t="s">
        <v>117</v>
      </c>
      <c r="AT215" s="22" t="s">
        <v>119</v>
      </c>
      <c r="AU215" s="22" t="s">
        <v>80</v>
      </c>
      <c r="AY215" s="22" t="s">
        <v>118</v>
      </c>
      <c r="BE215" s="192">
        <f>IF(N215="základní",J215,0)</f>
        <v>0</v>
      </c>
      <c r="BF215" s="192">
        <f>IF(N215="snížená",J215,0)</f>
        <v>0</v>
      </c>
      <c r="BG215" s="192">
        <f>IF(N215="zákl. přenesená",J215,0)</f>
        <v>0</v>
      </c>
      <c r="BH215" s="192">
        <f>IF(N215="sníž. přenesená",J215,0)</f>
        <v>0</v>
      </c>
      <c r="BI215" s="192">
        <f>IF(N215="nulová",J215,0)</f>
        <v>0</v>
      </c>
      <c r="BJ215" s="22" t="s">
        <v>78</v>
      </c>
      <c r="BK215" s="192">
        <f>ROUND(I215*H215,2)</f>
        <v>0</v>
      </c>
      <c r="BL215" s="22" t="s">
        <v>117</v>
      </c>
      <c r="BM215" s="22" t="s">
        <v>407</v>
      </c>
    </row>
    <row r="216" spans="2:47" s="1" customFormat="1" ht="135">
      <c r="B216" s="39"/>
      <c r="C216" s="61"/>
      <c r="D216" s="209" t="s">
        <v>180</v>
      </c>
      <c r="E216" s="61"/>
      <c r="F216" s="210" t="s">
        <v>408</v>
      </c>
      <c r="G216" s="61"/>
      <c r="H216" s="61"/>
      <c r="I216" s="154"/>
      <c r="J216" s="61"/>
      <c r="K216" s="61"/>
      <c r="L216" s="59"/>
      <c r="M216" s="211"/>
      <c r="N216" s="40"/>
      <c r="O216" s="40"/>
      <c r="P216" s="40"/>
      <c r="Q216" s="40"/>
      <c r="R216" s="40"/>
      <c r="S216" s="40"/>
      <c r="T216" s="76"/>
      <c r="AT216" s="22" t="s">
        <v>180</v>
      </c>
      <c r="AU216" s="22" t="s">
        <v>80</v>
      </c>
    </row>
    <row r="217" spans="2:65" s="1" customFormat="1" ht="22.5" customHeight="1">
      <c r="B217" s="39"/>
      <c r="C217" s="242" t="s">
        <v>409</v>
      </c>
      <c r="D217" s="242" t="s">
        <v>249</v>
      </c>
      <c r="E217" s="243" t="s">
        <v>410</v>
      </c>
      <c r="F217" s="244" t="s">
        <v>411</v>
      </c>
      <c r="G217" s="245" t="s">
        <v>406</v>
      </c>
      <c r="H217" s="246">
        <v>8</v>
      </c>
      <c r="I217" s="247"/>
      <c r="J217" s="248">
        <f>ROUND(I217*H217,2)</f>
        <v>0</v>
      </c>
      <c r="K217" s="244" t="s">
        <v>284</v>
      </c>
      <c r="L217" s="249"/>
      <c r="M217" s="250" t="s">
        <v>21</v>
      </c>
      <c r="N217" s="251" t="s">
        <v>41</v>
      </c>
      <c r="O217" s="40"/>
      <c r="P217" s="190">
        <f>O217*H217</f>
        <v>0</v>
      </c>
      <c r="Q217" s="190">
        <v>0.0025</v>
      </c>
      <c r="R217" s="190">
        <f>Q217*H217</f>
        <v>0.02</v>
      </c>
      <c r="S217" s="190">
        <v>0</v>
      </c>
      <c r="T217" s="191">
        <f>S217*H217</f>
        <v>0</v>
      </c>
      <c r="AR217" s="22" t="s">
        <v>147</v>
      </c>
      <c r="AT217" s="22" t="s">
        <v>249</v>
      </c>
      <c r="AU217" s="22" t="s">
        <v>80</v>
      </c>
      <c r="AY217" s="22" t="s">
        <v>118</v>
      </c>
      <c r="BE217" s="192">
        <f>IF(N217="základní",J217,0)</f>
        <v>0</v>
      </c>
      <c r="BF217" s="192">
        <f>IF(N217="snížená",J217,0)</f>
        <v>0</v>
      </c>
      <c r="BG217" s="192">
        <f>IF(N217="zákl. přenesená",J217,0)</f>
        <v>0</v>
      </c>
      <c r="BH217" s="192">
        <f>IF(N217="sníž. přenesená",J217,0)</f>
        <v>0</v>
      </c>
      <c r="BI217" s="192">
        <f>IF(N217="nulová",J217,0)</f>
        <v>0</v>
      </c>
      <c r="BJ217" s="22" t="s">
        <v>78</v>
      </c>
      <c r="BK217" s="192">
        <f>ROUND(I217*H217,2)</f>
        <v>0</v>
      </c>
      <c r="BL217" s="22" t="s">
        <v>117</v>
      </c>
      <c r="BM217" s="22" t="s">
        <v>412</v>
      </c>
    </row>
    <row r="218" spans="2:65" s="1" customFormat="1" ht="22.5" customHeight="1">
      <c r="B218" s="39"/>
      <c r="C218" s="242" t="s">
        <v>413</v>
      </c>
      <c r="D218" s="242" t="s">
        <v>249</v>
      </c>
      <c r="E218" s="243" t="s">
        <v>414</v>
      </c>
      <c r="F218" s="244" t="s">
        <v>415</v>
      </c>
      <c r="G218" s="245" t="s">
        <v>406</v>
      </c>
      <c r="H218" s="246">
        <v>1</v>
      </c>
      <c r="I218" s="247"/>
      <c r="J218" s="248">
        <f>ROUND(I218*H218,2)</f>
        <v>0</v>
      </c>
      <c r="K218" s="244" t="s">
        <v>284</v>
      </c>
      <c r="L218" s="249"/>
      <c r="M218" s="250" t="s">
        <v>21</v>
      </c>
      <c r="N218" s="251" t="s">
        <v>41</v>
      </c>
      <c r="O218" s="40"/>
      <c r="P218" s="190">
        <f>O218*H218</f>
        <v>0</v>
      </c>
      <c r="Q218" s="190">
        <v>0.0014</v>
      </c>
      <c r="R218" s="190">
        <f>Q218*H218</f>
        <v>0.0014</v>
      </c>
      <c r="S218" s="190">
        <v>0</v>
      </c>
      <c r="T218" s="191">
        <f>S218*H218</f>
        <v>0</v>
      </c>
      <c r="AR218" s="22" t="s">
        <v>147</v>
      </c>
      <c r="AT218" s="22" t="s">
        <v>249</v>
      </c>
      <c r="AU218" s="22" t="s">
        <v>80</v>
      </c>
      <c r="AY218" s="22" t="s">
        <v>118</v>
      </c>
      <c r="BE218" s="192">
        <f>IF(N218="základní",J218,0)</f>
        <v>0</v>
      </c>
      <c r="BF218" s="192">
        <f>IF(N218="snížená",J218,0)</f>
        <v>0</v>
      </c>
      <c r="BG218" s="192">
        <f>IF(N218="zákl. přenesená",J218,0)</f>
        <v>0</v>
      </c>
      <c r="BH218" s="192">
        <f>IF(N218="sníž. přenesená",J218,0)</f>
        <v>0</v>
      </c>
      <c r="BI218" s="192">
        <f>IF(N218="nulová",J218,0)</f>
        <v>0</v>
      </c>
      <c r="BJ218" s="22" t="s">
        <v>78</v>
      </c>
      <c r="BK218" s="192">
        <f>ROUND(I218*H218,2)</f>
        <v>0</v>
      </c>
      <c r="BL218" s="22" t="s">
        <v>117</v>
      </c>
      <c r="BM218" s="22" t="s">
        <v>416</v>
      </c>
    </row>
    <row r="219" spans="2:65" s="1" customFormat="1" ht="22.5" customHeight="1">
      <c r="B219" s="39"/>
      <c r="C219" s="181" t="s">
        <v>417</v>
      </c>
      <c r="D219" s="181" t="s">
        <v>119</v>
      </c>
      <c r="E219" s="182" t="s">
        <v>418</v>
      </c>
      <c r="F219" s="183" t="s">
        <v>419</v>
      </c>
      <c r="G219" s="184" t="s">
        <v>406</v>
      </c>
      <c r="H219" s="185">
        <v>8</v>
      </c>
      <c r="I219" s="186"/>
      <c r="J219" s="187">
        <f>ROUND(I219*H219,2)</f>
        <v>0</v>
      </c>
      <c r="K219" s="183" t="s">
        <v>178</v>
      </c>
      <c r="L219" s="59"/>
      <c r="M219" s="188" t="s">
        <v>21</v>
      </c>
      <c r="N219" s="189" t="s">
        <v>41</v>
      </c>
      <c r="O219" s="40"/>
      <c r="P219" s="190">
        <f>O219*H219</f>
        <v>0</v>
      </c>
      <c r="Q219" s="190">
        <v>0.10941</v>
      </c>
      <c r="R219" s="190">
        <f>Q219*H219</f>
        <v>0.87528</v>
      </c>
      <c r="S219" s="190">
        <v>0</v>
      </c>
      <c r="T219" s="191">
        <f>S219*H219</f>
        <v>0</v>
      </c>
      <c r="AR219" s="22" t="s">
        <v>117</v>
      </c>
      <c r="AT219" s="22" t="s">
        <v>119</v>
      </c>
      <c r="AU219" s="22" t="s">
        <v>80</v>
      </c>
      <c r="AY219" s="22" t="s">
        <v>118</v>
      </c>
      <c r="BE219" s="192">
        <f>IF(N219="základní",J219,0)</f>
        <v>0</v>
      </c>
      <c r="BF219" s="192">
        <f>IF(N219="snížená",J219,0)</f>
        <v>0</v>
      </c>
      <c r="BG219" s="192">
        <f>IF(N219="zákl. přenesená",J219,0)</f>
        <v>0</v>
      </c>
      <c r="BH219" s="192">
        <f>IF(N219="sníž. přenesená",J219,0)</f>
        <v>0</v>
      </c>
      <c r="BI219" s="192">
        <f>IF(N219="nulová",J219,0)</f>
        <v>0</v>
      </c>
      <c r="BJ219" s="22" t="s">
        <v>78</v>
      </c>
      <c r="BK219" s="192">
        <f>ROUND(I219*H219,2)</f>
        <v>0</v>
      </c>
      <c r="BL219" s="22" t="s">
        <v>117</v>
      </c>
      <c r="BM219" s="22" t="s">
        <v>420</v>
      </c>
    </row>
    <row r="220" spans="2:47" s="1" customFormat="1" ht="94.5">
      <c r="B220" s="39"/>
      <c r="C220" s="61"/>
      <c r="D220" s="209" t="s">
        <v>180</v>
      </c>
      <c r="E220" s="61"/>
      <c r="F220" s="210" t="s">
        <v>421</v>
      </c>
      <c r="G220" s="61"/>
      <c r="H220" s="61"/>
      <c r="I220" s="154"/>
      <c r="J220" s="61"/>
      <c r="K220" s="61"/>
      <c r="L220" s="59"/>
      <c r="M220" s="211"/>
      <c r="N220" s="40"/>
      <c r="O220" s="40"/>
      <c r="P220" s="40"/>
      <c r="Q220" s="40"/>
      <c r="R220" s="40"/>
      <c r="S220" s="40"/>
      <c r="T220" s="76"/>
      <c r="AT220" s="22" t="s">
        <v>180</v>
      </c>
      <c r="AU220" s="22" t="s">
        <v>80</v>
      </c>
    </row>
    <row r="221" spans="2:65" s="1" customFormat="1" ht="22.5" customHeight="1">
      <c r="B221" s="39"/>
      <c r="C221" s="242" t="s">
        <v>422</v>
      </c>
      <c r="D221" s="242" t="s">
        <v>249</v>
      </c>
      <c r="E221" s="243" t="s">
        <v>423</v>
      </c>
      <c r="F221" s="244" t="s">
        <v>424</v>
      </c>
      <c r="G221" s="245" t="s">
        <v>406</v>
      </c>
      <c r="H221" s="246">
        <v>8</v>
      </c>
      <c r="I221" s="247"/>
      <c r="J221" s="248">
        <f>ROUND(I221*H221,2)</f>
        <v>0</v>
      </c>
      <c r="K221" s="244" t="s">
        <v>178</v>
      </c>
      <c r="L221" s="249"/>
      <c r="M221" s="250" t="s">
        <v>21</v>
      </c>
      <c r="N221" s="251" t="s">
        <v>41</v>
      </c>
      <c r="O221" s="40"/>
      <c r="P221" s="190">
        <f>O221*H221</f>
        <v>0</v>
      </c>
      <c r="Q221" s="190">
        <v>0.0033</v>
      </c>
      <c r="R221" s="190">
        <f>Q221*H221</f>
        <v>0.0264</v>
      </c>
      <c r="S221" s="190">
        <v>0</v>
      </c>
      <c r="T221" s="191">
        <f>S221*H221</f>
        <v>0</v>
      </c>
      <c r="AR221" s="22" t="s">
        <v>147</v>
      </c>
      <c r="AT221" s="22" t="s">
        <v>249</v>
      </c>
      <c r="AU221" s="22" t="s">
        <v>80</v>
      </c>
      <c r="AY221" s="22" t="s">
        <v>118</v>
      </c>
      <c r="BE221" s="192">
        <f>IF(N221="základní",J221,0)</f>
        <v>0</v>
      </c>
      <c r="BF221" s="192">
        <f>IF(N221="snížená",J221,0)</f>
        <v>0</v>
      </c>
      <c r="BG221" s="192">
        <f>IF(N221="zákl. přenesená",J221,0)</f>
        <v>0</v>
      </c>
      <c r="BH221" s="192">
        <f>IF(N221="sníž. přenesená",J221,0)</f>
        <v>0</v>
      </c>
      <c r="BI221" s="192">
        <f>IF(N221="nulová",J221,0)</f>
        <v>0</v>
      </c>
      <c r="BJ221" s="22" t="s">
        <v>78</v>
      </c>
      <c r="BK221" s="192">
        <f>ROUND(I221*H221,2)</f>
        <v>0</v>
      </c>
      <c r="BL221" s="22" t="s">
        <v>117</v>
      </c>
      <c r="BM221" s="22" t="s">
        <v>425</v>
      </c>
    </row>
    <row r="222" spans="2:65" s="1" customFormat="1" ht="22.5" customHeight="1">
      <c r="B222" s="39"/>
      <c r="C222" s="242" t="s">
        <v>426</v>
      </c>
      <c r="D222" s="242" t="s">
        <v>249</v>
      </c>
      <c r="E222" s="243" t="s">
        <v>427</v>
      </c>
      <c r="F222" s="244" t="s">
        <v>428</v>
      </c>
      <c r="G222" s="245" t="s">
        <v>406</v>
      </c>
      <c r="H222" s="246">
        <v>8</v>
      </c>
      <c r="I222" s="247"/>
      <c r="J222" s="248">
        <f>ROUND(I222*H222,2)</f>
        <v>0</v>
      </c>
      <c r="K222" s="244" t="s">
        <v>178</v>
      </c>
      <c r="L222" s="249"/>
      <c r="M222" s="250" t="s">
        <v>21</v>
      </c>
      <c r="N222" s="251" t="s">
        <v>41</v>
      </c>
      <c r="O222" s="40"/>
      <c r="P222" s="190">
        <f>O222*H222</f>
        <v>0</v>
      </c>
      <c r="Q222" s="190">
        <v>0.0065</v>
      </c>
      <c r="R222" s="190">
        <f>Q222*H222</f>
        <v>0.052</v>
      </c>
      <c r="S222" s="190">
        <v>0</v>
      </c>
      <c r="T222" s="191">
        <f>S222*H222</f>
        <v>0</v>
      </c>
      <c r="AR222" s="22" t="s">
        <v>147</v>
      </c>
      <c r="AT222" s="22" t="s">
        <v>249</v>
      </c>
      <c r="AU222" s="22" t="s">
        <v>80</v>
      </c>
      <c r="AY222" s="22" t="s">
        <v>118</v>
      </c>
      <c r="BE222" s="192">
        <f>IF(N222="základní",J222,0)</f>
        <v>0</v>
      </c>
      <c r="BF222" s="192">
        <f>IF(N222="snížená",J222,0)</f>
        <v>0</v>
      </c>
      <c r="BG222" s="192">
        <f>IF(N222="zákl. přenesená",J222,0)</f>
        <v>0</v>
      </c>
      <c r="BH222" s="192">
        <f>IF(N222="sníž. přenesená",J222,0)</f>
        <v>0</v>
      </c>
      <c r="BI222" s="192">
        <f>IF(N222="nulová",J222,0)</f>
        <v>0</v>
      </c>
      <c r="BJ222" s="22" t="s">
        <v>78</v>
      </c>
      <c r="BK222" s="192">
        <f>ROUND(I222*H222,2)</f>
        <v>0</v>
      </c>
      <c r="BL222" s="22" t="s">
        <v>117</v>
      </c>
      <c r="BM222" s="22" t="s">
        <v>429</v>
      </c>
    </row>
    <row r="223" spans="2:65" s="1" customFormat="1" ht="31.5" customHeight="1">
      <c r="B223" s="39"/>
      <c r="C223" s="181" t="s">
        <v>430</v>
      </c>
      <c r="D223" s="181" t="s">
        <v>119</v>
      </c>
      <c r="E223" s="182" t="s">
        <v>431</v>
      </c>
      <c r="F223" s="183" t="s">
        <v>432</v>
      </c>
      <c r="G223" s="184" t="s">
        <v>317</v>
      </c>
      <c r="H223" s="185">
        <v>292</v>
      </c>
      <c r="I223" s="186"/>
      <c r="J223" s="187">
        <f>ROUND(I223*H223,2)</f>
        <v>0</v>
      </c>
      <c r="K223" s="183" t="s">
        <v>178</v>
      </c>
      <c r="L223" s="59"/>
      <c r="M223" s="188" t="s">
        <v>21</v>
      </c>
      <c r="N223" s="189" t="s">
        <v>41</v>
      </c>
      <c r="O223" s="40"/>
      <c r="P223" s="190">
        <f>O223*H223</f>
        <v>0</v>
      </c>
      <c r="Q223" s="190">
        <v>0.00011</v>
      </c>
      <c r="R223" s="190">
        <f>Q223*H223</f>
        <v>0.03212</v>
      </c>
      <c r="S223" s="190">
        <v>0</v>
      </c>
      <c r="T223" s="191">
        <f>S223*H223</f>
        <v>0</v>
      </c>
      <c r="AR223" s="22" t="s">
        <v>117</v>
      </c>
      <c r="AT223" s="22" t="s">
        <v>119</v>
      </c>
      <c r="AU223" s="22" t="s">
        <v>80</v>
      </c>
      <c r="AY223" s="22" t="s">
        <v>118</v>
      </c>
      <c r="BE223" s="192">
        <f>IF(N223="základní",J223,0)</f>
        <v>0</v>
      </c>
      <c r="BF223" s="192">
        <f>IF(N223="snížená",J223,0)</f>
        <v>0</v>
      </c>
      <c r="BG223" s="192">
        <f>IF(N223="zákl. přenesená",J223,0)</f>
        <v>0</v>
      </c>
      <c r="BH223" s="192">
        <f>IF(N223="sníž. přenesená",J223,0)</f>
        <v>0</v>
      </c>
      <c r="BI223" s="192">
        <f>IF(N223="nulová",J223,0)</f>
        <v>0</v>
      </c>
      <c r="BJ223" s="22" t="s">
        <v>78</v>
      </c>
      <c r="BK223" s="192">
        <f>ROUND(I223*H223,2)</f>
        <v>0</v>
      </c>
      <c r="BL223" s="22" t="s">
        <v>117</v>
      </c>
      <c r="BM223" s="22" t="s">
        <v>433</v>
      </c>
    </row>
    <row r="224" spans="2:47" s="1" customFormat="1" ht="108">
      <c r="B224" s="39"/>
      <c r="C224" s="61"/>
      <c r="D224" s="209" t="s">
        <v>180</v>
      </c>
      <c r="E224" s="61"/>
      <c r="F224" s="210" t="s">
        <v>434</v>
      </c>
      <c r="G224" s="61"/>
      <c r="H224" s="61"/>
      <c r="I224" s="154"/>
      <c r="J224" s="61"/>
      <c r="K224" s="61"/>
      <c r="L224" s="59"/>
      <c r="M224" s="211"/>
      <c r="N224" s="40"/>
      <c r="O224" s="40"/>
      <c r="P224" s="40"/>
      <c r="Q224" s="40"/>
      <c r="R224" s="40"/>
      <c r="S224" s="40"/>
      <c r="T224" s="76"/>
      <c r="AT224" s="22" t="s">
        <v>180</v>
      </c>
      <c r="AU224" s="22" t="s">
        <v>80</v>
      </c>
    </row>
    <row r="225" spans="2:65" s="1" customFormat="1" ht="31.5" customHeight="1">
      <c r="B225" s="39"/>
      <c r="C225" s="181" t="s">
        <v>435</v>
      </c>
      <c r="D225" s="181" t="s">
        <v>119</v>
      </c>
      <c r="E225" s="182" t="s">
        <v>436</v>
      </c>
      <c r="F225" s="183" t="s">
        <v>437</v>
      </c>
      <c r="G225" s="184" t="s">
        <v>177</v>
      </c>
      <c r="H225" s="185">
        <v>147.65</v>
      </c>
      <c r="I225" s="186"/>
      <c r="J225" s="187">
        <f>ROUND(I225*H225,2)</f>
        <v>0</v>
      </c>
      <c r="K225" s="183" t="s">
        <v>178</v>
      </c>
      <c r="L225" s="59"/>
      <c r="M225" s="188" t="s">
        <v>21</v>
      </c>
      <c r="N225" s="189" t="s">
        <v>41</v>
      </c>
      <c r="O225" s="40"/>
      <c r="P225" s="190">
        <f>O225*H225</f>
        <v>0</v>
      </c>
      <c r="Q225" s="190">
        <v>0.0006</v>
      </c>
      <c r="R225" s="190">
        <f>Q225*H225</f>
        <v>0.08859</v>
      </c>
      <c r="S225" s="190">
        <v>0</v>
      </c>
      <c r="T225" s="191">
        <f>S225*H225</f>
        <v>0</v>
      </c>
      <c r="AR225" s="22" t="s">
        <v>117</v>
      </c>
      <c r="AT225" s="22" t="s">
        <v>119</v>
      </c>
      <c r="AU225" s="22" t="s">
        <v>80</v>
      </c>
      <c r="AY225" s="22" t="s">
        <v>118</v>
      </c>
      <c r="BE225" s="192">
        <f>IF(N225="základní",J225,0)</f>
        <v>0</v>
      </c>
      <c r="BF225" s="192">
        <f>IF(N225="snížená",J225,0)</f>
        <v>0</v>
      </c>
      <c r="BG225" s="192">
        <f>IF(N225="zákl. přenesená",J225,0)</f>
        <v>0</v>
      </c>
      <c r="BH225" s="192">
        <f>IF(N225="sníž. přenesená",J225,0)</f>
        <v>0</v>
      </c>
      <c r="BI225" s="192">
        <f>IF(N225="nulová",J225,0)</f>
        <v>0</v>
      </c>
      <c r="BJ225" s="22" t="s">
        <v>78</v>
      </c>
      <c r="BK225" s="192">
        <f>ROUND(I225*H225,2)</f>
        <v>0</v>
      </c>
      <c r="BL225" s="22" t="s">
        <v>117</v>
      </c>
      <c r="BM225" s="22" t="s">
        <v>438</v>
      </c>
    </row>
    <row r="226" spans="2:47" s="1" customFormat="1" ht="108">
      <c r="B226" s="39"/>
      <c r="C226" s="61"/>
      <c r="D226" s="212" t="s">
        <v>180</v>
      </c>
      <c r="E226" s="61"/>
      <c r="F226" s="213" t="s">
        <v>434</v>
      </c>
      <c r="G226" s="61"/>
      <c r="H226" s="61"/>
      <c r="I226" s="154"/>
      <c r="J226" s="61"/>
      <c r="K226" s="61"/>
      <c r="L226" s="59"/>
      <c r="M226" s="211"/>
      <c r="N226" s="40"/>
      <c r="O226" s="40"/>
      <c r="P226" s="40"/>
      <c r="Q226" s="40"/>
      <c r="R226" s="40"/>
      <c r="S226" s="40"/>
      <c r="T226" s="76"/>
      <c r="AT226" s="22" t="s">
        <v>180</v>
      </c>
      <c r="AU226" s="22" t="s">
        <v>80</v>
      </c>
    </row>
    <row r="227" spans="2:51" s="11" customFormat="1" ht="13.5">
      <c r="B227" s="214"/>
      <c r="C227" s="215"/>
      <c r="D227" s="212" t="s">
        <v>187</v>
      </c>
      <c r="E227" s="225" t="s">
        <v>21</v>
      </c>
      <c r="F227" s="226" t="s">
        <v>439</v>
      </c>
      <c r="G227" s="215"/>
      <c r="H227" s="227">
        <v>12.5</v>
      </c>
      <c r="I227" s="219"/>
      <c r="J227" s="215"/>
      <c r="K227" s="215"/>
      <c r="L227" s="220"/>
      <c r="M227" s="221"/>
      <c r="N227" s="222"/>
      <c r="O227" s="222"/>
      <c r="P227" s="222"/>
      <c r="Q227" s="222"/>
      <c r="R227" s="222"/>
      <c r="S227" s="222"/>
      <c r="T227" s="223"/>
      <c r="AT227" s="224" t="s">
        <v>187</v>
      </c>
      <c r="AU227" s="224" t="s">
        <v>80</v>
      </c>
      <c r="AV227" s="11" t="s">
        <v>80</v>
      </c>
      <c r="AW227" s="11" t="s">
        <v>34</v>
      </c>
      <c r="AX227" s="11" t="s">
        <v>70</v>
      </c>
      <c r="AY227" s="224" t="s">
        <v>118</v>
      </c>
    </row>
    <row r="228" spans="2:51" s="11" customFormat="1" ht="13.5">
      <c r="B228" s="214"/>
      <c r="C228" s="215"/>
      <c r="D228" s="212" t="s">
        <v>187</v>
      </c>
      <c r="E228" s="225" t="s">
        <v>21</v>
      </c>
      <c r="F228" s="226" t="s">
        <v>440</v>
      </c>
      <c r="G228" s="215"/>
      <c r="H228" s="227">
        <v>135.15</v>
      </c>
      <c r="I228" s="219"/>
      <c r="J228" s="215"/>
      <c r="K228" s="215"/>
      <c r="L228" s="220"/>
      <c r="M228" s="221"/>
      <c r="N228" s="222"/>
      <c r="O228" s="222"/>
      <c r="P228" s="222"/>
      <c r="Q228" s="222"/>
      <c r="R228" s="222"/>
      <c r="S228" s="222"/>
      <c r="T228" s="223"/>
      <c r="AT228" s="224" t="s">
        <v>187</v>
      </c>
      <c r="AU228" s="224" t="s">
        <v>80</v>
      </c>
      <c r="AV228" s="11" t="s">
        <v>80</v>
      </c>
      <c r="AW228" s="11" t="s">
        <v>34</v>
      </c>
      <c r="AX228" s="11" t="s">
        <v>70</v>
      </c>
      <c r="AY228" s="224" t="s">
        <v>118</v>
      </c>
    </row>
    <row r="229" spans="2:51" s="12" customFormat="1" ht="13.5">
      <c r="B229" s="228"/>
      <c r="C229" s="229"/>
      <c r="D229" s="209" t="s">
        <v>187</v>
      </c>
      <c r="E229" s="230" t="s">
        <v>21</v>
      </c>
      <c r="F229" s="231" t="s">
        <v>199</v>
      </c>
      <c r="G229" s="229"/>
      <c r="H229" s="232">
        <v>147.65</v>
      </c>
      <c r="I229" s="233"/>
      <c r="J229" s="229"/>
      <c r="K229" s="229"/>
      <c r="L229" s="234"/>
      <c r="M229" s="235"/>
      <c r="N229" s="236"/>
      <c r="O229" s="236"/>
      <c r="P229" s="236"/>
      <c r="Q229" s="236"/>
      <c r="R229" s="236"/>
      <c r="S229" s="236"/>
      <c r="T229" s="237"/>
      <c r="AT229" s="238" t="s">
        <v>187</v>
      </c>
      <c r="AU229" s="238" t="s">
        <v>80</v>
      </c>
      <c r="AV229" s="12" t="s">
        <v>117</v>
      </c>
      <c r="AW229" s="12" t="s">
        <v>34</v>
      </c>
      <c r="AX229" s="12" t="s">
        <v>78</v>
      </c>
      <c r="AY229" s="238" t="s">
        <v>118</v>
      </c>
    </row>
    <row r="230" spans="2:65" s="1" customFormat="1" ht="31.5" customHeight="1">
      <c r="B230" s="39"/>
      <c r="C230" s="181" t="s">
        <v>441</v>
      </c>
      <c r="D230" s="181" t="s">
        <v>119</v>
      </c>
      <c r="E230" s="182" t="s">
        <v>442</v>
      </c>
      <c r="F230" s="183" t="s">
        <v>443</v>
      </c>
      <c r="G230" s="184" t="s">
        <v>317</v>
      </c>
      <c r="H230" s="185">
        <v>292</v>
      </c>
      <c r="I230" s="186"/>
      <c r="J230" s="187">
        <f>ROUND(I230*H230,2)</f>
        <v>0</v>
      </c>
      <c r="K230" s="183" t="s">
        <v>178</v>
      </c>
      <c r="L230" s="59"/>
      <c r="M230" s="188" t="s">
        <v>21</v>
      </c>
      <c r="N230" s="189" t="s">
        <v>41</v>
      </c>
      <c r="O230" s="40"/>
      <c r="P230" s="190">
        <f>O230*H230</f>
        <v>0</v>
      </c>
      <c r="Q230" s="190">
        <v>0</v>
      </c>
      <c r="R230" s="190">
        <f>Q230*H230</f>
        <v>0</v>
      </c>
      <c r="S230" s="190">
        <v>0</v>
      </c>
      <c r="T230" s="191">
        <f>S230*H230</f>
        <v>0</v>
      </c>
      <c r="AR230" s="22" t="s">
        <v>117</v>
      </c>
      <c r="AT230" s="22" t="s">
        <v>119</v>
      </c>
      <c r="AU230" s="22" t="s">
        <v>80</v>
      </c>
      <c r="AY230" s="22" t="s">
        <v>118</v>
      </c>
      <c r="BE230" s="192">
        <f>IF(N230="základní",J230,0)</f>
        <v>0</v>
      </c>
      <c r="BF230" s="192">
        <f>IF(N230="snížená",J230,0)</f>
        <v>0</v>
      </c>
      <c r="BG230" s="192">
        <f>IF(N230="zákl. přenesená",J230,0)</f>
        <v>0</v>
      </c>
      <c r="BH230" s="192">
        <f>IF(N230="sníž. přenesená",J230,0)</f>
        <v>0</v>
      </c>
      <c r="BI230" s="192">
        <f>IF(N230="nulová",J230,0)</f>
        <v>0</v>
      </c>
      <c r="BJ230" s="22" t="s">
        <v>78</v>
      </c>
      <c r="BK230" s="192">
        <f>ROUND(I230*H230,2)</f>
        <v>0</v>
      </c>
      <c r="BL230" s="22" t="s">
        <v>117</v>
      </c>
      <c r="BM230" s="22" t="s">
        <v>444</v>
      </c>
    </row>
    <row r="231" spans="2:47" s="1" customFormat="1" ht="40.5">
      <c r="B231" s="39"/>
      <c r="C231" s="61"/>
      <c r="D231" s="209" t="s">
        <v>180</v>
      </c>
      <c r="E231" s="61"/>
      <c r="F231" s="210" t="s">
        <v>445</v>
      </c>
      <c r="G231" s="61"/>
      <c r="H231" s="61"/>
      <c r="I231" s="154"/>
      <c r="J231" s="61"/>
      <c r="K231" s="61"/>
      <c r="L231" s="59"/>
      <c r="M231" s="211"/>
      <c r="N231" s="40"/>
      <c r="O231" s="40"/>
      <c r="P231" s="40"/>
      <c r="Q231" s="40"/>
      <c r="R231" s="40"/>
      <c r="S231" s="40"/>
      <c r="T231" s="76"/>
      <c r="AT231" s="22" t="s">
        <v>180</v>
      </c>
      <c r="AU231" s="22" t="s">
        <v>80</v>
      </c>
    </row>
    <row r="232" spans="2:65" s="1" customFormat="1" ht="31.5" customHeight="1">
      <c r="B232" s="39"/>
      <c r="C232" s="181" t="s">
        <v>446</v>
      </c>
      <c r="D232" s="181" t="s">
        <v>119</v>
      </c>
      <c r="E232" s="182" t="s">
        <v>447</v>
      </c>
      <c r="F232" s="183" t="s">
        <v>448</v>
      </c>
      <c r="G232" s="184" t="s">
        <v>177</v>
      </c>
      <c r="H232" s="185">
        <v>147.65</v>
      </c>
      <c r="I232" s="186"/>
      <c r="J232" s="187">
        <f>ROUND(I232*H232,2)</f>
        <v>0</v>
      </c>
      <c r="K232" s="183" t="s">
        <v>178</v>
      </c>
      <c r="L232" s="59"/>
      <c r="M232" s="188" t="s">
        <v>21</v>
      </c>
      <c r="N232" s="189" t="s">
        <v>41</v>
      </c>
      <c r="O232" s="40"/>
      <c r="P232" s="190">
        <f>O232*H232</f>
        <v>0</v>
      </c>
      <c r="Q232" s="190">
        <v>1E-05</v>
      </c>
      <c r="R232" s="190">
        <f>Q232*H232</f>
        <v>0.0014765000000000002</v>
      </c>
      <c r="S232" s="190">
        <v>0</v>
      </c>
      <c r="T232" s="191">
        <f>S232*H232</f>
        <v>0</v>
      </c>
      <c r="AR232" s="22" t="s">
        <v>117</v>
      </c>
      <c r="AT232" s="22" t="s">
        <v>119</v>
      </c>
      <c r="AU232" s="22" t="s">
        <v>80</v>
      </c>
      <c r="AY232" s="22" t="s">
        <v>118</v>
      </c>
      <c r="BE232" s="192">
        <f>IF(N232="základní",J232,0)</f>
        <v>0</v>
      </c>
      <c r="BF232" s="192">
        <f>IF(N232="snížená",J232,0)</f>
        <v>0</v>
      </c>
      <c r="BG232" s="192">
        <f>IF(N232="zákl. přenesená",J232,0)</f>
        <v>0</v>
      </c>
      <c r="BH232" s="192">
        <f>IF(N232="sníž. přenesená",J232,0)</f>
        <v>0</v>
      </c>
      <c r="BI232" s="192">
        <f>IF(N232="nulová",J232,0)</f>
        <v>0</v>
      </c>
      <c r="BJ232" s="22" t="s">
        <v>78</v>
      </c>
      <c r="BK232" s="192">
        <f>ROUND(I232*H232,2)</f>
        <v>0</v>
      </c>
      <c r="BL232" s="22" t="s">
        <v>117</v>
      </c>
      <c r="BM232" s="22" t="s">
        <v>449</v>
      </c>
    </row>
    <row r="233" spans="2:47" s="1" customFormat="1" ht="40.5">
      <c r="B233" s="39"/>
      <c r="C233" s="61"/>
      <c r="D233" s="212" t="s">
        <v>180</v>
      </c>
      <c r="E233" s="61"/>
      <c r="F233" s="213" t="s">
        <v>445</v>
      </c>
      <c r="G233" s="61"/>
      <c r="H233" s="61"/>
      <c r="I233" s="154"/>
      <c r="J233" s="61"/>
      <c r="K233" s="61"/>
      <c r="L233" s="59"/>
      <c r="M233" s="211"/>
      <c r="N233" s="40"/>
      <c r="O233" s="40"/>
      <c r="P233" s="40"/>
      <c r="Q233" s="40"/>
      <c r="R233" s="40"/>
      <c r="S233" s="40"/>
      <c r="T233" s="76"/>
      <c r="AT233" s="22" t="s">
        <v>180</v>
      </c>
      <c r="AU233" s="22" t="s">
        <v>80</v>
      </c>
    </row>
    <row r="234" spans="2:51" s="11" customFormat="1" ht="13.5">
      <c r="B234" s="214"/>
      <c r="C234" s="215"/>
      <c r="D234" s="212" t="s">
        <v>187</v>
      </c>
      <c r="E234" s="225" t="s">
        <v>21</v>
      </c>
      <c r="F234" s="226" t="s">
        <v>439</v>
      </c>
      <c r="G234" s="215"/>
      <c r="H234" s="227">
        <v>12.5</v>
      </c>
      <c r="I234" s="219"/>
      <c r="J234" s="215"/>
      <c r="K234" s="215"/>
      <c r="L234" s="220"/>
      <c r="M234" s="221"/>
      <c r="N234" s="222"/>
      <c r="O234" s="222"/>
      <c r="P234" s="222"/>
      <c r="Q234" s="222"/>
      <c r="R234" s="222"/>
      <c r="S234" s="222"/>
      <c r="T234" s="223"/>
      <c r="AT234" s="224" t="s">
        <v>187</v>
      </c>
      <c r="AU234" s="224" t="s">
        <v>80</v>
      </c>
      <c r="AV234" s="11" t="s">
        <v>80</v>
      </c>
      <c r="AW234" s="11" t="s">
        <v>34</v>
      </c>
      <c r="AX234" s="11" t="s">
        <v>70</v>
      </c>
      <c r="AY234" s="224" t="s">
        <v>118</v>
      </c>
    </row>
    <row r="235" spans="2:51" s="11" customFormat="1" ht="13.5">
      <c r="B235" s="214"/>
      <c r="C235" s="215"/>
      <c r="D235" s="212" t="s">
        <v>187</v>
      </c>
      <c r="E235" s="225" t="s">
        <v>21</v>
      </c>
      <c r="F235" s="226" t="s">
        <v>450</v>
      </c>
      <c r="G235" s="215"/>
      <c r="H235" s="227">
        <v>135.15</v>
      </c>
      <c r="I235" s="219"/>
      <c r="J235" s="215"/>
      <c r="K235" s="215"/>
      <c r="L235" s="220"/>
      <c r="M235" s="221"/>
      <c r="N235" s="222"/>
      <c r="O235" s="222"/>
      <c r="P235" s="222"/>
      <c r="Q235" s="222"/>
      <c r="R235" s="222"/>
      <c r="S235" s="222"/>
      <c r="T235" s="223"/>
      <c r="AT235" s="224" t="s">
        <v>187</v>
      </c>
      <c r="AU235" s="224" t="s">
        <v>80</v>
      </c>
      <c r="AV235" s="11" t="s">
        <v>80</v>
      </c>
      <c r="AW235" s="11" t="s">
        <v>34</v>
      </c>
      <c r="AX235" s="11" t="s">
        <v>70</v>
      </c>
      <c r="AY235" s="224" t="s">
        <v>118</v>
      </c>
    </row>
    <row r="236" spans="2:51" s="12" customFormat="1" ht="13.5">
      <c r="B236" s="228"/>
      <c r="C236" s="229"/>
      <c r="D236" s="209" t="s">
        <v>187</v>
      </c>
      <c r="E236" s="230" t="s">
        <v>21</v>
      </c>
      <c r="F236" s="231" t="s">
        <v>199</v>
      </c>
      <c r="G236" s="229"/>
      <c r="H236" s="232">
        <v>147.65</v>
      </c>
      <c r="I236" s="233"/>
      <c r="J236" s="229"/>
      <c r="K236" s="229"/>
      <c r="L236" s="234"/>
      <c r="M236" s="235"/>
      <c r="N236" s="236"/>
      <c r="O236" s="236"/>
      <c r="P236" s="236"/>
      <c r="Q236" s="236"/>
      <c r="R236" s="236"/>
      <c r="S236" s="236"/>
      <c r="T236" s="237"/>
      <c r="AT236" s="238" t="s">
        <v>187</v>
      </c>
      <c r="AU236" s="238" t="s">
        <v>80</v>
      </c>
      <c r="AV236" s="12" t="s">
        <v>117</v>
      </c>
      <c r="AW236" s="12" t="s">
        <v>34</v>
      </c>
      <c r="AX236" s="12" t="s">
        <v>78</v>
      </c>
      <c r="AY236" s="238" t="s">
        <v>118</v>
      </c>
    </row>
    <row r="237" spans="2:65" s="1" customFormat="1" ht="44.25" customHeight="1">
      <c r="B237" s="39"/>
      <c r="C237" s="181" t="s">
        <v>451</v>
      </c>
      <c r="D237" s="181" t="s">
        <v>119</v>
      </c>
      <c r="E237" s="182" t="s">
        <v>452</v>
      </c>
      <c r="F237" s="183" t="s">
        <v>453</v>
      </c>
      <c r="G237" s="184" t="s">
        <v>317</v>
      </c>
      <c r="H237" s="185">
        <v>4</v>
      </c>
      <c r="I237" s="186"/>
      <c r="J237" s="187">
        <f>ROUND(I237*H237,2)</f>
        <v>0</v>
      </c>
      <c r="K237" s="183" t="s">
        <v>178</v>
      </c>
      <c r="L237" s="59"/>
      <c r="M237" s="188" t="s">
        <v>21</v>
      </c>
      <c r="N237" s="189" t="s">
        <v>41</v>
      </c>
      <c r="O237" s="40"/>
      <c r="P237" s="190">
        <f>O237*H237</f>
        <v>0</v>
      </c>
      <c r="Q237" s="190">
        <v>0.1554</v>
      </c>
      <c r="R237" s="190">
        <f>Q237*H237</f>
        <v>0.6216</v>
      </c>
      <c r="S237" s="190">
        <v>0</v>
      </c>
      <c r="T237" s="191">
        <f>S237*H237</f>
        <v>0</v>
      </c>
      <c r="AR237" s="22" t="s">
        <v>117</v>
      </c>
      <c r="AT237" s="22" t="s">
        <v>119</v>
      </c>
      <c r="AU237" s="22" t="s">
        <v>80</v>
      </c>
      <c r="AY237" s="22" t="s">
        <v>118</v>
      </c>
      <c r="BE237" s="192">
        <f>IF(N237="základní",J237,0)</f>
        <v>0</v>
      </c>
      <c r="BF237" s="192">
        <f>IF(N237="snížená",J237,0)</f>
        <v>0</v>
      </c>
      <c r="BG237" s="192">
        <f>IF(N237="zákl. přenesená",J237,0)</f>
        <v>0</v>
      </c>
      <c r="BH237" s="192">
        <f>IF(N237="sníž. přenesená",J237,0)</f>
        <v>0</v>
      </c>
      <c r="BI237" s="192">
        <f>IF(N237="nulová",J237,0)</f>
        <v>0</v>
      </c>
      <c r="BJ237" s="22" t="s">
        <v>78</v>
      </c>
      <c r="BK237" s="192">
        <f>ROUND(I237*H237,2)</f>
        <v>0</v>
      </c>
      <c r="BL237" s="22" t="s">
        <v>117</v>
      </c>
      <c r="BM237" s="22" t="s">
        <v>454</v>
      </c>
    </row>
    <row r="238" spans="2:47" s="1" customFormat="1" ht="94.5">
      <c r="B238" s="39"/>
      <c r="C238" s="61"/>
      <c r="D238" s="209" t="s">
        <v>180</v>
      </c>
      <c r="E238" s="61"/>
      <c r="F238" s="210" t="s">
        <v>455</v>
      </c>
      <c r="G238" s="61"/>
      <c r="H238" s="61"/>
      <c r="I238" s="154"/>
      <c r="J238" s="61"/>
      <c r="K238" s="61"/>
      <c r="L238" s="59"/>
      <c r="M238" s="211"/>
      <c r="N238" s="40"/>
      <c r="O238" s="40"/>
      <c r="P238" s="40"/>
      <c r="Q238" s="40"/>
      <c r="R238" s="40"/>
      <c r="S238" s="40"/>
      <c r="T238" s="76"/>
      <c r="AT238" s="22" t="s">
        <v>180</v>
      </c>
      <c r="AU238" s="22" t="s">
        <v>80</v>
      </c>
    </row>
    <row r="239" spans="2:65" s="1" customFormat="1" ht="22.5" customHeight="1">
      <c r="B239" s="39"/>
      <c r="C239" s="242" t="s">
        <v>456</v>
      </c>
      <c r="D239" s="242" t="s">
        <v>249</v>
      </c>
      <c r="E239" s="243" t="s">
        <v>457</v>
      </c>
      <c r="F239" s="244" t="s">
        <v>458</v>
      </c>
      <c r="G239" s="245" t="s">
        <v>317</v>
      </c>
      <c r="H239" s="246">
        <v>4</v>
      </c>
      <c r="I239" s="247"/>
      <c r="J239" s="248">
        <f>ROUND(I239*H239,2)</f>
        <v>0</v>
      </c>
      <c r="K239" s="244" t="s">
        <v>284</v>
      </c>
      <c r="L239" s="249"/>
      <c r="M239" s="250" t="s">
        <v>21</v>
      </c>
      <c r="N239" s="251" t="s">
        <v>41</v>
      </c>
      <c r="O239" s="40"/>
      <c r="P239" s="190">
        <f>O239*H239</f>
        <v>0</v>
      </c>
      <c r="Q239" s="190">
        <v>0.085</v>
      </c>
      <c r="R239" s="190">
        <f>Q239*H239</f>
        <v>0.34</v>
      </c>
      <c r="S239" s="190">
        <v>0</v>
      </c>
      <c r="T239" s="191">
        <f>S239*H239</f>
        <v>0</v>
      </c>
      <c r="AR239" s="22" t="s">
        <v>147</v>
      </c>
      <c r="AT239" s="22" t="s">
        <v>249</v>
      </c>
      <c r="AU239" s="22" t="s">
        <v>80</v>
      </c>
      <c r="AY239" s="22" t="s">
        <v>118</v>
      </c>
      <c r="BE239" s="192">
        <f>IF(N239="základní",J239,0)</f>
        <v>0</v>
      </c>
      <c r="BF239" s="192">
        <f>IF(N239="snížená",J239,0)</f>
        <v>0</v>
      </c>
      <c r="BG239" s="192">
        <f>IF(N239="zákl. přenesená",J239,0)</f>
        <v>0</v>
      </c>
      <c r="BH239" s="192">
        <f>IF(N239="sníž. přenesená",J239,0)</f>
        <v>0</v>
      </c>
      <c r="BI239" s="192">
        <f>IF(N239="nulová",J239,0)</f>
        <v>0</v>
      </c>
      <c r="BJ239" s="22" t="s">
        <v>78</v>
      </c>
      <c r="BK239" s="192">
        <f>ROUND(I239*H239,2)</f>
        <v>0</v>
      </c>
      <c r="BL239" s="22" t="s">
        <v>117</v>
      </c>
      <c r="BM239" s="22" t="s">
        <v>459</v>
      </c>
    </row>
    <row r="240" spans="2:65" s="1" customFormat="1" ht="44.25" customHeight="1">
      <c r="B240" s="39"/>
      <c r="C240" s="181" t="s">
        <v>460</v>
      </c>
      <c r="D240" s="181" t="s">
        <v>119</v>
      </c>
      <c r="E240" s="182" t="s">
        <v>461</v>
      </c>
      <c r="F240" s="183" t="s">
        <v>462</v>
      </c>
      <c r="G240" s="184" t="s">
        <v>317</v>
      </c>
      <c r="H240" s="185">
        <v>311.5</v>
      </c>
      <c r="I240" s="186"/>
      <c r="J240" s="187">
        <f>ROUND(I240*H240,2)</f>
        <v>0</v>
      </c>
      <c r="K240" s="183" t="s">
        <v>178</v>
      </c>
      <c r="L240" s="59"/>
      <c r="M240" s="188" t="s">
        <v>21</v>
      </c>
      <c r="N240" s="189" t="s">
        <v>41</v>
      </c>
      <c r="O240" s="40"/>
      <c r="P240" s="190">
        <f>O240*H240</f>
        <v>0</v>
      </c>
      <c r="Q240" s="190">
        <v>0.16849</v>
      </c>
      <c r="R240" s="190">
        <f>Q240*H240</f>
        <v>52.484635</v>
      </c>
      <c r="S240" s="190">
        <v>0</v>
      </c>
      <c r="T240" s="191">
        <f>S240*H240</f>
        <v>0</v>
      </c>
      <c r="AR240" s="22" t="s">
        <v>117</v>
      </c>
      <c r="AT240" s="22" t="s">
        <v>119</v>
      </c>
      <c r="AU240" s="22" t="s">
        <v>80</v>
      </c>
      <c r="AY240" s="22" t="s">
        <v>118</v>
      </c>
      <c r="BE240" s="192">
        <f>IF(N240="základní",J240,0)</f>
        <v>0</v>
      </c>
      <c r="BF240" s="192">
        <f>IF(N240="snížená",J240,0)</f>
        <v>0</v>
      </c>
      <c r="BG240" s="192">
        <f>IF(N240="zákl. přenesená",J240,0)</f>
        <v>0</v>
      </c>
      <c r="BH240" s="192">
        <f>IF(N240="sníž. přenesená",J240,0)</f>
        <v>0</v>
      </c>
      <c r="BI240" s="192">
        <f>IF(N240="nulová",J240,0)</f>
        <v>0</v>
      </c>
      <c r="BJ240" s="22" t="s">
        <v>78</v>
      </c>
      <c r="BK240" s="192">
        <f>ROUND(I240*H240,2)</f>
        <v>0</v>
      </c>
      <c r="BL240" s="22" t="s">
        <v>117</v>
      </c>
      <c r="BM240" s="22" t="s">
        <v>463</v>
      </c>
    </row>
    <row r="241" spans="2:47" s="1" customFormat="1" ht="94.5">
      <c r="B241" s="39"/>
      <c r="C241" s="61"/>
      <c r="D241" s="209" t="s">
        <v>180</v>
      </c>
      <c r="E241" s="61"/>
      <c r="F241" s="210" t="s">
        <v>464</v>
      </c>
      <c r="G241" s="61"/>
      <c r="H241" s="61"/>
      <c r="I241" s="154"/>
      <c r="J241" s="61"/>
      <c r="K241" s="61"/>
      <c r="L241" s="59"/>
      <c r="M241" s="211"/>
      <c r="N241" s="40"/>
      <c r="O241" s="40"/>
      <c r="P241" s="40"/>
      <c r="Q241" s="40"/>
      <c r="R241" s="40"/>
      <c r="S241" s="40"/>
      <c r="T241" s="76"/>
      <c r="AT241" s="22" t="s">
        <v>180</v>
      </c>
      <c r="AU241" s="22" t="s">
        <v>80</v>
      </c>
    </row>
    <row r="242" spans="2:65" s="1" customFormat="1" ht="22.5" customHeight="1">
      <c r="B242" s="39"/>
      <c r="C242" s="242" t="s">
        <v>465</v>
      </c>
      <c r="D242" s="242" t="s">
        <v>249</v>
      </c>
      <c r="E242" s="243" t="s">
        <v>466</v>
      </c>
      <c r="F242" s="244" t="s">
        <v>467</v>
      </c>
      <c r="G242" s="245" t="s">
        <v>317</v>
      </c>
      <c r="H242" s="246">
        <v>311.5</v>
      </c>
      <c r="I242" s="247"/>
      <c r="J242" s="248">
        <f>ROUND(I242*H242,2)</f>
        <v>0</v>
      </c>
      <c r="K242" s="244" t="s">
        <v>284</v>
      </c>
      <c r="L242" s="249"/>
      <c r="M242" s="250" t="s">
        <v>21</v>
      </c>
      <c r="N242" s="251" t="s">
        <v>41</v>
      </c>
      <c r="O242" s="40"/>
      <c r="P242" s="190">
        <f>O242*H242</f>
        <v>0</v>
      </c>
      <c r="Q242" s="190">
        <v>0.058</v>
      </c>
      <c r="R242" s="190">
        <f>Q242*H242</f>
        <v>18.067</v>
      </c>
      <c r="S242" s="190">
        <v>0</v>
      </c>
      <c r="T242" s="191">
        <f>S242*H242</f>
        <v>0</v>
      </c>
      <c r="AR242" s="22" t="s">
        <v>147</v>
      </c>
      <c r="AT242" s="22" t="s">
        <v>249</v>
      </c>
      <c r="AU242" s="22" t="s">
        <v>80</v>
      </c>
      <c r="AY242" s="22" t="s">
        <v>118</v>
      </c>
      <c r="BE242" s="192">
        <f>IF(N242="základní",J242,0)</f>
        <v>0</v>
      </c>
      <c r="BF242" s="192">
        <f>IF(N242="snížená",J242,0)</f>
        <v>0</v>
      </c>
      <c r="BG242" s="192">
        <f>IF(N242="zákl. přenesená",J242,0)</f>
        <v>0</v>
      </c>
      <c r="BH242" s="192">
        <f>IF(N242="sníž. přenesená",J242,0)</f>
        <v>0</v>
      </c>
      <c r="BI242" s="192">
        <f>IF(N242="nulová",J242,0)</f>
        <v>0</v>
      </c>
      <c r="BJ242" s="22" t="s">
        <v>78</v>
      </c>
      <c r="BK242" s="192">
        <f>ROUND(I242*H242,2)</f>
        <v>0</v>
      </c>
      <c r="BL242" s="22" t="s">
        <v>117</v>
      </c>
      <c r="BM242" s="22" t="s">
        <v>468</v>
      </c>
    </row>
    <row r="243" spans="2:65" s="1" customFormat="1" ht="22.5" customHeight="1">
      <c r="B243" s="39"/>
      <c r="C243" s="181" t="s">
        <v>469</v>
      </c>
      <c r="D243" s="181" t="s">
        <v>119</v>
      </c>
      <c r="E243" s="182" t="s">
        <v>470</v>
      </c>
      <c r="F243" s="183" t="s">
        <v>471</v>
      </c>
      <c r="G243" s="184" t="s">
        <v>317</v>
      </c>
      <c r="H243" s="185">
        <v>618.2</v>
      </c>
      <c r="I243" s="186"/>
      <c r="J243" s="187">
        <f>ROUND(I243*H243,2)</f>
        <v>0</v>
      </c>
      <c r="K243" s="183" t="s">
        <v>178</v>
      </c>
      <c r="L243" s="59"/>
      <c r="M243" s="188" t="s">
        <v>21</v>
      </c>
      <c r="N243" s="189" t="s">
        <v>41</v>
      </c>
      <c r="O243" s="40"/>
      <c r="P243" s="190">
        <f>O243*H243</f>
        <v>0</v>
      </c>
      <c r="Q243" s="190">
        <v>0</v>
      </c>
      <c r="R243" s="190">
        <f>Q243*H243</f>
        <v>0</v>
      </c>
      <c r="S243" s="190">
        <v>0</v>
      </c>
      <c r="T243" s="191">
        <f>S243*H243</f>
        <v>0</v>
      </c>
      <c r="AR243" s="22" t="s">
        <v>117</v>
      </c>
      <c r="AT243" s="22" t="s">
        <v>119</v>
      </c>
      <c r="AU243" s="22" t="s">
        <v>80</v>
      </c>
      <c r="AY243" s="22" t="s">
        <v>118</v>
      </c>
      <c r="BE243" s="192">
        <f>IF(N243="základní",J243,0)</f>
        <v>0</v>
      </c>
      <c r="BF243" s="192">
        <f>IF(N243="snížená",J243,0)</f>
        <v>0</v>
      </c>
      <c r="BG243" s="192">
        <f>IF(N243="zákl. přenesená",J243,0)</f>
        <v>0</v>
      </c>
      <c r="BH243" s="192">
        <f>IF(N243="sníž. přenesená",J243,0)</f>
        <v>0</v>
      </c>
      <c r="BI243" s="192">
        <f>IF(N243="nulová",J243,0)</f>
        <v>0</v>
      </c>
      <c r="BJ243" s="22" t="s">
        <v>78</v>
      </c>
      <c r="BK243" s="192">
        <f>ROUND(I243*H243,2)</f>
        <v>0</v>
      </c>
      <c r="BL243" s="22" t="s">
        <v>117</v>
      </c>
      <c r="BM243" s="22" t="s">
        <v>472</v>
      </c>
    </row>
    <row r="244" spans="2:47" s="1" customFormat="1" ht="27">
      <c r="B244" s="39"/>
      <c r="C244" s="61"/>
      <c r="D244" s="209" t="s">
        <v>180</v>
      </c>
      <c r="E244" s="61"/>
      <c r="F244" s="210" t="s">
        <v>473</v>
      </c>
      <c r="G244" s="61"/>
      <c r="H244" s="61"/>
      <c r="I244" s="154"/>
      <c r="J244" s="61"/>
      <c r="K244" s="61"/>
      <c r="L244" s="59"/>
      <c r="M244" s="211"/>
      <c r="N244" s="40"/>
      <c r="O244" s="40"/>
      <c r="P244" s="40"/>
      <c r="Q244" s="40"/>
      <c r="R244" s="40"/>
      <c r="S244" s="40"/>
      <c r="T244" s="76"/>
      <c r="AT244" s="22" t="s">
        <v>180</v>
      </c>
      <c r="AU244" s="22" t="s">
        <v>80</v>
      </c>
    </row>
    <row r="245" spans="2:65" s="1" customFormat="1" ht="44.25" customHeight="1">
      <c r="B245" s="39"/>
      <c r="C245" s="181" t="s">
        <v>474</v>
      </c>
      <c r="D245" s="181" t="s">
        <v>119</v>
      </c>
      <c r="E245" s="182" t="s">
        <v>475</v>
      </c>
      <c r="F245" s="183" t="s">
        <v>476</v>
      </c>
      <c r="G245" s="184" t="s">
        <v>177</v>
      </c>
      <c r="H245" s="185">
        <v>767</v>
      </c>
      <c r="I245" s="186"/>
      <c r="J245" s="187">
        <f>ROUND(I245*H245,2)</f>
        <v>0</v>
      </c>
      <c r="K245" s="183" t="s">
        <v>178</v>
      </c>
      <c r="L245" s="59"/>
      <c r="M245" s="188" t="s">
        <v>21</v>
      </c>
      <c r="N245" s="189" t="s">
        <v>41</v>
      </c>
      <c r="O245" s="40"/>
      <c r="P245" s="190">
        <f>O245*H245</f>
        <v>0</v>
      </c>
      <c r="Q245" s="190">
        <v>0</v>
      </c>
      <c r="R245" s="190">
        <f>Q245*H245</f>
        <v>0</v>
      </c>
      <c r="S245" s="190">
        <v>0.02</v>
      </c>
      <c r="T245" s="191">
        <f>S245*H245</f>
        <v>15.34</v>
      </c>
      <c r="AR245" s="22" t="s">
        <v>117</v>
      </c>
      <c r="AT245" s="22" t="s">
        <v>119</v>
      </c>
      <c r="AU245" s="22" t="s">
        <v>80</v>
      </c>
      <c r="AY245" s="22" t="s">
        <v>118</v>
      </c>
      <c r="BE245" s="192">
        <f>IF(N245="základní",J245,0)</f>
        <v>0</v>
      </c>
      <c r="BF245" s="192">
        <f>IF(N245="snížená",J245,0)</f>
        <v>0</v>
      </c>
      <c r="BG245" s="192">
        <f>IF(N245="zákl. přenesená",J245,0)</f>
        <v>0</v>
      </c>
      <c r="BH245" s="192">
        <f>IF(N245="sníž. přenesená",J245,0)</f>
        <v>0</v>
      </c>
      <c r="BI245" s="192">
        <f>IF(N245="nulová",J245,0)</f>
        <v>0</v>
      </c>
      <c r="BJ245" s="22" t="s">
        <v>78</v>
      </c>
      <c r="BK245" s="192">
        <f>ROUND(I245*H245,2)</f>
        <v>0</v>
      </c>
      <c r="BL245" s="22" t="s">
        <v>117</v>
      </c>
      <c r="BM245" s="22" t="s">
        <v>477</v>
      </c>
    </row>
    <row r="246" spans="2:47" s="1" customFormat="1" ht="67.5">
      <c r="B246" s="39"/>
      <c r="C246" s="61"/>
      <c r="D246" s="212" t="s">
        <v>180</v>
      </c>
      <c r="E246" s="61"/>
      <c r="F246" s="213" t="s">
        <v>478</v>
      </c>
      <c r="G246" s="61"/>
      <c r="H246" s="61"/>
      <c r="I246" s="154"/>
      <c r="J246" s="61"/>
      <c r="K246" s="61"/>
      <c r="L246" s="59"/>
      <c r="M246" s="211"/>
      <c r="N246" s="40"/>
      <c r="O246" s="40"/>
      <c r="P246" s="40"/>
      <c r="Q246" s="40"/>
      <c r="R246" s="40"/>
      <c r="S246" s="40"/>
      <c r="T246" s="76"/>
      <c r="AT246" s="22" t="s">
        <v>180</v>
      </c>
      <c r="AU246" s="22" t="s">
        <v>80</v>
      </c>
    </row>
    <row r="247" spans="2:47" s="1" customFormat="1" ht="27">
      <c r="B247" s="39"/>
      <c r="C247" s="61"/>
      <c r="D247" s="209" t="s">
        <v>215</v>
      </c>
      <c r="E247" s="61"/>
      <c r="F247" s="210" t="s">
        <v>479</v>
      </c>
      <c r="G247" s="61"/>
      <c r="H247" s="61"/>
      <c r="I247" s="154"/>
      <c r="J247" s="61"/>
      <c r="K247" s="61"/>
      <c r="L247" s="59"/>
      <c r="M247" s="211"/>
      <c r="N247" s="40"/>
      <c r="O247" s="40"/>
      <c r="P247" s="40"/>
      <c r="Q247" s="40"/>
      <c r="R247" s="40"/>
      <c r="S247" s="40"/>
      <c r="T247" s="76"/>
      <c r="AT247" s="22" t="s">
        <v>215</v>
      </c>
      <c r="AU247" s="22" t="s">
        <v>80</v>
      </c>
    </row>
    <row r="248" spans="2:65" s="1" customFormat="1" ht="57" customHeight="1">
      <c r="B248" s="39"/>
      <c r="C248" s="181" t="s">
        <v>480</v>
      </c>
      <c r="D248" s="181" t="s">
        <v>119</v>
      </c>
      <c r="E248" s="182" t="s">
        <v>481</v>
      </c>
      <c r="F248" s="183" t="s">
        <v>482</v>
      </c>
      <c r="G248" s="184" t="s">
        <v>317</v>
      </c>
      <c r="H248" s="185">
        <v>20</v>
      </c>
      <c r="I248" s="186"/>
      <c r="J248" s="187">
        <f>ROUND(I248*H248,2)</f>
        <v>0</v>
      </c>
      <c r="K248" s="183" t="s">
        <v>178</v>
      </c>
      <c r="L248" s="59"/>
      <c r="M248" s="188" t="s">
        <v>21</v>
      </c>
      <c r="N248" s="189" t="s">
        <v>41</v>
      </c>
      <c r="O248" s="40"/>
      <c r="P248" s="190">
        <f>O248*H248</f>
        <v>0</v>
      </c>
      <c r="Q248" s="190">
        <v>0</v>
      </c>
      <c r="R248" s="190">
        <f>Q248*H248</f>
        <v>0</v>
      </c>
      <c r="S248" s="190">
        <v>0.035</v>
      </c>
      <c r="T248" s="191">
        <f>S248*H248</f>
        <v>0.7000000000000001</v>
      </c>
      <c r="AR248" s="22" t="s">
        <v>117</v>
      </c>
      <c r="AT248" s="22" t="s">
        <v>119</v>
      </c>
      <c r="AU248" s="22" t="s">
        <v>80</v>
      </c>
      <c r="AY248" s="22" t="s">
        <v>118</v>
      </c>
      <c r="BE248" s="192">
        <f>IF(N248="základní",J248,0)</f>
        <v>0</v>
      </c>
      <c r="BF248" s="192">
        <f>IF(N248="snížená",J248,0)</f>
        <v>0</v>
      </c>
      <c r="BG248" s="192">
        <f>IF(N248="zákl. přenesená",J248,0)</f>
        <v>0</v>
      </c>
      <c r="BH248" s="192">
        <f>IF(N248="sníž. přenesená",J248,0)</f>
        <v>0</v>
      </c>
      <c r="BI248" s="192">
        <f>IF(N248="nulová",J248,0)</f>
        <v>0</v>
      </c>
      <c r="BJ248" s="22" t="s">
        <v>78</v>
      </c>
      <c r="BK248" s="192">
        <f>ROUND(I248*H248,2)</f>
        <v>0</v>
      </c>
      <c r="BL248" s="22" t="s">
        <v>117</v>
      </c>
      <c r="BM248" s="22" t="s">
        <v>483</v>
      </c>
    </row>
    <row r="249" spans="2:47" s="1" customFormat="1" ht="108">
      <c r="B249" s="39"/>
      <c r="C249" s="61"/>
      <c r="D249" s="212" t="s">
        <v>180</v>
      </c>
      <c r="E249" s="61"/>
      <c r="F249" s="213" t="s">
        <v>484</v>
      </c>
      <c r="G249" s="61"/>
      <c r="H249" s="61"/>
      <c r="I249" s="154"/>
      <c r="J249" s="61"/>
      <c r="K249" s="61"/>
      <c r="L249" s="59"/>
      <c r="M249" s="211"/>
      <c r="N249" s="40"/>
      <c r="O249" s="40"/>
      <c r="P249" s="40"/>
      <c r="Q249" s="40"/>
      <c r="R249" s="40"/>
      <c r="S249" s="40"/>
      <c r="T249" s="76"/>
      <c r="AT249" s="22" t="s">
        <v>180</v>
      </c>
      <c r="AU249" s="22" t="s">
        <v>80</v>
      </c>
    </row>
    <row r="250" spans="2:47" s="1" customFormat="1" ht="27">
      <c r="B250" s="39"/>
      <c r="C250" s="61"/>
      <c r="D250" s="209" t="s">
        <v>215</v>
      </c>
      <c r="E250" s="61"/>
      <c r="F250" s="210" t="s">
        <v>222</v>
      </c>
      <c r="G250" s="61"/>
      <c r="H250" s="61"/>
      <c r="I250" s="154"/>
      <c r="J250" s="61"/>
      <c r="K250" s="61"/>
      <c r="L250" s="59"/>
      <c r="M250" s="211"/>
      <c r="N250" s="40"/>
      <c r="O250" s="40"/>
      <c r="P250" s="40"/>
      <c r="Q250" s="40"/>
      <c r="R250" s="40"/>
      <c r="S250" s="40"/>
      <c r="T250" s="76"/>
      <c r="AT250" s="22" t="s">
        <v>215</v>
      </c>
      <c r="AU250" s="22" t="s">
        <v>80</v>
      </c>
    </row>
    <row r="251" spans="2:65" s="1" customFormat="1" ht="44.25" customHeight="1">
      <c r="B251" s="39"/>
      <c r="C251" s="181" t="s">
        <v>485</v>
      </c>
      <c r="D251" s="181" t="s">
        <v>119</v>
      </c>
      <c r="E251" s="182" t="s">
        <v>486</v>
      </c>
      <c r="F251" s="183" t="s">
        <v>487</v>
      </c>
      <c r="G251" s="184" t="s">
        <v>406</v>
      </c>
      <c r="H251" s="185">
        <v>1</v>
      </c>
      <c r="I251" s="186"/>
      <c r="J251" s="187">
        <f>ROUND(I251*H251,2)</f>
        <v>0</v>
      </c>
      <c r="K251" s="183" t="s">
        <v>178</v>
      </c>
      <c r="L251" s="59"/>
      <c r="M251" s="188" t="s">
        <v>21</v>
      </c>
      <c r="N251" s="189" t="s">
        <v>41</v>
      </c>
      <c r="O251" s="40"/>
      <c r="P251" s="190">
        <f>O251*H251</f>
        <v>0</v>
      </c>
      <c r="Q251" s="190">
        <v>0</v>
      </c>
      <c r="R251" s="190">
        <f>Q251*H251</f>
        <v>0</v>
      </c>
      <c r="S251" s="190">
        <v>0.082</v>
      </c>
      <c r="T251" s="191">
        <f>S251*H251</f>
        <v>0.082</v>
      </c>
      <c r="AR251" s="22" t="s">
        <v>117</v>
      </c>
      <c r="AT251" s="22" t="s">
        <v>119</v>
      </c>
      <c r="AU251" s="22" t="s">
        <v>80</v>
      </c>
      <c r="AY251" s="22" t="s">
        <v>118</v>
      </c>
      <c r="BE251" s="192">
        <f>IF(N251="základní",J251,0)</f>
        <v>0</v>
      </c>
      <c r="BF251" s="192">
        <f>IF(N251="snížená",J251,0)</f>
        <v>0</v>
      </c>
      <c r="BG251" s="192">
        <f>IF(N251="zákl. přenesená",J251,0)</f>
        <v>0</v>
      </c>
      <c r="BH251" s="192">
        <f>IF(N251="sníž. přenesená",J251,0)</f>
        <v>0</v>
      </c>
      <c r="BI251" s="192">
        <f>IF(N251="nulová",J251,0)</f>
        <v>0</v>
      </c>
      <c r="BJ251" s="22" t="s">
        <v>78</v>
      </c>
      <c r="BK251" s="192">
        <f>ROUND(I251*H251,2)</f>
        <v>0</v>
      </c>
      <c r="BL251" s="22" t="s">
        <v>117</v>
      </c>
      <c r="BM251" s="22" t="s">
        <v>488</v>
      </c>
    </row>
    <row r="252" spans="2:47" s="1" customFormat="1" ht="67.5">
      <c r="B252" s="39"/>
      <c r="C252" s="61"/>
      <c r="D252" s="212" t="s">
        <v>180</v>
      </c>
      <c r="E252" s="61"/>
      <c r="F252" s="213" t="s">
        <v>489</v>
      </c>
      <c r="G252" s="61"/>
      <c r="H252" s="61"/>
      <c r="I252" s="154"/>
      <c r="J252" s="61"/>
      <c r="K252" s="61"/>
      <c r="L252" s="59"/>
      <c r="M252" s="211"/>
      <c r="N252" s="40"/>
      <c r="O252" s="40"/>
      <c r="P252" s="40"/>
      <c r="Q252" s="40"/>
      <c r="R252" s="40"/>
      <c r="S252" s="40"/>
      <c r="T252" s="76"/>
      <c r="AT252" s="22" t="s">
        <v>180</v>
      </c>
      <c r="AU252" s="22" t="s">
        <v>80</v>
      </c>
    </row>
    <row r="253" spans="2:47" s="1" customFormat="1" ht="27">
      <c r="B253" s="39"/>
      <c r="C253" s="61"/>
      <c r="D253" s="209" t="s">
        <v>215</v>
      </c>
      <c r="E253" s="61"/>
      <c r="F253" s="210" t="s">
        <v>490</v>
      </c>
      <c r="G253" s="61"/>
      <c r="H253" s="61"/>
      <c r="I253" s="154"/>
      <c r="J253" s="61"/>
      <c r="K253" s="61"/>
      <c r="L253" s="59"/>
      <c r="M253" s="211"/>
      <c r="N253" s="40"/>
      <c r="O253" s="40"/>
      <c r="P253" s="40"/>
      <c r="Q253" s="40"/>
      <c r="R253" s="40"/>
      <c r="S253" s="40"/>
      <c r="T253" s="76"/>
      <c r="AT253" s="22" t="s">
        <v>215</v>
      </c>
      <c r="AU253" s="22" t="s">
        <v>80</v>
      </c>
    </row>
    <row r="254" spans="2:65" s="1" customFormat="1" ht="44.25" customHeight="1">
      <c r="B254" s="39"/>
      <c r="C254" s="181" t="s">
        <v>491</v>
      </c>
      <c r="D254" s="181" t="s">
        <v>119</v>
      </c>
      <c r="E254" s="182" t="s">
        <v>492</v>
      </c>
      <c r="F254" s="183" t="s">
        <v>493</v>
      </c>
      <c r="G254" s="184" t="s">
        <v>406</v>
      </c>
      <c r="H254" s="185">
        <v>1</v>
      </c>
      <c r="I254" s="186"/>
      <c r="J254" s="187">
        <f>ROUND(I254*H254,2)</f>
        <v>0</v>
      </c>
      <c r="K254" s="183" t="s">
        <v>178</v>
      </c>
      <c r="L254" s="59"/>
      <c r="M254" s="188" t="s">
        <v>21</v>
      </c>
      <c r="N254" s="189" t="s">
        <v>41</v>
      </c>
      <c r="O254" s="40"/>
      <c r="P254" s="190">
        <f>O254*H254</f>
        <v>0</v>
      </c>
      <c r="Q254" s="190">
        <v>0</v>
      </c>
      <c r="R254" s="190">
        <f>Q254*H254</f>
        <v>0</v>
      </c>
      <c r="S254" s="190">
        <v>0.004</v>
      </c>
      <c r="T254" s="191">
        <f>S254*H254</f>
        <v>0.004</v>
      </c>
      <c r="AR254" s="22" t="s">
        <v>117</v>
      </c>
      <c r="AT254" s="22" t="s">
        <v>119</v>
      </c>
      <c r="AU254" s="22" t="s">
        <v>80</v>
      </c>
      <c r="AY254" s="22" t="s">
        <v>118</v>
      </c>
      <c r="BE254" s="192">
        <f>IF(N254="základní",J254,0)</f>
        <v>0</v>
      </c>
      <c r="BF254" s="192">
        <f>IF(N254="snížená",J254,0)</f>
        <v>0</v>
      </c>
      <c r="BG254" s="192">
        <f>IF(N254="zákl. přenesená",J254,0)</f>
        <v>0</v>
      </c>
      <c r="BH254" s="192">
        <f>IF(N254="sníž. přenesená",J254,0)</f>
        <v>0</v>
      </c>
      <c r="BI254" s="192">
        <f>IF(N254="nulová",J254,0)</f>
        <v>0</v>
      </c>
      <c r="BJ254" s="22" t="s">
        <v>78</v>
      </c>
      <c r="BK254" s="192">
        <f>ROUND(I254*H254,2)</f>
        <v>0</v>
      </c>
      <c r="BL254" s="22" t="s">
        <v>117</v>
      </c>
      <c r="BM254" s="22" t="s">
        <v>494</v>
      </c>
    </row>
    <row r="255" spans="2:47" s="1" customFormat="1" ht="40.5">
      <c r="B255" s="39"/>
      <c r="C255" s="61"/>
      <c r="D255" s="212" t="s">
        <v>180</v>
      </c>
      <c r="E255" s="61"/>
      <c r="F255" s="213" t="s">
        <v>495</v>
      </c>
      <c r="G255" s="61"/>
      <c r="H255" s="61"/>
      <c r="I255" s="154"/>
      <c r="J255" s="61"/>
      <c r="K255" s="61"/>
      <c r="L255" s="59"/>
      <c r="M255" s="211"/>
      <c r="N255" s="40"/>
      <c r="O255" s="40"/>
      <c r="P255" s="40"/>
      <c r="Q255" s="40"/>
      <c r="R255" s="40"/>
      <c r="S255" s="40"/>
      <c r="T255" s="76"/>
      <c r="AT255" s="22" t="s">
        <v>180</v>
      </c>
      <c r="AU255" s="22" t="s">
        <v>80</v>
      </c>
    </row>
    <row r="256" spans="2:47" s="1" customFormat="1" ht="27">
      <c r="B256" s="39"/>
      <c r="C256" s="61"/>
      <c r="D256" s="209" t="s">
        <v>215</v>
      </c>
      <c r="E256" s="61"/>
      <c r="F256" s="210" t="s">
        <v>490</v>
      </c>
      <c r="G256" s="61"/>
      <c r="H256" s="61"/>
      <c r="I256" s="154"/>
      <c r="J256" s="61"/>
      <c r="K256" s="61"/>
      <c r="L256" s="59"/>
      <c r="M256" s="211"/>
      <c r="N256" s="40"/>
      <c r="O256" s="40"/>
      <c r="P256" s="40"/>
      <c r="Q256" s="40"/>
      <c r="R256" s="40"/>
      <c r="S256" s="40"/>
      <c r="T256" s="76"/>
      <c r="AT256" s="22" t="s">
        <v>215</v>
      </c>
      <c r="AU256" s="22" t="s">
        <v>80</v>
      </c>
    </row>
    <row r="257" spans="2:65" s="1" customFormat="1" ht="22.5" customHeight="1">
      <c r="B257" s="39"/>
      <c r="C257" s="181" t="s">
        <v>496</v>
      </c>
      <c r="D257" s="181" t="s">
        <v>119</v>
      </c>
      <c r="E257" s="182" t="s">
        <v>497</v>
      </c>
      <c r="F257" s="183" t="s">
        <v>498</v>
      </c>
      <c r="G257" s="184" t="s">
        <v>177</v>
      </c>
      <c r="H257" s="185">
        <v>17.005</v>
      </c>
      <c r="I257" s="186"/>
      <c r="J257" s="187">
        <f>ROUND(I257*H257,2)</f>
        <v>0</v>
      </c>
      <c r="K257" s="183" t="s">
        <v>178</v>
      </c>
      <c r="L257" s="59"/>
      <c r="M257" s="188" t="s">
        <v>21</v>
      </c>
      <c r="N257" s="189" t="s">
        <v>41</v>
      </c>
      <c r="O257" s="40"/>
      <c r="P257" s="190">
        <f>O257*H257</f>
        <v>0</v>
      </c>
      <c r="Q257" s="190">
        <v>0</v>
      </c>
      <c r="R257" s="190">
        <f>Q257*H257</f>
        <v>0</v>
      </c>
      <c r="S257" s="190">
        <v>0</v>
      </c>
      <c r="T257" s="191">
        <f>S257*H257</f>
        <v>0</v>
      </c>
      <c r="AR257" s="22" t="s">
        <v>117</v>
      </c>
      <c r="AT257" s="22" t="s">
        <v>119</v>
      </c>
      <c r="AU257" s="22" t="s">
        <v>80</v>
      </c>
      <c r="AY257" s="22" t="s">
        <v>118</v>
      </c>
      <c r="BE257" s="192">
        <f>IF(N257="základní",J257,0)</f>
        <v>0</v>
      </c>
      <c r="BF257" s="192">
        <f>IF(N257="snížená",J257,0)</f>
        <v>0</v>
      </c>
      <c r="BG257" s="192">
        <f>IF(N257="zákl. přenesená",J257,0)</f>
        <v>0</v>
      </c>
      <c r="BH257" s="192">
        <f>IF(N257="sníž. přenesená",J257,0)</f>
        <v>0</v>
      </c>
      <c r="BI257" s="192">
        <f>IF(N257="nulová",J257,0)</f>
        <v>0</v>
      </c>
      <c r="BJ257" s="22" t="s">
        <v>78</v>
      </c>
      <c r="BK257" s="192">
        <f>ROUND(I257*H257,2)</f>
        <v>0</v>
      </c>
      <c r="BL257" s="22" t="s">
        <v>117</v>
      </c>
      <c r="BM257" s="22" t="s">
        <v>499</v>
      </c>
    </row>
    <row r="258" spans="2:47" s="1" customFormat="1" ht="54">
      <c r="B258" s="39"/>
      <c r="C258" s="61"/>
      <c r="D258" s="212" t="s">
        <v>180</v>
      </c>
      <c r="E258" s="61"/>
      <c r="F258" s="213" t="s">
        <v>500</v>
      </c>
      <c r="G258" s="61"/>
      <c r="H258" s="61"/>
      <c r="I258" s="154"/>
      <c r="J258" s="61"/>
      <c r="K258" s="61"/>
      <c r="L258" s="59"/>
      <c r="M258" s="211"/>
      <c r="N258" s="40"/>
      <c r="O258" s="40"/>
      <c r="P258" s="40"/>
      <c r="Q258" s="40"/>
      <c r="R258" s="40"/>
      <c r="S258" s="40"/>
      <c r="T258" s="76"/>
      <c r="AT258" s="22" t="s">
        <v>180</v>
      </c>
      <c r="AU258" s="22" t="s">
        <v>80</v>
      </c>
    </row>
    <row r="259" spans="2:51" s="11" customFormat="1" ht="13.5">
      <c r="B259" s="214"/>
      <c r="C259" s="215"/>
      <c r="D259" s="209" t="s">
        <v>187</v>
      </c>
      <c r="E259" s="216" t="s">
        <v>21</v>
      </c>
      <c r="F259" s="217" t="s">
        <v>501</v>
      </c>
      <c r="G259" s="215"/>
      <c r="H259" s="218">
        <v>17.005</v>
      </c>
      <c r="I259" s="219"/>
      <c r="J259" s="215"/>
      <c r="K259" s="215"/>
      <c r="L259" s="220"/>
      <c r="M259" s="221"/>
      <c r="N259" s="222"/>
      <c r="O259" s="222"/>
      <c r="P259" s="222"/>
      <c r="Q259" s="222"/>
      <c r="R259" s="222"/>
      <c r="S259" s="222"/>
      <c r="T259" s="223"/>
      <c r="AT259" s="224" t="s">
        <v>187</v>
      </c>
      <c r="AU259" s="224" t="s">
        <v>80</v>
      </c>
      <c r="AV259" s="11" t="s">
        <v>80</v>
      </c>
      <c r="AW259" s="11" t="s">
        <v>34</v>
      </c>
      <c r="AX259" s="11" t="s">
        <v>78</v>
      </c>
      <c r="AY259" s="224" t="s">
        <v>118</v>
      </c>
    </row>
    <row r="260" spans="2:65" s="1" customFormat="1" ht="31.5" customHeight="1">
      <c r="B260" s="39"/>
      <c r="C260" s="181" t="s">
        <v>502</v>
      </c>
      <c r="D260" s="181" t="s">
        <v>119</v>
      </c>
      <c r="E260" s="182" t="s">
        <v>503</v>
      </c>
      <c r="F260" s="183" t="s">
        <v>504</v>
      </c>
      <c r="G260" s="184" t="s">
        <v>252</v>
      </c>
      <c r="H260" s="185">
        <v>74.693</v>
      </c>
      <c r="I260" s="186"/>
      <c r="J260" s="187">
        <f>ROUND(I260*H260,2)</f>
        <v>0</v>
      </c>
      <c r="K260" s="183" t="s">
        <v>178</v>
      </c>
      <c r="L260" s="59"/>
      <c r="M260" s="188" t="s">
        <v>21</v>
      </c>
      <c r="N260" s="189" t="s">
        <v>41</v>
      </c>
      <c r="O260" s="40"/>
      <c r="P260" s="190">
        <f>O260*H260</f>
        <v>0</v>
      </c>
      <c r="Q260" s="190">
        <v>0</v>
      </c>
      <c r="R260" s="190">
        <f>Q260*H260</f>
        <v>0</v>
      </c>
      <c r="S260" s="190">
        <v>0</v>
      </c>
      <c r="T260" s="191">
        <f>S260*H260</f>
        <v>0</v>
      </c>
      <c r="AR260" s="22" t="s">
        <v>117</v>
      </c>
      <c r="AT260" s="22" t="s">
        <v>119</v>
      </c>
      <c r="AU260" s="22" t="s">
        <v>80</v>
      </c>
      <c r="AY260" s="22" t="s">
        <v>118</v>
      </c>
      <c r="BE260" s="192">
        <f>IF(N260="základní",J260,0)</f>
        <v>0</v>
      </c>
      <c r="BF260" s="192">
        <f>IF(N260="snížená",J260,0)</f>
        <v>0</v>
      </c>
      <c r="BG260" s="192">
        <f>IF(N260="zákl. přenesená",J260,0)</f>
        <v>0</v>
      </c>
      <c r="BH260" s="192">
        <f>IF(N260="sníž. přenesená",J260,0)</f>
        <v>0</v>
      </c>
      <c r="BI260" s="192">
        <f>IF(N260="nulová",J260,0)</f>
        <v>0</v>
      </c>
      <c r="BJ260" s="22" t="s">
        <v>78</v>
      </c>
      <c r="BK260" s="192">
        <f>ROUND(I260*H260,2)</f>
        <v>0</v>
      </c>
      <c r="BL260" s="22" t="s">
        <v>117</v>
      </c>
      <c r="BM260" s="22" t="s">
        <v>505</v>
      </c>
    </row>
    <row r="261" spans="2:47" s="1" customFormat="1" ht="94.5">
      <c r="B261" s="39"/>
      <c r="C261" s="61"/>
      <c r="D261" s="212" t="s">
        <v>180</v>
      </c>
      <c r="E261" s="61"/>
      <c r="F261" s="213" t="s">
        <v>506</v>
      </c>
      <c r="G261" s="61"/>
      <c r="H261" s="61"/>
      <c r="I261" s="154"/>
      <c r="J261" s="61"/>
      <c r="K261" s="61"/>
      <c r="L261" s="59"/>
      <c r="M261" s="211"/>
      <c r="N261" s="40"/>
      <c r="O261" s="40"/>
      <c r="P261" s="40"/>
      <c r="Q261" s="40"/>
      <c r="R261" s="40"/>
      <c r="S261" s="40"/>
      <c r="T261" s="76"/>
      <c r="AT261" s="22" t="s">
        <v>180</v>
      </c>
      <c r="AU261" s="22" t="s">
        <v>80</v>
      </c>
    </row>
    <row r="262" spans="2:51" s="11" customFormat="1" ht="13.5">
      <c r="B262" s="214"/>
      <c r="C262" s="215"/>
      <c r="D262" s="212" t="s">
        <v>187</v>
      </c>
      <c r="E262" s="225" t="s">
        <v>21</v>
      </c>
      <c r="F262" s="226" t="s">
        <v>507</v>
      </c>
      <c r="G262" s="215"/>
      <c r="H262" s="227">
        <v>56.323</v>
      </c>
      <c r="I262" s="219"/>
      <c r="J262" s="215"/>
      <c r="K262" s="215"/>
      <c r="L262" s="220"/>
      <c r="M262" s="221"/>
      <c r="N262" s="222"/>
      <c r="O262" s="222"/>
      <c r="P262" s="222"/>
      <c r="Q262" s="222"/>
      <c r="R262" s="222"/>
      <c r="S262" s="222"/>
      <c r="T262" s="223"/>
      <c r="AT262" s="224" t="s">
        <v>187</v>
      </c>
      <c r="AU262" s="224" t="s">
        <v>80</v>
      </c>
      <c r="AV262" s="11" t="s">
        <v>80</v>
      </c>
      <c r="AW262" s="11" t="s">
        <v>34</v>
      </c>
      <c r="AX262" s="11" t="s">
        <v>70</v>
      </c>
      <c r="AY262" s="224" t="s">
        <v>118</v>
      </c>
    </row>
    <row r="263" spans="2:51" s="11" customFormat="1" ht="13.5">
      <c r="B263" s="214"/>
      <c r="C263" s="215"/>
      <c r="D263" s="212" t="s">
        <v>187</v>
      </c>
      <c r="E263" s="225" t="s">
        <v>21</v>
      </c>
      <c r="F263" s="226" t="s">
        <v>508</v>
      </c>
      <c r="G263" s="215"/>
      <c r="H263" s="227">
        <v>15.554</v>
      </c>
      <c r="I263" s="219"/>
      <c r="J263" s="215"/>
      <c r="K263" s="215"/>
      <c r="L263" s="220"/>
      <c r="M263" s="221"/>
      <c r="N263" s="222"/>
      <c r="O263" s="222"/>
      <c r="P263" s="222"/>
      <c r="Q263" s="222"/>
      <c r="R263" s="222"/>
      <c r="S263" s="222"/>
      <c r="T263" s="223"/>
      <c r="AT263" s="224" t="s">
        <v>187</v>
      </c>
      <c r="AU263" s="224" t="s">
        <v>80</v>
      </c>
      <c r="AV263" s="11" t="s">
        <v>80</v>
      </c>
      <c r="AW263" s="11" t="s">
        <v>34</v>
      </c>
      <c r="AX263" s="11" t="s">
        <v>70</v>
      </c>
      <c r="AY263" s="224" t="s">
        <v>118</v>
      </c>
    </row>
    <row r="264" spans="2:51" s="11" customFormat="1" ht="13.5">
      <c r="B264" s="214"/>
      <c r="C264" s="215"/>
      <c r="D264" s="212" t="s">
        <v>187</v>
      </c>
      <c r="E264" s="225" t="s">
        <v>21</v>
      </c>
      <c r="F264" s="226" t="s">
        <v>509</v>
      </c>
      <c r="G264" s="215"/>
      <c r="H264" s="227">
        <v>2.816</v>
      </c>
      <c r="I264" s="219"/>
      <c r="J264" s="215"/>
      <c r="K264" s="215"/>
      <c r="L264" s="220"/>
      <c r="M264" s="221"/>
      <c r="N264" s="222"/>
      <c r="O264" s="222"/>
      <c r="P264" s="222"/>
      <c r="Q264" s="222"/>
      <c r="R264" s="222"/>
      <c r="S264" s="222"/>
      <c r="T264" s="223"/>
      <c r="AT264" s="224" t="s">
        <v>187</v>
      </c>
      <c r="AU264" s="224" t="s">
        <v>80</v>
      </c>
      <c r="AV264" s="11" t="s">
        <v>80</v>
      </c>
      <c r="AW264" s="11" t="s">
        <v>34</v>
      </c>
      <c r="AX264" s="11" t="s">
        <v>70</v>
      </c>
      <c r="AY264" s="224" t="s">
        <v>118</v>
      </c>
    </row>
    <row r="265" spans="2:51" s="12" customFormat="1" ht="13.5">
      <c r="B265" s="228"/>
      <c r="C265" s="229"/>
      <c r="D265" s="209" t="s">
        <v>187</v>
      </c>
      <c r="E265" s="230" t="s">
        <v>21</v>
      </c>
      <c r="F265" s="231" t="s">
        <v>199</v>
      </c>
      <c r="G265" s="229"/>
      <c r="H265" s="232">
        <v>74.693</v>
      </c>
      <c r="I265" s="233"/>
      <c r="J265" s="229"/>
      <c r="K265" s="229"/>
      <c r="L265" s="234"/>
      <c r="M265" s="235"/>
      <c r="N265" s="236"/>
      <c r="O265" s="236"/>
      <c r="P265" s="236"/>
      <c r="Q265" s="236"/>
      <c r="R265" s="236"/>
      <c r="S265" s="236"/>
      <c r="T265" s="237"/>
      <c r="AT265" s="238" t="s">
        <v>187</v>
      </c>
      <c r="AU265" s="238" t="s">
        <v>80</v>
      </c>
      <c r="AV265" s="12" t="s">
        <v>117</v>
      </c>
      <c r="AW265" s="12" t="s">
        <v>34</v>
      </c>
      <c r="AX265" s="12" t="s">
        <v>78</v>
      </c>
      <c r="AY265" s="238" t="s">
        <v>118</v>
      </c>
    </row>
    <row r="266" spans="2:65" s="1" customFormat="1" ht="31.5" customHeight="1">
      <c r="B266" s="39"/>
      <c r="C266" s="181" t="s">
        <v>510</v>
      </c>
      <c r="D266" s="181" t="s">
        <v>119</v>
      </c>
      <c r="E266" s="182" t="s">
        <v>511</v>
      </c>
      <c r="F266" s="183" t="s">
        <v>512</v>
      </c>
      <c r="G266" s="184" t="s">
        <v>252</v>
      </c>
      <c r="H266" s="185">
        <v>672.237</v>
      </c>
      <c r="I266" s="186"/>
      <c r="J266" s="187">
        <f>ROUND(I266*H266,2)</f>
        <v>0</v>
      </c>
      <c r="K266" s="183" t="s">
        <v>178</v>
      </c>
      <c r="L266" s="59"/>
      <c r="M266" s="188" t="s">
        <v>21</v>
      </c>
      <c r="N266" s="189" t="s">
        <v>41</v>
      </c>
      <c r="O266" s="40"/>
      <c r="P266" s="190">
        <f>O266*H266</f>
        <v>0</v>
      </c>
      <c r="Q266" s="190">
        <v>0</v>
      </c>
      <c r="R266" s="190">
        <f>Q266*H266</f>
        <v>0</v>
      </c>
      <c r="S266" s="190">
        <v>0</v>
      </c>
      <c r="T266" s="191">
        <f>S266*H266</f>
        <v>0</v>
      </c>
      <c r="AR266" s="22" t="s">
        <v>117</v>
      </c>
      <c r="AT266" s="22" t="s">
        <v>119</v>
      </c>
      <c r="AU266" s="22" t="s">
        <v>80</v>
      </c>
      <c r="AY266" s="22" t="s">
        <v>118</v>
      </c>
      <c r="BE266" s="192">
        <f>IF(N266="základní",J266,0)</f>
        <v>0</v>
      </c>
      <c r="BF266" s="192">
        <f>IF(N266="snížená",J266,0)</f>
        <v>0</v>
      </c>
      <c r="BG266" s="192">
        <f>IF(N266="zákl. přenesená",J266,0)</f>
        <v>0</v>
      </c>
      <c r="BH266" s="192">
        <f>IF(N266="sníž. přenesená",J266,0)</f>
        <v>0</v>
      </c>
      <c r="BI266" s="192">
        <f>IF(N266="nulová",J266,0)</f>
        <v>0</v>
      </c>
      <c r="BJ266" s="22" t="s">
        <v>78</v>
      </c>
      <c r="BK266" s="192">
        <f>ROUND(I266*H266,2)</f>
        <v>0</v>
      </c>
      <c r="BL266" s="22" t="s">
        <v>117</v>
      </c>
      <c r="BM266" s="22" t="s">
        <v>513</v>
      </c>
    </row>
    <row r="267" spans="2:47" s="1" customFormat="1" ht="94.5">
      <c r="B267" s="39"/>
      <c r="C267" s="61"/>
      <c r="D267" s="212" t="s">
        <v>180</v>
      </c>
      <c r="E267" s="61"/>
      <c r="F267" s="213" t="s">
        <v>506</v>
      </c>
      <c r="G267" s="61"/>
      <c r="H267" s="61"/>
      <c r="I267" s="154"/>
      <c r="J267" s="61"/>
      <c r="K267" s="61"/>
      <c r="L267" s="59"/>
      <c r="M267" s="211"/>
      <c r="N267" s="40"/>
      <c r="O267" s="40"/>
      <c r="P267" s="40"/>
      <c r="Q267" s="40"/>
      <c r="R267" s="40"/>
      <c r="S267" s="40"/>
      <c r="T267" s="76"/>
      <c r="AT267" s="22" t="s">
        <v>180</v>
      </c>
      <c r="AU267" s="22" t="s">
        <v>80</v>
      </c>
    </row>
    <row r="268" spans="2:51" s="11" customFormat="1" ht="13.5">
      <c r="B268" s="214"/>
      <c r="C268" s="215"/>
      <c r="D268" s="209" t="s">
        <v>187</v>
      </c>
      <c r="E268" s="215"/>
      <c r="F268" s="217" t="s">
        <v>514</v>
      </c>
      <c r="G268" s="215"/>
      <c r="H268" s="218">
        <v>672.237</v>
      </c>
      <c r="I268" s="219"/>
      <c r="J268" s="215"/>
      <c r="K268" s="215"/>
      <c r="L268" s="220"/>
      <c r="M268" s="221"/>
      <c r="N268" s="222"/>
      <c r="O268" s="222"/>
      <c r="P268" s="222"/>
      <c r="Q268" s="222"/>
      <c r="R268" s="222"/>
      <c r="S268" s="222"/>
      <c r="T268" s="223"/>
      <c r="AT268" s="224" t="s">
        <v>187</v>
      </c>
      <c r="AU268" s="224" t="s">
        <v>80</v>
      </c>
      <c r="AV268" s="11" t="s">
        <v>80</v>
      </c>
      <c r="AW268" s="11" t="s">
        <v>6</v>
      </c>
      <c r="AX268" s="11" t="s">
        <v>78</v>
      </c>
      <c r="AY268" s="224" t="s">
        <v>118</v>
      </c>
    </row>
    <row r="269" spans="2:65" s="1" customFormat="1" ht="31.5" customHeight="1">
      <c r="B269" s="39"/>
      <c r="C269" s="181" t="s">
        <v>515</v>
      </c>
      <c r="D269" s="181" t="s">
        <v>119</v>
      </c>
      <c r="E269" s="182" t="s">
        <v>516</v>
      </c>
      <c r="F269" s="183" t="s">
        <v>517</v>
      </c>
      <c r="G269" s="184" t="s">
        <v>252</v>
      </c>
      <c r="H269" s="185">
        <v>0.385</v>
      </c>
      <c r="I269" s="186"/>
      <c r="J269" s="187">
        <f>ROUND(I269*H269,2)</f>
        <v>0</v>
      </c>
      <c r="K269" s="183" t="s">
        <v>178</v>
      </c>
      <c r="L269" s="59"/>
      <c r="M269" s="188" t="s">
        <v>21</v>
      </c>
      <c r="N269" s="189" t="s">
        <v>41</v>
      </c>
      <c r="O269" s="40"/>
      <c r="P269" s="190">
        <f>O269*H269</f>
        <v>0</v>
      </c>
      <c r="Q269" s="190">
        <v>0</v>
      </c>
      <c r="R269" s="190">
        <f>Q269*H269</f>
        <v>0</v>
      </c>
      <c r="S269" s="190">
        <v>0</v>
      </c>
      <c r="T269" s="191">
        <f>S269*H269</f>
        <v>0</v>
      </c>
      <c r="AR269" s="22" t="s">
        <v>117</v>
      </c>
      <c r="AT269" s="22" t="s">
        <v>119</v>
      </c>
      <c r="AU269" s="22" t="s">
        <v>80</v>
      </c>
      <c r="AY269" s="22" t="s">
        <v>118</v>
      </c>
      <c r="BE269" s="192">
        <f>IF(N269="základní",J269,0)</f>
        <v>0</v>
      </c>
      <c r="BF269" s="192">
        <f>IF(N269="snížená",J269,0)</f>
        <v>0</v>
      </c>
      <c r="BG269" s="192">
        <f>IF(N269="zákl. přenesená",J269,0)</f>
        <v>0</v>
      </c>
      <c r="BH269" s="192">
        <f>IF(N269="sníž. přenesená",J269,0)</f>
        <v>0</v>
      </c>
      <c r="BI269" s="192">
        <f>IF(N269="nulová",J269,0)</f>
        <v>0</v>
      </c>
      <c r="BJ269" s="22" t="s">
        <v>78</v>
      </c>
      <c r="BK269" s="192">
        <f>ROUND(I269*H269,2)</f>
        <v>0</v>
      </c>
      <c r="BL269" s="22" t="s">
        <v>117</v>
      </c>
      <c r="BM269" s="22" t="s">
        <v>518</v>
      </c>
    </row>
    <row r="270" spans="2:47" s="1" customFormat="1" ht="94.5">
      <c r="B270" s="39"/>
      <c r="C270" s="61"/>
      <c r="D270" s="212" t="s">
        <v>180</v>
      </c>
      <c r="E270" s="61"/>
      <c r="F270" s="213" t="s">
        <v>506</v>
      </c>
      <c r="G270" s="61"/>
      <c r="H270" s="61"/>
      <c r="I270" s="154"/>
      <c r="J270" s="61"/>
      <c r="K270" s="61"/>
      <c r="L270" s="59"/>
      <c r="M270" s="211"/>
      <c r="N270" s="40"/>
      <c r="O270" s="40"/>
      <c r="P270" s="40"/>
      <c r="Q270" s="40"/>
      <c r="R270" s="40"/>
      <c r="S270" s="40"/>
      <c r="T270" s="76"/>
      <c r="AT270" s="22" t="s">
        <v>180</v>
      </c>
      <c r="AU270" s="22" t="s">
        <v>80</v>
      </c>
    </row>
    <row r="271" spans="2:51" s="11" customFormat="1" ht="13.5">
      <c r="B271" s="214"/>
      <c r="C271" s="215"/>
      <c r="D271" s="212" t="s">
        <v>187</v>
      </c>
      <c r="E271" s="225" t="s">
        <v>21</v>
      </c>
      <c r="F271" s="226" t="s">
        <v>519</v>
      </c>
      <c r="G271" s="215"/>
      <c r="H271" s="227">
        <v>0.384</v>
      </c>
      <c r="I271" s="219"/>
      <c r="J271" s="215"/>
      <c r="K271" s="215"/>
      <c r="L271" s="220"/>
      <c r="M271" s="221"/>
      <c r="N271" s="222"/>
      <c r="O271" s="222"/>
      <c r="P271" s="222"/>
      <c r="Q271" s="222"/>
      <c r="R271" s="222"/>
      <c r="S271" s="222"/>
      <c r="T271" s="223"/>
      <c r="AT271" s="224" t="s">
        <v>187</v>
      </c>
      <c r="AU271" s="224" t="s">
        <v>80</v>
      </c>
      <c r="AV271" s="11" t="s">
        <v>80</v>
      </c>
      <c r="AW271" s="11" t="s">
        <v>34</v>
      </c>
      <c r="AX271" s="11" t="s">
        <v>70</v>
      </c>
      <c r="AY271" s="224" t="s">
        <v>118</v>
      </c>
    </row>
    <row r="272" spans="2:51" s="11" customFormat="1" ht="13.5">
      <c r="B272" s="214"/>
      <c r="C272" s="215"/>
      <c r="D272" s="212" t="s">
        <v>187</v>
      </c>
      <c r="E272" s="225" t="s">
        <v>21</v>
      </c>
      <c r="F272" s="226" t="s">
        <v>520</v>
      </c>
      <c r="G272" s="215"/>
      <c r="H272" s="227">
        <v>0.001</v>
      </c>
      <c r="I272" s="219"/>
      <c r="J272" s="215"/>
      <c r="K272" s="215"/>
      <c r="L272" s="220"/>
      <c r="M272" s="221"/>
      <c r="N272" s="222"/>
      <c r="O272" s="222"/>
      <c r="P272" s="222"/>
      <c r="Q272" s="222"/>
      <c r="R272" s="222"/>
      <c r="S272" s="222"/>
      <c r="T272" s="223"/>
      <c r="AT272" s="224" t="s">
        <v>187</v>
      </c>
      <c r="AU272" s="224" t="s">
        <v>80</v>
      </c>
      <c r="AV272" s="11" t="s">
        <v>80</v>
      </c>
      <c r="AW272" s="11" t="s">
        <v>34</v>
      </c>
      <c r="AX272" s="11" t="s">
        <v>70</v>
      </c>
      <c r="AY272" s="224" t="s">
        <v>118</v>
      </c>
    </row>
    <row r="273" spans="2:51" s="12" customFormat="1" ht="13.5">
      <c r="B273" s="228"/>
      <c r="C273" s="229"/>
      <c r="D273" s="209" t="s">
        <v>187</v>
      </c>
      <c r="E273" s="230" t="s">
        <v>21</v>
      </c>
      <c r="F273" s="231" t="s">
        <v>199</v>
      </c>
      <c r="G273" s="229"/>
      <c r="H273" s="232">
        <v>0.385</v>
      </c>
      <c r="I273" s="233"/>
      <c r="J273" s="229"/>
      <c r="K273" s="229"/>
      <c r="L273" s="234"/>
      <c r="M273" s="235"/>
      <c r="N273" s="236"/>
      <c r="O273" s="236"/>
      <c r="P273" s="236"/>
      <c r="Q273" s="236"/>
      <c r="R273" s="236"/>
      <c r="S273" s="236"/>
      <c r="T273" s="237"/>
      <c r="AT273" s="238" t="s">
        <v>187</v>
      </c>
      <c r="AU273" s="238" t="s">
        <v>80</v>
      </c>
      <c r="AV273" s="12" t="s">
        <v>117</v>
      </c>
      <c r="AW273" s="12" t="s">
        <v>34</v>
      </c>
      <c r="AX273" s="12" t="s">
        <v>78</v>
      </c>
      <c r="AY273" s="238" t="s">
        <v>118</v>
      </c>
    </row>
    <row r="274" spans="2:65" s="1" customFormat="1" ht="31.5" customHeight="1">
      <c r="B274" s="39"/>
      <c r="C274" s="181" t="s">
        <v>521</v>
      </c>
      <c r="D274" s="181" t="s">
        <v>119</v>
      </c>
      <c r="E274" s="182" t="s">
        <v>522</v>
      </c>
      <c r="F274" s="183" t="s">
        <v>512</v>
      </c>
      <c r="G274" s="184" t="s">
        <v>252</v>
      </c>
      <c r="H274" s="185">
        <v>3.465</v>
      </c>
      <c r="I274" s="186"/>
      <c r="J274" s="187">
        <f>ROUND(I274*H274,2)</f>
        <v>0</v>
      </c>
      <c r="K274" s="183" t="s">
        <v>178</v>
      </c>
      <c r="L274" s="59"/>
      <c r="M274" s="188" t="s">
        <v>21</v>
      </c>
      <c r="N274" s="189" t="s">
        <v>41</v>
      </c>
      <c r="O274" s="40"/>
      <c r="P274" s="190">
        <f>O274*H274</f>
        <v>0</v>
      </c>
      <c r="Q274" s="190">
        <v>0</v>
      </c>
      <c r="R274" s="190">
        <f>Q274*H274</f>
        <v>0</v>
      </c>
      <c r="S274" s="190">
        <v>0</v>
      </c>
      <c r="T274" s="191">
        <f>S274*H274</f>
        <v>0</v>
      </c>
      <c r="AR274" s="22" t="s">
        <v>117</v>
      </c>
      <c r="AT274" s="22" t="s">
        <v>119</v>
      </c>
      <c r="AU274" s="22" t="s">
        <v>80</v>
      </c>
      <c r="AY274" s="22" t="s">
        <v>118</v>
      </c>
      <c r="BE274" s="192">
        <f>IF(N274="základní",J274,0)</f>
        <v>0</v>
      </c>
      <c r="BF274" s="192">
        <f>IF(N274="snížená",J274,0)</f>
        <v>0</v>
      </c>
      <c r="BG274" s="192">
        <f>IF(N274="zákl. přenesená",J274,0)</f>
        <v>0</v>
      </c>
      <c r="BH274" s="192">
        <f>IF(N274="sníž. přenesená",J274,0)</f>
        <v>0</v>
      </c>
      <c r="BI274" s="192">
        <f>IF(N274="nulová",J274,0)</f>
        <v>0</v>
      </c>
      <c r="BJ274" s="22" t="s">
        <v>78</v>
      </c>
      <c r="BK274" s="192">
        <f>ROUND(I274*H274,2)</f>
        <v>0</v>
      </c>
      <c r="BL274" s="22" t="s">
        <v>117</v>
      </c>
      <c r="BM274" s="22" t="s">
        <v>523</v>
      </c>
    </row>
    <row r="275" spans="2:47" s="1" customFormat="1" ht="94.5">
      <c r="B275" s="39"/>
      <c r="C275" s="61"/>
      <c r="D275" s="212" t="s">
        <v>180</v>
      </c>
      <c r="E275" s="61"/>
      <c r="F275" s="213" t="s">
        <v>506</v>
      </c>
      <c r="G275" s="61"/>
      <c r="H275" s="61"/>
      <c r="I275" s="154"/>
      <c r="J275" s="61"/>
      <c r="K275" s="61"/>
      <c r="L275" s="59"/>
      <c r="M275" s="211"/>
      <c r="N275" s="40"/>
      <c r="O275" s="40"/>
      <c r="P275" s="40"/>
      <c r="Q275" s="40"/>
      <c r="R275" s="40"/>
      <c r="S275" s="40"/>
      <c r="T275" s="76"/>
      <c r="AT275" s="22" t="s">
        <v>180</v>
      </c>
      <c r="AU275" s="22" t="s">
        <v>80</v>
      </c>
    </row>
    <row r="276" spans="2:47" s="1" customFormat="1" ht="27">
      <c r="B276" s="39"/>
      <c r="C276" s="61"/>
      <c r="D276" s="212" t="s">
        <v>215</v>
      </c>
      <c r="E276" s="61"/>
      <c r="F276" s="213" t="s">
        <v>524</v>
      </c>
      <c r="G276" s="61"/>
      <c r="H276" s="61"/>
      <c r="I276" s="154"/>
      <c r="J276" s="61"/>
      <c r="K276" s="61"/>
      <c r="L276" s="59"/>
      <c r="M276" s="211"/>
      <c r="N276" s="40"/>
      <c r="O276" s="40"/>
      <c r="P276" s="40"/>
      <c r="Q276" s="40"/>
      <c r="R276" s="40"/>
      <c r="S276" s="40"/>
      <c r="T276" s="76"/>
      <c r="AT276" s="22" t="s">
        <v>215</v>
      </c>
      <c r="AU276" s="22" t="s">
        <v>80</v>
      </c>
    </row>
    <row r="277" spans="2:51" s="11" customFormat="1" ht="13.5">
      <c r="B277" s="214"/>
      <c r="C277" s="215"/>
      <c r="D277" s="209" t="s">
        <v>187</v>
      </c>
      <c r="E277" s="215"/>
      <c r="F277" s="217" t="s">
        <v>525</v>
      </c>
      <c r="G277" s="215"/>
      <c r="H277" s="218">
        <v>3.465</v>
      </c>
      <c r="I277" s="219"/>
      <c r="J277" s="215"/>
      <c r="K277" s="215"/>
      <c r="L277" s="220"/>
      <c r="M277" s="221"/>
      <c r="N277" s="222"/>
      <c r="O277" s="222"/>
      <c r="P277" s="222"/>
      <c r="Q277" s="222"/>
      <c r="R277" s="222"/>
      <c r="S277" s="222"/>
      <c r="T277" s="223"/>
      <c r="AT277" s="224" t="s">
        <v>187</v>
      </c>
      <c r="AU277" s="224" t="s">
        <v>80</v>
      </c>
      <c r="AV277" s="11" t="s">
        <v>80</v>
      </c>
      <c r="AW277" s="11" t="s">
        <v>6</v>
      </c>
      <c r="AX277" s="11" t="s">
        <v>78</v>
      </c>
      <c r="AY277" s="224" t="s">
        <v>118</v>
      </c>
    </row>
    <row r="278" spans="2:65" s="1" customFormat="1" ht="22.5" customHeight="1">
      <c r="B278" s="39"/>
      <c r="C278" s="181" t="s">
        <v>526</v>
      </c>
      <c r="D278" s="181" t="s">
        <v>119</v>
      </c>
      <c r="E278" s="182" t="s">
        <v>527</v>
      </c>
      <c r="F278" s="183" t="s">
        <v>528</v>
      </c>
      <c r="G278" s="184" t="s">
        <v>252</v>
      </c>
      <c r="H278" s="185">
        <v>0.384</v>
      </c>
      <c r="I278" s="186"/>
      <c r="J278" s="187">
        <f>ROUND(I278*H278,2)</f>
        <v>0</v>
      </c>
      <c r="K278" s="183" t="s">
        <v>178</v>
      </c>
      <c r="L278" s="59"/>
      <c r="M278" s="188" t="s">
        <v>21</v>
      </c>
      <c r="N278" s="189" t="s">
        <v>41</v>
      </c>
      <c r="O278" s="40"/>
      <c r="P278" s="190">
        <f>O278*H278</f>
        <v>0</v>
      </c>
      <c r="Q278" s="190">
        <v>0</v>
      </c>
      <c r="R278" s="190">
        <f>Q278*H278</f>
        <v>0</v>
      </c>
      <c r="S278" s="190">
        <v>0</v>
      </c>
      <c r="T278" s="191">
        <f>S278*H278</f>
        <v>0</v>
      </c>
      <c r="AR278" s="22" t="s">
        <v>117</v>
      </c>
      <c r="AT278" s="22" t="s">
        <v>119</v>
      </c>
      <c r="AU278" s="22" t="s">
        <v>80</v>
      </c>
      <c r="AY278" s="22" t="s">
        <v>118</v>
      </c>
      <c r="BE278" s="192">
        <f>IF(N278="základní",J278,0)</f>
        <v>0</v>
      </c>
      <c r="BF278" s="192">
        <f>IF(N278="snížená",J278,0)</f>
        <v>0</v>
      </c>
      <c r="BG278" s="192">
        <f>IF(N278="zákl. přenesená",J278,0)</f>
        <v>0</v>
      </c>
      <c r="BH278" s="192">
        <f>IF(N278="sníž. přenesená",J278,0)</f>
        <v>0</v>
      </c>
      <c r="BI278" s="192">
        <f>IF(N278="nulová",J278,0)</f>
        <v>0</v>
      </c>
      <c r="BJ278" s="22" t="s">
        <v>78</v>
      </c>
      <c r="BK278" s="192">
        <f>ROUND(I278*H278,2)</f>
        <v>0</v>
      </c>
      <c r="BL278" s="22" t="s">
        <v>117</v>
      </c>
      <c r="BM278" s="22" t="s">
        <v>529</v>
      </c>
    </row>
    <row r="279" spans="2:47" s="1" customFormat="1" ht="67.5">
      <c r="B279" s="39"/>
      <c r="C279" s="61"/>
      <c r="D279" s="212" t="s">
        <v>180</v>
      </c>
      <c r="E279" s="61"/>
      <c r="F279" s="213" t="s">
        <v>530</v>
      </c>
      <c r="G279" s="61"/>
      <c r="H279" s="61"/>
      <c r="I279" s="154"/>
      <c r="J279" s="61"/>
      <c r="K279" s="61"/>
      <c r="L279" s="59"/>
      <c r="M279" s="211"/>
      <c r="N279" s="40"/>
      <c r="O279" s="40"/>
      <c r="P279" s="40"/>
      <c r="Q279" s="40"/>
      <c r="R279" s="40"/>
      <c r="S279" s="40"/>
      <c r="T279" s="76"/>
      <c r="AT279" s="22" t="s">
        <v>180</v>
      </c>
      <c r="AU279" s="22" t="s">
        <v>80</v>
      </c>
    </row>
    <row r="280" spans="2:51" s="11" customFormat="1" ht="13.5">
      <c r="B280" s="214"/>
      <c r="C280" s="215"/>
      <c r="D280" s="209" t="s">
        <v>187</v>
      </c>
      <c r="E280" s="216" t="s">
        <v>21</v>
      </c>
      <c r="F280" s="217" t="s">
        <v>531</v>
      </c>
      <c r="G280" s="215"/>
      <c r="H280" s="218">
        <v>0.384</v>
      </c>
      <c r="I280" s="219"/>
      <c r="J280" s="215"/>
      <c r="K280" s="215"/>
      <c r="L280" s="220"/>
      <c r="M280" s="221"/>
      <c r="N280" s="222"/>
      <c r="O280" s="222"/>
      <c r="P280" s="222"/>
      <c r="Q280" s="222"/>
      <c r="R280" s="222"/>
      <c r="S280" s="222"/>
      <c r="T280" s="223"/>
      <c r="AT280" s="224" t="s">
        <v>187</v>
      </c>
      <c r="AU280" s="224" t="s">
        <v>80</v>
      </c>
      <c r="AV280" s="11" t="s">
        <v>80</v>
      </c>
      <c r="AW280" s="11" t="s">
        <v>34</v>
      </c>
      <c r="AX280" s="11" t="s">
        <v>78</v>
      </c>
      <c r="AY280" s="224" t="s">
        <v>118</v>
      </c>
    </row>
    <row r="281" spans="2:65" s="1" customFormat="1" ht="22.5" customHeight="1">
      <c r="B281" s="39"/>
      <c r="C281" s="181" t="s">
        <v>532</v>
      </c>
      <c r="D281" s="181" t="s">
        <v>119</v>
      </c>
      <c r="E281" s="182" t="s">
        <v>533</v>
      </c>
      <c r="F281" s="183" t="s">
        <v>534</v>
      </c>
      <c r="G281" s="184" t="s">
        <v>252</v>
      </c>
      <c r="H281" s="185">
        <v>74.693</v>
      </c>
      <c r="I281" s="186"/>
      <c r="J281" s="187">
        <f>ROUND(I281*H281,2)</f>
        <v>0</v>
      </c>
      <c r="K281" s="183" t="s">
        <v>178</v>
      </c>
      <c r="L281" s="59"/>
      <c r="M281" s="188" t="s">
        <v>21</v>
      </c>
      <c r="N281" s="189" t="s">
        <v>41</v>
      </c>
      <c r="O281" s="40"/>
      <c r="P281" s="190">
        <f>O281*H281</f>
        <v>0</v>
      </c>
      <c r="Q281" s="190">
        <v>0</v>
      </c>
      <c r="R281" s="190">
        <f>Q281*H281</f>
        <v>0</v>
      </c>
      <c r="S281" s="190">
        <v>0</v>
      </c>
      <c r="T281" s="191">
        <f>S281*H281</f>
        <v>0</v>
      </c>
      <c r="AR281" s="22" t="s">
        <v>117</v>
      </c>
      <c r="AT281" s="22" t="s">
        <v>119</v>
      </c>
      <c r="AU281" s="22" t="s">
        <v>80</v>
      </c>
      <c r="AY281" s="22" t="s">
        <v>118</v>
      </c>
      <c r="BE281" s="192">
        <f>IF(N281="základní",J281,0)</f>
        <v>0</v>
      </c>
      <c r="BF281" s="192">
        <f>IF(N281="snížená",J281,0)</f>
        <v>0</v>
      </c>
      <c r="BG281" s="192">
        <f>IF(N281="zákl. přenesená",J281,0)</f>
        <v>0</v>
      </c>
      <c r="BH281" s="192">
        <f>IF(N281="sníž. přenesená",J281,0)</f>
        <v>0</v>
      </c>
      <c r="BI281" s="192">
        <f>IF(N281="nulová",J281,0)</f>
        <v>0</v>
      </c>
      <c r="BJ281" s="22" t="s">
        <v>78</v>
      </c>
      <c r="BK281" s="192">
        <f>ROUND(I281*H281,2)</f>
        <v>0</v>
      </c>
      <c r="BL281" s="22" t="s">
        <v>117</v>
      </c>
      <c r="BM281" s="22" t="s">
        <v>535</v>
      </c>
    </row>
    <row r="282" spans="2:47" s="1" customFormat="1" ht="67.5">
      <c r="B282" s="39"/>
      <c r="C282" s="61"/>
      <c r="D282" s="209" t="s">
        <v>180</v>
      </c>
      <c r="E282" s="61"/>
      <c r="F282" s="210" t="s">
        <v>530</v>
      </c>
      <c r="G282" s="61"/>
      <c r="H282" s="61"/>
      <c r="I282" s="154"/>
      <c r="J282" s="61"/>
      <c r="K282" s="61"/>
      <c r="L282" s="59"/>
      <c r="M282" s="211"/>
      <c r="N282" s="40"/>
      <c r="O282" s="40"/>
      <c r="P282" s="40"/>
      <c r="Q282" s="40"/>
      <c r="R282" s="40"/>
      <c r="S282" s="40"/>
      <c r="T282" s="76"/>
      <c r="AT282" s="22" t="s">
        <v>180</v>
      </c>
      <c r="AU282" s="22" t="s">
        <v>80</v>
      </c>
    </row>
    <row r="283" spans="2:65" s="1" customFormat="1" ht="31.5" customHeight="1">
      <c r="B283" s="39"/>
      <c r="C283" s="181" t="s">
        <v>536</v>
      </c>
      <c r="D283" s="181" t="s">
        <v>119</v>
      </c>
      <c r="E283" s="182" t="s">
        <v>537</v>
      </c>
      <c r="F283" s="183" t="s">
        <v>538</v>
      </c>
      <c r="G283" s="184" t="s">
        <v>252</v>
      </c>
      <c r="H283" s="185">
        <v>187.241</v>
      </c>
      <c r="I283" s="186"/>
      <c r="J283" s="187">
        <f>ROUND(I283*H283,2)</f>
        <v>0</v>
      </c>
      <c r="K283" s="183" t="s">
        <v>178</v>
      </c>
      <c r="L283" s="59"/>
      <c r="M283" s="188" t="s">
        <v>21</v>
      </c>
      <c r="N283" s="189" t="s">
        <v>41</v>
      </c>
      <c r="O283" s="40"/>
      <c r="P283" s="190">
        <f>O283*H283</f>
        <v>0</v>
      </c>
      <c r="Q283" s="190">
        <v>0</v>
      </c>
      <c r="R283" s="190">
        <f>Q283*H283</f>
        <v>0</v>
      </c>
      <c r="S283" s="190">
        <v>0</v>
      </c>
      <c r="T283" s="191">
        <f>S283*H283</f>
        <v>0</v>
      </c>
      <c r="AR283" s="22" t="s">
        <v>117</v>
      </c>
      <c r="AT283" s="22" t="s">
        <v>119</v>
      </c>
      <c r="AU283" s="22" t="s">
        <v>80</v>
      </c>
      <c r="AY283" s="22" t="s">
        <v>118</v>
      </c>
      <c r="BE283" s="192">
        <f>IF(N283="základní",J283,0)</f>
        <v>0</v>
      </c>
      <c r="BF283" s="192">
        <f>IF(N283="snížená",J283,0)</f>
        <v>0</v>
      </c>
      <c r="BG283" s="192">
        <f>IF(N283="zákl. přenesená",J283,0)</f>
        <v>0</v>
      </c>
      <c r="BH283" s="192">
        <f>IF(N283="sníž. přenesená",J283,0)</f>
        <v>0</v>
      </c>
      <c r="BI283" s="192">
        <f>IF(N283="nulová",J283,0)</f>
        <v>0</v>
      </c>
      <c r="BJ283" s="22" t="s">
        <v>78</v>
      </c>
      <c r="BK283" s="192">
        <f>ROUND(I283*H283,2)</f>
        <v>0</v>
      </c>
      <c r="BL283" s="22" t="s">
        <v>117</v>
      </c>
      <c r="BM283" s="22" t="s">
        <v>539</v>
      </c>
    </row>
    <row r="284" spans="2:47" s="1" customFormat="1" ht="27">
      <c r="B284" s="39"/>
      <c r="C284" s="61"/>
      <c r="D284" s="212" t="s">
        <v>180</v>
      </c>
      <c r="E284" s="61"/>
      <c r="F284" s="213" t="s">
        <v>540</v>
      </c>
      <c r="G284" s="61"/>
      <c r="H284" s="61"/>
      <c r="I284" s="154"/>
      <c r="J284" s="61"/>
      <c r="K284" s="61"/>
      <c r="L284" s="59"/>
      <c r="M284" s="254"/>
      <c r="N284" s="194"/>
      <c r="O284" s="194"/>
      <c r="P284" s="194"/>
      <c r="Q284" s="194"/>
      <c r="R284" s="194"/>
      <c r="S284" s="194"/>
      <c r="T284" s="255"/>
      <c r="AT284" s="22" t="s">
        <v>180</v>
      </c>
      <c r="AU284" s="22" t="s">
        <v>80</v>
      </c>
    </row>
    <row r="285" spans="2:12" s="1" customFormat="1" ht="6.75" customHeight="1">
      <c r="B285" s="54"/>
      <c r="C285" s="55"/>
      <c r="D285" s="55"/>
      <c r="E285" s="55"/>
      <c r="F285" s="55"/>
      <c r="G285" s="55"/>
      <c r="H285" s="55"/>
      <c r="I285" s="137"/>
      <c r="J285" s="55"/>
      <c r="K285" s="55"/>
      <c r="L285" s="59"/>
    </row>
  </sheetData>
  <sheetProtection sheet="1" objects="1" scenarios="1" formatCells="0" formatColumns="0" formatRows="0" sort="0" autoFilter="0"/>
  <autoFilter ref="C82:K284"/>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72"/>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87</v>
      </c>
      <c r="G1" s="375" t="s">
        <v>88</v>
      </c>
      <c r="H1" s="375"/>
      <c r="I1" s="113"/>
      <c r="J1" s="112" t="s">
        <v>89</v>
      </c>
      <c r="K1" s="111" t="s">
        <v>90</v>
      </c>
      <c r="L1" s="112" t="s">
        <v>91</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64"/>
      <c r="M2" s="364"/>
      <c r="N2" s="364"/>
      <c r="O2" s="364"/>
      <c r="P2" s="364"/>
      <c r="Q2" s="364"/>
      <c r="R2" s="364"/>
      <c r="S2" s="364"/>
      <c r="T2" s="364"/>
      <c r="U2" s="364"/>
      <c r="V2" s="364"/>
      <c r="AT2" s="22" t="s">
        <v>86</v>
      </c>
    </row>
    <row r="3" spans="2:46" ht="6.75" customHeight="1">
      <c r="B3" s="23"/>
      <c r="C3" s="24"/>
      <c r="D3" s="24"/>
      <c r="E3" s="24"/>
      <c r="F3" s="24"/>
      <c r="G3" s="24"/>
      <c r="H3" s="24"/>
      <c r="I3" s="114"/>
      <c r="J3" s="24"/>
      <c r="K3" s="25"/>
      <c r="AT3" s="22" t="s">
        <v>80</v>
      </c>
    </row>
    <row r="4" spans="2:46" ht="36.75" customHeight="1">
      <c r="B4" s="26"/>
      <c r="C4" s="27"/>
      <c r="D4" s="28" t="s">
        <v>92</v>
      </c>
      <c r="E4" s="27"/>
      <c r="F4" s="27"/>
      <c r="G4" s="27"/>
      <c r="H4" s="27"/>
      <c r="I4" s="115"/>
      <c r="J4" s="27"/>
      <c r="K4" s="29"/>
      <c r="M4" s="30" t="s">
        <v>12</v>
      </c>
      <c r="AT4" s="22" t="s">
        <v>6</v>
      </c>
    </row>
    <row r="5" spans="2:11" ht="6.75" customHeight="1">
      <c r="B5" s="26"/>
      <c r="C5" s="27"/>
      <c r="D5" s="27"/>
      <c r="E5" s="27"/>
      <c r="F5" s="27"/>
      <c r="G5" s="27"/>
      <c r="H5" s="27"/>
      <c r="I5" s="115"/>
      <c r="J5" s="27"/>
      <c r="K5" s="29"/>
    </row>
    <row r="6" spans="2:11" ht="15">
      <c r="B6" s="26"/>
      <c r="C6" s="27"/>
      <c r="D6" s="35" t="s">
        <v>18</v>
      </c>
      <c r="E6" s="27"/>
      <c r="F6" s="27"/>
      <c r="G6" s="27"/>
      <c r="H6" s="27"/>
      <c r="I6" s="115"/>
      <c r="J6" s="27"/>
      <c r="K6" s="29"/>
    </row>
    <row r="7" spans="2:11" ht="22.5" customHeight="1">
      <c r="B7" s="26"/>
      <c r="C7" s="27"/>
      <c r="D7" s="27"/>
      <c r="E7" s="376" t="str">
        <f>'Rekapitulace stavby'!K6</f>
        <v>Rozšíření stávající cyklostezky v km 7,9-8,2 Nový Jičín-Bludovice</v>
      </c>
      <c r="F7" s="377"/>
      <c r="G7" s="377"/>
      <c r="H7" s="377"/>
      <c r="I7" s="115"/>
      <c r="J7" s="27"/>
      <c r="K7" s="29"/>
    </row>
    <row r="8" spans="2:11" s="1" customFormat="1" ht="15">
      <c r="B8" s="39"/>
      <c r="C8" s="40"/>
      <c r="D8" s="35" t="s">
        <v>93</v>
      </c>
      <c r="E8" s="40"/>
      <c r="F8" s="40"/>
      <c r="G8" s="40"/>
      <c r="H8" s="40"/>
      <c r="I8" s="116"/>
      <c r="J8" s="40"/>
      <c r="K8" s="43"/>
    </row>
    <row r="9" spans="2:11" s="1" customFormat="1" ht="36.75" customHeight="1">
      <c r="B9" s="39"/>
      <c r="C9" s="40"/>
      <c r="D9" s="40"/>
      <c r="E9" s="378" t="s">
        <v>541</v>
      </c>
      <c r="F9" s="379"/>
      <c r="G9" s="379"/>
      <c r="H9" s="379"/>
      <c r="I9" s="116"/>
      <c r="J9" s="40"/>
      <c r="K9" s="43"/>
    </row>
    <row r="10" spans="2:11" s="1" customFormat="1" ht="13.5">
      <c r="B10" s="39"/>
      <c r="C10" s="40"/>
      <c r="D10" s="40"/>
      <c r="E10" s="40"/>
      <c r="F10" s="40"/>
      <c r="G10" s="40"/>
      <c r="H10" s="40"/>
      <c r="I10" s="116"/>
      <c r="J10" s="40"/>
      <c r="K10" s="43"/>
    </row>
    <row r="11" spans="2:11" s="1" customFormat="1" ht="14.25" customHeight="1">
      <c r="B11" s="39"/>
      <c r="C11" s="40"/>
      <c r="D11" s="35" t="s">
        <v>20</v>
      </c>
      <c r="E11" s="40"/>
      <c r="F11" s="33" t="s">
        <v>21</v>
      </c>
      <c r="G11" s="40"/>
      <c r="H11" s="40"/>
      <c r="I11" s="117" t="s">
        <v>22</v>
      </c>
      <c r="J11" s="33" t="s">
        <v>21</v>
      </c>
      <c r="K11" s="43"/>
    </row>
    <row r="12" spans="2:11" s="1" customFormat="1" ht="14.25" customHeight="1">
      <c r="B12" s="39"/>
      <c r="C12" s="40"/>
      <c r="D12" s="35" t="s">
        <v>23</v>
      </c>
      <c r="E12" s="40"/>
      <c r="F12" s="33" t="s">
        <v>24</v>
      </c>
      <c r="G12" s="40"/>
      <c r="H12" s="40"/>
      <c r="I12" s="117" t="s">
        <v>25</v>
      </c>
      <c r="J12" s="118" t="str">
        <f>'Rekapitulace stavby'!AN8</f>
        <v>17. 6. 2018</v>
      </c>
      <c r="K12" s="43"/>
    </row>
    <row r="13" spans="2:11" s="1" customFormat="1" ht="10.5" customHeight="1">
      <c r="B13" s="39"/>
      <c r="C13" s="40"/>
      <c r="D13" s="40"/>
      <c r="E13" s="40"/>
      <c r="F13" s="40"/>
      <c r="G13" s="40"/>
      <c r="H13" s="40"/>
      <c r="I13" s="116"/>
      <c r="J13" s="40"/>
      <c r="K13" s="43"/>
    </row>
    <row r="14" spans="2:11" s="1" customFormat="1" ht="14.25" customHeight="1">
      <c r="B14" s="39"/>
      <c r="C14" s="40"/>
      <c r="D14" s="35" t="s">
        <v>27</v>
      </c>
      <c r="E14" s="40"/>
      <c r="F14" s="40"/>
      <c r="G14" s="40"/>
      <c r="H14" s="40"/>
      <c r="I14" s="117" t="s">
        <v>28</v>
      </c>
      <c r="J14" s="33" t="s">
        <v>21</v>
      </c>
      <c r="K14" s="43"/>
    </row>
    <row r="15" spans="2:11" s="1" customFormat="1" ht="18" customHeight="1">
      <c r="B15" s="39"/>
      <c r="C15" s="40"/>
      <c r="D15" s="40"/>
      <c r="E15" s="33" t="s">
        <v>29</v>
      </c>
      <c r="F15" s="40"/>
      <c r="G15" s="40"/>
      <c r="H15" s="40"/>
      <c r="I15" s="117" t="s">
        <v>30</v>
      </c>
      <c r="J15" s="33"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5" t="s">
        <v>31</v>
      </c>
      <c r="E17" s="40"/>
      <c r="F17" s="40"/>
      <c r="G17" s="40"/>
      <c r="H17" s="40"/>
      <c r="I17" s="117" t="s">
        <v>28</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7" t="s">
        <v>30</v>
      </c>
      <c r="J18" s="33">
        <f>IF('Rekapitulace stavby'!AN14="Vyplň údaj","",IF('Rekapitulace stavby'!AN14="","",'Rekapitulace stavby'!AN14))</f>
      </c>
      <c r="K18" s="43"/>
    </row>
    <row r="19" spans="2:11" s="1" customFormat="1" ht="6.75" customHeight="1">
      <c r="B19" s="39"/>
      <c r="C19" s="40"/>
      <c r="D19" s="40"/>
      <c r="E19" s="40"/>
      <c r="F19" s="40"/>
      <c r="G19" s="40"/>
      <c r="H19" s="40"/>
      <c r="I19" s="116"/>
      <c r="J19" s="40"/>
      <c r="K19" s="43"/>
    </row>
    <row r="20" spans="2:11" s="1" customFormat="1" ht="14.25" customHeight="1">
      <c r="B20" s="39"/>
      <c r="C20" s="40"/>
      <c r="D20" s="35" t="s">
        <v>33</v>
      </c>
      <c r="E20" s="40"/>
      <c r="F20" s="40"/>
      <c r="G20" s="40"/>
      <c r="H20" s="40"/>
      <c r="I20" s="117" t="s">
        <v>28</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7" t="s">
        <v>30</v>
      </c>
      <c r="J21" s="33">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5" t="s">
        <v>35</v>
      </c>
      <c r="E23" s="40"/>
      <c r="F23" s="40"/>
      <c r="G23" s="40"/>
      <c r="H23" s="40"/>
      <c r="I23" s="116"/>
      <c r="J23" s="40"/>
      <c r="K23" s="43"/>
    </row>
    <row r="24" spans="2:11" s="6" customFormat="1" ht="22.5" customHeight="1">
      <c r="B24" s="119"/>
      <c r="C24" s="120"/>
      <c r="D24" s="120"/>
      <c r="E24" s="341" t="s">
        <v>21</v>
      </c>
      <c r="F24" s="341"/>
      <c r="G24" s="341"/>
      <c r="H24" s="341"/>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ROUND(J82,2)</f>
        <v>0</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ROUND(SUM(BE82:BE271),2)</f>
        <v>0</v>
      </c>
      <c r="G30" s="40"/>
      <c r="H30" s="40"/>
      <c r="I30" s="129">
        <v>0.21</v>
      </c>
      <c r="J30" s="128">
        <f>ROUND(ROUND((SUM(BE82:BE271)),2)*I30,2)</f>
        <v>0</v>
      </c>
      <c r="K30" s="43"/>
    </row>
    <row r="31" spans="2:11" s="1" customFormat="1" ht="14.25" customHeight="1">
      <c r="B31" s="39"/>
      <c r="C31" s="40"/>
      <c r="D31" s="40"/>
      <c r="E31" s="47" t="s">
        <v>42</v>
      </c>
      <c r="F31" s="128">
        <f>ROUND(SUM(BF82:BF271),2)</f>
        <v>0</v>
      </c>
      <c r="G31" s="40"/>
      <c r="H31" s="40"/>
      <c r="I31" s="129">
        <v>0.15</v>
      </c>
      <c r="J31" s="128">
        <f>ROUND(ROUND((SUM(BF82:BF271)),2)*I31,2)</f>
        <v>0</v>
      </c>
      <c r="K31" s="43"/>
    </row>
    <row r="32" spans="2:11" s="1" customFormat="1" ht="14.25" customHeight="1" hidden="1">
      <c r="B32" s="39"/>
      <c r="C32" s="40"/>
      <c r="D32" s="40"/>
      <c r="E32" s="47" t="s">
        <v>43</v>
      </c>
      <c r="F32" s="128">
        <f>ROUND(SUM(BG82:BG271),2)</f>
        <v>0</v>
      </c>
      <c r="G32" s="40"/>
      <c r="H32" s="40"/>
      <c r="I32" s="129">
        <v>0.21</v>
      </c>
      <c r="J32" s="128">
        <v>0</v>
      </c>
      <c r="K32" s="43"/>
    </row>
    <row r="33" spans="2:11" s="1" customFormat="1" ht="14.25" customHeight="1" hidden="1">
      <c r="B33" s="39"/>
      <c r="C33" s="40"/>
      <c r="D33" s="40"/>
      <c r="E33" s="47" t="s">
        <v>44</v>
      </c>
      <c r="F33" s="128">
        <f>ROUND(SUM(BH82:BH271),2)</f>
        <v>0</v>
      </c>
      <c r="G33" s="40"/>
      <c r="H33" s="40"/>
      <c r="I33" s="129">
        <v>0.15</v>
      </c>
      <c r="J33" s="128">
        <v>0</v>
      </c>
      <c r="K33" s="43"/>
    </row>
    <row r="34" spans="2:11" s="1" customFormat="1" ht="14.25" customHeight="1" hidden="1">
      <c r="B34" s="39"/>
      <c r="C34" s="40"/>
      <c r="D34" s="40"/>
      <c r="E34" s="47" t="s">
        <v>45</v>
      </c>
      <c r="F34" s="128">
        <f>ROUND(SUM(BI82:BI271),2)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0</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8" t="s">
        <v>95</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5" t="s">
        <v>18</v>
      </c>
      <c r="D44" s="40"/>
      <c r="E44" s="40"/>
      <c r="F44" s="40"/>
      <c r="G44" s="40"/>
      <c r="H44" s="40"/>
      <c r="I44" s="116"/>
      <c r="J44" s="40"/>
      <c r="K44" s="43"/>
    </row>
    <row r="45" spans="2:11" s="1" customFormat="1" ht="22.5" customHeight="1">
      <c r="B45" s="39"/>
      <c r="C45" s="40"/>
      <c r="D45" s="40"/>
      <c r="E45" s="376" t="str">
        <f>E7</f>
        <v>Rozšíření stávající cyklostezky v km 7,9-8,2 Nový Jičín-Bludovice</v>
      </c>
      <c r="F45" s="377"/>
      <c r="G45" s="377"/>
      <c r="H45" s="377"/>
      <c r="I45" s="116"/>
      <c r="J45" s="40"/>
      <c r="K45" s="43"/>
    </row>
    <row r="46" spans="2:11" s="1" customFormat="1" ht="14.25" customHeight="1">
      <c r="B46" s="39"/>
      <c r="C46" s="35" t="s">
        <v>93</v>
      </c>
      <c r="D46" s="40"/>
      <c r="E46" s="40"/>
      <c r="F46" s="40"/>
      <c r="G46" s="40"/>
      <c r="H46" s="40"/>
      <c r="I46" s="116"/>
      <c r="J46" s="40"/>
      <c r="K46" s="43"/>
    </row>
    <row r="47" spans="2:11" s="1" customFormat="1" ht="23.25" customHeight="1">
      <c r="B47" s="39"/>
      <c r="C47" s="40"/>
      <c r="D47" s="40"/>
      <c r="E47" s="378" t="str">
        <f>E9</f>
        <v>SO 111 - Pěší komunikace vč.nástupní hrany AZ</v>
      </c>
      <c r="F47" s="379"/>
      <c r="G47" s="379"/>
      <c r="H47" s="379"/>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5" t="s">
        <v>23</v>
      </c>
      <c r="D49" s="40"/>
      <c r="E49" s="40"/>
      <c r="F49" s="33" t="str">
        <f>F12</f>
        <v> </v>
      </c>
      <c r="G49" s="40"/>
      <c r="H49" s="40"/>
      <c r="I49" s="117" t="s">
        <v>25</v>
      </c>
      <c r="J49" s="118" t="str">
        <f>IF(J12="","",J12)</f>
        <v>17. 6. 2018</v>
      </c>
      <c r="K49" s="43"/>
    </row>
    <row r="50" spans="2:11" s="1" customFormat="1" ht="6.75" customHeight="1">
      <c r="B50" s="39"/>
      <c r="C50" s="40"/>
      <c r="D50" s="40"/>
      <c r="E50" s="40"/>
      <c r="F50" s="40"/>
      <c r="G50" s="40"/>
      <c r="H50" s="40"/>
      <c r="I50" s="116"/>
      <c r="J50" s="40"/>
      <c r="K50" s="43"/>
    </row>
    <row r="51" spans="2:11" s="1" customFormat="1" ht="15">
      <c r="B51" s="39"/>
      <c r="C51" s="35" t="s">
        <v>27</v>
      </c>
      <c r="D51" s="40"/>
      <c r="E51" s="40"/>
      <c r="F51" s="33" t="str">
        <f>E15</f>
        <v>Město Nový Jičín</v>
      </c>
      <c r="G51" s="40"/>
      <c r="H51" s="40"/>
      <c r="I51" s="117" t="s">
        <v>33</v>
      </c>
      <c r="J51" s="33" t="str">
        <f>E21</f>
        <v> </v>
      </c>
      <c r="K51" s="43"/>
    </row>
    <row r="52" spans="2:11" s="1" customFormat="1" ht="14.25" customHeight="1">
      <c r="B52" s="39"/>
      <c r="C52" s="35" t="s">
        <v>31</v>
      </c>
      <c r="D52" s="40"/>
      <c r="E52" s="40"/>
      <c r="F52" s="33">
        <f>IF(E18="","",E18)</f>
      </c>
      <c r="G52" s="40"/>
      <c r="H52" s="40"/>
      <c r="I52" s="116"/>
      <c r="J52" s="40"/>
      <c r="K52" s="43"/>
    </row>
    <row r="53" spans="2:11" s="1" customFormat="1" ht="9.75" customHeight="1">
      <c r="B53" s="39"/>
      <c r="C53" s="40"/>
      <c r="D53" s="40"/>
      <c r="E53" s="40"/>
      <c r="F53" s="40"/>
      <c r="G53" s="40"/>
      <c r="H53" s="40"/>
      <c r="I53" s="116"/>
      <c r="J53" s="40"/>
      <c r="K53" s="43"/>
    </row>
    <row r="54" spans="2:11" s="1" customFormat="1" ht="29.25" customHeight="1">
      <c r="B54" s="39"/>
      <c r="C54" s="142" t="s">
        <v>96</v>
      </c>
      <c r="D54" s="130"/>
      <c r="E54" s="130"/>
      <c r="F54" s="130"/>
      <c r="G54" s="130"/>
      <c r="H54" s="130"/>
      <c r="I54" s="143"/>
      <c r="J54" s="144" t="s">
        <v>97</v>
      </c>
      <c r="K54" s="145"/>
    </row>
    <row r="55" spans="2:11" s="1" customFormat="1" ht="9.75" customHeight="1">
      <c r="B55" s="39"/>
      <c r="C55" s="40"/>
      <c r="D55" s="40"/>
      <c r="E55" s="40"/>
      <c r="F55" s="40"/>
      <c r="G55" s="40"/>
      <c r="H55" s="40"/>
      <c r="I55" s="116"/>
      <c r="J55" s="40"/>
      <c r="K55" s="43"/>
    </row>
    <row r="56" spans="2:47" s="1" customFormat="1" ht="29.25" customHeight="1">
      <c r="B56" s="39"/>
      <c r="C56" s="146" t="s">
        <v>98</v>
      </c>
      <c r="D56" s="40"/>
      <c r="E56" s="40"/>
      <c r="F56" s="40"/>
      <c r="G56" s="40"/>
      <c r="H56" s="40"/>
      <c r="I56" s="116"/>
      <c r="J56" s="126">
        <f>J82</f>
        <v>0</v>
      </c>
      <c r="K56" s="43"/>
      <c r="AU56" s="22" t="s">
        <v>99</v>
      </c>
    </row>
    <row r="57" spans="2:11" s="7" customFormat="1" ht="24.75" customHeight="1">
      <c r="B57" s="147"/>
      <c r="C57" s="148"/>
      <c r="D57" s="149" t="s">
        <v>164</v>
      </c>
      <c r="E57" s="150"/>
      <c r="F57" s="150"/>
      <c r="G57" s="150"/>
      <c r="H57" s="150"/>
      <c r="I57" s="151"/>
      <c r="J57" s="152">
        <f>J83</f>
        <v>0</v>
      </c>
      <c r="K57" s="153"/>
    </row>
    <row r="58" spans="2:11" s="10" customFormat="1" ht="19.5" customHeight="1">
      <c r="B58" s="197"/>
      <c r="C58" s="198"/>
      <c r="D58" s="199" t="s">
        <v>165</v>
      </c>
      <c r="E58" s="200"/>
      <c r="F58" s="200"/>
      <c r="G58" s="200"/>
      <c r="H58" s="200"/>
      <c r="I58" s="201"/>
      <c r="J58" s="202">
        <f>J84</f>
        <v>0</v>
      </c>
      <c r="K58" s="203"/>
    </row>
    <row r="59" spans="2:11" s="10" customFormat="1" ht="19.5" customHeight="1">
      <c r="B59" s="197"/>
      <c r="C59" s="198"/>
      <c r="D59" s="199" t="s">
        <v>166</v>
      </c>
      <c r="E59" s="200"/>
      <c r="F59" s="200"/>
      <c r="G59" s="200"/>
      <c r="H59" s="200"/>
      <c r="I59" s="201"/>
      <c r="J59" s="202">
        <f>J163</f>
        <v>0</v>
      </c>
      <c r="K59" s="203"/>
    </row>
    <row r="60" spans="2:11" s="10" customFormat="1" ht="19.5" customHeight="1">
      <c r="B60" s="197"/>
      <c r="C60" s="198"/>
      <c r="D60" s="199" t="s">
        <v>167</v>
      </c>
      <c r="E60" s="200"/>
      <c r="F60" s="200"/>
      <c r="G60" s="200"/>
      <c r="H60" s="200"/>
      <c r="I60" s="201"/>
      <c r="J60" s="202">
        <f>J168</f>
        <v>0</v>
      </c>
      <c r="K60" s="203"/>
    </row>
    <row r="61" spans="2:11" s="10" customFormat="1" ht="19.5" customHeight="1">
      <c r="B61" s="197"/>
      <c r="C61" s="198"/>
      <c r="D61" s="199" t="s">
        <v>168</v>
      </c>
      <c r="E61" s="200"/>
      <c r="F61" s="200"/>
      <c r="G61" s="200"/>
      <c r="H61" s="200"/>
      <c r="I61" s="201"/>
      <c r="J61" s="202">
        <f>J170</f>
        <v>0</v>
      </c>
      <c r="K61" s="203"/>
    </row>
    <row r="62" spans="2:11" s="10" customFormat="1" ht="19.5" customHeight="1">
      <c r="B62" s="197"/>
      <c r="C62" s="198"/>
      <c r="D62" s="199" t="s">
        <v>170</v>
      </c>
      <c r="E62" s="200"/>
      <c r="F62" s="200"/>
      <c r="G62" s="200"/>
      <c r="H62" s="200"/>
      <c r="I62" s="201"/>
      <c r="J62" s="202">
        <f>J199</f>
        <v>0</v>
      </c>
      <c r="K62" s="203"/>
    </row>
    <row r="63" spans="2:11" s="1" customFormat="1" ht="21.75" customHeight="1">
      <c r="B63" s="39"/>
      <c r="C63" s="40"/>
      <c r="D63" s="40"/>
      <c r="E63" s="40"/>
      <c r="F63" s="40"/>
      <c r="G63" s="40"/>
      <c r="H63" s="40"/>
      <c r="I63" s="116"/>
      <c r="J63" s="40"/>
      <c r="K63" s="43"/>
    </row>
    <row r="64" spans="2:11" s="1" customFormat="1" ht="6.75" customHeight="1">
      <c r="B64" s="54"/>
      <c r="C64" s="55"/>
      <c r="D64" s="55"/>
      <c r="E64" s="55"/>
      <c r="F64" s="55"/>
      <c r="G64" s="55"/>
      <c r="H64" s="55"/>
      <c r="I64" s="137"/>
      <c r="J64" s="55"/>
      <c r="K64" s="56"/>
    </row>
    <row r="68" spans="2:12" s="1" customFormat="1" ht="6.75" customHeight="1">
      <c r="B68" s="57"/>
      <c r="C68" s="58"/>
      <c r="D68" s="58"/>
      <c r="E68" s="58"/>
      <c r="F68" s="58"/>
      <c r="G68" s="58"/>
      <c r="H68" s="58"/>
      <c r="I68" s="140"/>
      <c r="J68" s="58"/>
      <c r="K68" s="58"/>
      <c r="L68" s="59"/>
    </row>
    <row r="69" spans="2:12" s="1" customFormat="1" ht="36.75" customHeight="1">
      <c r="B69" s="39"/>
      <c r="C69" s="60" t="s">
        <v>101</v>
      </c>
      <c r="D69" s="61"/>
      <c r="E69" s="61"/>
      <c r="F69" s="61"/>
      <c r="G69" s="61"/>
      <c r="H69" s="61"/>
      <c r="I69" s="154"/>
      <c r="J69" s="61"/>
      <c r="K69" s="61"/>
      <c r="L69" s="59"/>
    </row>
    <row r="70" spans="2:12" s="1" customFormat="1" ht="6.75" customHeight="1">
      <c r="B70" s="39"/>
      <c r="C70" s="61"/>
      <c r="D70" s="61"/>
      <c r="E70" s="61"/>
      <c r="F70" s="61"/>
      <c r="G70" s="61"/>
      <c r="H70" s="61"/>
      <c r="I70" s="154"/>
      <c r="J70" s="61"/>
      <c r="K70" s="61"/>
      <c r="L70" s="59"/>
    </row>
    <row r="71" spans="2:12" s="1" customFormat="1" ht="14.25" customHeight="1">
      <c r="B71" s="39"/>
      <c r="C71" s="63" t="s">
        <v>18</v>
      </c>
      <c r="D71" s="61"/>
      <c r="E71" s="61"/>
      <c r="F71" s="61"/>
      <c r="G71" s="61"/>
      <c r="H71" s="61"/>
      <c r="I71" s="154"/>
      <c r="J71" s="61"/>
      <c r="K71" s="61"/>
      <c r="L71" s="59"/>
    </row>
    <row r="72" spans="2:12" s="1" customFormat="1" ht="22.5" customHeight="1">
      <c r="B72" s="39"/>
      <c r="C72" s="61"/>
      <c r="D72" s="61"/>
      <c r="E72" s="372" t="str">
        <f>E7</f>
        <v>Rozšíření stávající cyklostezky v km 7,9-8,2 Nový Jičín-Bludovice</v>
      </c>
      <c r="F72" s="373"/>
      <c r="G72" s="373"/>
      <c r="H72" s="373"/>
      <c r="I72" s="154"/>
      <c r="J72" s="61"/>
      <c r="K72" s="61"/>
      <c r="L72" s="59"/>
    </row>
    <row r="73" spans="2:12" s="1" customFormat="1" ht="14.25" customHeight="1">
      <c r="B73" s="39"/>
      <c r="C73" s="63" t="s">
        <v>93</v>
      </c>
      <c r="D73" s="61"/>
      <c r="E73" s="61"/>
      <c r="F73" s="61"/>
      <c r="G73" s="61"/>
      <c r="H73" s="61"/>
      <c r="I73" s="154"/>
      <c r="J73" s="61"/>
      <c r="K73" s="61"/>
      <c r="L73" s="59"/>
    </row>
    <row r="74" spans="2:12" s="1" customFormat="1" ht="23.25" customHeight="1">
      <c r="B74" s="39"/>
      <c r="C74" s="61"/>
      <c r="D74" s="61"/>
      <c r="E74" s="370" t="str">
        <f>E9</f>
        <v>SO 111 - Pěší komunikace vč.nástupní hrany AZ</v>
      </c>
      <c r="F74" s="374"/>
      <c r="G74" s="374"/>
      <c r="H74" s="374"/>
      <c r="I74" s="154"/>
      <c r="J74" s="61"/>
      <c r="K74" s="61"/>
      <c r="L74" s="59"/>
    </row>
    <row r="75" spans="2:12" s="1" customFormat="1" ht="6.75" customHeight="1">
      <c r="B75" s="39"/>
      <c r="C75" s="61"/>
      <c r="D75" s="61"/>
      <c r="E75" s="61"/>
      <c r="F75" s="61"/>
      <c r="G75" s="61"/>
      <c r="H75" s="61"/>
      <c r="I75" s="154"/>
      <c r="J75" s="61"/>
      <c r="K75" s="61"/>
      <c r="L75" s="59"/>
    </row>
    <row r="76" spans="2:12" s="1" customFormat="1" ht="18" customHeight="1">
      <c r="B76" s="39"/>
      <c r="C76" s="63" t="s">
        <v>23</v>
      </c>
      <c r="D76" s="61"/>
      <c r="E76" s="61"/>
      <c r="F76" s="155" t="str">
        <f>F12</f>
        <v> </v>
      </c>
      <c r="G76" s="61"/>
      <c r="H76" s="61"/>
      <c r="I76" s="156" t="s">
        <v>25</v>
      </c>
      <c r="J76" s="71" t="str">
        <f>IF(J12="","",J12)</f>
        <v>17. 6. 2018</v>
      </c>
      <c r="K76" s="61"/>
      <c r="L76" s="59"/>
    </row>
    <row r="77" spans="2:12" s="1" customFormat="1" ht="6.75" customHeight="1">
      <c r="B77" s="39"/>
      <c r="C77" s="61"/>
      <c r="D77" s="61"/>
      <c r="E77" s="61"/>
      <c r="F77" s="61"/>
      <c r="G77" s="61"/>
      <c r="H77" s="61"/>
      <c r="I77" s="154"/>
      <c r="J77" s="61"/>
      <c r="K77" s="61"/>
      <c r="L77" s="59"/>
    </row>
    <row r="78" spans="2:12" s="1" customFormat="1" ht="15">
      <c r="B78" s="39"/>
      <c r="C78" s="63" t="s">
        <v>27</v>
      </c>
      <c r="D78" s="61"/>
      <c r="E78" s="61"/>
      <c r="F78" s="155" t="str">
        <f>E15</f>
        <v>Město Nový Jičín</v>
      </c>
      <c r="G78" s="61"/>
      <c r="H78" s="61"/>
      <c r="I78" s="156" t="s">
        <v>33</v>
      </c>
      <c r="J78" s="155" t="str">
        <f>E21</f>
        <v> </v>
      </c>
      <c r="K78" s="61"/>
      <c r="L78" s="59"/>
    </row>
    <row r="79" spans="2:12" s="1" customFormat="1" ht="14.25" customHeight="1">
      <c r="B79" s="39"/>
      <c r="C79" s="63" t="s">
        <v>31</v>
      </c>
      <c r="D79" s="61"/>
      <c r="E79" s="61"/>
      <c r="F79" s="155">
        <f>IF(E18="","",E18)</f>
      </c>
      <c r="G79" s="61"/>
      <c r="H79" s="61"/>
      <c r="I79" s="154"/>
      <c r="J79" s="61"/>
      <c r="K79" s="61"/>
      <c r="L79" s="59"/>
    </row>
    <row r="80" spans="2:12" s="1" customFormat="1" ht="9.75" customHeight="1">
      <c r="B80" s="39"/>
      <c r="C80" s="61"/>
      <c r="D80" s="61"/>
      <c r="E80" s="61"/>
      <c r="F80" s="61"/>
      <c r="G80" s="61"/>
      <c r="H80" s="61"/>
      <c r="I80" s="154"/>
      <c r="J80" s="61"/>
      <c r="K80" s="61"/>
      <c r="L80" s="59"/>
    </row>
    <row r="81" spans="2:20" s="8" customFormat="1" ht="29.25" customHeight="1">
      <c r="B81" s="157"/>
      <c r="C81" s="158" t="s">
        <v>102</v>
      </c>
      <c r="D81" s="159" t="s">
        <v>55</v>
      </c>
      <c r="E81" s="159" t="s">
        <v>51</v>
      </c>
      <c r="F81" s="159" t="s">
        <v>103</v>
      </c>
      <c r="G81" s="159" t="s">
        <v>104</v>
      </c>
      <c r="H81" s="159" t="s">
        <v>105</v>
      </c>
      <c r="I81" s="160" t="s">
        <v>106</v>
      </c>
      <c r="J81" s="159" t="s">
        <v>97</v>
      </c>
      <c r="K81" s="161" t="s">
        <v>107</v>
      </c>
      <c r="L81" s="162"/>
      <c r="M81" s="79" t="s">
        <v>108</v>
      </c>
      <c r="N81" s="80" t="s">
        <v>40</v>
      </c>
      <c r="O81" s="80" t="s">
        <v>109</v>
      </c>
      <c r="P81" s="80" t="s">
        <v>110</v>
      </c>
      <c r="Q81" s="80" t="s">
        <v>111</v>
      </c>
      <c r="R81" s="80" t="s">
        <v>112</v>
      </c>
      <c r="S81" s="80" t="s">
        <v>113</v>
      </c>
      <c r="T81" s="81" t="s">
        <v>114</v>
      </c>
    </row>
    <row r="82" spans="2:63" s="1" customFormat="1" ht="29.25" customHeight="1">
      <c r="B82" s="39"/>
      <c r="C82" s="85" t="s">
        <v>98</v>
      </c>
      <c r="D82" s="61"/>
      <c r="E82" s="61"/>
      <c r="F82" s="61"/>
      <c r="G82" s="61"/>
      <c r="H82" s="61"/>
      <c r="I82" s="154"/>
      <c r="J82" s="163">
        <f>BK82</f>
        <v>0</v>
      </c>
      <c r="K82" s="61"/>
      <c r="L82" s="59"/>
      <c r="M82" s="82"/>
      <c r="N82" s="83"/>
      <c r="O82" s="83"/>
      <c r="P82" s="164">
        <f>P83</f>
        <v>0</v>
      </c>
      <c r="Q82" s="83"/>
      <c r="R82" s="164">
        <f>R83</f>
        <v>243.1093068</v>
      </c>
      <c r="S82" s="83"/>
      <c r="T82" s="165">
        <f>T83</f>
        <v>40.032500000000006</v>
      </c>
      <c r="AT82" s="22" t="s">
        <v>69</v>
      </c>
      <c r="AU82" s="22" t="s">
        <v>99</v>
      </c>
      <c r="BK82" s="166">
        <f>BK83</f>
        <v>0</v>
      </c>
    </row>
    <row r="83" spans="2:63" s="9" customFormat="1" ht="36.75" customHeight="1">
      <c r="B83" s="167"/>
      <c r="C83" s="168"/>
      <c r="D83" s="204" t="s">
        <v>69</v>
      </c>
      <c r="E83" s="205" t="s">
        <v>171</v>
      </c>
      <c r="F83" s="205" t="s">
        <v>172</v>
      </c>
      <c r="G83" s="168"/>
      <c r="H83" s="168"/>
      <c r="I83" s="171"/>
      <c r="J83" s="206">
        <f>BK83</f>
        <v>0</v>
      </c>
      <c r="K83" s="168"/>
      <c r="L83" s="173"/>
      <c r="M83" s="174"/>
      <c r="N83" s="175"/>
      <c r="O83" s="175"/>
      <c r="P83" s="176">
        <f>P84+P163+P168+P170+P199</f>
        <v>0</v>
      </c>
      <c r="Q83" s="175"/>
      <c r="R83" s="176">
        <f>R84+R163+R168+R170+R199</f>
        <v>243.1093068</v>
      </c>
      <c r="S83" s="175"/>
      <c r="T83" s="177">
        <f>T84+T163+T168+T170+T199</f>
        <v>40.032500000000006</v>
      </c>
      <c r="AR83" s="178" t="s">
        <v>78</v>
      </c>
      <c r="AT83" s="179" t="s">
        <v>69</v>
      </c>
      <c r="AU83" s="179" t="s">
        <v>70</v>
      </c>
      <c r="AY83" s="178" t="s">
        <v>118</v>
      </c>
      <c r="BK83" s="180">
        <f>BK84+BK163+BK168+BK170+BK199</f>
        <v>0</v>
      </c>
    </row>
    <row r="84" spans="2:63" s="9" customFormat="1" ht="19.5" customHeight="1">
      <c r="B84" s="167"/>
      <c r="C84" s="168"/>
      <c r="D84" s="169" t="s">
        <v>69</v>
      </c>
      <c r="E84" s="207" t="s">
        <v>78</v>
      </c>
      <c r="F84" s="207" t="s">
        <v>173</v>
      </c>
      <c r="G84" s="168"/>
      <c r="H84" s="168"/>
      <c r="I84" s="171"/>
      <c r="J84" s="208">
        <f>BK84</f>
        <v>0</v>
      </c>
      <c r="K84" s="168"/>
      <c r="L84" s="173"/>
      <c r="M84" s="174"/>
      <c r="N84" s="175"/>
      <c r="O84" s="175"/>
      <c r="P84" s="176">
        <f>SUM(P85:P162)</f>
        <v>0</v>
      </c>
      <c r="Q84" s="175"/>
      <c r="R84" s="176">
        <f>SUM(R85:R162)</f>
        <v>176.570728</v>
      </c>
      <c r="S84" s="175"/>
      <c r="T84" s="177">
        <f>SUM(T85:T162)</f>
        <v>36.0615</v>
      </c>
      <c r="AR84" s="178" t="s">
        <v>78</v>
      </c>
      <c r="AT84" s="179" t="s">
        <v>69</v>
      </c>
      <c r="AU84" s="179" t="s">
        <v>78</v>
      </c>
      <c r="AY84" s="178" t="s">
        <v>118</v>
      </c>
      <c r="BK84" s="180">
        <f>SUM(BK85:BK162)</f>
        <v>0</v>
      </c>
    </row>
    <row r="85" spans="2:65" s="1" customFormat="1" ht="22.5" customHeight="1">
      <c r="B85" s="39"/>
      <c r="C85" s="181" t="s">
        <v>542</v>
      </c>
      <c r="D85" s="181" t="s">
        <v>119</v>
      </c>
      <c r="E85" s="182" t="s">
        <v>175</v>
      </c>
      <c r="F85" s="183" t="s">
        <v>176</v>
      </c>
      <c r="G85" s="184" t="s">
        <v>177</v>
      </c>
      <c r="H85" s="185">
        <v>96.72</v>
      </c>
      <c r="I85" s="186"/>
      <c r="J85" s="187">
        <f>ROUND(I85*H85,2)</f>
        <v>0</v>
      </c>
      <c r="K85" s="183" t="s">
        <v>178</v>
      </c>
      <c r="L85" s="59"/>
      <c r="M85" s="188" t="s">
        <v>21</v>
      </c>
      <c r="N85" s="189" t="s">
        <v>41</v>
      </c>
      <c r="O85" s="40"/>
      <c r="P85" s="190">
        <f>O85*H85</f>
        <v>0</v>
      </c>
      <c r="Q85" s="190">
        <v>0</v>
      </c>
      <c r="R85" s="190">
        <f>Q85*H85</f>
        <v>0</v>
      </c>
      <c r="S85" s="190">
        <v>0</v>
      </c>
      <c r="T85" s="191">
        <f>S85*H85</f>
        <v>0</v>
      </c>
      <c r="AR85" s="22" t="s">
        <v>117</v>
      </c>
      <c r="AT85" s="22" t="s">
        <v>119</v>
      </c>
      <c r="AU85" s="22" t="s">
        <v>80</v>
      </c>
      <c r="AY85" s="22" t="s">
        <v>118</v>
      </c>
      <c r="BE85" s="192">
        <f>IF(N85="základní",J85,0)</f>
        <v>0</v>
      </c>
      <c r="BF85" s="192">
        <f>IF(N85="snížená",J85,0)</f>
        <v>0</v>
      </c>
      <c r="BG85" s="192">
        <f>IF(N85="zákl. přenesená",J85,0)</f>
        <v>0</v>
      </c>
      <c r="BH85" s="192">
        <f>IF(N85="sníž. přenesená",J85,0)</f>
        <v>0</v>
      </c>
      <c r="BI85" s="192">
        <f>IF(N85="nulová",J85,0)</f>
        <v>0</v>
      </c>
      <c r="BJ85" s="22" t="s">
        <v>78</v>
      </c>
      <c r="BK85" s="192">
        <f>ROUND(I85*H85,2)</f>
        <v>0</v>
      </c>
      <c r="BL85" s="22" t="s">
        <v>117</v>
      </c>
      <c r="BM85" s="22" t="s">
        <v>543</v>
      </c>
    </row>
    <row r="86" spans="2:47" s="1" customFormat="1" ht="121.5">
      <c r="B86" s="39"/>
      <c r="C86" s="61"/>
      <c r="D86" s="209" t="s">
        <v>180</v>
      </c>
      <c r="E86" s="61"/>
      <c r="F86" s="210" t="s">
        <v>181</v>
      </c>
      <c r="G86" s="61"/>
      <c r="H86" s="61"/>
      <c r="I86" s="154"/>
      <c r="J86" s="61"/>
      <c r="K86" s="61"/>
      <c r="L86" s="59"/>
      <c r="M86" s="211"/>
      <c r="N86" s="40"/>
      <c r="O86" s="40"/>
      <c r="P86" s="40"/>
      <c r="Q86" s="40"/>
      <c r="R86" s="40"/>
      <c r="S86" s="40"/>
      <c r="T86" s="76"/>
      <c r="AT86" s="22" t="s">
        <v>180</v>
      </c>
      <c r="AU86" s="22" t="s">
        <v>80</v>
      </c>
    </row>
    <row r="87" spans="2:65" s="1" customFormat="1" ht="44.25" customHeight="1">
      <c r="B87" s="39"/>
      <c r="C87" s="181" t="s">
        <v>78</v>
      </c>
      <c r="D87" s="181" t="s">
        <v>119</v>
      </c>
      <c r="E87" s="182" t="s">
        <v>544</v>
      </c>
      <c r="F87" s="183" t="s">
        <v>545</v>
      </c>
      <c r="G87" s="184" t="s">
        <v>177</v>
      </c>
      <c r="H87" s="185">
        <v>8.6</v>
      </c>
      <c r="I87" s="186"/>
      <c r="J87" s="187">
        <f>ROUND(I87*H87,2)</f>
        <v>0</v>
      </c>
      <c r="K87" s="183" t="s">
        <v>178</v>
      </c>
      <c r="L87" s="59"/>
      <c r="M87" s="188" t="s">
        <v>21</v>
      </c>
      <c r="N87" s="189" t="s">
        <v>41</v>
      </c>
      <c r="O87" s="40"/>
      <c r="P87" s="190">
        <f>O87*H87</f>
        <v>0</v>
      </c>
      <c r="Q87" s="190">
        <v>0</v>
      </c>
      <c r="R87" s="190">
        <f>Q87*H87</f>
        <v>0</v>
      </c>
      <c r="S87" s="190">
        <v>0.63</v>
      </c>
      <c r="T87" s="191">
        <f>S87*H87</f>
        <v>5.418</v>
      </c>
      <c r="AR87" s="22" t="s">
        <v>117</v>
      </c>
      <c r="AT87" s="22" t="s">
        <v>119</v>
      </c>
      <c r="AU87" s="22" t="s">
        <v>80</v>
      </c>
      <c r="AY87" s="22" t="s">
        <v>118</v>
      </c>
      <c r="BE87" s="192">
        <f>IF(N87="základní",J87,0)</f>
        <v>0</v>
      </c>
      <c r="BF87" s="192">
        <f>IF(N87="snížená",J87,0)</f>
        <v>0</v>
      </c>
      <c r="BG87" s="192">
        <f>IF(N87="zákl. přenesená",J87,0)</f>
        <v>0</v>
      </c>
      <c r="BH87" s="192">
        <f>IF(N87="sníž. přenesená",J87,0)</f>
        <v>0</v>
      </c>
      <c r="BI87" s="192">
        <f>IF(N87="nulová",J87,0)</f>
        <v>0</v>
      </c>
      <c r="BJ87" s="22" t="s">
        <v>78</v>
      </c>
      <c r="BK87" s="192">
        <f>ROUND(I87*H87,2)</f>
        <v>0</v>
      </c>
      <c r="BL87" s="22" t="s">
        <v>117</v>
      </c>
      <c r="BM87" s="22" t="s">
        <v>546</v>
      </c>
    </row>
    <row r="88" spans="2:47" s="1" customFormat="1" ht="229.5">
      <c r="B88" s="39"/>
      <c r="C88" s="61"/>
      <c r="D88" s="212" t="s">
        <v>180</v>
      </c>
      <c r="E88" s="61"/>
      <c r="F88" s="213" t="s">
        <v>547</v>
      </c>
      <c r="G88" s="61"/>
      <c r="H88" s="61"/>
      <c r="I88" s="154"/>
      <c r="J88" s="61"/>
      <c r="K88" s="61"/>
      <c r="L88" s="59"/>
      <c r="M88" s="211"/>
      <c r="N88" s="40"/>
      <c r="O88" s="40"/>
      <c r="P88" s="40"/>
      <c r="Q88" s="40"/>
      <c r="R88" s="40"/>
      <c r="S88" s="40"/>
      <c r="T88" s="76"/>
      <c r="AT88" s="22" t="s">
        <v>180</v>
      </c>
      <c r="AU88" s="22" t="s">
        <v>80</v>
      </c>
    </row>
    <row r="89" spans="2:51" s="11" customFormat="1" ht="13.5">
      <c r="B89" s="214"/>
      <c r="C89" s="215"/>
      <c r="D89" s="209" t="s">
        <v>187</v>
      </c>
      <c r="E89" s="216" t="s">
        <v>21</v>
      </c>
      <c r="F89" s="217" t="s">
        <v>548</v>
      </c>
      <c r="G89" s="215"/>
      <c r="H89" s="218">
        <v>8.6</v>
      </c>
      <c r="I89" s="219"/>
      <c r="J89" s="215"/>
      <c r="K89" s="215"/>
      <c r="L89" s="220"/>
      <c r="M89" s="221"/>
      <c r="N89" s="222"/>
      <c r="O89" s="222"/>
      <c r="P89" s="222"/>
      <c r="Q89" s="222"/>
      <c r="R89" s="222"/>
      <c r="S89" s="222"/>
      <c r="T89" s="223"/>
      <c r="AT89" s="224" t="s">
        <v>187</v>
      </c>
      <c r="AU89" s="224" t="s">
        <v>80</v>
      </c>
      <c r="AV89" s="11" t="s">
        <v>80</v>
      </c>
      <c r="AW89" s="11" t="s">
        <v>34</v>
      </c>
      <c r="AX89" s="11" t="s">
        <v>78</v>
      </c>
      <c r="AY89" s="224" t="s">
        <v>118</v>
      </c>
    </row>
    <row r="90" spans="2:65" s="1" customFormat="1" ht="44.25" customHeight="1">
      <c r="B90" s="39"/>
      <c r="C90" s="181" t="s">
        <v>80</v>
      </c>
      <c r="D90" s="181" t="s">
        <v>119</v>
      </c>
      <c r="E90" s="182" t="s">
        <v>189</v>
      </c>
      <c r="F90" s="183" t="s">
        <v>190</v>
      </c>
      <c r="G90" s="184" t="s">
        <v>177</v>
      </c>
      <c r="H90" s="185">
        <v>40.1</v>
      </c>
      <c r="I90" s="186"/>
      <c r="J90" s="187">
        <f>ROUND(I90*H90,2)</f>
        <v>0</v>
      </c>
      <c r="K90" s="183" t="s">
        <v>178</v>
      </c>
      <c r="L90" s="59"/>
      <c r="M90" s="188" t="s">
        <v>21</v>
      </c>
      <c r="N90" s="189" t="s">
        <v>41</v>
      </c>
      <c r="O90" s="40"/>
      <c r="P90" s="190">
        <f>O90*H90</f>
        <v>0</v>
      </c>
      <c r="Q90" s="190">
        <v>0</v>
      </c>
      <c r="R90" s="190">
        <f>Q90*H90</f>
        <v>0</v>
      </c>
      <c r="S90" s="190">
        <v>0.3</v>
      </c>
      <c r="T90" s="191">
        <f>S90*H90</f>
        <v>12.03</v>
      </c>
      <c r="AR90" s="22" t="s">
        <v>117</v>
      </c>
      <c r="AT90" s="22" t="s">
        <v>119</v>
      </c>
      <c r="AU90" s="22" t="s">
        <v>80</v>
      </c>
      <c r="AY90" s="22" t="s">
        <v>118</v>
      </c>
      <c r="BE90" s="192">
        <f>IF(N90="základní",J90,0)</f>
        <v>0</v>
      </c>
      <c r="BF90" s="192">
        <f>IF(N90="snížená",J90,0)</f>
        <v>0</v>
      </c>
      <c r="BG90" s="192">
        <f>IF(N90="zákl. přenesená",J90,0)</f>
        <v>0</v>
      </c>
      <c r="BH90" s="192">
        <f>IF(N90="sníž. přenesená",J90,0)</f>
        <v>0</v>
      </c>
      <c r="BI90" s="192">
        <f>IF(N90="nulová",J90,0)</f>
        <v>0</v>
      </c>
      <c r="BJ90" s="22" t="s">
        <v>78</v>
      </c>
      <c r="BK90" s="192">
        <f>ROUND(I90*H90,2)</f>
        <v>0</v>
      </c>
      <c r="BL90" s="22" t="s">
        <v>117</v>
      </c>
      <c r="BM90" s="22" t="s">
        <v>549</v>
      </c>
    </row>
    <row r="91" spans="2:47" s="1" customFormat="1" ht="256.5">
      <c r="B91" s="39"/>
      <c r="C91" s="61"/>
      <c r="D91" s="212" t="s">
        <v>180</v>
      </c>
      <c r="E91" s="61"/>
      <c r="F91" s="213" t="s">
        <v>192</v>
      </c>
      <c r="G91" s="61"/>
      <c r="H91" s="61"/>
      <c r="I91" s="154"/>
      <c r="J91" s="61"/>
      <c r="K91" s="61"/>
      <c r="L91" s="59"/>
      <c r="M91" s="211"/>
      <c r="N91" s="40"/>
      <c r="O91" s="40"/>
      <c r="P91" s="40"/>
      <c r="Q91" s="40"/>
      <c r="R91" s="40"/>
      <c r="S91" s="40"/>
      <c r="T91" s="76"/>
      <c r="AT91" s="22" t="s">
        <v>180</v>
      </c>
      <c r="AU91" s="22" t="s">
        <v>80</v>
      </c>
    </row>
    <row r="92" spans="2:51" s="11" customFormat="1" ht="13.5">
      <c r="B92" s="214"/>
      <c r="C92" s="215"/>
      <c r="D92" s="209" t="s">
        <v>187</v>
      </c>
      <c r="E92" s="216" t="s">
        <v>21</v>
      </c>
      <c r="F92" s="217" t="s">
        <v>550</v>
      </c>
      <c r="G92" s="215"/>
      <c r="H92" s="218">
        <v>40.1</v>
      </c>
      <c r="I92" s="219"/>
      <c r="J92" s="215"/>
      <c r="K92" s="215"/>
      <c r="L92" s="220"/>
      <c r="M92" s="221"/>
      <c r="N92" s="222"/>
      <c r="O92" s="222"/>
      <c r="P92" s="222"/>
      <c r="Q92" s="222"/>
      <c r="R92" s="222"/>
      <c r="S92" s="222"/>
      <c r="T92" s="223"/>
      <c r="AT92" s="224" t="s">
        <v>187</v>
      </c>
      <c r="AU92" s="224" t="s">
        <v>80</v>
      </c>
      <c r="AV92" s="11" t="s">
        <v>80</v>
      </c>
      <c r="AW92" s="11" t="s">
        <v>34</v>
      </c>
      <c r="AX92" s="11" t="s">
        <v>78</v>
      </c>
      <c r="AY92" s="224" t="s">
        <v>118</v>
      </c>
    </row>
    <row r="93" spans="2:65" s="1" customFormat="1" ht="31.5" customHeight="1">
      <c r="B93" s="39"/>
      <c r="C93" s="181" t="s">
        <v>128</v>
      </c>
      <c r="D93" s="181" t="s">
        <v>119</v>
      </c>
      <c r="E93" s="182" t="s">
        <v>551</v>
      </c>
      <c r="F93" s="183" t="s">
        <v>552</v>
      </c>
      <c r="G93" s="184" t="s">
        <v>177</v>
      </c>
      <c r="H93" s="185">
        <v>46.5</v>
      </c>
      <c r="I93" s="186"/>
      <c r="J93" s="187">
        <f>ROUND(I93*H93,2)</f>
        <v>0</v>
      </c>
      <c r="K93" s="183" t="s">
        <v>178</v>
      </c>
      <c r="L93" s="59"/>
      <c r="M93" s="188" t="s">
        <v>21</v>
      </c>
      <c r="N93" s="189" t="s">
        <v>41</v>
      </c>
      <c r="O93" s="40"/>
      <c r="P93" s="190">
        <f>O93*H93</f>
        <v>0</v>
      </c>
      <c r="Q93" s="190">
        <v>3E-05</v>
      </c>
      <c r="R93" s="190">
        <f>Q93*H93</f>
        <v>0.001395</v>
      </c>
      <c r="S93" s="190">
        <v>0.103</v>
      </c>
      <c r="T93" s="191">
        <f>S93*H93</f>
        <v>4.789499999999999</v>
      </c>
      <c r="AR93" s="22" t="s">
        <v>117</v>
      </c>
      <c r="AT93" s="22" t="s">
        <v>119</v>
      </c>
      <c r="AU93" s="22" t="s">
        <v>80</v>
      </c>
      <c r="AY93" s="22" t="s">
        <v>118</v>
      </c>
      <c r="BE93" s="192">
        <f>IF(N93="základní",J93,0)</f>
        <v>0</v>
      </c>
      <c r="BF93" s="192">
        <f>IF(N93="snížená",J93,0)</f>
        <v>0</v>
      </c>
      <c r="BG93" s="192">
        <f>IF(N93="zákl. přenesená",J93,0)</f>
        <v>0</v>
      </c>
      <c r="BH93" s="192">
        <f>IF(N93="sníž. přenesená",J93,0)</f>
        <v>0</v>
      </c>
      <c r="BI93" s="192">
        <f>IF(N93="nulová",J93,0)</f>
        <v>0</v>
      </c>
      <c r="BJ93" s="22" t="s">
        <v>78</v>
      </c>
      <c r="BK93" s="192">
        <f>ROUND(I93*H93,2)</f>
        <v>0</v>
      </c>
      <c r="BL93" s="22" t="s">
        <v>117</v>
      </c>
      <c r="BM93" s="22" t="s">
        <v>553</v>
      </c>
    </row>
    <row r="94" spans="2:47" s="1" customFormat="1" ht="216">
      <c r="B94" s="39"/>
      <c r="C94" s="61"/>
      <c r="D94" s="209" t="s">
        <v>180</v>
      </c>
      <c r="E94" s="61"/>
      <c r="F94" s="210" t="s">
        <v>196</v>
      </c>
      <c r="G94" s="61"/>
      <c r="H94" s="61"/>
      <c r="I94" s="154"/>
      <c r="J94" s="61"/>
      <c r="K94" s="61"/>
      <c r="L94" s="59"/>
      <c r="M94" s="211"/>
      <c r="N94" s="40"/>
      <c r="O94" s="40"/>
      <c r="P94" s="40"/>
      <c r="Q94" s="40"/>
      <c r="R94" s="40"/>
      <c r="S94" s="40"/>
      <c r="T94" s="76"/>
      <c r="AT94" s="22" t="s">
        <v>180</v>
      </c>
      <c r="AU94" s="22" t="s">
        <v>80</v>
      </c>
    </row>
    <row r="95" spans="2:65" s="1" customFormat="1" ht="31.5" customHeight="1">
      <c r="B95" s="39"/>
      <c r="C95" s="181" t="s">
        <v>117</v>
      </c>
      <c r="D95" s="181" t="s">
        <v>119</v>
      </c>
      <c r="E95" s="182" t="s">
        <v>193</v>
      </c>
      <c r="F95" s="183" t="s">
        <v>194</v>
      </c>
      <c r="G95" s="184" t="s">
        <v>177</v>
      </c>
      <c r="H95" s="185">
        <v>31</v>
      </c>
      <c r="I95" s="186"/>
      <c r="J95" s="187">
        <f>ROUND(I95*H95,2)</f>
        <v>0</v>
      </c>
      <c r="K95" s="183" t="s">
        <v>178</v>
      </c>
      <c r="L95" s="59"/>
      <c r="M95" s="188" t="s">
        <v>21</v>
      </c>
      <c r="N95" s="189" t="s">
        <v>41</v>
      </c>
      <c r="O95" s="40"/>
      <c r="P95" s="190">
        <f>O95*H95</f>
        <v>0</v>
      </c>
      <c r="Q95" s="190">
        <v>4E-05</v>
      </c>
      <c r="R95" s="190">
        <f>Q95*H95</f>
        <v>0.00124</v>
      </c>
      <c r="S95" s="190">
        <v>0.128</v>
      </c>
      <c r="T95" s="191">
        <f>S95*H95</f>
        <v>3.968</v>
      </c>
      <c r="AR95" s="22" t="s">
        <v>117</v>
      </c>
      <c r="AT95" s="22" t="s">
        <v>119</v>
      </c>
      <c r="AU95" s="22" t="s">
        <v>80</v>
      </c>
      <c r="AY95" s="22" t="s">
        <v>118</v>
      </c>
      <c r="BE95" s="192">
        <f>IF(N95="základní",J95,0)</f>
        <v>0</v>
      </c>
      <c r="BF95" s="192">
        <f>IF(N95="snížená",J95,0)</f>
        <v>0</v>
      </c>
      <c r="BG95" s="192">
        <f>IF(N95="zákl. přenesená",J95,0)</f>
        <v>0</v>
      </c>
      <c r="BH95" s="192">
        <f>IF(N95="sníž. přenesená",J95,0)</f>
        <v>0</v>
      </c>
      <c r="BI95" s="192">
        <f>IF(N95="nulová",J95,0)</f>
        <v>0</v>
      </c>
      <c r="BJ95" s="22" t="s">
        <v>78</v>
      </c>
      <c r="BK95" s="192">
        <f>ROUND(I95*H95,2)</f>
        <v>0</v>
      </c>
      <c r="BL95" s="22" t="s">
        <v>117</v>
      </c>
      <c r="BM95" s="22" t="s">
        <v>554</v>
      </c>
    </row>
    <row r="96" spans="2:47" s="1" customFormat="1" ht="216">
      <c r="B96" s="39"/>
      <c r="C96" s="61"/>
      <c r="D96" s="209" t="s">
        <v>180</v>
      </c>
      <c r="E96" s="61"/>
      <c r="F96" s="210" t="s">
        <v>196</v>
      </c>
      <c r="G96" s="61"/>
      <c r="H96" s="61"/>
      <c r="I96" s="154"/>
      <c r="J96" s="61"/>
      <c r="K96" s="61"/>
      <c r="L96" s="59"/>
      <c r="M96" s="211"/>
      <c r="N96" s="40"/>
      <c r="O96" s="40"/>
      <c r="P96" s="40"/>
      <c r="Q96" s="40"/>
      <c r="R96" s="40"/>
      <c r="S96" s="40"/>
      <c r="T96" s="76"/>
      <c r="AT96" s="22" t="s">
        <v>180</v>
      </c>
      <c r="AU96" s="22" t="s">
        <v>80</v>
      </c>
    </row>
    <row r="97" spans="2:65" s="1" customFormat="1" ht="31.5" customHeight="1">
      <c r="B97" s="39"/>
      <c r="C97" s="181" t="s">
        <v>135</v>
      </c>
      <c r="D97" s="181" t="s">
        <v>119</v>
      </c>
      <c r="E97" s="182" t="s">
        <v>555</v>
      </c>
      <c r="F97" s="183" t="s">
        <v>556</v>
      </c>
      <c r="G97" s="184" t="s">
        <v>177</v>
      </c>
      <c r="H97" s="185">
        <v>38.5</v>
      </c>
      <c r="I97" s="186"/>
      <c r="J97" s="187">
        <f>ROUND(I97*H97,2)</f>
        <v>0</v>
      </c>
      <c r="K97" s="183" t="s">
        <v>21</v>
      </c>
      <c r="L97" s="59"/>
      <c r="M97" s="188" t="s">
        <v>21</v>
      </c>
      <c r="N97" s="189" t="s">
        <v>41</v>
      </c>
      <c r="O97" s="40"/>
      <c r="P97" s="190">
        <f>O97*H97</f>
        <v>0</v>
      </c>
      <c r="Q97" s="190">
        <v>8E-05</v>
      </c>
      <c r="R97" s="190">
        <f>Q97*H97</f>
        <v>0.0030800000000000003</v>
      </c>
      <c r="S97" s="190">
        <v>0.256</v>
      </c>
      <c r="T97" s="191">
        <f>S97*H97</f>
        <v>9.856</v>
      </c>
      <c r="AR97" s="22" t="s">
        <v>117</v>
      </c>
      <c r="AT97" s="22" t="s">
        <v>119</v>
      </c>
      <c r="AU97" s="22" t="s">
        <v>80</v>
      </c>
      <c r="AY97" s="22" t="s">
        <v>118</v>
      </c>
      <c r="BE97" s="192">
        <f>IF(N97="základní",J97,0)</f>
        <v>0</v>
      </c>
      <c r="BF97" s="192">
        <f>IF(N97="snížená",J97,0)</f>
        <v>0</v>
      </c>
      <c r="BG97" s="192">
        <f>IF(N97="zákl. přenesená",J97,0)</f>
        <v>0</v>
      </c>
      <c r="BH97" s="192">
        <f>IF(N97="sníž. přenesená",J97,0)</f>
        <v>0</v>
      </c>
      <c r="BI97" s="192">
        <f>IF(N97="nulová",J97,0)</f>
        <v>0</v>
      </c>
      <c r="BJ97" s="22" t="s">
        <v>78</v>
      </c>
      <c r="BK97" s="192">
        <f>ROUND(I97*H97,2)</f>
        <v>0</v>
      </c>
      <c r="BL97" s="22" t="s">
        <v>117</v>
      </c>
      <c r="BM97" s="22" t="s">
        <v>557</v>
      </c>
    </row>
    <row r="98" spans="2:65" s="1" customFormat="1" ht="44.25" customHeight="1">
      <c r="B98" s="39"/>
      <c r="C98" s="181" t="s">
        <v>139</v>
      </c>
      <c r="D98" s="181" t="s">
        <v>119</v>
      </c>
      <c r="E98" s="182" t="s">
        <v>200</v>
      </c>
      <c r="F98" s="183" t="s">
        <v>201</v>
      </c>
      <c r="G98" s="184" t="s">
        <v>202</v>
      </c>
      <c r="H98" s="185">
        <v>40.36</v>
      </c>
      <c r="I98" s="186"/>
      <c r="J98" s="187">
        <f>ROUND(I98*H98,2)</f>
        <v>0</v>
      </c>
      <c r="K98" s="183" t="s">
        <v>178</v>
      </c>
      <c r="L98" s="59"/>
      <c r="M98" s="188" t="s">
        <v>21</v>
      </c>
      <c r="N98" s="189" t="s">
        <v>41</v>
      </c>
      <c r="O98" s="40"/>
      <c r="P98" s="190">
        <f>O98*H98</f>
        <v>0</v>
      </c>
      <c r="Q98" s="190">
        <v>0</v>
      </c>
      <c r="R98" s="190">
        <f>Q98*H98</f>
        <v>0</v>
      </c>
      <c r="S98" s="190">
        <v>0</v>
      </c>
      <c r="T98" s="191">
        <f>S98*H98</f>
        <v>0</v>
      </c>
      <c r="AR98" s="22" t="s">
        <v>117</v>
      </c>
      <c r="AT98" s="22" t="s">
        <v>119</v>
      </c>
      <c r="AU98" s="22" t="s">
        <v>80</v>
      </c>
      <c r="AY98" s="22" t="s">
        <v>118</v>
      </c>
      <c r="BE98" s="192">
        <f>IF(N98="základní",J98,0)</f>
        <v>0</v>
      </c>
      <c r="BF98" s="192">
        <f>IF(N98="snížená",J98,0)</f>
        <v>0</v>
      </c>
      <c r="BG98" s="192">
        <f>IF(N98="zákl. přenesená",J98,0)</f>
        <v>0</v>
      </c>
      <c r="BH98" s="192">
        <f>IF(N98="sníž. přenesená",J98,0)</f>
        <v>0</v>
      </c>
      <c r="BI98" s="192">
        <f>IF(N98="nulová",J98,0)</f>
        <v>0</v>
      </c>
      <c r="BJ98" s="22" t="s">
        <v>78</v>
      </c>
      <c r="BK98" s="192">
        <f>ROUND(I98*H98,2)</f>
        <v>0</v>
      </c>
      <c r="BL98" s="22" t="s">
        <v>117</v>
      </c>
      <c r="BM98" s="22" t="s">
        <v>558</v>
      </c>
    </row>
    <row r="99" spans="2:47" s="1" customFormat="1" ht="229.5">
      <c r="B99" s="39"/>
      <c r="C99" s="61"/>
      <c r="D99" s="212" t="s">
        <v>180</v>
      </c>
      <c r="E99" s="61"/>
      <c r="F99" s="213" t="s">
        <v>204</v>
      </c>
      <c r="G99" s="61"/>
      <c r="H99" s="61"/>
      <c r="I99" s="154"/>
      <c r="J99" s="61"/>
      <c r="K99" s="61"/>
      <c r="L99" s="59"/>
      <c r="M99" s="211"/>
      <c r="N99" s="40"/>
      <c r="O99" s="40"/>
      <c r="P99" s="40"/>
      <c r="Q99" s="40"/>
      <c r="R99" s="40"/>
      <c r="S99" s="40"/>
      <c r="T99" s="76"/>
      <c r="AT99" s="22" t="s">
        <v>180</v>
      </c>
      <c r="AU99" s="22" t="s">
        <v>80</v>
      </c>
    </row>
    <row r="100" spans="2:51" s="11" customFormat="1" ht="13.5">
      <c r="B100" s="214"/>
      <c r="C100" s="215"/>
      <c r="D100" s="212" t="s">
        <v>187</v>
      </c>
      <c r="E100" s="225" t="s">
        <v>21</v>
      </c>
      <c r="F100" s="226" t="s">
        <v>559</v>
      </c>
      <c r="G100" s="215"/>
      <c r="H100" s="227">
        <v>40.36</v>
      </c>
      <c r="I100" s="219"/>
      <c r="J100" s="215"/>
      <c r="K100" s="215"/>
      <c r="L100" s="220"/>
      <c r="M100" s="221"/>
      <c r="N100" s="222"/>
      <c r="O100" s="222"/>
      <c r="P100" s="222"/>
      <c r="Q100" s="222"/>
      <c r="R100" s="222"/>
      <c r="S100" s="222"/>
      <c r="T100" s="223"/>
      <c r="AT100" s="224" t="s">
        <v>187</v>
      </c>
      <c r="AU100" s="224" t="s">
        <v>80</v>
      </c>
      <c r="AV100" s="11" t="s">
        <v>80</v>
      </c>
      <c r="AW100" s="11" t="s">
        <v>34</v>
      </c>
      <c r="AX100" s="11" t="s">
        <v>70</v>
      </c>
      <c r="AY100" s="224" t="s">
        <v>118</v>
      </c>
    </row>
    <row r="101" spans="2:51" s="12" customFormat="1" ht="13.5">
      <c r="B101" s="228"/>
      <c r="C101" s="229"/>
      <c r="D101" s="209" t="s">
        <v>187</v>
      </c>
      <c r="E101" s="230" t="s">
        <v>21</v>
      </c>
      <c r="F101" s="231" t="s">
        <v>199</v>
      </c>
      <c r="G101" s="229"/>
      <c r="H101" s="232">
        <v>40.36</v>
      </c>
      <c r="I101" s="233"/>
      <c r="J101" s="229"/>
      <c r="K101" s="229"/>
      <c r="L101" s="234"/>
      <c r="M101" s="235"/>
      <c r="N101" s="236"/>
      <c r="O101" s="236"/>
      <c r="P101" s="236"/>
      <c r="Q101" s="236"/>
      <c r="R101" s="236"/>
      <c r="S101" s="236"/>
      <c r="T101" s="237"/>
      <c r="AT101" s="238" t="s">
        <v>187</v>
      </c>
      <c r="AU101" s="238" t="s">
        <v>80</v>
      </c>
      <c r="AV101" s="12" t="s">
        <v>117</v>
      </c>
      <c r="AW101" s="12" t="s">
        <v>34</v>
      </c>
      <c r="AX101" s="12" t="s">
        <v>78</v>
      </c>
      <c r="AY101" s="238" t="s">
        <v>118</v>
      </c>
    </row>
    <row r="102" spans="2:65" s="1" customFormat="1" ht="44.25" customHeight="1">
      <c r="B102" s="39"/>
      <c r="C102" s="181" t="s">
        <v>143</v>
      </c>
      <c r="D102" s="181" t="s">
        <v>119</v>
      </c>
      <c r="E102" s="182" t="s">
        <v>206</v>
      </c>
      <c r="F102" s="183" t="s">
        <v>207</v>
      </c>
      <c r="G102" s="184" t="s">
        <v>202</v>
      </c>
      <c r="H102" s="185">
        <v>169.135</v>
      </c>
      <c r="I102" s="186"/>
      <c r="J102" s="187">
        <f>ROUND(I102*H102,2)</f>
        <v>0</v>
      </c>
      <c r="K102" s="183" t="s">
        <v>178</v>
      </c>
      <c r="L102" s="59"/>
      <c r="M102" s="188" t="s">
        <v>21</v>
      </c>
      <c r="N102" s="189" t="s">
        <v>41</v>
      </c>
      <c r="O102" s="40"/>
      <c r="P102" s="190">
        <f>O102*H102</f>
        <v>0</v>
      </c>
      <c r="Q102" s="190">
        <v>0</v>
      </c>
      <c r="R102" s="190">
        <f>Q102*H102</f>
        <v>0</v>
      </c>
      <c r="S102" s="190">
        <v>0</v>
      </c>
      <c r="T102" s="191">
        <f>S102*H102</f>
        <v>0</v>
      </c>
      <c r="AR102" s="22" t="s">
        <v>117</v>
      </c>
      <c r="AT102" s="22" t="s">
        <v>119</v>
      </c>
      <c r="AU102" s="22" t="s">
        <v>80</v>
      </c>
      <c r="AY102" s="22" t="s">
        <v>118</v>
      </c>
      <c r="BE102" s="192">
        <f>IF(N102="základní",J102,0)</f>
        <v>0</v>
      </c>
      <c r="BF102" s="192">
        <f>IF(N102="snížená",J102,0)</f>
        <v>0</v>
      </c>
      <c r="BG102" s="192">
        <f>IF(N102="zákl. přenesená",J102,0)</f>
        <v>0</v>
      </c>
      <c r="BH102" s="192">
        <f>IF(N102="sníž. přenesená",J102,0)</f>
        <v>0</v>
      </c>
      <c r="BI102" s="192">
        <f>IF(N102="nulová",J102,0)</f>
        <v>0</v>
      </c>
      <c r="BJ102" s="22" t="s">
        <v>78</v>
      </c>
      <c r="BK102" s="192">
        <f>ROUND(I102*H102,2)</f>
        <v>0</v>
      </c>
      <c r="BL102" s="22" t="s">
        <v>117</v>
      </c>
      <c r="BM102" s="22" t="s">
        <v>560</v>
      </c>
    </row>
    <row r="103" spans="2:47" s="1" customFormat="1" ht="270">
      <c r="B103" s="39"/>
      <c r="C103" s="61"/>
      <c r="D103" s="212" t="s">
        <v>180</v>
      </c>
      <c r="E103" s="61"/>
      <c r="F103" s="213" t="s">
        <v>209</v>
      </c>
      <c r="G103" s="61"/>
      <c r="H103" s="61"/>
      <c r="I103" s="154"/>
      <c r="J103" s="61"/>
      <c r="K103" s="61"/>
      <c r="L103" s="59"/>
      <c r="M103" s="211"/>
      <c r="N103" s="40"/>
      <c r="O103" s="40"/>
      <c r="P103" s="40"/>
      <c r="Q103" s="40"/>
      <c r="R103" s="40"/>
      <c r="S103" s="40"/>
      <c r="T103" s="76"/>
      <c r="AT103" s="22" t="s">
        <v>180</v>
      </c>
      <c r="AU103" s="22" t="s">
        <v>80</v>
      </c>
    </row>
    <row r="104" spans="2:51" s="11" customFormat="1" ht="13.5">
      <c r="B104" s="214"/>
      <c r="C104" s="215"/>
      <c r="D104" s="212" t="s">
        <v>187</v>
      </c>
      <c r="E104" s="225" t="s">
        <v>21</v>
      </c>
      <c r="F104" s="226" t="s">
        <v>561</v>
      </c>
      <c r="G104" s="215"/>
      <c r="H104" s="227">
        <v>3.15</v>
      </c>
      <c r="I104" s="219"/>
      <c r="J104" s="215"/>
      <c r="K104" s="215"/>
      <c r="L104" s="220"/>
      <c r="M104" s="221"/>
      <c r="N104" s="222"/>
      <c r="O104" s="222"/>
      <c r="P104" s="222"/>
      <c r="Q104" s="222"/>
      <c r="R104" s="222"/>
      <c r="S104" s="222"/>
      <c r="T104" s="223"/>
      <c r="AT104" s="224" t="s">
        <v>187</v>
      </c>
      <c r="AU104" s="224" t="s">
        <v>80</v>
      </c>
      <c r="AV104" s="11" t="s">
        <v>80</v>
      </c>
      <c r="AW104" s="11" t="s">
        <v>34</v>
      </c>
      <c r="AX104" s="11" t="s">
        <v>70</v>
      </c>
      <c r="AY104" s="224" t="s">
        <v>118</v>
      </c>
    </row>
    <row r="105" spans="2:51" s="11" customFormat="1" ht="13.5">
      <c r="B105" s="214"/>
      <c r="C105" s="215"/>
      <c r="D105" s="212" t="s">
        <v>187</v>
      </c>
      <c r="E105" s="225" t="s">
        <v>21</v>
      </c>
      <c r="F105" s="226" t="s">
        <v>562</v>
      </c>
      <c r="G105" s="215"/>
      <c r="H105" s="227">
        <v>165.985</v>
      </c>
      <c r="I105" s="219"/>
      <c r="J105" s="215"/>
      <c r="K105" s="215"/>
      <c r="L105" s="220"/>
      <c r="M105" s="221"/>
      <c r="N105" s="222"/>
      <c r="O105" s="222"/>
      <c r="P105" s="222"/>
      <c r="Q105" s="222"/>
      <c r="R105" s="222"/>
      <c r="S105" s="222"/>
      <c r="T105" s="223"/>
      <c r="AT105" s="224" t="s">
        <v>187</v>
      </c>
      <c r="AU105" s="224" t="s">
        <v>80</v>
      </c>
      <c r="AV105" s="11" t="s">
        <v>80</v>
      </c>
      <c r="AW105" s="11" t="s">
        <v>34</v>
      </c>
      <c r="AX105" s="11" t="s">
        <v>70</v>
      </c>
      <c r="AY105" s="224" t="s">
        <v>118</v>
      </c>
    </row>
    <row r="106" spans="2:51" s="12" customFormat="1" ht="13.5">
      <c r="B106" s="228"/>
      <c r="C106" s="229"/>
      <c r="D106" s="209" t="s">
        <v>187</v>
      </c>
      <c r="E106" s="230" t="s">
        <v>21</v>
      </c>
      <c r="F106" s="231" t="s">
        <v>199</v>
      </c>
      <c r="G106" s="229"/>
      <c r="H106" s="232">
        <v>169.135</v>
      </c>
      <c r="I106" s="233"/>
      <c r="J106" s="229"/>
      <c r="K106" s="229"/>
      <c r="L106" s="234"/>
      <c r="M106" s="235"/>
      <c r="N106" s="236"/>
      <c r="O106" s="236"/>
      <c r="P106" s="236"/>
      <c r="Q106" s="236"/>
      <c r="R106" s="236"/>
      <c r="S106" s="236"/>
      <c r="T106" s="237"/>
      <c r="AT106" s="238" t="s">
        <v>187</v>
      </c>
      <c r="AU106" s="238" t="s">
        <v>80</v>
      </c>
      <c r="AV106" s="12" t="s">
        <v>117</v>
      </c>
      <c r="AW106" s="12" t="s">
        <v>34</v>
      </c>
      <c r="AX106" s="12" t="s">
        <v>78</v>
      </c>
      <c r="AY106" s="238" t="s">
        <v>118</v>
      </c>
    </row>
    <row r="107" spans="2:65" s="1" customFormat="1" ht="31.5" customHeight="1">
      <c r="B107" s="39"/>
      <c r="C107" s="181" t="s">
        <v>147</v>
      </c>
      <c r="D107" s="181" t="s">
        <v>119</v>
      </c>
      <c r="E107" s="182" t="s">
        <v>211</v>
      </c>
      <c r="F107" s="183" t="s">
        <v>212</v>
      </c>
      <c r="G107" s="184" t="s">
        <v>202</v>
      </c>
      <c r="H107" s="185">
        <v>84.568</v>
      </c>
      <c r="I107" s="186"/>
      <c r="J107" s="187">
        <f>ROUND(I107*H107,2)</f>
        <v>0</v>
      </c>
      <c r="K107" s="183" t="s">
        <v>178</v>
      </c>
      <c r="L107" s="59"/>
      <c r="M107" s="188" t="s">
        <v>21</v>
      </c>
      <c r="N107" s="189" t="s">
        <v>41</v>
      </c>
      <c r="O107" s="40"/>
      <c r="P107" s="190">
        <f>O107*H107</f>
        <v>0</v>
      </c>
      <c r="Q107" s="190">
        <v>0</v>
      </c>
      <c r="R107" s="190">
        <f>Q107*H107</f>
        <v>0</v>
      </c>
      <c r="S107" s="190">
        <v>0</v>
      </c>
      <c r="T107" s="191">
        <f>S107*H107</f>
        <v>0</v>
      </c>
      <c r="AR107" s="22" t="s">
        <v>117</v>
      </c>
      <c r="AT107" s="22" t="s">
        <v>119</v>
      </c>
      <c r="AU107" s="22" t="s">
        <v>80</v>
      </c>
      <c r="AY107" s="22" t="s">
        <v>118</v>
      </c>
      <c r="BE107" s="192">
        <f>IF(N107="základní",J107,0)</f>
        <v>0</v>
      </c>
      <c r="BF107" s="192">
        <f>IF(N107="snížená",J107,0)</f>
        <v>0</v>
      </c>
      <c r="BG107" s="192">
        <f>IF(N107="zákl. přenesená",J107,0)</f>
        <v>0</v>
      </c>
      <c r="BH107" s="192">
        <f>IF(N107="sníž. přenesená",J107,0)</f>
        <v>0</v>
      </c>
      <c r="BI107" s="192">
        <f>IF(N107="nulová",J107,0)</f>
        <v>0</v>
      </c>
      <c r="BJ107" s="22" t="s">
        <v>78</v>
      </c>
      <c r="BK107" s="192">
        <f>ROUND(I107*H107,2)</f>
        <v>0</v>
      </c>
      <c r="BL107" s="22" t="s">
        <v>117</v>
      </c>
      <c r="BM107" s="22" t="s">
        <v>563</v>
      </c>
    </row>
    <row r="108" spans="2:47" s="1" customFormat="1" ht="67.5">
      <c r="B108" s="39"/>
      <c r="C108" s="61"/>
      <c r="D108" s="212" t="s">
        <v>180</v>
      </c>
      <c r="E108" s="61"/>
      <c r="F108" s="213" t="s">
        <v>214</v>
      </c>
      <c r="G108" s="61"/>
      <c r="H108" s="61"/>
      <c r="I108" s="154"/>
      <c r="J108" s="61"/>
      <c r="K108" s="61"/>
      <c r="L108" s="59"/>
      <c r="M108" s="211"/>
      <c r="N108" s="40"/>
      <c r="O108" s="40"/>
      <c r="P108" s="40"/>
      <c r="Q108" s="40"/>
      <c r="R108" s="40"/>
      <c r="S108" s="40"/>
      <c r="T108" s="76"/>
      <c r="AT108" s="22" t="s">
        <v>180</v>
      </c>
      <c r="AU108" s="22" t="s">
        <v>80</v>
      </c>
    </row>
    <row r="109" spans="2:47" s="1" customFormat="1" ht="27">
      <c r="B109" s="39"/>
      <c r="C109" s="61"/>
      <c r="D109" s="212" t="s">
        <v>215</v>
      </c>
      <c r="E109" s="61"/>
      <c r="F109" s="213" t="s">
        <v>216</v>
      </c>
      <c r="G109" s="61"/>
      <c r="H109" s="61"/>
      <c r="I109" s="154"/>
      <c r="J109" s="61"/>
      <c r="K109" s="61"/>
      <c r="L109" s="59"/>
      <c r="M109" s="211"/>
      <c r="N109" s="40"/>
      <c r="O109" s="40"/>
      <c r="P109" s="40"/>
      <c r="Q109" s="40"/>
      <c r="R109" s="40"/>
      <c r="S109" s="40"/>
      <c r="T109" s="76"/>
      <c r="AT109" s="22" t="s">
        <v>215</v>
      </c>
      <c r="AU109" s="22" t="s">
        <v>80</v>
      </c>
    </row>
    <row r="110" spans="2:51" s="11" customFormat="1" ht="13.5">
      <c r="B110" s="214"/>
      <c r="C110" s="215"/>
      <c r="D110" s="209" t="s">
        <v>187</v>
      </c>
      <c r="E110" s="215"/>
      <c r="F110" s="217" t="s">
        <v>564</v>
      </c>
      <c r="G110" s="215"/>
      <c r="H110" s="218">
        <v>84.568</v>
      </c>
      <c r="I110" s="219"/>
      <c r="J110" s="215"/>
      <c r="K110" s="215"/>
      <c r="L110" s="220"/>
      <c r="M110" s="221"/>
      <c r="N110" s="222"/>
      <c r="O110" s="222"/>
      <c r="P110" s="222"/>
      <c r="Q110" s="222"/>
      <c r="R110" s="222"/>
      <c r="S110" s="222"/>
      <c r="T110" s="223"/>
      <c r="AT110" s="224" t="s">
        <v>187</v>
      </c>
      <c r="AU110" s="224" t="s">
        <v>80</v>
      </c>
      <c r="AV110" s="11" t="s">
        <v>80</v>
      </c>
      <c r="AW110" s="11" t="s">
        <v>6</v>
      </c>
      <c r="AX110" s="11" t="s">
        <v>78</v>
      </c>
      <c r="AY110" s="224" t="s">
        <v>118</v>
      </c>
    </row>
    <row r="111" spans="2:65" s="1" customFormat="1" ht="31.5" customHeight="1">
      <c r="B111" s="39"/>
      <c r="C111" s="181" t="s">
        <v>151</v>
      </c>
      <c r="D111" s="181" t="s">
        <v>119</v>
      </c>
      <c r="E111" s="182" t="s">
        <v>218</v>
      </c>
      <c r="F111" s="183" t="s">
        <v>219</v>
      </c>
      <c r="G111" s="184" t="s">
        <v>202</v>
      </c>
      <c r="H111" s="185">
        <v>8.95</v>
      </c>
      <c r="I111" s="186"/>
      <c r="J111" s="187">
        <f>ROUND(I111*H111,2)</f>
        <v>0</v>
      </c>
      <c r="K111" s="183" t="s">
        <v>178</v>
      </c>
      <c r="L111" s="59"/>
      <c r="M111" s="188" t="s">
        <v>21</v>
      </c>
      <c r="N111" s="189" t="s">
        <v>41</v>
      </c>
      <c r="O111" s="40"/>
      <c r="P111" s="190">
        <f>O111*H111</f>
        <v>0</v>
      </c>
      <c r="Q111" s="190">
        <v>0</v>
      </c>
      <c r="R111" s="190">
        <f>Q111*H111</f>
        <v>0</v>
      </c>
      <c r="S111" s="190">
        <v>0</v>
      </c>
      <c r="T111" s="191">
        <f>S111*H111</f>
        <v>0</v>
      </c>
      <c r="AR111" s="22" t="s">
        <v>117</v>
      </c>
      <c r="AT111" s="22" t="s">
        <v>119</v>
      </c>
      <c r="AU111" s="22" t="s">
        <v>80</v>
      </c>
      <c r="AY111" s="22" t="s">
        <v>118</v>
      </c>
      <c r="BE111" s="192">
        <f>IF(N111="základní",J111,0)</f>
        <v>0</v>
      </c>
      <c r="BF111" s="192">
        <f>IF(N111="snížená",J111,0)</f>
        <v>0</v>
      </c>
      <c r="BG111" s="192">
        <f>IF(N111="zákl. přenesená",J111,0)</f>
        <v>0</v>
      </c>
      <c r="BH111" s="192">
        <f>IF(N111="sníž. přenesená",J111,0)</f>
        <v>0</v>
      </c>
      <c r="BI111" s="192">
        <f>IF(N111="nulová",J111,0)</f>
        <v>0</v>
      </c>
      <c r="BJ111" s="22" t="s">
        <v>78</v>
      </c>
      <c r="BK111" s="192">
        <f>ROUND(I111*H111,2)</f>
        <v>0</v>
      </c>
      <c r="BL111" s="22" t="s">
        <v>117</v>
      </c>
      <c r="BM111" s="22" t="s">
        <v>565</v>
      </c>
    </row>
    <row r="112" spans="2:47" s="1" customFormat="1" ht="94.5">
      <c r="B112" s="39"/>
      <c r="C112" s="61"/>
      <c r="D112" s="212" t="s">
        <v>180</v>
      </c>
      <c r="E112" s="61"/>
      <c r="F112" s="213" t="s">
        <v>221</v>
      </c>
      <c r="G112" s="61"/>
      <c r="H112" s="61"/>
      <c r="I112" s="154"/>
      <c r="J112" s="61"/>
      <c r="K112" s="61"/>
      <c r="L112" s="59"/>
      <c r="M112" s="211"/>
      <c r="N112" s="40"/>
      <c r="O112" s="40"/>
      <c r="P112" s="40"/>
      <c r="Q112" s="40"/>
      <c r="R112" s="40"/>
      <c r="S112" s="40"/>
      <c r="T112" s="76"/>
      <c r="AT112" s="22" t="s">
        <v>180</v>
      </c>
      <c r="AU112" s="22" t="s">
        <v>80</v>
      </c>
    </row>
    <row r="113" spans="2:47" s="1" customFormat="1" ht="27">
      <c r="B113" s="39"/>
      <c r="C113" s="61"/>
      <c r="D113" s="212" t="s">
        <v>215</v>
      </c>
      <c r="E113" s="61"/>
      <c r="F113" s="213" t="s">
        <v>222</v>
      </c>
      <c r="G113" s="61"/>
      <c r="H113" s="61"/>
      <c r="I113" s="154"/>
      <c r="J113" s="61"/>
      <c r="K113" s="61"/>
      <c r="L113" s="59"/>
      <c r="M113" s="211"/>
      <c r="N113" s="40"/>
      <c r="O113" s="40"/>
      <c r="P113" s="40"/>
      <c r="Q113" s="40"/>
      <c r="R113" s="40"/>
      <c r="S113" s="40"/>
      <c r="T113" s="76"/>
      <c r="AT113" s="22" t="s">
        <v>215</v>
      </c>
      <c r="AU113" s="22" t="s">
        <v>80</v>
      </c>
    </row>
    <row r="114" spans="2:51" s="11" customFormat="1" ht="13.5">
      <c r="B114" s="214"/>
      <c r="C114" s="215"/>
      <c r="D114" s="212" t="s">
        <v>187</v>
      </c>
      <c r="E114" s="225" t="s">
        <v>21</v>
      </c>
      <c r="F114" s="226" t="s">
        <v>566</v>
      </c>
      <c r="G114" s="215"/>
      <c r="H114" s="227">
        <v>1.2</v>
      </c>
      <c r="I114" s="219"/>
      <c r="J114" s="215"/>
      <c r="K114" s="215"/>
      <c r="L114" s="220"/>
      <c r="M114" s="221"/>
      <c r="N114" s="222"/>
      <c r="O114" s="222"/>
      <c r="P114" s="222"/>
      <c r="Q114" s="222"/>
      <c r="R114" s="222"/>
      <c r="S114" s="222"/>
      <c r="T114" s="223"/>
      <c r="AT114" s="224" t="s">
        <v>187</v>
      </c>
      <c r="AU114" s="224" t="s">
        <v>80</v>
      </c>
      <c r="AV114" s="11" t="s">
        <v>80</v>
      </c>
      <c r="AW114" s="11" t="s">
        <v>34</v>
      </c>
      <c r="AX114" s="11" t="s">
        <v>70</v>
      </c>
      <c r="AY114" s="224" t="s">
        <v>118</v>
      </c>
    </row>
    <row r="115" spans="2:51" s="11" customFormat="1" ht="13.5">
      <c r="B115" s="214"/>
      <c r="C115" s="215"/>
      <c r="D115" s="212" t="s">
        <v>187</v>
      </c>
      <c r="E115" s="225" t="s">
        <v>21</v>
      </c>
      <c r="F115" s="226" t="s">
        <v>567</v>
      </c>
      <c r="G115" s="215"/>
      <c r="H115" s="227">
        <v>7.75</v>
      </c>
      <c r="I115" s="219"/>
      <c r="J115" s="215"/>
      <c r="K115" s="215"/>
      <c r="L115" s="220"/>
      <c r="M115" s="221"/>
      <c r="N115" s="222"/>
      <c r="O115" s="222"/>
      <c r="P115" s="222"/>
      <c r="Q115" s="222"/>
      <c r="R115" s="222"/>
      <c r="S115" s="222"/>
      <c r="T115" s="223"/>
      <c r="AT115" s="224" t="s">
        <v>187</v>
      </c>
      <c r="AU115" s="224" t="s">
        <v>80</v>
      </c>
      <c r="AV115" s="11" t="s">
        <v>80</v>
      </c>
      <c r="AW115" s="11" t="s">
        <v>34</v>
      </c>
      <c r="AX115" s="11" t="s">
        <v>70</v>
      </c>
      <c r="AY115" s="224" t="s">
        <v>118</v>
      </c>
    </row>
    <row r="116" spans="2:51" s="12" customFormat="1" ht="13.5">
      <c r="B116" s="228"/>
      <c r="C116" s="229"/>
      <c r="D116" s="209" t="s">
        <v>187</v>
      </c>
      <c r="E116" s="230" t="s">
        <v>21</v>
      </c>
      <c r="F116" s="231" t="s">
        <v>199</v>
      </c>
      <c r="G116" s="229"/>
      <c r="H116" s="232">
        <v>8.95</v>
      </c>
      <c r="I116" s="233"/>
      <c r="J116" s="229"/>
      <c r="K116" s="229"/>
      <c r="L116" s="234"/>
      <c r="M116" s="235"/>
      <c r="N116" s="236"/>
      <c r="O116" s="236"/>
      <c r="P116" s="236"/>
      <c r="Q116" s="236"/>
      <c r="R116" s="236"/>
      <c r="S116" s="236"/>
      <c r="T116" s="237"/>
      <c r="AT116" s="238" t="s">
        <v>187</v>
      </c>
      <c r="AU116" s="238" t="s">
        <v>80</v>
      </c>
      <c r="AV116" s="12" t="s">
        <v>117</v>
      </c>
      <c r="AW116" s="12" t="s">
        <v>34</v>
      </c>
      <c r="AX116" s="12" t="s">
        <v>78</v>
      </c>
      <c r="AY116" s="238" t="s">
        <v>118</v>
      </c>
    </row>
    <row r="117" spans="2:65" s="1" customFormat="1" ht="31.5" customHeight="1">
      <c r="B117" s="39"/>
      <c r="C117" s="181" t="s">
        <v>155</v>
      </c>
      <c r="D117" s="181" t="s">
        <v>119</v>
      </c>
      <c r="E117" s="182" t="s">
        <v>226</v>
      </c>
      <c r="F117" s="183" t="s">
        <v>227</v>
      </c>
      <c r="G117" s="184" t="s">
        <v>202</v>
      </c>
      <c r="H117" s="185">
        <v>4.475</v>
      </c>
      <c r="I117" s="186"/>
      <c r="J117" s="187">
        <f>ROUND(I117*H117,2)</f>
        <v>0</v>
      </c>
      <c r="K117" s="183" t="s">
        <v>178</v>
      </c>
      <c r="L117" s="59"/>
      <c r="M117" s="188" t="s">
        <v>21</v>
      </c>
      <c r="N117" s="189" t="s">
        <v>41</v>
      </c>
      <c r="O117" s="40"/>
      <c r="P117" s="190">
        <f>O117*H117</f>
        <v>0</v>
      </c>
      <c r="Q117" s="190">
        <v>0</v>
      </c>
      <c r="R117" s="190">
        <f>Q117*H117</f>
        <v>0</v>
      </c>
      <c r="S117" s="190">
        <v>0</v>
      </c>
      <c r="T117" s="191">
        <f>S117*H117</f>
        <v>0</v>
      </c>
      <c r="AR117" s="22" t="s">
        <v>117</v>
      </c>
      <c r="AT117" s="22" t="s">
        <v>119</v>
      </c>
      <c r="AU117" s="22" t="s">
        <v>80</v>
      </c>
      <c r="AY117" s="22" t="s">
        <v>118</v>
      </c>
      <c r="BE117" s="192">
        <f>IF(N117="základní",J117,0)</f>
        <v>0</v>
      </c>
      <c r="BF117" s="192">
        <f>IF(N117="snížená",J117,0)</f>
        <v>0</v>
      </c>
      <c r="BG117" s="192">
        <f>IF(N117="zákl. přenesená",J117,0)</f>
        <v>0</v>
      </c>
      <c r="BH117" s="192">
        <f>IF(N117="sníž. přenesená",J117,0)</f>
        <v>0</v>
      </c>
      <c r="BI117" s="192">
        <f>IF(N117="nulová",J117,0)</f>
        <v>0</v>
      </c>
      <c r="BJ117" s="22" t="s">
        <v>78</v>
      </c>
      <c r="BK117" s="192">
        <f>ROUND(I117*H117,2)</f>
        <v>0</v>
      </c>
      <c r="BL117" s="22" t="s">
        <v>117</v>
      </c>
      <c r="BM117" s="22" t="s">
        <v>568</v>
      </c>
    </row>
    <row r="118" spans="2:47" s="1" customFormat="1" ht="94.5">
      <c r="B118" s="39"/>
      <c r="C118" s="61"/>
      <c r="D118" s="212" t="s">
        <v>180</v>
      </c>
      <c r="E118" s="61"/>
      <c r="F118" s="213" t="s">
        <v>221</v>
      </c>
      <c r="G118" s="61"/>
      <c r="H118" s="61"/>
      <c r="I118" s="154"/>
      <c r="J118" s="61"/>
      <c r="K118" s="61"/>
      <c r="L118" s="59"/>
      <c r="M118" s="211"/>
      <c r="N118" s="40"/>
      <c r="O118" s="40"/>
      <c r="P118" s="40"/>
      <c r="Q118" s="40"/>
      <c r="R118" s="40"/>
      <c r="S118" s="40"/>
      <c r="T118" s="76"/>
      <c r="AT118" s="22" t="s">
        <v>180</v>
      </c>
      <c r="AU118" s="22" t="s">
        <v>80</v>
      </c>
    </row>
    <row r="119" spans="2:47" s="1" customFormat="1" ht="27">
      <c r="B119" s="39"/>
      <c r="C119" s="61"/>
      <c r="D119" s="212" t="s">
        <v>215</v>
      </c>
      <c r="E119" s="61"/>
      <c r="F119" s="213" t="s">
        <v>229</v>
      </c>
      <c r="G119" s="61"/>
      <c r="H119" s="61"/>
      <c r="I119" s="154"/>
      <c r="J119" s="61"/>
      <c r="K119" s="61"/>
      <c r="L119" s="59"/>
      <c r="M119" s="211"/>
      <c r="N119" s="40"/>
      <c r="O119" s="40"/>
      <c r="P119" s="40"/>
      <c r="Q119" s="40"/>
      <c r="R119" s="40"/>
      <c r="S119" s="40"/>
      <c r="T119" s="76"/>
      <c r="AT119" s="22" t="s">
        <v>215</v>
      </c>
      <c r="AU119" s="22" t="s">
        <v>80</v>
      </c>
    </row>
    <row r="120" spans="2:51" s="11" customFormat="1" ht="13.5">
      <c r="B120" s="214"/>
      <c r="C120" s="215"/>
      <c r="D120" s="209" t="s">
        <v>187</v>
      </c>
      <c r="E120" s="215"/>
      <c r="F120" s="217" t="s">
        <v>569</v>
      </c>
      <c r="G120" s="215"/>
      <c r="H120" s="218">
        <v>4.475</v>
      </c>
      <c r="I120" s="219"/>
      <c r="J120" s="215"/>
      <c r="K120" s="215"/>
      <c r="L120" s="220"/>
      <c r="M120" s="221"/>
      <c r="N120" s="222"/>
      <c r="O120" s="222"/>
      <c r="P120" s="222"/>
      <c r="Q120" s="222"/>
      <c r="R120" s="222"/>
      <c r="S120" s="222"/>
      <c r="T120" s="223"/>
      <c r="AT120" s="224" t="s">
        <v>187</v>
      </c>
      <c r="AU120" s="224" t="s">
        <v>80</v>
      </c>
      <c r="AV120" s="11" t="s">
        <v>80</v>
      </c>
      <c r="AW120" s="11" t="s">
        <v>6</v>
      </c>
      <c r="AX120" s="11" t="s">
        <v>78</v>
      </c>
      <c r="AY120" s="224" t="s">
        <v>118</v>
      </c>
    </row>
    <row r="121" spans="2:65" s="1" customFormat="1" ht="44.25" customHeight="1">
      <c r="B121" s="39"/>
      <c r="C121" s="181" t="s">
        <v>159</v>
      </c>
      <c r="D121" s="181" t="s">
        <v>119</v>
      </c>
      <c r="E121" s="182" t="s">
        <v>233</v>
      </c>
      <c r="F121" s="183" t="s">
        <v>234</v>
      </c>
      <c r="G121" s="184" t="s">
        <v>202</v>
      </c>
      <c r="H121" s="185">
        <v>187.757</v>
      </c>
      <c r="I121" s="186"/>
      <c r="J121" s="187">
        <f>ROUND(I121*H121,2)</f>
        <v>0</v>
      </c>
      <c r="K121" s="183" t="s">
        <v>21</v>
      </c>
      <c r="L121" s="59"/>
      <c r="M121" s="188" t="s">
        <v>21</v>
      </c>
      <c r="N121" s="189" t="s">
        <v>41</v>
      </c>
      <c r="O121" s="40"/>
      <c r="P121" s="190">
        <f>O121*H121</f>
        <v>0</v>
      </c>
      <c r="Q121" s="190">
        <v>0</v>
      </c>
      <c r="R121" s="190">
        <f>Q121*H121</f>
        <v>0</v>
      </c>
      <c r="S121" s="190">
        <v>0</v>
      </c>
      <c r="T121" s="191">
        <f>S121*H121</f>
        <v>0</v>
      </c>
      <c r="AR121" s="22" t="s">
        <v>117</v>
      </c>
      <c r="AT121" s="22" t="s">
        <v>119</v>
      </c>
      <c r="AU121" s="22" t="s">
        <v>80</v>
      </c>
      <c r="AY121" s="22" t="s">
        <v>118</v>
      </c>
      <c r="BE121" s="192">
        <f>IF(N121="základní",J121,0)</f>
        <v>0</v>
      </c>
      <c r="BF121" s="192">
        <f>IF(N121="snížená",J121,0)</f>
        <v>0</v>
      </c>
      <c r="BG121" s="192">
        <f>IF(N121="zákl. přenesená",J121,0)</f>
        <v>0</v>
      </c>
      <c r="BH121" s="192">
        <f>IF(N121="sníž. přenesená",J121,0)</f>
        <v>0</v>
      </c>
      <c r="BI121" s="192">
        <f>IF(N121="nulová",J121,0)</f>
        <v>0</v>
      </c>
      <c r="BJ121" s="22" t="s">
        <v>78</v>
      </c>
      <c r="BK121" s="192">
        <f>ROUND(I121*H121,2)</f>
        <v>0</v>
      </c>
      <c r="BL121" s="22" t="s">
        <v>117</v>
      </c>
      <c r="BM121" s="22" t="s">
        <v>570</v>
      </c>
    </row>
    <row r="122" spans="2:47" s="1" customFormat="1" ht="27">
      <c r="B122" s="39"/>
      <c r="C122" s="61"/>
      <c r="D122" s="212" t="s">
        <v>215</v>
      </c>
      <c r="E122" s="61"/>
      <c r="F122" s="213" t="s">
        <v>236</v>
      </c>
      <c r="G122" s="61"/>
      <c r="H122" s="61"/>
      <c r="I122" s="154"/>
      <c r="J122" s="61"/>
      <c r="K122" s="61"/>
      <c r="L122" s="59"/>
      <c r="M122" s="211"/>
      <c r="N122" s="40"/>
      <c r="O122" s="40"/>
      <c r="P122" s="40"/>
      <c r="Q122" s="40"/>
      <c r="R122" s="40"/>
      <c r="S122" s="40"/>
      <c r="T122" s="76"/>
      <c r="AT122" s="22" t="s">
        <v>215</v>
      </c>
      <c r="AU122" s="22" t="s">
        <v>80</v>
      </c>
    </row>
    <row r="123" spans="2:51" s="11" customFormat="1" ht="13.5">
      <c r="B123" s="214"/>
      <c r="C123" s="215"/>
      <c r="D123" s="212" t="s">
        <v>187</v>
      </c>
      <c r="E123" s="225" t="s">
        <v>21</v>
      </c>
      <c r="F123" s="226" t="s">
        <v>571</v>
      </c>
      <c r="G123" s="215"/>
      <c r="H123" s="227">
        <v>9.672</v>
      </c>
      <c r="I123" s="219"/>
      <c r="J123" s="215"/>
      <c r="K123" s="215"/>
      <c r="L123" s="220"/>
      <c r="M123" s="221"/>
      <c r="N123" s="222"/>
      <c r="O123" s="222"/>
      <c r="P123" s="222"/>
      <c r="Q123" s="222"/>
      <c r="R123" s="222"/>
      <c r="S123" s="222"/>
      <c r="T123" s="223"/>
      <c r="AT123" s="224" t="s">
        <v>187</v>
      </c>
      <c r="AU123" s="224" t="s">
        <v>80</v>
      </c>
      <c r="AV123" s="11" t="s">
        <v>80</v>
      </c>
      <c r="AW123" s="11" t="s">
        <v>34</v>
      </c>
      <c r="AX123" s="11" t="s">
        <v>70</v>
      </c>
      <c r="AY123" s="224" t="s">
        <v>118</v>
      </c>
    </row>
    <row r="124" spans="2:51" s="11" customFormat="1" ht="13.5">
      <c r="B124" s="214"/>
      <c r="C124" s="215"/>
      <c r="D124" s="212" t="s">
        <v>187</v>
      </c>
      <c r="E124" s="225" t="s">
        <v>21</v>
      </c>
      <c r="F124" s="226" t="s">
        <v>572</v>
      </c>
      <c r="G124" s="215"/>
      <c r="H124" s="227">
        <v>8.95</v>
      </c>
      <c r="I124" s="219"/>
      <c r="J124" s="215"/>
      <c r="K124" s="215"/>
      <c r="L124" s="220"/>
      <c r="M124" s="221"/>
      <c r="N124" s="222"/>
      <c r="O124" s="222"/>
      <c r="P124" s="222"/>
      <c r="Q124" s="222"/>
      <c r="R124" s="222"/>
      <c r="S124" s="222"/>
      <c r="T124" s="223"/>
      <c r="AT124" s="224" t="s">
        <v>187</v>
      </c>
      <c r="AU124" s="224" t="s">
        <v>80</v>
      </c>
      <c r="AV124" s="11" t="s">
        <v>80</v>
      </c>
      <c r="AW124" s="11" t="s">
        <v>34</v>
      </c>
      <c r="AX124" s="11" t="s">
        <v>70</v>
      </c>
      <c r="AY124" s="224" t="s">
        <v>118</v>
      </c>
    </row>
    <row r="125" spans="2:51" s="11" customFormat="1" ht="13.5">
      <c r="B125" s="214"/>
      <c r="C125" s="215"/>
      <c r="D125" s="212" t="s">
        <v>187</v>
      </c>
      <c r="E125" s="225" t="s">
        <v>21</v>
      </c>
      <c r="F125" s="226" t="s">
        <v>573</v>
      </c>
      <c r="G125" s="215"/>
      <c r="H125" s="227">
        <v>169.135</v>
      </c>
      <c r="I125" s="219"/>
      <c r="J125" s="215"/>
      <c r="K125" s="215"/>
      <c r="L125" s="220"/>
      <c r="M125" s="221"/>
      <c r="N125" s="222"/>
      <c r="O125" s="222"/>
      <c r="P125" s="222"/>
      <c r="Q125" s="222"/>
      <c r="R125" s="222"/>
      <c r="S125" s="222"/>
      <c r="T125" s="223"/>
      <c r="AT125" s="224" t="s">
        <v>187</v>
      </c>
      <c r="AU125" s="224" t="s">
        <v>80</v>
      </c>
      <c r="AV125" s="11" t="s">
        <v>80</v>
      </c>
      <c r="AW125" s="11" t="s">
        <v>34</v>
      </c>
      <c r="AX125" s="11" t="s">
        <v>70</v>
      </c>
      <c r="AY125" s="224" t="s">
        <v>118</v>
      </c>
    </row>
    <row r="126" spans="2:51" s="12" customFormat="1" ht="13.5">
      <c r="B126" s="228"/>
      <c r="C126" s="229"/>
      <c r="D126" s="209" t="s">
        <v>187</v>
      </c>
      <c r="E126" s="230" t="s">
        <v>21</v>
      </c>
      <c r="F126" s="231" t="s">
        <v>199</v>
      </c>
      <c r="G126" s="229"/>
      <c r="H126" s="232">
        <v>187.757</v>
      </c>
      <c r="I126" s="233"/>
      <c r="J126" s="229"/>
      <c r="K126" s="229"/>
      <c r="L126" s="234"/>
      <c r="M126" s="235"/>
      <c r="N126" s="236"/>
      <c r="O126" s="236"/>
      <c r="P126" s="236"/>
      <c r="Q126" s="236"/>
      <c r="R126" s="236"/>
      <c r="S126" s="236"/>
      <c r="T126" s="237"/>
      <c r="AT126" s="238" t="s">
        <v>187</v>
      </c>
      <c r="AU126" s="238" t="s">
        <v>80</v>
      </c>
      <c r="AV126" s="12" t="s">
        <v>117</v>
      </c>
      <c r="AW126" s="12" t="s">
        <v>34</v>
      </c>
      <c r="AX126" s="12" t="s">
        <v>78</v>
      </c>
      <c r="AY126" s="238" t="s">
        <v>118</v>
      </c>
    </row>
    <row r="127" spans="2:65" s="1" customFormat="1" ht="31.5" customHeight="1">
      <c r="B127" s="39"/>
      <c r="C127" s="181" t="s">
        <v>255</v>
      </c>
      <c r="D127" s="181" t="s">
        <v>119</v>
      </c>
      <c r="E127" s="182" t="s">
        <v>240</v>
      </c>
      <c r="F127" s="183" t="s">
        <v>241</v>
      </c>
      <c r="G127" s="184" t="s">
        <v>202</v>
      </c>
      <c r="H127" s="185">
        <v>187.757</v>
      </c>
      <c r="I127" s="186"/>
      <c r="J127" s="187">
        <f>ROUND(I127*H127,2)</f>
        <v>0</v>
      </c>
      <c r="K127" s="183" t="s">
        <v>178</v>
      </c>
      <c r="L127" s="59"/>
      <c r="M127" s="188" t="s">
        <v>21</v>
      </c>
      <c r="N127" s="189" t="s">
        <v>41</v>
      </c>
      <c r="O127" s="40"/>
      <c r="P127" s="190">
        <f>O127*H127</f>
        <v>0</v>
      </c>
      <c r="Q127" s="190">
        <v>0</v>
      </c>
      <c r="R127" s="190">
        <f>Q127*H127</f>
        <v>0</v>
      </c>
      <c r="S127" s="190">
        <v>0</v>
      </c>
      <c r="T127" s="191">
        <f>S127*H127</f>
        <v>0</v>
      </c>
      <c r="AR127" s="22" t="s">
        <v>117</v>
      </c>
      <c r="AT127" s="22" t="s">
        <v>119</v>
      </c>
      <c r="AU127" s="22" t="s">
        <v>80</v>
      </c>
      <c r="AY127" s="22" t="s">
        <v>118</v>
      </c>
      <c r="BE127" s="192">
        <f>IF(N127="základní",J127,0)</f>
        <v>0</v>
      </c>
      <c r="BF127" s="192">
        <f>IF(N127="snížená",J127,0)</f>
        <v>0</v>
      </c>
      <c r="BG127" s="192">
        <f>IF(N127="zákl. přenesená",J127,0)</f>
        <v>0</v>
      </c>
      <c r="BH127" s="192">
        <f>IF(N127="sníž. přenesená",J127,0)</f>
        <v>0</v>
      </c>
      <c r="BI127" s="192">
        <f>IF(N127="nulová",J127,0)</f>
        <v>0</v>
      </c>
      <c r="BJ127" s="22" t="s">
        <v>78</v>
      </c>
      <c r="BK127" s="192">
        <f>ROUND(I127*H127,2)</f>
        <v>0</v>
      </c>
      <c r="BL127" s="22" t="s">
        <v>117</v>
      </c>
      <c r="BM127" s="22" t="s">
        <v>574</v>
      </c>
    </row>
    <row r="128" spans="2:47" s="1" customFormat="1" ht="148.5">
      <c r="B128" s="39"/>
      <c r="C128" s="61"/>
      <c r="D128" s="209" t="s">
        <v>180</v>
      </c>
      <c r="E128" s="61"/>
      <c r="F128" s="210" t="s">
        <v>243</v>
      </c>
      <c r="G128" s="61"/>
      <c r="H128" s="61"/>
      <c r="I128" s="154"/>
      <c r="J128" s="61"/>
      <c r="K128" s="61"/>
      <c r="L128" s="59"/>
      <c r="M128" s="211"/>
      <c r="N128" s="40"/>
      <c r="O128" s="40"/>
      <c r="P128" s="40"/>
      <c r="Q128" s="40"/>
      <c r="R128" s="40"/>
      <c r="S128" s="40"/>
      <c r="T128" s="76"/>
      <c r="AT128" s="22" t="s">
        <v>180</v>
      </c>
      <c r="AU128" s="22" t="s">
        <v>80</v>
      </c>
    </row>
    <row r="129" spans="2:65" s="1" customFormat="1" ht="44.25" customHeight="1">
      <c r="B129" s="39"/>
      <c r="C129" s="181" t="s">
        <v>260</v>
      </c>
      <c r="D129" s="181" t="s">
        <v>119</v>
      </c>
      <c r="E129" s="182" t="s">
        <v>244</v>
      </c>
      <c r="F129" s="183" t="s">
        <v>245</v>
      </c>
      <c r="G129" s="184" t="s">
        <v>202</v>
      </c>
      <c r="H129" s="185">
        <v>78.335</v>
      </c>
      <c r="I129" s="186"/>
      <c r="J129" s="187">
        <f>ROUND(I129*H129,2)</f>
        <v>0</v>
      </c>
      <c r="K129" s="183" t="s">
        <v>178</v>
      </c>
      <c r="L129" s="59"/>
      <c r="M129" s="188" t="s">
        <v>21</v>
      </c>
      <c r="N129" s="189" t="s">
        <v>41</v>
      </c>
      <c r="O129" s="40"/>
      <c r="P129" s="190">
        <f>O129*H129</f>
        <v>0</v>
      </c>
      <c r="Q129" s="190">
        <v>0</v>
      </c>
      <c r="R129" s="190">
        <f>Q129*H129</f>
        <v>0</v>
      </c>
      <c r="S129" s="190">
        <v>0</v>
      </c>
      <c r="T129" s="191">
        <f>S129*H129</f>
        <v>0</v>
      </c>
      <c r="AR129" s="22" t="s">
        <v>117</v>
      </c>
      <c r="AT129" s="22" t="s">
        <v>119</v>
      </c>
      <c r="AU129" s="22" t="s">
        <v>80</v>
      </c>
      <c r="AY129" s="22" t="s">
        <v>118</v>
      </c>
      <c r="BE129" s="192">
        <f>IF(N129="základní",J129,0)</f>
        <v>0</v>
      </c>
      <c r="BF129" s="192">
        <f>IF(N129="snížená",J129,0)</f>
        <v>0</v>
      </c>
      <c r="BG129" s="192">
        <f>IF(N129="zákl. přenesená",J129,0)</f>
        <v>0</v>
      </c>
      <c r="BH129" s="192">
        <f>IF(N129="sníž. přenesená",J129,0)</f>
        <v>0</v>
      </c>
      <c r="BI129" s="192">
        <f>IF(N129="nulová",J129,0)</f>
        <v>0</v>
      </c>
      <c r="BJ129" s="22" t="s">
        <v>78</v>
      </c>
      <c r="BK129" s="192">
        <f>ROUND(I129*H129,2)</f>
        <v>0</v>
      </c>
      <c r="BL129" s="22" t="s">
        <v>117</v>
      </c>
      <c r="BM129" s="22" t="s">
        <v>575</v>
      </c>
    </row>
    <row r="130" spans="2:47" s="1" customFormat="1" ht="409.5">
      <c r="B130" s="39"/>
      <c r="C130" s="61"/>
      <c r="D130" s="212" t="s">
        <v>180</v>
      </c>
      <c r="E130" s="61"/>
      <c r="F130" s="213" t="s">
        <v>247</v>
      </c>
      <c r="G130" s="61"/>
      <c r="H130" s="61"/>
      <c r="I130" s="154"/>
      <c r="J130" s="61"/>
      <c r="K130" s="61"/>
      <c r="L130" s="59"/>
      <c r="M130" s="211"/>
      <c r="N130" s="40"/>
      <c r="O130" s="40"/>
      <c r="P130" s="40"/>
      <c r="Q130" s="40"/>
      <c r="R130" s="40"/>
      <c r="S130" s="40"/>
      <c r="T130" s="76"/>
      <c r="AT130" s="22" t="s">
        <v>180</v>
      </c>
      <c r="AU130" s="22" t="s">
        <v>80</v>
      </c>
    </row>
    <row r="131" spans="2:51" s="11" customFormat="1" ht="13.5">
      <c r="B131" s="214"/>
      <c r="C131" s="215"/>
      <c r="D131" s="209" t="s">
        <v>187</v>
      </c>
      <c r="E131" s="216" t="s">
        <v>21</v>
      </c>
      <c r="F131" s="217" t="s">
        <v>576</v>
      </c>
      <c r="G131" s="215"/>
      <c r="H131" s="218">
        <v>78.335</v>
      </c>
      <c r="I131" s="219"/>
      <c r="J131" s="215"/>
      <c r="K131" s="215"/>
      <c r="L131" s="220"/>
      <c r="M131" s="221"/>
      <c r="N131" s="222"/>
      <c r="O131" s="222"/>
      <c r="P131" s="222"/>
      <c r="Q131" s="222"/>
      <c r="R131" s="222"/>
      <c r="S131" s="222"/>
      <c r="T131" s="223"/>
      <c r="AT131" s="224" t="s">
        <v>187</v>
      </c>
      <c r="AU131" s="224" t="s">
        <v>80</v>
      </c>
      <c r="AV131" s="11" t="s">
        <v>80</v>
      </c>
      <c r="AW131" s="11" t="s">
        <v>34</v>
      </c>
      <c r="AX131" s="11" t="s">
        <v>78</v>
      </c>
      <c r="AY131" s="224" t="s">
        <v>118</v>
      </c>
    </row>
    <row r="132" spans="2:65" s="1" customFormat="1" ht="22.5" customHeight="1">
      <c r="B132" s="39"/>
      <c r="C132" s="242" t="s">
        <v>265</v>
      </c>
      <c r="D132" s="242" t="s">
        <v>249</v>
      </c>
      <c r="E132" s="243" t="s">
        <v>577</v>
      </c>
      <c r="F132" s="244" t="s">
        <v>251</v>
      </c>
      <c r="G132" s="245" t="s">
        <v>252</v>
      </c>
      <c r="H132" s="246">
        <v>146.095</v>
      </c>
      <c r="I132" s="247"/>
      <c r="J132" s="248">
        <f>ROUND(I132*H132,2)</f>
        <v>0</v>
      </c>
      <c r="K132" s="244" t="s">
        <v>284</v>
      </c>
      <c r="L132" s="249"/>
      <c r="M132" s="250" t="s">
        <v>21</v>
      </c>
      <c r="N132" s="251" t="s">
        <v>41</v>
      </c>
      <c r="O132" s="40"/>
      <c r="P132" s="190">
        <f>O132*H132</f>
        <v>0</v>
      </c>
      <c r="Q132" s="190">
        <v>1</v>
      </c>
      <c r="R132" s="190">
        <f>Q132*H132</f>
        <v>146.095</v>
      </c>
      <c r="S132" s="190">
        <v>0</v>
      </c>
      <c r="T132" s="191">
        <f>S132*H132</f>
        <v>0</v>
      </c>
      <c r="AR132" s="22" t="s">
        <v>147</v>
      </c>
      <c r="AT132" s="22" t="s">
        <v>249</v>
      </c>
      <c r="AU132" s="22" t="s">
        <v>80</v>
      </c>
      <c r="AY132" s="22" t="s">
        <v>118</v>
      </c>
      <c r="BE132" s="192">
        <f>IF(N132="základní",J132,0)</f>
        <v>0</v>
      </c>
      <c r="BF132" s="192">
        <f>IF(N132="snížená",J132,0)</f>
        <v>0</v>
      </c>
      <c r="BG132" s="192">
        <f>IF(N132="zákl. přenesená",J132,0)</f>
        <v>0</v>
      </c>
      <c r="BH132" s="192">
        <f>IF(N132="sníž. přenesená",J132,0)</f>
        <v>0</v>
      </c>
      <c r="BI132" s="192">
        <f>IF(N132="nulová",J132,0)</f>
        <v>0</v>
      </c>
      <c r="BJ132" s="22" t="s">
        <v>78</v>
      </c>
      <c r="BK132" s="192">
        <f>ROUND(I132*H132,2)</f>
        <v>0</v>
      </c>
      <c r="BL132" s="22" t="s">
        <v>117</v>
      </c>
      <c r="BM132" s="22" t="s">
        <v>578</v>
      </c>
    </row>
    <row r="133" spans="2:51" s="11" customFormat="1" ht="13.5">
      <c r="B133" s="214"/>
      <c r="C133" s="215"/>
      <c r="D133" s="209" t="s">
        <v>187</v>
      </c>
      <c r="E133" s="215"/>
      <c r="F133" s="217" t="s">
        <v>579</v>
      </c>
      <c r="G133" s="215"/>
      <c r="H133" s="218">
        <v>146.095</v>
      </c>
      <c r="I133" s="219"/>
      <c r="J133" s="215"/>
      <c r="K133" s="215"/>
      <c r="L133" s="220"/>
      <c r="M133" s="221"/>
      <c r="N133" s="222"/>
      <c r="O133" s="222"/>
      <c r="P133" s="222"/>
      <c r="Q133" s="222"/>
      <c r="R133" s="222"/>
      <c r="S133" s="222"/>
      <c r="T133" s="223"/>
      <c r="AT133" s="224" t="s">
        <v>187</v>
      </c>
      <c r="AU133" s="224" t="s">
        <v>80</v>
      </c>
      <c r="AV133" s="11" t="s">
        <v>80</v>
      </c>
      <c r="AW133" s="11" t="s">
        <v>6</v>
      </c>
      <c r="AX133" s="11" t="s">
        <v>78</v>
      </c>
      <c r="AY133" s="224" t="s">
        <v>118</v>
      </c>
    </row>
    <row r="134" spans="2:65" s="1" customFormat="1" ht="44.25" customHeight="1">
      <c r="B134" s="39"/>
      <c r="C134" s="181" t="s">
        <v>580</v>
      </c>
      <c r="D134" s="181" t="s">
        <v>119</v>
      </c>
      <c r="E134" s="182" t="s">
        <v>581</v>
      </c>
      <c r="F134" s="183" t="s">
        <v>582</v>
      </c>
      <c r="G134" s="184" t="s">
        <v>202</v>
      </c>
      <c r="H134" s="185">
        <v>16.335</v>
      </c>
      <c r="I134" s="186"/>
      <c r="J134" s="187">
        <f>ROUND(I134*H134,2)</f>
        <v>0</v>
      </c>
      <c r="K134" s="183" t="s">
        <v>178</v>
      </c>
      <c r="L134" s="59"/>
      <c r="M134" s="188" t="s">
        <v>21</v>
      </c>
      <c r="N134" s="189" t="s">
        <v>41</v>
      </c>
      <c r="O134" s="40"/>
      <c r="P134" s="190">
        <f>O134*H134</f>
        <v>0</v>
      </c>
      <c r="Q134" s="190">
        <v>0</v>
      </c>
      <c r="R134" s="190">
        <f>Q134*H134</f>
        <v>0</v>
      </c>
      <c r="S134" s="190">
        <v>0</v>
      </c>
      <c r="T134" s="191">
        <f>S134*H134</f>
        <v>0</v>
      </c>
      <c r="AR134" s="22" t="s">
        <v>117</v>
      </c>
      <c r="AT134" s="22" t="s">
        <v>119</v>
      </c>
      <c r="AU134" s="22" t="s">
        <v>80</v>
      </c>
      <c r="AY134" s="22" t="s">
        <v>118</v>
      </c>
      <c r="BE134" s="192">
        <f>IF(N134="základní",J134,0)</f>
        <v>0</v>
      </c>
      <c r="BF134" s="192">
        <f>IF(N134="snížená",J134,0)</f>
        <v>0</v>
      </c>
      <c r="BG134" s="192">
        <f>IF(N134="zákl. přenesená",J134,0)</f>
        <v>0</v>
      </c>
      <c r="BH134" s="192">
        <f>IF(N134="sníž. přenesená",J134,0)</f>
        <v>0</v>
      </c>
      <c r="BI134" s="192">
        <f>IF(N134="nulová",J134,0)</f>
        <v>0</v>
      </c>
      <c r="BJ134" s="22" t="s">
        <v>78</v>
      </c>
      <c r="BK134" s="192">
        <f>ROUND(I134*H134,2)</f>
        <v>0</v>
      </c>
      <c r="BL134" s="22" t="s">
        <v>117</v>
      </c>
      <c r="BM134" s="22" t="s">
        <v>583</v>
      </c>
    </row>
    <row r="135" spans="2:47" s="1" customFormat="1" ht="409.5">
      <c r="B135" s="39"/>
      <c r="C135" s="61"/>
      <c r="D135" s="209" t="s">
        <v>180</v>
      </c>
      <c r="E135" s="61"/>
      <c r="F135" s="210" t="s">
        <v>247</v>
      </c>
      <c r="G135" s="61"/>
      <c r="H135" s="61"/>
      <c r="I135" s="154"/>
      <c r="J135" s="61"/>
      <c r="K135" s="61"/>
      <c r="L135" s="59"/>
      <c r="M135" s="211"/>
      <c r="N135" s="40"/>
      <c r="O135" s="40"/>
      <c r="P135" s="40"/>
      <c r="Q135" s="40"/>
      <c r="R135" s="40"/>
      <c r="S135" s="40"/>
      <c r="T135" s="76"/>
      <c r="AT135" s="22" t="s">
        <v>180</v>
      </c>
      <c r="AU135" s="22" t="s">
        <v>80</v>
      </c>
    </row>
    <row r="136" spans="2:65" s="1" customFormat="1" ht="22.5" customHeight="1">
      <c r="B136" s="39"/>
      <c r="C136" s="242" t="s">
        <v>584</v>
      </c>
      <c r="D136" s="242" t="s">
        <v>249</v>
      </c>
      <c r="E136" s="243" t="s">
        <v>585</v>
      </c>
      <c r="F136" s="244" t="s">
        <v>586</v>
      </c>
      <c r="G136" s="245" t="s">
        <v>252</v>
      </c>
      <c r="H136" s="246">
        <v>30.465</v>
      </c>
      <c r="I136" s="247"/>
      <c r="J136" s="248">
        <f>ROUND(I136*H136,2)</f>
        <v>0</v>
      </c>
      <c r="K136" s="244" t="s">
        <v>284</v>
      </c>
      <c r="L136" s="249"/>
      <c r="M136" s="250" t="s">
        <v>21</v>
      </c>
      <c r="N136" s="251" t="s">
        <v>41</v>
      </c>
      <c r="O136" s="40"/>
      <c r="P136" s="190">
        <f>O136*H136</f>
        <v>0</v>
      </c>
      <c r="Q136" s="190">
        <v>1</v>
      </c>
      <c r="R136" s="190">
        <f>Q136*H136</f>
        <v>30.465</v>
      </c>
      <c r="S136" s="190">
        <v>0</v>
      </c>
      <c r="T136" s="191">
        <f>S136*H136</f>
        <v>0</v>
      </c>
      <c r="AR136" s="22" t="s">
        <v>147</v>
      </c>
      <c r="AT136" s="22" t="s">
        <v>249</v>
      </c>
      <c r="AU136" s="22" t="s">
        <v>80</v>
      </c>
      <c r="AY136" s="22" t="s">
        <v>118</v>
      </c>
      <c r="BE136" s="192">
        <f>IF(N136="základní",J136,0)</f>
        <v>0</v>
      </c>
      <c r="BF136" s="192">
        <f>IF(N136="snížená",J136,0)</f>
        <v>0</v>
      </c>
      <c r="BG136" s="192">
        <f>IF(N136="zákl. přenesená",J136,0)</f>
        <v>0</v>
      </c>
      <c r="BH136" s="192">
        <f>IF(N136="sníž. přenesená",J136,0)</f>
        <v>0</v>
      </c>
      <c r="BI136" s="192">
        <f>IF(N136="nulová",J136,0)</f>
        <v>0</v>
      </c>
      <c r="BJ136" s="22" t="s">
        <v>78</v>
      </c>
      <c r="BK136" s="192">
        <f>ROUND(I136*H136,2)</f>
        <v>0</v>
      </c>
      <c r="BL136" s="22" t="s">
        <v>117</v>
      </c>
      <c r="BM136" s="22" t="s">
        <v>587</v>
      </c>
    </row>
    <row r="137" spans="2:51" s="11" customFormat="1" ht="13.5">
      <c r="B137" s="214"/>
      <c r="C137" s="215"/>
      <c r="D137" s="209" t="s">
        <v>187</v>
      </c>
      <c r="E137" s="215"/>
      <c r="F137" s="217" t="s">
        <v>588</v>
      </c>
      <c r="G137" s="215"/>
      <c r="H137" s="218">
        <v>30.465</v>
      </c>
      <c r="I137" s="219"/>
      <c r="J137" s="215"/>
      <c r="K137" s="215"/>
      <c r="L137" s="220"/>
      <c r="M137" s="221"/>
      <c r="N137" s="222"/>
      <c r="O137" s="222"/>
      <c r="P137" s="222"/>
      <c r="Q137" s="222"/>
      <c r="R137" s="222"/>
      <c r="S137" s="222"/>
      <c r="T137" s="223"/>
      <c r="AT137" s="224" t="s">
        <v>187</v>
      </c>
      <c r="AU137" s="224" t="s">
        <v>80</v>
      </c>
      <c r="AV137" s="11" t="s">
        <v>80</v>
      </c>
      <c r="AW137" s="11" t="s">
        <v>6</v>
      </c>
      <c r="AX137" s="11" t="s">
        <v>78</v>
      </c>
      <c r="AY137" s="224" t="s">
        <v>118</v>
      </c>
    </row>
    <row r="138" spans="2:65" s="1" customFormat="1" ht="22.5" customHeight="1">
      <c r="B138" s="39"/>
      <c r="C138" s="181" t="s">
        <v>10</v>
      </c>
      <c r="D138" s="181" t="s">
        <v>119</v>
      </c>
      <c r="E138" s="182" t="s">
        <v>256</v>
      </c>
      <c r="F138" s="183" t="s">
        <v>257</v>
      </c>
      <c r="G138" s="184" t="s">
        <v>202</v>
      </c>
      <c r="H138" s="185">
        <v>187.757</v>
      </c>
      <c r="I138" s="186"/>
      <c r="J138" s="187">
        <f>ROUND(I138*H138,2)</f>
        <v>0</v>
      </c>
      <c r="K138" s="183" t="s">
        <v>178</v>
      </c>
      <c r="L138" s="59"/>
      <c r="M138" s="188" t="s">
        <v>21</v>
      </c>
      <c r="N138" s="189" t="s">
        <v>41</v>
      </c>
      <c r="O138" s="40"/>
      <c r="P138" s="190">
        <f>O138*H138</f>
        <v>0</v>
      </c>
      <c r="Q138" s="190">
        <v>0</v>
      </c>
      <c r="R138" s="190">
        <f>Q138*H138</f>
        <v>0</v>
      </c>
      <c r="S138" s="190">
        <v>0</v>
      </c>
      <c r="T138" s="191">
        <f>S138*H138</f>
        <v>0</v>
      </c>
      <c r="AR138" s="22" t="s">
        <v>117</v>
      </c>
      <c r="AT138" s="22" t="s">
        <v>119</v>
      </c>
      <c r="AU138" s="22" t="s">
        <v>80</v>
      </c>
      <c r="AY138" s="22" t="s">
        <v>118</v>
      </c>
      <c r="BE138" s="192">
        <f>IF(N138="základní",J138,0)</f>
        <v>0</v>
      </c>
      <c r="BF138" s="192">
        <f>IF(N138="snížená",J138,0)</f>
        <v>0</v>
      </c>
      <c r="BG138" s="192">
        <f>IF(N138="zákl. přenesená",J138,0)</f>
        <v>0</v>
      </c>
      <c r="BH138" s="192">
        <f>IF(N138="sníž. přenesená",J138,0)</f>
        <v>0</v>
      </c>
      <c r="BI138" s="192">
        <f>IF(N138="nulová",J138,0)</f>
        <v>0</v>
      </c>
      <c r="BJ138" s="22" t="s">
        <v>78</v>
      </c>
      <c r="BK138" s="192">
        <f>ROUND(I138*H138,2)</f>
        <v>0</v>
      </c>
      <c r="BL138" s="22" t="s">
        <v>117</v>
      </c>
      <c r="BM138" s="22" t="s">
        <v>589</v>
      </c>
    </row>
    <row r="139" spans="2:47" s="1" customFormat="1" ht="297">
      <c r="B139" s="39"/>
      <c r="C139" s="61"/>
      <c r="D139" s="209" t="s">
        <v>180</v>
      </c>
      <c r="E139" s="61"/>
      <c r="F139" s="210" t="s">
        <v>259</v>
      </c>
      <c r="G139" s="61"/>
      <c r="H139" s="61"/>
      <c r="I139" s="154"/>
      <c r="J139" s="61"/>
      <c r="K139" s="61"/>
      <c r="L139" s="59"/>
      <c r="M139" s="211"/>
      <c r="N139" s="40"/>
      <c r="O139" s="40"/>
      <c r="P139" s="40"/>
      <c r="Q139" s="40"/>
      <c r="R139" s="40"/>
      <c r="S139" s="40"/>
      <c r="T139" s="76"/>
      <c r="AT139" s="22" t="s">
        <v>180</v>
      </c>
      <c r="AU139" s="22" t="s">
        <v>80</v>
      </c>
    </row>
    <row r="140" spans="2:65" s="1" customFormat="1" ht="22.5" customHeight="1">
      <c r="B140" s="39"/>
      <c r="C140" s="181" t="s">
        <v>275</v>
      </c>
      <c r="D140" s="181" t="s">
        <v>119</v>
      </c>
      <c r="E140" s="182" t="s">
        <v>261</v>
      </c>
      <c r="F140" s="183" t="s">
        <v>262</v>
      </c>
      <c r="G140" s="184" t="s">
        <v>252</v>
      </c>
      <c r="H140" s="185">
        <v>413.065</v>
      </c>
      <c r="I140" s="186"/>
      <c r="J140" s="187">
        <f>ROUND(I140*H140,2)</f>
        <v>0</v>
      </c>
      <c r="K140" s="183" t="s">
        <v>178</v>
      </c>
      <c r="L140" s="59"/>
      <c r="M140" s="188" t="s">
        <v>21</v>
      </c>
      <c r="N140" s="189" t="s">
        <v>41</v>
      </c>
      <c r="O140" s="40"/>
      <c r="P140" s="190">
        <f>O140*H140</f>
        <v>0</v>
      </c>
      <c r="Q140" s="190">
        <v>0</v>
      </c>
      <c r="R140" s="190">
        <f>Q140*H140</f>
        <v>0</v>
      </c>
      <c r="S140" s="190">
        <v>0</v>
      </c>
      <c r="T140" s="191">
        <f>S140*H140</f>
        <v>0</v>
      </c>
      <c r="AR140" s="22" t="s">
        <v>117</v>
      </c>
      <c r="AT140" s="22" t="s">
        <v>119</v>
      </c>
      <c r="AU140" s="22" t="s">
        <v>80</v>
      </c>
      <c r="AY140" s="22" t="s">
        <v>118</v>
      </c>
      <c r="BE140" s="192">
        <f>IF(N140="základní",J140,0)</f>
        <v>0</v>
      </c>
      <c r="BF140" s="192">
        <f>IF(N140="snížená",J140,0)</f>
        <v>0</v>
      </c>
      <c r="BG140" s="192">
        <f>IF(N140="zákl. přenesená",J140,0)</f>
        <v>0</v>
      </c>
      <c r="BH140" s="192">
        <f>IF(N140="sníž. přenesená",J140,0)</f>
        <v>0</v>
      </c>
      <c r="BI140" s="192">
        <f>IF(N140="nulová",J140,0)</f>
        <v>0</v>
      </c>
      <c r="BJ140" s="22" t="s">
        <v>78</v>
      </c>
      <c r="BK140" s="192">
        <f>ROUND(I140*H140,2)</f>
        <v>0</v>
      </c>
      <c r="BL140" s="22" t="s">
        <v>117</v>
      </c>
      <c r="BM140" s="22" t="s">
        <v>590</v>
      </c>
    </row>
    <row r="141" spans="2:47" s="1" customFormat="1" ht="297">
      <c r="B141" s="39"/>
      <c r="C141" s="61"/>
      <c r="D141" s="212" t="s">
        <v>180</v>
      </c>
      <c r="E141" s="61"/>
      <c r="F141" s="213" t="s">
        <v>259</v>
      </c>
      <c r="G141" s="61"/>
      <c r="H141" s="61"/>
      <c r="I141" s="154"/>
      <c r="J141" s="61"/>
      <c r="K141" s="61"/>
      <c r="L141" s="59"/>
      <c r="M141" s="211"/>
      <c r="N141" s="40"/>
      <c r="O141" s="40"/>
      <c r="P141" s="40"/>
      <c r="Q141" s="40"/>
      <c r="R141" s="40"/>
      <c r="S141" s="40"/>
      <c r="T141" s="76"/>
      <c r="AT141" s="22" t="s">
        <v>180</v>
      </c>
      <c r="AU141" s="22" t="s">
        <v>80</v>
      </c>
    </row>
    <row r="142" spans="2:51" s="11" customFormat="1" ht="13.5">
      <c r="B142" s="214"/>
      <c r="C142" s="215"/>
      <c r="D142" s="209" t="s">
        <v>187</v>
      </c>
      <c r="E142" s="215"/>
      <c r="F142" s="217" t="s">
        <v>591</v>
      </c>
      <c r="G142" s="215"/>
      <c r="H142" s="218">
        <v>413.065</v>
      </c>
      <c r="I142" s="219"/>
      <c r="J142" s="215"/>
      <c r="K142" s="215"/>
      <c r="L142" s="220"/>
      <c r="M142" s="221"/>
      <c r="N142" s="222"/>
      <c r="O142" s="222"/>
      <c r="P142" s="222"/>
      <c r="Q142" s="222"/>
      <c r="R142" s="222"/>
      <c r="S142" s="222"/>
      <c r="T142" s="223"/>
      <c r="AT142" s="224" t="s">
        <v>187</v>
      </c>
      <c r="AU142" s="224" t="s">
        <v>80</v>
      </c>
      <c r="AV142" s="11" t="s">
        <v>80</v>
      </c>
      <c r="AW142" s="11" t="s">
        <v>6</v>
      </c>
      <c r="AX142" s="11" t="s">
        <v>78</v>
      </c>
      <c r="AY142" s="224" t="s">
        <v>118</v>
      </c>
    </row>
    <row r="143" spans="2:65" s="1" customFormat="1" ht="22.5" customHeight="1">
      <c r="B143" s="39"/>
      <c r="C143" s="181" t="s">
        <v>280</v>
      </c>
      <c r="D143" s="181" t="s">
        <v>119</v>
      </c>
      <c r="E143" s="182" t="s">
        <v>592</v>
      </c>
      <c r="F143" s="183" t="s">
        <v>593</v>
      </c>
      <c r="G143" s="184" t="s">
        <v>177</v>
      </c>
      <c r="H143" s="185">
        <v>15.5</v>
      </c>
      <c r="I143" s="186"/>
      <c r="J143" s="187">
        <f>ROUND(I143*H143,2)</f>
        <v>0</v>
      </c>
      <c r="K143" s="183" t="s">
        <v>178</v>
      </c>
      <c r="L143" s="59"/>
      <c r="M143" s="188" t="s">
        <v>21</v>
      </c>
      <c r="N143" s="189" t="s">
        <v>41</v>
      </c>
      <c r="O143" s="40"/>
      <c r="P143" s="190">
        <f>O143*H143</f>
        <v>0</v>
      </c>
      <c r="Q143" s="190">
        <v>0</v>
      </c>
      <c r="R143" s="190">
        <f>Q143*H143</f>
        <v>0</v>
      </c>
      <c r="S143" s="190">
        <v>0</v>
      </c>
      <c r="T143" s="191">
        <f>S143*H143</f>
        <v>0</v>
      </c>
      <c r="AR143" s="22" t="s">
        <v>117</v>
      </c>
      <c r="AT143" s="22" t="s">
        <v>119</v>
      </c>
      <c r="AU143" s="22" t="s">
        <v>80</v>
      </c>
      <c r="AY143" s="22" t="s">
        <v>118</v>
      </c>
      <c r="BE143" s="192">
        <f>IF(N143="základní",J143,0)</f>
        <v>0</v>
      </c>
      <c r="BF143" s="192">
        <f>IF(N143="snížená",J143,0)</f>
        <v>0</v>
      </c>
      <c r="BG143" s="192">
        <f>IF(N143="zákl. přenesená",J143,0)</f>
        <v>0</v>
      </c>
      <c r="BH143" s="192">
        <f>IF(N143="sníž. přenesená",J143,0)</f>
        <v>0</v>
      </c>
      <c r="BI143" s="192">
        <f>IF(N143="nulová",J143,0)</f>
        <v>0</v>
      </c>
      <c r="BJ143" s="22" t="s">
        <v>78</v>
      </c>
      <c r="BK143" s="192">
        <f>ROUND(I143*H143,2)</f>
        <v>0</v>
      </c>
      <c r="BL143" s="22" t="s">
        <v>117</v>
      </c>
      <c r="BM143" s="22" t="s">
        <v>594</v>
      </c>
    </row>
    <row r="144" spans="2:47" s="1" customFormat="1" ht="175.5">
      <c r="B144" s="39"/>
      <c r="C144" s="61"/>
      <c r="D144" s="209" t="s">
        <v>180</v>
      </c>
      <c r="E144" s="61"/>
      <c r="F144" s="210" t="s">
        <v>269</v>
      </c>
      <c r="G144" s="61"/>
      <c r="H144" s="61"/>
      <c r="I144" s="154"/>
      <c r="J144" s="61"/>
      <c r="K144" s="61"/>
      <c r="L144" s="59"/>
      <c r="M144" s="211"/>
      <c r="N144" s="40"/>
      <c r="O144" s="40"/>
      <c r="P144" s="40"/>
      <c r="Q144" s="40"/>
      <c r="R144" s="40"/>
      <c r="S144" s="40"/>
      <c r="T144" s="76"/>
      <c r="AT144" s="22" t="s">
        <v>180</v>
      </c>
      <c r="AU144" s="22" t="s">
        <v>80</v>
      </c>
    </row>
    <row r="145" spans="2:65" s="1" customFormat="1" ht="22.5" customHeight="1">
      <c r="B145" s="39"/>
      <c r="C145" s="181" t="s">
        <v>287</v>
      </c>
      <c r="D145" s="181" t="s">
        <v>119</v>
      </c>
      <c r="E145" s="182" t="s">
        <v>266</v>
      </c>
      <c r="F145" s="183" t="s">
        <v>267</v>
      </c>
      <c r="G145" s="184" t="s">
        <v>177</v>
      </c>
      <c r="H145" s="185">
        <v>101.53</v>
      </c>
      <c r="I145" s="186"/>
      <c r="J145" s="187">
        <f>ROUND(I145*H145,2)</f>
        <v>0</v>
      </c>
      <c r="K145" s="183" t="s">
        <v>178</v>
      </c>
      <c r="L145" s="59"/>
      <c r="M145" s="188" t="s">
        <v>21</v>
      </c>
      <c r="N145" s="189" t="s">
        <v>41</v>
      </c>
      <c r="O145" s="40"/>
      <c r="P145" s="190">
        <f>O145*H145</f>
        <v>0</v>
      </c>
      <c r="Q145" s="190">
        <v>0</v>
      </c>
      <c r="R145" s="190">
        <f>Q145*H145</f>
        <v>0</v>
      </c>
      <c r="S145" s="190">
        <v>0</v>
      </c>
      <c r="T145" s="191">
        <f>S145*H145</f>
        <v>0</v>
      </c>
      <c r="AR145" s="22" t="s">
        <v>117</v>
      </c>
      <c r="AT145" s="22" t="s">
        <v>119</v>
      </c>
      <c r="AU145" s="22" t="s">
        <v>80</v>
      </c>
      <c r="AY145" s="22" t="s">
        <v>118</v>
      </c>
      <c r="BE145" s="192">
        <f>IF(N145="základní",J145,0)</f>
        <v>0</v>
      </c>
      <c r="BF145" s="192">
        <f>IF(N145="snížená",J145,0)</f>
        <v>0</v>
      </c>
      <c r="BG145" s="192">
        <f>IF(N145="zákl. přenesená",J145,0)</f>
        <v>0</v>
      </c>
      <c r="BH145" s="192">
        <f>IF(N145="sníž. přenesená",J145,0)</f>
        <v>0</v>
      </c>
      <c r="BI145" s="192">
        <f>IF(N145="nulová",J145,0)</f>
        <v>0</v>
      </c>
      <c r="BJ145" s="22" t="s">
        <v>78</v>
      </c>
      <c r="BK145" s="192">
        <f>ROUND(I145*H145,2)</f>
        <v>0</v>
      </c>
      <c r="BL145" s="22" t="s">
        <v>117</v>
      </c>
      <c r="BM145" s="22" t="s">
        <v>595</v>
      </c>
    </row>
    <row r="146" spans="2:47" s="1" customFormat="1" ht="175.5">
      <c r="B146" s="39"/>
      <c r="C146" s="61"/>
      <c r="D146" s="209" t="s">
        <v>180</v>
      </c>
      <c r="E146" s="61"/>
      <c r="F146" s="210" t="s">
        <v>269</v>
      </c>
      <c r="G146" s="61"/>
      <c r="H146" s="61"/>
      <c r="I146" s="154"/>
      <c r="J146" s="61"/>
      <c r="K146" s="61"/>
      <c r="L146" s="59"/>
      <c r="M146" s="211"/>
      <c r="N146" s="40"/>
      <c r="O146" s="40"/>
      <c r="P146" s="40"/>
      <c r="Q146" s="40"/>
      <c r="R146" s="40"/>
      <c r="S146" s="40"/>
      <c r="T146" s="76"/>
      <c r="AT146" s="22" t="s">
        <v>180</v>
      </c>
      <c r="AU146" s="22" t="s">
        <v>80</v>
      </c>
    </row>
    <row r="147" spans="2:65" s="1" customFormat="1" ht="31.5" customHeight="1">
      <c r="B147" s="39"/>
      <c r="C147" s="181" t="s">
        <v>291</v>
      </c>
      <c r="D147" s="181" t="s">
        <v>119</v>
      </c>
      <c r="E147" s="182" t="s">
        <v>270</v>
      </c>
      <c r="F147" s="183" t="s">
        <v>271</v>
      </c>
      <c r="G147" s="184" t="s">
        <v>177</v>
      </c>
      <c r="H147" s="185">
        <v>36</v>
      </c>
      <c r="I147" s="186"/>
      <c r="J147" s="187">
        <f>ROUND(I147*H147,2)</f>
        <v>0</v>
      </c>
      <c r="K147" s="183" t="s">
        <v>178</v>
      </c>
      <c r="L147" s="59"/>
      <c r="M147" s="188" t="s">
        <v>21</v>
      </c>
      <c r="N147" s="189" t="s">
        <v>41</v>
      </c>
      <c r="O147" s="40"/>
      <c r="P147" s="190">
        <f>O147*H147</f>
        <v>0</v>
      </c>
      <c r="Q147" s="190">
        <v>0</v>
      </c>
      <c r="R147" s="190">
        <f>Q147*H147</f>
        <v>0</v>
      </c>
      <c r="S147" s="190">
        <v>0</v>
      </c>
      <c r="T147" s="191">
        <f>S147*H147</f>
        <v>0</v>
      </c>
      <c r="AR147" s="22" t="s">
        <v>117</v>
      </c>
      <c r="AT147" s="22" t="s">
        <v>119</v>
      </c>
      <c r="AU147" s="22" t="s">
        <v>80</v>
      </c>
      <c r="AY147" s="22" t="s">
        <v>118</v>
      </c>
      <c r="BE147" s="192">
        <f>IF(N147="základní",J147,0)</f>
        <v>0</v>
      </c>
      <c r="BF147" s="192">
        <f>IF(N147="snížená",J147,0)</f>
        <v>0</v>
      </c>
      <c r="BG147" s="192">
        <f>IF(N147="zákl. přenesená",J147,0)</f>
        <v>0</v>
      </c>
      <c r="BH147" s="192">
        <f>IF(N147="sníž. přenesená",J147,0)</f>
        <v>0</v>
      </c>
      <c r="BI147" s="192">
        <f>IF(N147="nulová",J147,0)</f>
        <v>0</v>
      </c>
      <c r="BJ147" s="22" t="s">
        <v>78</v>
      </c>
      <c r="BK147" s="192">
        <f>ROUND(I147*H147,2)</f>
        <v>0</v>
      </c>
      <c r="BL147" s="22" t="s">
        <v>117</v>
      </c>
      <c r="BM147" s="22" t="s">
        <v>596</v>
      </c>
    </row>
    <row r="148" spans="2:47" s="1" customFormat="1" ht="121.5">
      <c r="B148" s="39"/>
      <c r="C148" s="61"/>
      <c r="D148" s="212" t="s">
        <v>180</v>
      </c>
      <c r="E148" s="61"/>
      <c r="F148" s="213" t="s">
        <v>273</v>
      </c>
      <c r="G148" s="61"/>
      <c r="H148" s="61"/>
      <c r="I148" s="154"/>
      <c r="J148" s="61"/>
      <c r="K148" s="61"/>
      <c r="L148" s="59"/>
      <c r="M148" s="211"/>
      <c r="N148" s="40"/>
      <c r="O148" s="40"/>
      <c r="P148" s="40"/>
      <c r="Q148" s="40"/>
      <c r="R148" s="40"/>
      <c r="S148" s="40"/>
      <c r="T148" s="76"/>
      <c r="AT148" s="22" t="s">
        <v>180</v>
      </c>
      <c r="AU148" s="22" t="s">
        <v>80</v>
      </c>
    </row>
    <row r="149" spans="2:47" s="1" customFormat="1" ht="27">
      <c r="B149" s="39"/>
      <c r="C149" s="61"/>
      <c r="D149" s="209" t="s">
        <v>215</v>
      </c>
      <c r="E149" s="61"/>
      <c r="F149" s="210" t="s">
        <v>274</v>
      </c>
      <c r="G149" s="61"/>
      <c r="H149" s="61"/>
      <c r="I149" s="154"/>
      <c r="J149" s="61"/>
      <c r="K149" s="61"/>
      <c r="L149" s="59"/>
      <c r="M149" s="211"/>
      <c r="N149" s="40"/>
      <c r="O149" s="40"/>
      <c r="P149" s="40"/>
      <c r="Q149" s="40"/>
      <c r="R149" s="40"/>
      <c r="S149" s="40"/>
      <c r="T149" s="76"/>
      <c r="AT149" s="22" t="s">
        <v>215</v>
      </c>
      <c r="AU149" s="22" t="s">
        <v>80</v>
      </c>
    </row>
    <row r="150" spans="2:65" s="1" customFormat="1" ht="31.5" customHeight="1">
      <c r="B150" s="39"/>
      <c r="C150" s="181" t="s">
        <v>294</v>
      </c>
      <c r="D150" s="181" t="s">
        <v>119</v>
      </c>
      <c r="E150" s="182" t="s">
        <v>276</v>
      </c>
      <c r="F150" s="183" t="s">
        <v>277</v>
      </c>
      <c r="G150" s="184" t="s">
        <v>177</v>
      </c>
      <c r="H150" s="185">
        <v>36</v>
      </c>
      <c r="I150" s="186"/>
      <c r="J150" s="187">
        <f>ROUND(I150*H150,2)</f>
        <v>0</v>
      </c>
      <c r="K150" s="183" t="s">
        <v>178</v>
      </c>
      <c r="L150" s="59"/>
      <c r="M150" s="188" t="s">
        <v>21</v>
      </c>
      <c r="N150" s="189" t="s">
        <v>41</v>
      </c>
      <c r="O150" s="40"/>
      <c r="P150" s="190">
        <f>O150*H150</f>
        <v>0</v>
      </c>
      <c r="Q150" s="190">
        <v>0</v>
      </c>
      <c r="R150" s="190">
        <f>Q150*H150</f>
        <v>0</v>
      </c>
      <c r="S150" s="190">
        <v>0</v>
      </c>
      <c r="T150" s="191">
        <f>S150*H150</f>
        <v>0</v>
      </c>
      <c r="AR150" s="22" t="s">
        <v>117</v>
      </c>
      <c r="AT150" s="22" t="s">
        <v>119</v>
      </c>
      <c r="AU150" s="22" t="s">
        <v>80</v>
      </c>
      <c r="AY150" s="22" t="s">
        <v>118</v>
      </c>
      <c r="BE150" s="192">
        <f>IF(N150="základní",J150,0)</f>
        <v>0</v>
      </c>
      <c r="BF150" s="192">
        <f>IF(N150="snížená",J150,0)</f>
        <v>0</v>
      </c>
      <c r="BG150" s="192">
        <f>IF(N150="zákl. přenesená",J150,0)</f>
        <v>0</v>
      </c>
      <c r="BH150" s="192">
        <f>IF(N150="sníž. přenesená",J150,0)</f>
        <v>0</v>
      </c>
      <c r="BI150" s="192">
        <f>IF(N150="nulová",J150,0)</f>
        <v>0</v>
      </c>
      <c r="BJ150" s="22" t="s">
        <v>78</v>
      </c>
      <c r="BK150" s="192">
        <f>ROUND(I150*H150,2)</f>
        <v>0</v>
      </c>
      <c r="BL150" s="22" t="s">
        <v>117</v>
      </c>
      <c r="BM150" s="22" t="s">
        <v>597</v>
      </c>
    </row>
    <row r="151" spans="2:47" s="1" customFormat="1" ht="121.5">
      <c r="B151" s="39"/>
      <c r="C151" s="61"/>
      <c r="D151" s="209" t="s">
        <v>180</v>
      </c>
      <c r="E151" s="61"/>
      <c r="F151" s="210" t="s">
        <v>279</v>
      </c>
      <c r="G151" s="61"/>
      <c r="H151" s="61"/>
      <c r="I151" s="154"/>
      <c r="J151" s="61"/>
      <c r="K151" s="61"/>
      <c r="L151" s="59"/>
      <c r="M151" s="211"/>
      <c r="N151" s="40"/>
      <c r="O151" s="40"/>
      <c r="P151" s="40"/>
      <c r="Q151" s="40"/>
      <c r="R151" s="40"/>
      <c r="S151" s="40"/>
      <c r="T151" s="76"/>
      <c r="AT151" s="22" t="s">
        <v>180</v>
      </c>
      <c r="AU151" s="22" t="s">
        <v>80</v>
      </c>
    </row>
    <row r="152" spans="2:65" s="1" customFormat="1" ht="22.5" customHeight="1">
      <c r="B152" s="39"/>
      <c r="C152" s="242" t="s">
        <v>9</v>
      </c>
      <c r="D152" s="242" t="s">
        <v>249</v>
      </c>
      <c r="E152" s="243" t="s">
        <v>281</v>
      </c>
      <c r="F152" s="244" t="s">
        <v>282</v>
      </c>
      <c r="G152" s="245" t="s">
        <v>283</v>
      </c>
      <c r="H152" s="246">
        <v>1.08</v>
      </c>
      <c r="I152" s="247"/>
      <c r="J152" s="248">
        <f>ROUND(I152*H152,2)</f>
        <v>0</v>
      </c>
      <c r="K152" s="244" t="s">
        <v>284</v>
      </c>
      <c r="L152" s="249"/>
      <c r="M152" s="250" t="s">
        <v>21</v>
      </c>
      <c r="N152" s="251" t="s">
        <v>41</v>
      </c>
      <c r="O152" s="40"/>
      <c r="P152" s="190">
        <f>O152*H152</f>
        <v>0</v>
      </c>
      <c r="Q152" s="190">
        <v>0.001</v>
      </c>
      <c r="R152" s="190">
        <f>Q152*H152</f>
        <v>0.00108</v>
      </c>
      <c r="S152" s="190">
        <v>0</v>
      </c>
      <c r="T152" s="191">
        <f>S152*H152</f>
        <v>0</v>
      </c>
      <c r="AR152" s="22" t="s">
        <v>147</v>
      </c>
      <c r="AT152" s="22" t="s">
        <v>249</v>
      </c>
      <c r="AU152" s="22" t="s">
        <v>80</v>
      </c>
      <c r="AY152" s="22" t="s">
        <v>118</v>
      </c>
      <c r="BE152" s="192">
        <f>IF(N152="základní",J152,0)</f>
        <v>0</v>
      </c>
      <c r="BF152" s="192">
        <f>IF(N152="snížená",J152,0)</f>
        <v>0</v>
      </c>
      <c r="BG152" s="192">
        <f>IF(N152="zákl. přenesená",J152,0)</f>
        <v>0</v>
      </c>
      <c r="BH152" s="192">
        <f>IF(N152="sníž. přenesená",J152,0)</f>
        <v>0</v>
      </c>
      <c r="BI152" s="192">
        <f>IF(N152="nulová",J152,0)</f>
        <v>0</v>
      </c>
      <c r="BJ152" s="22" t="s">
        <v>78</v>
      </c>
      <c r="BK152" s="192">
        <f>ROUND(I152*H152,2)</f>
        <v>0</v>
      </c>
      <c r="BL152" s="22" t="s">
        <v>117</v>
      </c>
      <c r="BM152" s="22" t="s">
        <v>598</v>
      </c>
    </row>
    <row r="153" spans="2:51" s="11" customFormat="1" ht="13.5">
      <c r="B153" s="214"/>
      <c r="C153" s="215"/>
      <c r="D153" s="209" t="s">
        <v>187</v>
      </c>
      <c r="E153" s="215"/>
      <c r="F153" s="217" t="s">
        <v>599</v>
      </c>
      <c r="G153" s="215"/>
      <c r="H153" s="218">
        <v>1.08</v>
      </c>
      <c r="I153" s="219"/>
      <c r="J153" s="215"/>
      <c r="K153" s="215"/>
      <c r="L153" s="220"/>
      <c r="M153" s="221"/>
      <c r="N153" s="222"/>
      <c r="O153" s="222"/>
      <c r="P153" s="222"/>
      <c r="Q153" s="222"/>
      <c r="R153" s="222"/>
      <c r="S153" s="222"/>
      <c r="T153" s="223"/>
      <c r="AT153" s="224" t="s">
        <v>187</v>
      </c>
      <c r="AU153" s="224" t="s">
        <v>80</v>
      </c>
      <c r="AV153" s="11" t="s">
        <v>80</v>
      </c>
      <c r="AW153" s="11" t="s">
        <v>6</v>
      </c>
      <c r="AX153" s="11" t="s">
        <v>78</v>
      </c>
      <c r="AY153" s="224" t="s">
        <v>118</v>
      </c>
    </row>
    <row r="154" spans="2:65" s="1" customFormat="1" ht="31.5" customHeight="1">
      <c r="B154" s="39"/>
      <c r="C154" s="181" t="s">
        <v>303</v>
      </c>
      <c r="D154" s="181" t="s">
        <v>119</v>
      </c>
      <c r="E154" s="182" t="s">
        <v>288</v>
      </c>
      <c r="F154" s="183" t="s">
        <v>289</v>
      </c>
      <c r="G154" s="184" t="s">
        <v>177</v>
      </c>
      <c r="H154" s="185">
        <v>131.1</v>
      </c>
      <c r="I154" s="186"/>
      <c r="J154" s="187">
        <f>ROUND(I154*H154,2)</f>
        <v>0</v>
      </c>
      <c r="K154" s="183" t="s">
        <v>178</v>
      </c>
      <c r="L154" s="59"/>
      <c r="M154" s="188" t="s">
        <v>21</v>
      </c>
      <c r="N154" s="189" t="s">
        <v>41</v>
      </c>
      <c r="O154" s="40"/>
      <c r="P154" s="190">
        <f>O154*H154</f>
        <v>0</v>
      </c>
      <c r="Q154" s="190">
        <v>0</v>
      </c>
      <c r="R154" s="190">
        <f>Q154*H154</f>
        <v>0</v>
      </c>
      <c r="S154" s="190">
        <v>0</v>
      </c>
      <c r="T154" s="191">
        <f>S154*H154</f>
        <v>0</v>
      </c>
      <c r="AR154" s="22" t="s">
        <v>117</v>
      </c>
      <c r="AT154" s="22" t="s">
        <v>119</v>
      </c>
      <c r="AU154" s="22" t="s">
        <v>80</v>
      </c>
      <c r="AY154" s="22" t="s">
        <v>118</v>
      </c>
      <c r="BE154" s="192">
        <f>IF(N154="základní",J154,0)</f>
        <v>0</v>
      </c>
      <c r="BF154" s="192">
        <f>IF(N154="snížená",J154,0)</f>
        <v>0</v>
      </c>
      <c r="BG154" s="192">
        <f>IF(N154="zákl. přenesená",J154,0)</f>
        <v>0</v>
      </c>
      <c r="BH154" s="192">
        <f>IF(N154="sníž. přenesená",J154,0)</f>
        <v>0</v>
      </c>
      <c r="BI154" s="192">
        <f>IF(N154="nulová",J154,0)</f>
        <v>0</v>
      </c>
      <c r="BJ154" s="22" t="s">
        <v>78</v>
      </c>
      <c r="BK154" s="192">
        <f>ROUND(I154*H154,2)</f>
        <v>0</v>
      </c>
      <c r="BL154" s="22" t="s">
        <v>117</v>
      </c>
      <c r="BM154" s="22" t="s">
        <v>600</v>
      </c>
    </row>
    <row r="155" spans="2:47" s="1" customFormat="1" ht="121.5">
      <c r="B155" s="39"/>
      <c r="C155" s="61"/>
      <c r="D155" s="209" t="s">
        <v>180</v>
      </c>
      <c r="E155" s="61"/>
      <c r="F155" s="210" t="s">
        <v>279</v>
      </c>
      <c r="G155" s="61"/>
      <c r="H155" s="61"/>
      <c r="I155" s="154"/>
      <c r="J155" s="61"/>
      <c r="K155" s="61"/>
      <c r="L155" s="59"/>
      <c r="M155" s="211"/>
      <c r="N155" s="40"/>
      <c r="O155" s="40"/>
      <c r="P155" s="40"/>
      <c r="Q155" s="40"/>
      <c r="R155" s="40"/>
      <c r="S155" s="40"/>
      <c r="T155" s="76"/>
      <c r="AT155" s="22" t="s">
        <v>180</v>
      </c>
      <c r="AU155" s="22" t="s">
        <v>80</v>
      </c>
    </row>
    <row r="156" spans="2:65" s="1" customFormat="1" ht="22.5" customHeight="1">
      <c r="B156" s="39"/>
      <c r="C156" s="242" t="s">
        <v>309</v>
      </c>
      <c r="D156" s="242" t="s">
        <v>249</v>
      </c>
      <c r="E156" s="243" t="s">
        <v>281</v>
      </c>
      <c r="F156" s="244" t="s">
        <v>282</v>
      </c>
      <c r="G156" s="245" t="s">
        <v>283</v>
      </c>
      <c r="H156" s="246">
        <v>3.933</v>
      </c>
      <c r="I156" s="247"/>
      <c r="J156" s="248">
        <f>ROUND(I156*H156,2)</f>
        <v>0</v>
      </c>
      <c r="K156" s="244" t="s">
        <v>284</v>
      </c>
      <c r="L156" s="249"/>
      <c r="M156" s="250" t="s">
        <v>21</v>
      </c>
      <c r="N156" s="251" t="s">
        <v>41</v>
      </c>
      <c r="O156" s="40"/>
      <c r="P156" s="190">
        <f>O156*H156</f>
        <v>0</v>
      </c>
      <c r="Q156" s="190">
        <v>0.001</v>
      </c>
      <c r="R156" s="190">
        <f>Q156*H156</f>
        <v>0.003933</v>
      </c>
      <c r="S156" s="190">
        <v>0</v>
      </c>
      <c r="T156" s="191">
        <f>S156*H156</f>
        <v>0</v>
      </c>
      <c r="AR156" s="22" t="s">
        <v>147</v>
      </c>
      <c r="AT156" s="22" t="s">
        <v>249</v>
      </c>
      <c r="AU156" s="22" t="s">
        <v>80</v>
      </c>
      <c r="AY156" s="22" t="s">
        <v>118</v>
      </c>
      <c r="BE156" s="192">
        <f>IF(N156="základní",J156,0)</f>
        <v>0</v>
      </c>
      <c r="BF156" s="192">
        <f>IF(N156="snížená",J156,0)</f>
        <v>0</v>
      </c>
      <c r="BG156" s="192">
        <f>IF(N156="zákl. přenesená",J156,0)</f>
        <v>0</v>
      </c>
      <c r="BH156" s="192">
        <f>IF(N156="sníž. přenesená",J156,0)</f>
        <v>0</v>
      </c>
      <c r="BI156" s="192">
        <f>IF(N156="nulová",J156,0)</f>
        <v>0</v>
      </c>
      <c r="BJ156" s="22" t="s">
        <v>78</v>
      </c>
      <c r="BK156" s="192">
        <f>ROUND(I156*H156,2)</f>
        <v>0</v>
      </c>
      <c r="BL156" s="22" t="s">
        <v>117</v>
      </c>
      <c r="BM156" s="22" t="s">
        <v>601</v>
      </c>
    </row>
    <row r="157" spans="2:51" s="11" customFormat="1" ht="13.5">
      <c r="B157" s="214"/>
      <c r="C157" s="215"/>
      <c r="D157" s="209" t="s">
        <v>187</v>
      </c>
      <c r="E157" s="215"/>
      <c r="F157" s="217" t="s">
        <v>602</v>
      </c>
      <c r="G157" s="215"/>
      <c r="H157" s="218">
        <v>3.933</v>
      </c>
      <c r="I157" s="219"/>
      <c r="J157" s="215"/>
      <c r="K157" s="215"/>
      <c r="L157" s="220"/>
      <c r="M157" s="221"/>
      <c r="N157" s="222"/>
      <c r="O157" s="222"/>
      <c r="P157" s="222"/>
      <c r="Q157" s="222"/>
      <c r="R157" s="222"/>
      <c r="S157" s="222"/>
      <c r="T157" s="223"/>
      <c r="AT157" s="224" t="s">
        <v>187</v>
      </c>
      <c r="AU157" s="224" t="s">
        <v>80</v>
      </c>
      <c r="AV157" s="11" t="s">
        <v>80</v>
      </c>
      <c r="AW157" s="11" t="s">
        <v>6</v>
      </c>
      <c r="AX157" s="11" t="s">
        <v>78</v>
      </c>
      <c r="AY157" s="224" t="s">
        <v>118</v>
      </c>
    </row>
    <row r="158" spans="2:65" s="1" customFormat="1" ht="31.5" customHeight="1">
      <c r="B158" s="39"/>
      <c r="C158" s="181" t="s">
        <v>331</v>
      </c>
      <c r="D158" s="181" t="s">
        <v>119</v>
      </c>
      <c r="E158" s="182" t="s">
        <v>295</v>
      </c>
      <c r="F158" s="183" t="s">
        <v>296</v>
      </c>
      <c r="G158" s="184" t="s">
        <v>177</v>
      </c>
      <c r="H158" s="185">
        <v>131.1</v>
      </c>
      <c r="I158" s="186"/>
      <c r="J158" s="187">
        <f>ROUND(I158*H158,2)</f>
        <v>0</v>
      </c>
      <c r="K158" s="183" t="s">
        <v>178</v>
      </c>
      <c r="L158" s="59"/>
      <c r="M158" s="188" t="s">
        <v>21</v>
      </c>
      <c r="N158" s="189" t="s">
        <v>41</v>
      </c>
      <c r="O158" s="40"/>
      <c r="P158" s="190">
        <f>O158*H158</f>
        <v>0</v>
      </c>
      <c r="Q158" s="190">
        <v>0</v>
      </c>
      <c r="R158" s="190">
        <f>Q158*H158</f>
        <v>0</v>
      </c>
      <c r="S158" s="190">
        <v>0</v>
      </c>
      <c r="T158" s="191">
        <f>S158*H158</f>
        <v>0</v>
      </c>
      <c r="AR158" s="22" t="s">
        <v>117</v>
      </c>
      <c r="AT158" s="22" t="s">
        <v>119</v>
      </c>
      <c r="AU158" s="22" t="s">
        <v>80</v>
      </c>
      <c r="AY158" s="22" t="s">
        <v>118</v>
      </c>
      <c r="BE158" s="192">
        <f>IF(N158="základní",J158,0)</f>
        <v>0</v>
      </c>
      <c r="BF158" s="192">
        <f>IF(N158="snížená",J158,0)</f>
        <v>0</v>
      </c>
      <c r="BG158" s="192">
        <f>IF(N158="zákl. přenesená",J158,0)</f>
        <v>0</v>
      </c>
      <c r="BH158" s="192">
        <f>IF(N158="sníž. přenesená",J158,0)</f>
        <v>0</v>
      </c>
      <c r="BI158" s="192">
        <f>IF(N158="nulová",J158,0)</f>
        <v>0</v>
      </c>
      <c r="BJ158" s="22" t="s">
        <v>78</v>
      </c>
      <c r="BK158" s="192">
        <f>ROUND(I158*H158,2)</f>
        <v>0</v>
      </c>
      <c r="BL158" s="22" t="s">
        <v>117</v>
      </c>
      <c r="BM158" s="22" t="s">
        <v>603</v>
      </c>
    </row>
    <row r="159" spans="2:47" s="1" customFormat="1" ht="121.5">
      <c r="B159" s="39"/>
      <c r="C159" s="61"/>
      <c r="D159" s="209" t="s">
        <v>180</v>
      </c>
      <c r="E159" s="61"/>
      <c r="F159" s="210" t="s">
        <v>298</v>
      </c>
      <c r="G159" s="61"/>
      <c r="H159" s="61"/>
      <c r="I159" s="154"/>
      <c r="J159" s="61"/>
      <c r="K159" s="61"/>
      <c r="L159" s="59"/>
      <c r="M159" s="211"/>
      <c r="N159" s="40"/>
      <c r="O159" s="40"/>
      <c r="P159" s="40"/>
      <c r="Q159" s="40"/>
      <c r="R159" s="40"/>
      <c r="S159" s="40"/>
      <c r="T159" s="76"/>
      <c r="AT159" s="22" t="s">
        <v>180</v>
      </c>
      <c r="AU159" s="22" t="s">
        <v>80</v>
      </c>
    </row>
    <row r="160" spans="2:65" s="1" customFormat="1" ht="31.5" customHeight="1">
      <c r="B160" s="39"/>
      <c r="C160" s="181" t="s">
        <v>337</v>
      </c>
      <c r="D160" s="181" t="s">
        <v>119</v>
      </c>
      <c r="E160" s="182" t="s">
        <v>299</v>
      </c>
      <c r="F160" s="183" t="s">
        <v>300</v>
      </c>
      <c r="G160" s="184" t="s">
        <v>177</v>
      </c>
      <c r="H160" s="185">
        <v>131.1</v>
      </c>
      <c r="I160" s="186"/>
      <c r="J160" s="187">
        <f>ROUND(I160*H160,2)</f>
        <v>0</v>
      </c>
      <c r="K160" s="183" t="s">
        <v>178</v>
      </c>
      <c r="L160" s="59"/>
      <c r="M160" s="188" t="s">
        <v>21</v>
      </c>
      <c r="N160" s="189" t="s">
        <v>41</v>
      </c>
      <c r="O160" s="40"/>
      <c r="P160" s="190">
        <f>O160*H160</f>
        <v>0</v>
      </c>
      <c r="Q160" s="190">
        <v>0</v>
      </c>
      <c r="R160" s="190">
        <f>Q160*H160</f>
        <v>0</v>
      </c>
      <c r="S160" s="190">
        <v>0</v>
      </c>
      <c r="T160" s="191">
        <f>S160*H160</f>
        <v>0</v>
      </c>
      <c r="AR160" s="22" t="s">
        <v>117</v>
      </c>
      <c r="AT160" s="22" t="s">
        <v>119</v>
      </c>
      <c r="AU160" s="22" t="s">
        <v>80</v>
      </c>
      <c r="AY160" s="22" t="s">
        <v>118</v>
      </c>
      <c r="BE160" s="192">
        <f>IF(N160="základní",J160,0)</f>
        <v>0</v>
      </c>
      <c r="BF160" s="192">
        <f>IF(N160="snížená",J160,0)</f>
        <v>0</v>
      </c>
      <c r="BG160" s="192">
        <f>IF(N160="zákl. přenesená",J160,0)</f>
        <v>0</v>
      </c>
      <c r="BH160" s="192">
        <f>IF(N160="sníž. přenesená",J160,0)</f>
        <v>0</v>
      </c>
      <c r="BI160" s="192">
        <f>IF(N160="nulová",J160,0)</f>
        <v>0</v>
      </c>
      <c r="BJ160" s="22" t="s">
        <v>78</v>
      </c>
      <c r="BK160" s="192">
        <f>ROUND(I160*H160,2)</f>
        <v>0</v>
      </c>
      <c r="BL160" s="22" t="s">
        <v>117</v>
      </c>
      <c r="BM160" s="22" t="s">
        <v>604</v>
      </c>
    </row>
    <row r="161" spans="2:47" s="1" customFormat="1" ht="121.5">
      <c r="B161" s="39"/>
      <c r="C161" s="61"/>
      <c r="D161" s="212" t="s">
        <v>180</v>
      </c>
      <c r="E161" s="61"/>
      <c r="F161" s="213" t="s">
        <v>302</v>
      </c>
      <c r="G161" s="61"/>
      <c r="H161" s="61"/>
      <c r="I161" s="154"/>
      <c r="J161" s="61"/>
      <c r="K161" s="61"/>
      <c r="L161" s="59"/>
      <c r="M161" s="211"/>
      <c r="N161" s="40"/>
      <c r="O161" s="40"/>
      <c r="P161" s="40"/>
      <c r="Q161" s="40"/>
      <c r="R161" s="40"/>
      <c r="S161" s="40"/>
      <c r="T161" s="76"/>
      <c r="AT161" s="22" t="s">
        <v>180</v>
      </c>
      <c r="AU161" s="22" t="s">
        <v>80</v>
      </c>
    </row>
    <row r="162" spans="2:47" s="1" customFormat="1" ht="27">
      <c r="B162" s="39"/>
      <c r="C162" s="61"/>
      <c r="D162" s="212" t="s">
        <v>215</v>
      </c>
      <c r="E162" s="61"/>
      <c r="F162" s="213" t="s">
        <v>274</v>
      </c>
      <c r="G162" s="61"/>
      <c r="H162" s="61"/>
      <c r="I162" s="154"/>
      <c r="J162" s="61"/>
      <c r="K162" s="61"/>
      <c r="L162" s="59"/>
      <c r="M162" s="211"/>
      <c r="N162" s="40"/>
      <c r="O162" s="40"/>
      <c r="P162" s="40"/>
      <c r="Q162" s="40"/>
      <c r="R162" s="40"/>
      <c r="S162" s="40"/>
      <c r="T162" s="76"/>
      <c r="AT162" s="22" t="s">
        <v>215</v>
      </c>
      <c r="AU162" s="22" t="s">
        <v>80</v>
      </c>
    </row>
    <row r="163" spans="2:63" s="9" customFormat="1" ht="29.25" customHeight="1">
      <c r="B163" s="167"/>
      <c r="C163" s="168"/>
      <c r="D163" s="169" t="s">
        <v>69</v>
      </c>
      <c r="E163" s="207" t="s">
        <v>80</v>
      </c>
      <c r="F163" s="207" t="s">
        <v>313</v>
      </c>
      <c r="G163" s="168"/>
      <c r="H163" s="168"/>
      <c r="I163" s="171"/>
      <c r="J163" s="208">
        <f>BK163</f>
        <v>0</v>
      </c>
      <c r="K163" s="168"/>
      <c r="L163" s="173"/>
      <c r="M163" s="174"/>
      <c r="N163" s="175"/>
      <c r="O163" s="175"/>
      <c r="P163" s="176">
        <f>SUM(P164:P167)</f>
        <v>0</v>
      </c>
      <c r="Q163" s="175"/>
      <c r="R163" s="176">
        <f>SUM(R164:R167)</f>
        <v>7.02367</v>
      </c>
      <c r="S163" s="175"/>
      <c r="T163" s="177">
        <f>SUM(T164:T167)</f>
        <v>0</v>
      </c>
      <c r="AR163" s="178" t="s">
        <v>78</v>
      </c>
      <c r="AT163" s="179" t="s">
        <v>69</v>
      </c>
      <c r="AU163" s="179" t="s">
        <v>78</v>
      </c>
      <c r="AY163" s="178" t="s">
        <v>118</v>
      </c>
      <c r="BK163" s="180">
        <f>SUM(BK164:BK167)</f>
        <v>0</v>
      </c>
    </row>
    <row r="164" spans="2:65" s="1" customFormat="1" ht="44.25" customHeight="1">
      <c r="B164" s="39"/>
      <c r="C164" s="181" t="s">
        <v>379</v>
      </c>
      <c r="D164" s="181" t="s">
        <v>119</v>
      </c>
      <c r="E164" s="182" t="s">
        <v>315</v>
      </c>
      <c r="F164" s="183" t="s">
        <v>316</v>
      </c>
      <c r="G164" s="184" t="s">
        <v>317</v>
      </c>
      <c r="H164" s="185">
        <v>31</v>
      </c>
      <c r="I164" s="186"/>
      <c r="J164" s="187">
        <f>ROUND(I164*H164,2)</f>
        <v>0</v>
      </c>
      <c r="K164" s="183" t="s">
        <v>178</v>
      </c>
      <c r="L164" s="59"/>
      <c r="M164" s="188" t="s">
        <v>21</v>
      </c>
      <c r="N164" s="189" t="s">
        <v>41</v>
      </c>
      <c r="O164" s="40"/>
      <c r="P164" s="190">
        <f>O164*H164</f>
        <v>0</v>
      </c>
      <c r="Q164" s="190">
        <v>0.22657</v>
      </c>
      <c r="R164" s="190">
        <f>Q164*H164</f>
        <v>7.02367</v>
      </c>
      <c r="S164" s="190">
        <v>0</v>
      </c>
      <c r="T164" s="191">
        <f>S164*H164</f>
        <v>0</v>
      </c>
      <c r="AR164" s="22" t="s">
        <v>117</v>
      </c>
      <c r="AT164" s="22" t="s">
        <v>119</v>
      </c>
      <c r="AU164" s="22" t="s">
        <v>80</v>
      </c>
      <c r="AY164" s="22" t="s">
        <v>118</v>
      </c>
      <c r="BE164" s="192">
        <f>IF(N164="základní",J164,0)</f>
        <v>0</v>
      </c>
      <c r="BF164" s="192">
        <f>IF(N164="snížená",J164,0)</f>
        <v>0</v>
      </c>
      <c r="BG164" s="192">
        <f>IF(N164="zákl. přenesená",J164,0)</f>
        <v>0</v>
      </c>
      <c r="BH164" s="192">
        <f>IF(N164="sníž. přenesená",J164,0)</f>
        <v>0</v>
      </c>
      <c r="BI164" s="192">
        <f>IF(N164="nulová",J164,0)</f>
        <v>0</v>
      </c>
      <c r="BJ164" s="22" t="s">
        <v>78</v>
      </c>
      <c r="BK164" s="192">
        <f>ROUND(I164*H164,2)</f>
        <v>0</v>
      </c>
      <c r="BL164" s="22" t="s">
        <v>117</v>
      </c>
      <c r="BM164" s="22" t="s">
        <v>605</v>
      </c>
    </row>
    <row r="165" spans="2:65" s="1" customFormat="1" ht="31.5" customHeight="1">
      <c r="B165" s="39"/>
      <c r="C165" s="181" t="s">
        <v>606</v>
      </c>
      <c r="D165" s="181" t="s">
        <v>119</v>
      </c>
      <c r="E165" s="182" t="s">
        <v>607</v>
      </c>
      <c r="F165" s="183" t="s">
        <v>608</v>
      </c>
      <c r="G165" s="184" t="s">
        <v>202</v>
      </c>
      <c r="H165" s="185">
        <v>1.2</v>
      </c>
      <c r="I165" s="186"/>
      <c r="J165" s="187">
        <f>ROUND(I165*H165,2)</f>
        <v>0</v>
      </c>
      <c r="K165" s="183" t="s">
        <v>178</v>
      </c>
      <c r="L165" s="59"/>
      <c r="M165" s="188" t="s">
        <v>21</v>
      </c>
      <c r="N165" s="189" t="s">
        <v>41</v>
      </c>
      <c r="O165" s="40"/>
      <c r="P165" s="190">
        <f>O165*H165</f>
        <v>0</v>
      </c>
      <c r="Q165" s="190">
        <v>0</v>
      </c>
      <c r="R165" s="190">
        <f>Q165*H165</f>
        <v>0</v>
      </c>
      <c r="S165" s="190">
        <v>0</v>
      </c>
      <c r="T165" s="191">
        <f>S165*H165</f>
        <v>0</v>
      </c>
      <c r="AR165" s="22" t="s">
        <v>117</v>
      </c>
      <c r="AT165" s="22" t="s">
        <v>119</v>
      </c>
      <c r="AU165" s="22" t="s">
        <v>80</v>
      </c>
      <c r="AY165" s="22" t="s">
        <v>118</v>
      </c>
      <c r="BE165" s="192">
        <f>IF(N165="základní",J165,0)</f>
        <v>0</v>
      </c>
      <c r="BF165" s="192">
        <f>IF(N165="snížená",J165,0)</f>
        <v>0</v>
      </c>
      <c r="BG165" s="192">
        <f>IF(N165="zákl. přenesená",J165,0)</f>
        <v>0</v>
      </c>
      <c r="BH165" s="192">
        <f>IF(N165="sníž. přenesená",J165,0)</f>
        <v>0</v>
      </c>
      <c r="BI165" s="192">
        <f>IF(N165="nulová",J165,0)</f>
        <v>0</v>
      </c>
      <c r="BJ165" s="22" t="s">
        <v>78</v>
      </c>
      <c r="BK165" s="192">
        <f>ROUND(I165*H165,2)</f>
        <v>0</v>
      </c>
      <c r="BL165" s="22" t="s">
        <v>117</v>
      </c>
      <c r="BM165" s="22" t="s">
        <v>609</v>
      </c>
    </row>
    <row r="166" spans="2:47" s="1" customFormat="1" ht="94.5">
      <c r="B166" s="39"/>
      <c r="C166" s="61"/>
      <c r="D166" s="212" t="s">
        <v>180</v>
      </c>
      <c r="E166" s="61"/>
      <c r="F166" s="213" t="s">
        <v>324</v>
      </c>
      <c r="G166" s="61"/>
      <c r="H166" s="61"/>
      <c r="I166" s="154"/>
      <c r="J166" s="61"/>
      <c r="K166" s="61"/>
      <c r="L166" s="59"/>
      <c r="M166" s="211"/>
      <c r="N166" s="40"/>
      <c r="O166" s="40"/>
      <c r="P166" s="40"/>
      <c r="Q166" s="40"/>
      <c r="R166" s="40"/>
      <c r="S166" s="40"/>
      <c r="T166" s="76"/>
      <c r="AT166" s="22" t="s">
        <v>180</v>
      </c>
      <c r="AU166" s="22" t="s">
        <v>80</v>
      </c>
    </row>
    <row r="167" spans="2:51" s="11" customFormat="1" ht="13.5">
      <c r="B167" s="214"/>
      <c r="C167" s="215"/>
      <c r="D167" s="212" t="s">
        <v>187</v>
      </c>
      <c r="E167" s="225" t="s">
        <v>21</v>
      </c>
      <c r="F167" s="226" t="s">
        <v>566</v>
      </c>
      <c r="G167" s="215"/>
      <c r="H167" s="227">
        <v>1.2</v>
      </c>
      <c r="I167" s="219"/>
      <c r="J167" s="215"/>
      <c r="K167" s="215"/>
      <c r="L167" s="220"/>
      <c r="M167" s="221"/>
      <c r="N167" s="222"/>
      <c r="O167" s="222"/>
      <c r="P167" s="222"/>
      <c r="Q167" s="222"/>
      <c r="R167" s="222"/>
      <c r="S167" s="222"/>
      <c r="T167" s="223"/>
      <c r="AT167" s="224" t="s">
        <v>187</v>
      </c>
      <c r="AU167" s="224" t="s">
        <v>80</v>
      </c>
      <c r="AV167" s="11" t="s">
        <v>80</v>
      </c>
      <c r="AW167" s="11" t="s">
        <v>34</v>
      </c>
      <c r="AX167" s="11" t="s">
        <v>78</v>
      </c>
      <c r="AY167" s="224" t="s">
        <v>118</v>
      </c>
    </row>
    <row r="168" spans="2:63" s="9" customFormat="1" ht="29.25" customHeight="1">
      <c r="B168" s="167"/>
      <c r="C168" s="168"/>
      <c r="D168" s="169" t="s">
        <v>69</v>
      </c>
      <c r="E168" s="207" t="s">
        <v>117</v>
      </c>
      <c r="F168" s="207" t="s">
        <v>325</v>
      </c>
      <c r="G168" s="168"/>
      <c r="H168" s="168"/>
      <c r="I168" s="171"/>
      <c r="J168" s="208">
        <f>BK168</f>
        <v>0</v>
      </c>
      <c r="K168" s="168"/>
      <c r="L168" s="173"/>
      <c r="M168" s="174"/>
      <c r="N168" s="175"/>
      <c r="O168" s="175"/>
      <c r="P168" s="176">
        <f>P169</f>
        <v>0</v>
      </c>
      <c r="Q168" s="175"/>
      <c r="R168" s="176">
        <f>R169</f>
        <v>2.9982</v>
      </c>
      <c r="S168" s="175"/>
      <c r="T168" s="177">
        <f>T169</f>
        <v>0</v>
      </c>
      <c r="AR168" s="178" t="s">
        <v>78</v>
      </c>
      <c r="AT168" s="179" t="s">
        <v>69</v>
      </c>
      <c r="AU168" s="179" t="s">
        <v>78</v>
      </c>
      <c r="AY168" s="178" t="s">
        <v>118</v>
      </c>
      <c r="BK168" s="180">
        <f>BK169</f>
        <v>0</v>
      </c>
    </row>
    <row r="169" spans="2:65" s="1" customFormat="1" ht="44.25" customHeight="1">
      <c r="B169" s="39"/>
      <c r="C169" s="181" t="s">
        <v>314</v>
      </c>
      <c r="D169" s="181" t="s">
        <v>119</v>
      </c>
      <c r="E169" s="182" t="s">
        <v>327</v>
      </c>
      <c r="F169" s="183" t="s">
        <v>328</v>
      </c>
      <c r="G169" s="184" t="s">
        <v>177</v>
      </c>
      <c r="H169" s="185">
        <v>3.8</v>
      </c>
      <c r="I169" s="186"/>
      <c r="J169" s="187">
        <f>ROUND(I169*H169,2)</f>
        <v>0</v>
      </c>
      <c r="K169" s="183" t="s">
        <v>178</v>
      </c>
      <c r="L169" s="59"/>
      <c r="M169" s="188" t="s">
        <v>21</v>
      </c>
      <c r="N169" s="189" t="s">
        <v>41</v>
      </c>
      <c r="O169" s="40"/>
      <c r="P169" s="190">
        <f>O169*H169</f>
        <v>0</v>
      </c>
      <c r="Q169" s="190">
        <v>0.789</v>
      </c>
      <c r="R169" s="190">
        <f>Q169*H169</f>
        <v>2.9982</v>
      </c>
      <c r="S169" s="190">
        <v>0</v>
      </c>
      <c r="T169" s="191">
        <f>S169*H169</f>
        <v>0</v>
      </c>
      <c r="AR169" s="22" t="s">
        <v>117</v>
      </c>
      <c r="AT169" s="22" t="s">
        <v>119</v>
      </c>
      <c r="AU169" s="22" t="s">
        <v>80</v>
      </c>
      <c r="AY169" s="22" t="s">
        <v>118</v>
      </c>
      <c r="BE169" s="192">
        <f>IF(N169="základní",J169,0)</f>
        <v>0</v>
      </c>
      <c r="BF169" s="192">
        <f>IF(N169="snížená",J169,0)</f>
        <v>0</v>
      </c>
      <c r="BG169" s="192">
        <f>IF(N169="zákl. přenesená",J169,0)</f>
        <v>0</v>
      </c>
      <c r="BH169" s="192">
        <f>IF(N169="sníž. přenesená",J169,0)</f>
        <v>0</v>
      </c>
      <c r="BI169" s="192">
        <f>IF(N169="nulová",J169,0)</f>
        <v>0</v>
      </c>
      <c r="BJ169" s="22" t="s">
        <v>78</v>
      </c>
      <c r="BK169" s="192">
        <f>ROUND(I169*H169,2)</f>
        <v>0</v>
      </c>
      <c r="BL169" s="22" t="s">
        <v>117</v>
      </c>
      <c r="BM169" s="22" t="s">
        <v>610</v>
      </c>
    </row>
    <row r="170" spans="2:63" s="9" customFormat="1" ht="29.25" customHeight="1">
      <c r="B170" s="167"/>
      <c r="C170" s="168"/>
      <c r="D170" s="169" t="s">
        <v>69</v>
      </c>
      <c r="E170" s="207" t="s">
        <v>135</v>
      </c>
      <c r="F170" s="207" t="s">
        <v>330</v>
      </c>
      <c r="G170" s="168"/>
      <c r="H170" s="168"/>
      <c r="I170" s="171"/>
      <c r="J170" s="208">
        <f>BK170</f>
        <v>0</v>
      </c>
      <c r="K170" s="168"/>
      <c r="L170" s="173"/>
      <c r="M170" s="174"/>
      <c r="N170" s="175"/>
      <c r="O170" s="175"/>
      <c r="P170" s="176">
        <f>SUM(P171:P198)</f>
        <v>0</v>
      </c>
      <c r="Q170" s="175"/>
      <c r="R170" s="176">
        <f>SUM(R171:R198)</f>
        <v>26.862165</v>
      </c>
      <c r="S170" s="175"/>
      <c r="T170" s="177">
        <f>SUM(T171:T198)</f>
        <v>0</v>
      </c>
      <c r="AR170" s="178" t="s">
        <v>78</v>
      </c>
      <c r="AT170" s="179" t="s">
        <v>69</v>
      </c>
      <c r="AU170" s="179" t="s">
        <v>78</v>
      </c>
      <c r="AY170" s="178" t="s">
        <v>118</v>
      </c>
      <c r="BK170" s="180">
        <f>SUM(BK171:BK198)</f>
        <v>0</v>
      </c>
    </row>
    <row r="171" spans="2:65" s="1" customFormat="1" ht="22.5" customHeight="1">
      <c r="B171" s="39"/>
      <c r="C171" s="181" t="s">
        <v>369</v>
      </c>
      <c r="D171" s="181" t="s">
        <v>119</v>
      </c>
      <c r="E171" s="182" t="s">
        <v>611</v>
      </c>
      <c r="F171" s="183" t="s">
        <v>612</v>
      </c>
      <c r="G171" s="184" t="s">
        <v>177</v>
      </c>
      <c r="H171" s="185">
        <v>38.75</v>
      </c>
      <c r="I171" s="186"/>
      <c r="J171" s="187">
        <f>ROUND(I171*H171,2)</f>
        <v>0</v>
      </c>
      <c r="K171" s="183" t="s">
        <v>178</v>
      </c>
      <c r="L171" s="59"/>
      <c r="M171" s="188" t="s">
        <v>21</v>
      </c>
      <c r="N171" s="189" t="s">
        <v>41</v>
      </c>
      <c r="O171" s="40"/>
      <c r="P171" s="190">
        <f>O171*H171</f>
        <v>0</v>
      </c>
      <c r="Q171" s="190">
        <v>0</v>
      </c>
      <c r="R171" s="190">
        <f>Q171*H171</f>
        <v>0</v>
      </c>
      <c r="S171" s="190">
        <v>0</v>
      </c>
      <c r="T171" s="191">
        <f>S171*H171</f>
        <v>0</v>
      </c>
      <c r="AR171" s="22" t="s">
        <v>117</v>
      </c>
      <c r="AT171" s="22" t="s">
        <v>119</v>
      </c>
      <c r="AU171" s="22" t="s">
        <v>80</v>
      </c>
      <c r="AY171" s="22" t="s">
        <v>118</v>
      </c>
      <c r="BE171" s="192">
        <f>IF(N171="základní",J171,0)</f>
        <v>0</v>
      </c>
      <c r="BF171" s="192">
        <f>IF(N171="snížená",J171,0)</f>
        <v>0</v>
      </c>
      <c r="BG171" s="192">
        <f>IF(N171="zákl. přenesená",J171,0)</f>
        <v>0</v>
      </c>
      <c r="BH171" s="192">
        <f>IF(N171="sníž. přenesená",J171,0)</f>
        <v>0</v>
      </c>
      <c r="BI171" s="192">
        <f>IF(N171="nulová",J171,0)</f>
        <v>0</v>
      </c>
      <c r="BJ171" s="22" t="s">
        <v>78</v>
      </c>
      <c r="BK171" s="192">
        <f>ROUND(I171*H171,2)</f>
        <v>0</v>
      </c>
      <c r="BL171" s="22" t="s">
        <v>117</v>
      </c>
      <c r="BM171" s="22" t="s">
        <v>613</v>
      </c>
    </row>
    <row r="172" spans="2:51" s="11" customFormat="1" ht="13.5">
      <c r="B172" s="214"/>
      <c r="C172" s="215"/>
      <c r="D172" s="209" t="s">
        <v>187</v>
      </c>
      <c r="E172" s="216" t="s">
        <v>21</v>
      </c>
      <c r="F172" s="217" t="s">
        <v>614</v>
      </c>
      <c r="G172" s="215"/>
      <c r="H172" s="218">
        <v>38.75</v>
      </c>
      <c r="I172" s="219"/>
      <c r="J172" s="215"/>
      <c r="K172" s="215"/>
      <c r="L172" s="220"/>
      <c r="M172" s="221"/>
      <c r="N172" s="222"/>
      <c r="O172" s="222"/>
      <c r="P172" s="222"/>
      <c r="Q172" s="222"/>
      <c r="R172" s="222"/>
      <c r="S172" s="222"/>
      <c r="T172" s="223"/>
      <c r="AT172" s="224" t="s">
        <v>187</v>
      </c>
      <c r="AU172" s="224" t="s">
        <v>80</v>
      </c>
      <c r="AV172" s="11" t="s">
        <v>80</v>
      </c>
      <c r="AW172" s="11" t="s">
        <v>34</v>
      </c>
      <c r="AX172" s="11" t="s">
        <v>78</v>
      </c>
      <c r="AY172" s="224" t="s">
        <v>118</v>
      </c>
    </row>
    <row r="173" spans="2:65" s="1" customFormat="1" ht="22.5" customHeight="1">
      <c r="B173" s="39"/>
      <c r="C173" s="181" t="s">
        <v>403</v>
      </c>
      <c r="D173" s="181" t="s">
        <v>119</v>
      </c>
      <c r="E173" s="182" t="s">
        <v>615</v>
      </c>
      <c r="F173" s="183" t="s">
        <v>616</v>
      </c>
      <c r="G173" s="184" t="s">
        <v>177</v>
      </c>
      <c r="H173" s="185">
        <v>101.53</v>
      </c>
      <c r="I173" s="186"/>
      <c r="J173" s="187">
        <f>ROUND(I173*H173,2)</f>
        <v>0</v>
      </c>
      <c r="K173" s="183" t="s">
        <v>178</v>
      </c>
      <c r="L173" s="59"/>
      <c r="M173" s="188" t="s">
        <v>21</v>
      </c>
      <c r="N173" s="189" t="s">
        <v>41</v>
      </c>
      <c r="O173" s="40"/>
      <c r="P173" s="190">
        <f>O173*H173</f>
        <v>0</v>
      </c>
      <c r="Q173" s="190">
        <v>0</v>
      </c>
      <c r="R173" s="190">
        <f>Q173*H173</f>
        <v>0</v>
      </c>
      <c r="S173" s="190">
        <v>0</v>
      </c>
      <c r="T173" s="191">
        <f>S173*H173</f>
        <v>0</v>
      </c>
      <c r="AR173" s="22" t="s">
        <v>117</v>
      </c>
      <c r="AT173" s="22" t="s">
        <v>119</v>
      </c>
      <c r="AU173" s="22" t="s">
        <v>80</v>
      </c>
      <c r="AY173" s="22" t="s">
        <v>118</v>
      </c>
      <c r="BE173" s="192">
        <f>IF(N173="základní",J173,0)</f>
        <v>0</v>
      </c>
      <c r="BF173" s="192">
        <f>IF(N173="snížená",J173,0)</f>
        <v>0</v>
      </c>
      <c r="BG173" s="192">
        <f>IF(N173="zákl. přenesená",J173,0)</f>
        <v>0</v>
      </c>
      <c r="BH173" s="192">
        <f>IF(N173="sníž. přenesená",J173,0)</f>
        <v>0</v>
      </c>
      <c r="BI173" s="192">
        <f>IF(N173="nulová",J173,0)</f>
        <v>0</v>
      </c>
      <c r="BJ173" s="22" t="s">
        <v>78</v>
      </c>
      <c r="BK173" s="192">
        <f>ROUND(I173*H173,2)</f>
        <v>0</v>
      </c>
      <c r="BL173" s="22" t="s">
        <v>117</v>
      </c>
      <c r="BM173" s="22" t="s">
        <v>617</v>
      </c>
    </row>
    <row r="174" spans="2:51" s="11" customFormat="1" ht="13.5">
      <c r="B174" s="214"/>
      <c r="C174" s="215"/>
      <c r="D174" s="209" t="s">
        <v>187</v>
      </c>
      <c r="E174" s="216" t="s">
        <v>21</v>
      </c>
      <c r="F174" s="217" t="s">
        <v>618</v>
      </c>
      <c r="G174" s="215"/>
      <c r="H174" s="218">
        <v>101.53</v>
      </c>
      <c r="I174" s="219"/>
      <c r="J174" s="215"/>
      <c r="K174" s="215"/>
      <c r="L174" s="220"/>
      <c r="M174" s="221"/>
      <c r="N174" s="222"/>
      <c r="O174" s="222"/>
      <c r="P174" s="222"/>
      <c r="Q174" s="222"/>
      <c r="R174" s="222"/>
      <c r="S174" s="222"/>
      <c r="T174" s="223"/>
      <c r="AT174" s="224" t="s">
        <v>187</v>
      </c>
      <c r="AU174" s="224" t="s">
        <v>80</v>
      </c>
      <c r="AV174" s="11" t="s">
        <v>80</v>
      </c>
      <c r="AW174" s="11" t="s">
        <v>34</v>
      </c>
      <c r="AX174" s="11" t="s">
        <v>78</v>
      </c>
      <c r="AY174" s="224" t="s">
        <v>118</v>
      </c>
    </row>
    <row r="175" spans="2:65" s="1" customFormat="1" ht="31.5" customHeight="1">
      <c r="B175" s="39"/>
      <c r="C175" s="181" t="s">
        <v>409</v>
      </c>
      <c r="D175" s="181" t="s">
        <v>119</v>
      </c>
      <c r="E175" s="182" t="s">
        <v>347</v>
      </c>
      <c r="F175" s="183" t="s">
        <v>348</v>
      </c>
      <c r="G175" s="184" t="s">
        <v>177</v>
      </c>
      <c r="H175" s="185">
        <v>31</v>
      </c>
      <c r="I175" s="186"/>
      <c r="J175" s="187">
        <f>ROUND(I175*H175,2)</f>
        <v>0</v>
      </c>
      <c r="K175" s="183" t="s">
        <v>178</v>
      </c>
      <c r="L175" s="59"/>
      <c r="M175" s="188" t="s">
        <v>21</v>
      </c>
      <c r="N175" s="189" t="s">
        <v>41</v>
      </c>
      <c r="O175" s="40"/>
      <c r="P175" s="190">
        <f>O175*H175</f>
        <v>0</v>
      </c>
      <c r="Q175" s="190">
        <v>0</v>
      </c>
      <c r="R175" s="190">
        <f>Q175*H175</f>
        <v>0</v>
      </c>
      <c r="S175" s="190">
        <v>0</v>
      </c>
      <c r="T175" s="191">
        <f>S175*H175</f>
        <v>0</v>
      </c>
      <c r="AR175" s="22" t="s">
        <v>117</v>
      </c>
      <c r="AT175" s="22" t="s">
        <v>119</v>
      </c>
      <c r="AU175" s="22" t="s">
        <v>80</v>
      </c>
      <c r="AY175" s="22" t="s">
        <v>118</v>
      </c>
      <c r="BE175" s="192">
        <f>IF(N175="základní",J175,0)</f>
        <v>0</v>
      </c>
      <c r="BF175" s="192">
        <f>IF(N175="snížená",J175,0)</f>
        <v>0</v>
      </c>
      <c r="BG175" s="192">
        <f>IF(N175="zákl. přenesená",J175,0)</f>
        <v>0</v>
      </c>
      <c r="BH175" s="192">
        <f>IF(N175="sníž. přenesená",J175,0)</f>
        <v>0</v>
      </c>
      <c r="BI175" s="192">
        <f>IF(N175="nulová",J175,0)</f>
        <v>0</v>
      </c>
      <c r="BJ175" s="22" t="s">
        <v>78</v>
      </c>
      <c r="BK175" s="192">
        <f>ROUND(I175*H175,2)</f>
        <v>0</v>
      </c>
      <c r="BL175" s="22" t="s">
        <v>117</v>
      </c>
      <c r="BM175" s="22" t="s">
        <v>619</v>
      </c>
    </row>
    <row r="176" spans="2:47" s="1" customFormat="1" ht="27">
      <c r="B176" s="39"/>
      <c r="C176" s="61"/>
      <c r="D176" s="209" t="s">
        <v>180</v>
      </c>
      <c r="E176" s="61"/>
      <c r="F176" s="210" t="s">
        <v>350</v>
      </c>
      <c r="G176" s="61"/>
      <c r="H176" s="61"/>
      <c r="I176" s="154"/>
      <c r="J176" s="61"/>
      <c r="K176" s="61"/>
      <c r="L176" s="59"/>
      <c r="M176" s="211"/>
      <c r="N176" s="40"/>
      <c r="O176" s="40"/>
      <c r="P176" s="40"/>
      <c r="Q176" s="40"/>
      <c r="R176" s="40"/>
      <c r="S176" s="40"/>
      <c r="T176" s="76"/>
      <c r="AT176" s="22" t="s">
        <v>180</v>
      </c>
      <c r="AU176" s="22" t="s">
        <v>80</v>
      </c>
    </row>
    <row r="177" spans="2:65" s="1" customFormat="1" ht="22.5" customHeight="1">
      <c r="B177" s="39"/>
      <c r="C177" s="181" t="s">
        <v>413</v>
      </c>
      <c r="D177" s="181" t="s">
        <v>119</v>
      </c>
      <c r="E177" s="182" t="s">
        <v>364</v>
      </c>
      <c r="F177" s="183" t="s">
        <v>365</v>
      </c>
      <c r="G177" s="184" t="s">
        <v>202</v>
      </c>
      <c r="H177" s="185">
        <v>12.6</v>
      </c>
      <c r="I177" s="186"/>
      <c r="J177" s="187">
        <f>ROUND(I177*H177,2)</f>
        <v>0</v>
      </c>
      <c r="K177" s="183" t="s">
        <v>178</v>
      </c>
      <c r="L177" s="59"/>
      <c r="M177" s="188" t="s">
        <v>21</v>
      </c>
      <c r="N177" s="189" t="s">
        <v>41</v>
      </c>
      <c r="O177" s="40"/>
      <c r="P177" s="190">
        <f>O177*H177</f>
        <v>0</v>
      </c>
      <c r="Q177" s="190">
        <v>0</v>
      </c>
      <c r="R177" s="190">
        <f>Q177*H177</f>
        <v>0</v>
      </c>
      <c r="S177" s="190">
        <v>0</v>
      </c>
      <c r="T177" s="191">
        <f>S177*H177</f>
        <v>0</v>
      </c>
      <c r="AR177" s="22" t="s">
        <v>117</v>
      </c>
      <c r="AT177" s="22" t="s">
        <v>119</v>
      </c>
      <c r="AU177" s="22" t="s">
        <v>80</v>
      </c>
      <c r="AY177" s="22" t="s">
        <v>118</v>
      </c>
      <c r="BE177" s="192">
        <f>IF(N177="základní",J177,0)</f>
        <v>0</v>
      </c>
      <c r="BF177" s="192">
        <f>IF(N177="snížená",J177,0)</f>
        <v>0</v>
      </c>
      <c r="BG177" s="192">
        <f>IF(N177="zákl. přenesená",J177,0)</f>
        <v>0</v>
      </c>
      <c r="BH177" s="192">
        <f>IF(N177="sníž. přenesená",J177,0)</f>
        <v>0</v>
      </c>
      <c r="BI177" s="192">
        <f>IF(N177="nulová",J177,0)</f>
        <v>0</v>
      </c>
      <c r="BJ177" s="22" t="s">
        <v>78</v>
      </c>
      <c r="BK177" s="192">
        <f>ROUND(I177*H177,2)</f>
        <v>0</v>
      </c>
      <c r="BL177" s="22" t="s">
        <v>117</v>
      </c>
      <c r="BM177" s="22" t="s">
        <v>620</v>
      </c>
    </row>
    <row r="178" spans="2:47" s="1" customFormat="1" ht="54">
      <c r="B178" s="39"/>
      <c r="C178" s="61"/>
      <c r="D178" s="212" t="s">
        <v>180</v>
      </c>
      <c r="E178" s="61"/>
      <c r="F178" s="213" t="s">
        <v>367</v>
      </c>
      <c r="G178" s="61"/>
      <c r="H178" s="61"/>
      <c r="I178" s="154"/>
      <c r="J178" s="61"/>
      <c r="K178" s="61"/>
      <c r="L178" s="59"/>
      <c r="M178" s="211"/>
      <c r="N178" s="40"/>
      <c r="O178" s="40"/>
      <c r="P178" s="40"/>
      <c r="Q178" s="40"/>
      <c r="R178" s="40"/>
      <c r="S178" s="40"/>
      <c r="T178" s="76"/>
      <c r="AT178" s="22" t="s">
        <v>180</v>
      </c>
      <c r="AU178" s="22" t="s">
        <v>80</v>
      </c>
    </row>
    <row r="179" spans="2:51" s="11" customFormat="1" ht="13.5">
      <c r="B179" s="214"/>
      <c r="C179" s="215"/>
      <c r="D179" s="209" t="s">
        <v>187</v>
      </c>
      <c r="E179" s="216" t="s">
        <v>21</v>
      </c>
      <c r="F179" s="217" t="s">
        <v>621</v>
      </c>
      <c r="G179" s="215"/>
      <c r="H179" s="218">
        <v>12.6</v>
      </c>
      <c r="I179" s="219"/>
      <c r="J179" s="215"/>
      <c r="K179" s="215"/>
      <c r="L179" s="220"/>
      <c r="M179" s="221"/>
      <c r="N179" s="222"/>
      <c r="O179" s="222"/>
      <c r="P179" s="222"/>
      <c r="Q179" s="222"/>
      <c r="R179" s="222"/>
      <c r="S179" s="222"/>
      <c r="T179" s="223"/>
      <c r="AT179" s="224" t="s">
        <v>187</v>
      </c>
      <c r="AU179" s="224" t="s">
        <v>80</v>
      </c>
      <c r="AV179" s="11" t="s">
        <v>80</v>
      </c>
      <c r="AW179" s="11" t="s">
        <v>34</v>
      </c>
      <c r="AX179" s="11" t="s">
        <v>78</v>
      </c>
      <c r="AY179" s="224" t="s">
        <v>118</v>
      </c>
    </row>
    <row r="180" spans="2:65" s="1" customFormat="1" ht="31.5" customHeight="1">
      <c r="B180" s="39"/>
      <c r="C180" s="181" t="s">
        <v>622</v>
      </c>
      <c r="D180" s="181" t="s">
        <v>119</v>
      </c>
      <c r="E180" s="182" t="s">
        <v>623</v>
      </c>
      <c r="F180" s="183" t="s">
        <v>624</v>
      </c>
      <c r="G180" s="184" t="s">
        <v>177</v>
      </c>
      <c r="H180" s="185">
        <v>19</v>
      </c>
      <c r="I180" s="186"/>
      <c r="J180" s="187">
        <f>ROUND(I180*H180,2)</f>
        <v>0</v>
      </c>
      <c r="K180" s="183" t="s">
        <v>178</v>
      </c>
      <c r="L180" s="59"/>
      <c r="M180" s="188" t="s">
        <v>21</v>
      </c>
      <c r="N180" s="189" t="s">
        <v>41</v>
      </c>
      <c r="O180" s="40"/>
      <c r="P180" s="190">
        <f>O180*H180</f>
        <v>0</v>
      </c>
      <c r="Q180" s="190">
        <v>0.324</v>
      </c>
      <c r="R180" s="190">
        <f>Q180*H180</f>
        <v>6.156000000000001</v>
      </c>
      <c r="S180" s="190">
        <v>0</v>
      </c>
      <c r="T180" s="191">
        <f>S180*H180</f>
        <v>0</v>
      </c>
      <c r="AR180" s="22" t="s">
        <v>117</v>
      </c>
      <c r="AT180" s="22" t="s">
        <v>119</v>
      </c>
      <c r="AU180" s="22" t="s">
        <v>80</v>
      </c>
      <c r="AY180" s="22" t="s">
        <v>118</v>
      </c>
      <c r="BE180" s="192">
        <f>IF(N180="základní",J180,0)</f>
        <v>0</v>
      </c>
      <c r="BF180" s="192">
        <f>IF(N180="snížená",J180,0)</f>
        <v>0</v>
      </c>
      <c r="BG180" s="192">
        <f>IF(N180="zákl. přenesená",J180,0)</f>
        <v>0</v>
      </c>
      <c r="BH180" s="192">
        <f>IF(N180="sníž. přenesená",J180,0)</f>
        <v>0</v>
      </c>
      <c r="BI180" s="192">
        <f>IF(N180="nulová",J180,0)</f>
        <v>0</v>
      </c>
      <c r="BJ180" s="22" t="s">
        <v>78</v>
      </c>
      <c r="BK180" s="192">
        <f>ROUND(I180*H180,2)</f>
        <v>0</v>
      </c>
      <c r="BL180" s="22" t="s">
        <v>117</v>
      </c>
      <c r="BM180" s="22" t="s">
        <v>625</v>
      </c>
    </row>
    <row r="181" spans="2:47" s="1" customFormat="1" ht="67.5">
      <c r="B181" s="39"/>
      <c r="C181" s="61"/>
      <c r="D181" s="209" t="s">
        <v>180</v>
      </c>
      <c r="E181" s="61"/>
      <c r="F181" s="210" t="s">
        <v>626</v>
      </c>
      <c r="G181" s="61"/>
      <c r="H181" s="61"/>
      <c r="I181" s="154"/>
      <c r="J181" s="61"/>
      <c r="K181" s="61"/>
      <c r="L181" s="59"/>
      <c r="M181" s="211"/>
      <c r="N181" s="40"/>
      <c r="O181" s="40"/>
      <c r="P181" s="40"/>
      <c r="Q181" s="40"/>
      <c r="R181" s="40"/>
      <c r="S181" s="40"/>
      <c r="T181" s="76"/>
      <c r="AT181" s="22" t="s">
        <v>180</v>
      </c>
      <c r="AU181" s="22" t="s">
        <v>80</v>
      </c>
    </row>
    <row r="182" spans="2:65" s="1" customFormat="1" ht="22.5" customHeight="1">
      <c r="B182" s="39"/>
      <c r="C182" s="181" t="s">
        <v>174</v>
      </c>
      <c r="D182" s="181" t="s">
        <v>119</v>
      </c>
      <c r="E182" s="182" t="s">
        <v>352</v>
      </c>
      <c r="F182" s="183" t="s">
        <v>353</v>
      </c>
      <c r="G182" s="184" t="s">
        <v>177</v>
      </c>
      <c r="H182" s="185">
        <v>31</v>
      </c>
      <c r="I182" s="186"/>
      <c r="J182" s="187">
        <f>ROUND(I182*H182,2)</f>
        <v>0</v>
      </c>
      <c r="K182" s="183" t="s">
        <v>178</v>
      </c>
      <c r="L182" s="59"/>
      <c r="M182" s="188" t="s">
        <v>21</v>
      </c>
      <c r="N182" s="189" t="s">
        <v>41</v>
      </c>
      <c r="O182" s="40"/>
      <c r="P182" s="190">
        <f>O182*H182</f>
        <v>0</v>
      </c>
      <c r="Q182" s="190">
        <v>0</v>
      </c>
      <c r="R182" s="190">
        <f>Q182*H182</f>
        <v>0</v>
      </c>
      <c r="S182" s="190">
        <v>0</v>
      </c>
      <c r="T182" s="191">
        <f>S182*H182</f>
        <v>0</v>
      </c>
      <c r="AR182" s="22" t="s">
        <v>117</v>
      </c>
      <c r="AT182" s="22" t="s">
        <v>119</v>
      </c>
      <c r="AU182" s="22" t="s">
        <v>80</v>
      </c>
      <c r="AY182" s="22" t="s">
        <v>118</v>
      </c>
      <c r="BE182" s="192">
        <f>IF(N182="základní",J182,0)</f>
        <v>0</v>
      </c>
      <c r="BF182" s="192">
        <f>IF(N182="snížená",J182,0)</f>
        <v>0</v>
      </c>
      <c r="BG182" s="192">
        <f>IF(N182="zákl. přenesená",J182,0)</f>
        <v>0</v>
      </c>
      <c r="BH182" s="192">
        <f>IF(N182="sníž. přenesená",J182,0)</f>
        <v>0</v>
      </c>
      <c r="BI182" s="192">
        <f>IF(N182="nulová",J182,0)</f>
        <v>0</v>
      </c>
      <c r="BJ182" s="22" t="s">
        <v>78</v>
      </c>
      <c r="BK182" s="192">
        <f>ROUND(I182*H182,2)</f>
        <v>0</v>
      </c>
      <c r="BL182" s="22" t="s">
        <v>117</v>
      </c>
      <c r="BM182" s="22" t="s">
        <v>627</v>
      </c>
    </row>
    <row r="183" spans="2:65" s="1" customFormat="1" ht="22.5" customHeight="1">
      <c r="B183" s="39"/>
      <c r="C183" s="181" t="s">
        <v>628</v>
      </c>
      <c r="D183" s="181" t="s">
        <v>119</v>
      </c>
      <c r="E183" s="182" t="s">
        <v>356</v>
      </c>
      <c r="F183" s="183" t="s">
        <v>357</v>
      </c>
      <c r="G183" s="184" t="s">
        <v>177</v>
      </c>
      <c r="H183" s="185">
        <v>85.25</v>
      </c>
      <c r="I183" s="186"/>
      <c r="J183" s="187">
        <f>ROUND(I183*H183,2)</f>
        <v>0</v>
      </c>
      <c r="K183" s="183" t="s">
        <v>178</v>
      </c>
      <c r="L183" s="59"/>
      <c r="M183" s="188" t="s">
        <v>21</v>
      </c>
      <c r="N183" s="189" t="s">
        <v>41</v>
      </c>
      <c r="O183" s="40"/>
      <c r="P183" s="190">
        <f>O183*H183</f>
        <v>0</v>
      </c>
      <c r="Q183" s="190">
        <v>0</v>
      </c>
      <c r="R183" s="190">
        <f>Q183*H183</f>
        <v>0</v>
      </c>
      <c r="S183" s="190">
        <v>0</v>
      </c>
      <c r="T183" s="191">
        <f>S183*H183</f>
        <v>0</v>
      </c>
      <c r="AR183" s="22" t="s">
        <v>117</v>
      </c>
      <c r="AT183" s="22" t="s">
        <v>119</v>
      </c>
      <c r="AU183" s="22" t="s">
        <v>80</v>
      </c>
      <c r="AY183" s="22" t="s">
        <v>118</v>
      </c>
      <c r="BE183" s="192">
        <f>IF(N183="základní",J183,0)</f>
        <v>0</v>
      </c>
      <c r="BF183" s="192">
        <f>IF(N183="snížená",J183,0)</f>
        <v>0</v>
      </c>
      <c r="BG183" s="192">
        <f>IF(N183="zákl. přenesená",J183,0)</f>
        <v>0</v>
      </c>
      <c r="BH183" s="192">
        <f>IF(N183="sníž. přenesená",J183,0)</f>
        <v>0</v>
      </c>
      <c r="BI183" s="192">
        <f>IF(N183="nulová",J183,0)</f>
        <v>0</v>
      </c>
      <c r="BJ183" s="22" t="s">
        <v>78</v>
      </c>
      <c r="BK183" s="192">
        <f>ROUND(I183*H183,2)</f>
        <v>0</v>
      </c>
      <c r="BL183" s="22" t="s">
        <v>117</v>
      </c>
      <c r="BM183" s="22" t="s">
        <v>629</v>
      </c>
    </row>
    <row r="184" spans="2:65" s="1" customFormat="1" ht="31.5" customHeight="1">
      <c r="B184" s="39"/>
      <c r="C184" s="181" t="s">
        <v>417</v>
      </c>
      <c r="D184" s="181" t="s">
        <v>119</v>
      </c>
      <c r="E184" s="182" t="s">
        <v>630</v>
      </c>
      <c r="F184" s="183" t="s">
        <v>631</v>
      </c>
      <c r="G184" s="184" t="s">
        <v>177</v>
      </c>
      <c r="H184" s="185">
        <v>46.5</v>
      </c>
      <c r="I184" s="186"/>
      <c r="J184" s="187">
        <f>ROUND(I184*H184,2)</f>
        <v>0</v>
      </c>
      <c r="K184" s="183" t="s">
        <v>178</v>
      </c>
      <c r="L184" s="59"/>
      <c r="M184" s="188" t="s">
        <v>21</v>
      </c>
      <c r="N184" s="189" t="s">
        <v>41</v>
      </c>
      <c r="O184" s="40"/>
      <c r="P184" s="190">
        <f>O184*H184</f>
        <v>0</v>
      </c>
      <c r="Q184" s="190">
        <v>0</v>
      </c>
      <c r="R184" s="190">
        <f>Q184*H184</f>
        <v>0</v>
      </c>
      <c r="S184" s="190">
        <v>0</v>
      </c>
      <c r="T184" s="191">
        <f>S184*H184</f>
        <v>0</v>
      </c>
      <c r="AR184" s="22" t="s">
        <v>117</v>
      </c>
      <c r="AT184" s="22" t="s">
        <v>119</v>
      </c>
      <c r="AU184" s="22" t="s">
        <v>80</v>
      </c>
      <c r="AY184" s="22" t="s">
        <v>118</v>
      </c>
      <c r="BE184" s="192">
        <f>IF(N184="základní",J184,0)</f>
        <v>0</v>
      </c>
      <c r="BF184" s="192">
        <f>IF(N184="snížená",J184,0)</f>
        <v>0</v>
      </c>
      <c r="BG184" s="192">
        <f>IF(N184="zákl. přenesená",J184,0)</f>
        <v>0</v>
      </c>
      <c r="BH184" s="192">
        <f>IF(N184="sníž. přenesená",J184,0)</f>
        <v>0</v>
      </c>
      <c r="BI184" s="192">
        <f>IF(N184="nulová",J184,0)</f>
        <v>0</v>
      </c>
      <c r="BJ184" s="22" t="s">
        <v>78</v>
      </c>
      <c r="BK184" s="192">
        <f>ROUND(I184*H184,2)</f>
        <v>0</v>
      </c>
      <c r="BL184" s="22" t="s">
        <v>117</v>
      </c>
      <c r="BM184" s="22" t="s">
        <v>632</v>
      </c>
    </row>
    <row r="185" spans="2:47" s="1" customFormat="1" ht="27">
      <c r="B185" s="39"/>
      <c r="C185" s="61"/>
      <c r="D185" s="209" t="s">
        <v>180</v>
      </c>
      <c r="E185" s="61"/>
      <c r="F185" s="210" t="s">
        <v>633</v>
      </c>
      <c r="G185" s="61"/>
      <c r="H185" s="61"/>
      <c r="I185" s="154"/>
      <c r="J185" s="61"/>
      <c r="K185" s="61"/>
      <c r="L185" s="59"/>
      <c r="M185" s="211"/>
      <c r="N185" s="40"/>
      <c r="O185" s="40"/>
      <c r="P185" s="40"/>
      <c r="Q185" s="40"/>
      <c r="R185" s="40"/>
      <c r="S185" s="40"/>
      <c r="T185" s="76"/>
      <c r="AT185" s="22" t="s">
        <v>180</v>
      </c>
      <c r="AU185" s="22" t="s">
        <v>80</v>
      </c>
    </row>
    <row r="186" spans="2:65" s="1" customFormat="1" ht="31.5" customHeight="1">
      <c r="B186" s="39"/>
      <c r="C186" s="181" t="s">
        <v>422</v>
      </c>
      <c r="D186" s="181" t="s">
        <v>119</v>
      </c>
      <c r="E186" s="182" t="s">
        <v>634</v>
      </c>
      <c r="F186" s="183" t="s">
        <v>635</v>
      </c>
      <c r="G186" s="184" t="s">
        <v>177</v>
      </c>
      <c r="H186" s="185">
        <v>38.75</v>
      </c>
      <c r="I186" s="186"/>
      <c r="J186" s="187">
        <f>ROUND(I186*H186,2)</f>
        <v>0</v>
      </c>
      <c r="K186" s="183" t="s">
        <v>178</v>
      </c>
      <c r="L186" s="59"/>
      <c r="M186" s="188" t="s">
        <v>21</v>
      </c>
      <c r="N186" s="189" t="s">
        <v>41</v>
      </c>
      <c r="O186" s="40"/>
      <c r="P186" s="190">
        <f>O186*H186</f>
        <v>0</v>
      </c>
      <c r="Q186" s="190">
        <v>0</v>
      </c>
      <c r="R186" s="190">
        <f>Q186*H186</f>
        <v>0</v>
      </c>
      <c r="S186" s="190">
        <v>0</v>
      </c>
      <c r="T186" s="191">
        <f>S186*H186</f>
        <v>0</v>
      </c>
      <c r="AR186" s="22" t="s">
        <v>117</v>
      </c>
      <c r="AT186" s="22" t="s">
        <v>119</v>
      </c>
      <c r="AU186" s="22" t="s">
        <v>80</v>
      </c>
      <c r="AY186" s="22" t="s">
        <v>118</v>
      </c>
      <c r="BE186" s="192">
        <f>IF(N186="základní",J186,0)</f>
        <v>0</v>
      </c>
      <c r="BF186" s="192">
        <f>IF(N186="snížená",J186,0)</f>
        <v>0</v>
      </c>
      <c r="BG186" s="192">
        <f>IF(N186="zákl. přenesená",J186,0)</f>
        <v>0</v>
      </c>
      <c r="BH186" s="192">
        <f>IF(N186="sníž. přenesená",J186,0)</f>
        <v>0</v>
      </c>
      <c r="BI186" s="192">
        <f>IF(N186="nulová",J186,0)</f>
        <v>0</v>
      </c>
      <c r="BJ186" s="22" t="s">
        <v>78</v>
      </c>
      <c r="BK186" s="192">
        <f>ROUND(I186*H186,2)</f>
        <v>0</v>
      </c>
      <c r="BL186" s="22" t="s">
        <v>117</v>
      </c>
      <c r="BM186" s="22" t="s">
        <v>636</v>
      </c>
    </row>
    <row r="187" spans="2:47" s="1" customFormat="1" ht="27">
      <c r="B187" s="39"/>
      <c r="C187" s="61"/>
      <c r="D187" s="209" t="s">
        <v>180</v>
      </c>
      <c r="E187" s="61"/>
      <c r="F187" s="210" t="s">
        <v>637</v>
      </c>
      <c r="G187" s="61"/>
      <c r="H187" s="61"/>
      <c r="I187" s="154"/>
      <c r="J187" s="61"/>
      <c r="K187" s="61"/>
      <c r="L187" s="59"/>
      <c r="M187" s="211"/>
      <c r="N187" s="40"/>
      <c r="O187" s="40"/>
      <c r="P187" s="40"/>
      <c r="Q187" s="40"/>
      <c r="R187" s="40"/>
      <c r="S187" s="40"/>
      <c r="T187" s="76"/>
      <c r="AT187" s="22" t="s">
        <v>180</v>
      </c>
      <c r="AU187" s="22" t="s">
        <v>80</v>
      </c>
    </row>
    <row r="188" spans="2:65" s="1" customFormat="1" ht="22.5" customHeight="1">
      <c r="B188" s="39"/>
      <c r="C188" s="181" t="s">
        <v>446</v>
      </c>
      <c r="D188" s="181" t="s">
        <v>119</v>
      </c>
      <c r="E188" s="182" t="s">
        <v>370</v>
      </c>
      <c r="F188" s="183" t="s">
        <v>371</v>
      </c>
      <c r="G188" s="184" t="s">
        <v>317</v>
      </c>
      <c r="H188" s="185">
        <v>99</v>
      </c>
      <c r="I188" s="186"/>
      <c r="J188" s="187">
        <f>ROUND(I188*H188,2)</f>
        <v>0</v>
      </c>
      <c r="K188" s="183" t="s">
        <v>178</v>
      </c>
      <c r="L188" s="59"/>
      <c r="M188" s="188" t="s">
        <v>21</v>
      </c>
      <c r="N188" s="189" t="s">
        <v>41</v>
      </c>
      <c r="O188" s="40"/>
      <c r="P188" s="190">
        <f>O188*H188</f>
        <v>0</v>
      </c>
      <c r="Q188" s="190">
        <v>0.0036</v>
      </c>
      <c r="R188" s="190">
        <f>Q188*H188</f>
        <v>0.3564</v>
      </c>
      <c r="S188" s="190">
        <v>0</v>
      </c>
      <c r="T188" s="191">
        <f>S188*H188</f>
        <v>0</v>
      </c>
      <c r="AR188" s="22" t="s">
        <v>117</v>
      </c>
      <c r="AT188" s="22" t="s">
        <v>119</v>
      </c>
      <c r="AU188" s="22" t="s">
        <v>80</v>
      </c>
      <c r="AY188" s="22" t="s">
        <v>118</v>
      </c>
      <c r="BE188" s="192">
        <f>IF(N188="základní",J188,0)</f>
        <v>0</v>
      </c>
      <c r="BF188" s="192">
        <f>IF(N188="snížená",J188,0)</f>
        <v>0</v>
      </c>
      <c r="BG188" s="192">
        <f>IF(N188="zákl. přenesená",J188,0)</f>
        <v>0</v>
      </c>
      <c r="BH188" s="192">
        <f>IF(N188="sníž. přenesená",J188,0)</f>
        <v>0</v>
      </c>
      <c r="BI188" s="192">
        <f>IF(N188="nulová",J188,0)</f>
        <v>0</v>
      </c>
      <c r="BJ188" s="22" t="s">
        <v>78</v>
      </c>
      <c r="BK188" s="192">
        <f>ROUND(I188*H188,2)</f>
        <v>0</v>
      </c>
      <c r="BL188" s="22" t="s">
        <v>117</v>
      </c>
      <c r="BM188" s="22" t="s">
        <v>638</v>
      </c>
    </row>
    <row r="189" spans="2:47" s="1" customFormat="1" ht="54">
      <c r="B189" s="39"/>
      <c r="C189" s="61"/>
      <c r="D189" s="209" t="s">
        <v>180</v>
      </c>
      <c r="E189" s="61"/>
      <c r="F189" s="210" t="s">
        <v>373</v>
      </c>
      <c r="G189" s="61"/>
      <c r="H189" s="61"/>
      <c r="I189" s="154"/>
      <c r="J189" s="61"/>
      <c r="K189" s="61"/>
      <c r="L189" s="59"/>
      <c r="M189" s="211"/>
      <c r="N189" s="40"/>
      <c r="O189" s="40"/>
      <c r="P189" s="40"/>
      <c r="Q189" s="40"/>
      <c r="R189" s="40"/>
      <c r="S189" s="40"/>
      <c r="T189" s="76"/>
      <c r="AT189" s="22" t="s">
        <v>180</v>
      </c>
      <c r="AU189" s="22" t="s">
        <v>80</v>
      </c>
    </row>
    <row r="190" spans="2:65" s="1" customFormat="1" ht="57" customHeight="1">
      <c r="B190" s="39"/>
      <c r="C190" s="181" t="s">
        <v>426</v>
      </c>
      <c r="D190" s="181" t="s">
        <v>119</v>
      </c>
      <c r="E190" s="182" t="s">
        <v>384</v>
      </c>
      <c r="F190" s="183" t="s">
        <v>385</v>
      </c>
      <c r="G190" s="184" t="s">
        <v>177</v>
      </c>
      <c r="H190" s="185">
        <v>78.1</v>
      </c>
      <c r="I190" s="186"/>
      <c r="J190" s="187">
        <f>ROUND(I190*H190,2)</f>
        <v>0</v>
      </c>
      <c r="K190" s="183" t="s">
        <v>178</v>
      </c>
      <c r="L190" s="59"/>
      <c r="M190" s="188" t="s">
        <v>21</v>
      </c>
      <c r="N190" s="189" t="s">
        <v>41</v>
      </c>
      <c r="O190" s="40"/>
      <c r="P190" s="190">
        <f>O190*H190</f>
        <v>0</v>
      </c>
      <c r="Q190" s="190">
        <v>0.08565</v>
      </c>
      <c r="R190" s="190">
        <f>Q190*H190</f>
        <v>6.689265</v>
      </c>
      <c r="S190" s="190">
        <v>0</v>
      </c>
      <c r="T190" s="191">
        <f>S190*H190</f>
        <v>0</v>
      </c>
      <c r="AR190" s="22" t="s">
        <v>117</v>
      </c>
      <c r="AT190" s="22" t="s">
        <v>119</v>
      </c>
      <c r="AU190" s="22" t="s">
        <v>80</v>
      </c>
      <c r="AY190" s="22" t="s">
        <v>118</v>
      </c>
      <c r="BE190" s="192">
        <f>IF(N190="základní",J190,0)</f>
        <v>0</v>
      </c>
      <c r="BF190" s="192">
        <f>IF(N190="snížená",J190,0)</f>
        <v>0</v>
      </c>
      <c r="BG190" s="192">
        <f>IF(N190="zákl. přenesená",J190,0)</f>
        <v>0</v>
      </c>
      <c r="BH190" s="192">
        <f>IF(N190="sníž. přenesená",J190,0)</f>
        <v>0</v>
      </c>
      <c r="BI190" s="192">
        <f>IF(N190="nulová",J190,0)</f>
        <v>0</v>
      </c>
      <c r="BJ190" s="22" t="s">
        <v>78</v>
      </c>
      <c r="BK190" s="192">
        <f>ROUND(I190*H190,2)</f>
        <v>0</v>
      </c>
      <c r="BL190" s="22" t="s">
        <v>117</v>
      </c>
      <c r="BM190" s="22" t="s">
        <v>639</v>
      </c>
    </row>
    <row r="191" spans="2:47" s="1" customFormat="1" ht="121.5">
      <c r="B191" s="39"/>
      <c r="C191" s="61"/>
      <c r="D191" s="212" t="s">
        <v>180</v>
      </c>
      <c r="E191" s="61"/>
      <c r="F191" s="213" t="s">
        <v>378</v>
      </c>
      <c r="G191" s="61"/>
      <c r="H191" s="61"/>
      <c r="I191" s="154"/>
      <c r="J191" s="61"/>
      <c r="K191" s="61"/>
      <c r="L191" s="59"/>
      <c r="M191" s="211"/>
      <c r="N191" s="40"/>
      <c r="O191" s="40"/>
      <c r="P191" s="40"/>
      <c r="Q191" s="40"/>
      <c r="R191" s="40"/>
      <c r="S191" s="40"/>
      <c r="T191" s="76"/>
      <c r="AT191" s="22" t="s">
        <v>180</v>
      </c>
      <c r="AU191" s="22" t="s">
        <v>80</v>
      </c>
    </row>
    <row r="192" spans="2:51" s="11" customFormat="1" ht="13.5">
      <c r="B192" s="214"/>
      <c r="C192" s="215"/>
      <c r="D192" s="212" t="s">
        <v>187</v>
      </c>
      <c r="E192" s="225" t="s">
        <v>21</v>
      </c>
      <c r="F192" s="226" t="s">
        <v>640</v>
      </c>
      <c r="G192" s="215"/>
      <c r="H192" s="227">
        <v>73</v>
      </c>
      <c r="I192" s="219"/>
      <c r="J192" s="215"/>
      <c r="K192" s="215"/>
      <c r="L192" s="220"/>
      <c r="M192" s="221"/>
      <c r="N192" s="222"/>
      <c r="O192" s="222"/>
      <c r="P192" s="222"/>
      <c r="Q192" s="222"/>
      <c r="R192" s="222"/>
      <c r="S192" s="222"/>
      <c r="T192" s="223"/>
      <c r="AT192" s="224" t="s">
        <v>187</v>
      </c>
      <c r="AU192" s="224" t="s">
        <v>80</v>
      </c>
      <c r="AV192" s="11" t="s">
        <v>80</v>
      </c>
      <c r="AW192" s="11" t="s">
        <v>34</v>
      </c>
      <c r="AX192" s="11" t="s">
        <v>70</v>
      </c>
      <c r="AY192" s="224" t="s">
        <v>118</v>
      </c>
    </row>
    <row r="193" spans="2:51" s="11" customFormat="1" ht="13.5">
      <c r="B193" s="214"/>
      <c r="C193" s="215"/>
      <c r="D193" s="212" t="s">
        <v>187</v>
      </c>
      <c r="E193" s="225" t="s">
        <v>21</v>
      </c>
      <c r="F193" s="226" t="s">
        <v>641</v>
      </c>
      <c r="G193" s="215"/>
      <c r="H193" s="227">
        <v>3.6</v>
      </c>
      <c r="I193" s="219"/>
      <c r="J193" s="215"/>
      <c r="K193" s="215"/>
      <c r="L193" s="220"/>
      <c r="M193" s="221"/>
      <c r="N193" s="222"/>
      <c r="O193" s="222"/>
      <c r="P193" s="222"/>
      <c r="Q193" s="222"/>
      <c r="R193" s="222"/>
      <c r="S193" s="222"/>
      <c r="T193" s="223"/>
      <c r="AT193" s="224" t="s">
        <v>187</v>
      </c>
      <c r="AU193" s="224" t="s">
        <v>80</v>
      </c>
      <c r="AV193" s="11" t="s">
        <v>80</v>
      </c>
      <c r="AW193" s="11" t="s">
        <v>34</v>
      </c>
      <c r="AX193" s="11" t="s">
        <v>70</v>
      </c>
      <c r="AY193" s="224" t="s">
        <v>118</v>
      </c>
    </row>
    <row r="194" spans="2:51" s="11" customFormat="1" ht="13.5">
      <c r="B194" s="214"/>
      <c r="C194" s="215"/>
      <c r="D194" s="212" t="s">
        <v>187</v>
      </c>
      <c r="E194" s="225" t="s">
        <v>21</v>
      </c>
      <c r="F194" s="226" t="s">
        <v>642</v>
      </c>
      <c r="G194" s="215"/>
      <c r="H194" s="227">
        <v>1.5</v>
      </c>
      <c r="I194" s="219"/>
      <c r="J194" s="215"/>
      <c r="K194" s="215"/>
      <c r="L194" s="220"/>
      <c r="M194" s="221"/>
      <c r="N194" s="222"/>
      <c r="O194" s="222"/>
      <c r="P194" s="222"/>
      <c r="Q194" s="222"/>
      <c r="R194" s="222"/>
      <c r="S194" s="222"/>
      <c r="T194" s="223"/>
      <c r="AT194" s="224" t="s">
        <v>187</v>
      </c>
      <c r="AU194" s="224" t="s">
        <v>80</v>
      </c>
      <c r="AV194" s="11" t="s">
        <v>80</v>
      </c>
      <c r="AW194" s="11" t="s">
        <v>34</v>
      </c>
      <c r="AX194" s="11" t="s">
        <v>70</v>
      </c>
      <c r="AY194" s="224" t="s">
        <v>118</v>
      </c>
    </row>
    <row r="195" spans="2:51" s="12" customFormat="1" ht="13.5">
      <c r="B195" s="228"/>
      <c r="C195" s="229"/>
      <c r="D195" s="209" t="s">
        <v>187</v>
      </c>
      <c r="E195" s="230" t="s">
        <v>21</v>
      </c>
      <c r="F195" s="231" t="s">
        <v>199</v>
      </c>
      <c r="G195" s="229"/>
      <c r="H195" s="232">
        <v>78.1</v>
      </c>
      <c r="I195" s="233"/>
      <c r="J195" s="229"/>
      <c r="K195" s="229"/>
      <c r="L195" s="234"/>
      <c r="M195" s="235"/>
      <c r="N195" s="236"/>
      <c r="O195" s="236"/>
      <c r="P195" s="236"/>
      <c r="Q195" s="236"/>
      <c r="R195" s="236"/>
      <c r="S195" s="236"/>
      <c r="T195" s="237"/>
      <c r="AT195" s="238" t="s">
        <v>187</v>
      </c>
      <c r="AU195" s="238" t="s">
        <v>80</v>
      </c>
      <c r="AV195" s="12" t="s">
        <v>117</v>
      </c>
      <c r="AW195" s="12" t="s">
        <v>34</v>
      </c>
      <c r="AX195" s="12" t="s">
        <v>78</v>
      </c>
      <c r="AY195" s="238" t="s">
        <v>118</v>
      </c>
    </row>
    <row r="196" spans="2:65" s="1" customFormat="1" ht="22.5" customHeight="1">
      <c r="B196" s="39"/>
      <c r="C196" s="242" t="s">
        <v>430</v>
      </c>
      <c r="D196" s="242" t="s">
        <v>249</v>
      </c>
      <c r="E196" s="243" t="s">
        <v>389</v>
      </c>
      <c r="F196" s="244" t="s">
        <v>390</v>
      </c>
      <c r="G196" s="245" t="s">
        <v>177</v>
      </c>
      <c r="H196" s="246">
        <v>73</v>
      </c>
      <c r="I196" s="247"/>
      <c r="J196" s="248">
        <f>ROUND(I196*H196,2)</f>
        <v>0</v>
      </c>
      <c r="K196" s="244" t="s">
        <v>284</v>
      </c>
      <c r="L196" s="249"/>
      <c r="M196" s="250" t="s">
        <v>21</v>
      </c>
      <c r="N196" s="251" t="s">
        <v>41</v>
      </c>
      <c r="O196" s="40"/>
      <c r="P196" s="190">
        <f>O196*H196</f>
        <v>0</v>
      </c>
      <c r="Q196" s="190">
        <v>0.18</v>
      </c>
      <c r="R196" s="190">
        <f>Q196*H196</f>
        <v>13.139999999999999</v>
      </c>
      <c r="S196" s="190">
        <v>0</v>
      </c>
      <c r="T196" s="191">
        <f>S196*H196</f>
        <v>0</v>
      </c>
      <c r="AR196" s="22" t="s">
        <v>147</v>
      </c>
      <c r="AT196" s="22" t="s">
        <v>249</v>
      </c>
      <c r="AU196" s="22" t="s">
        <v>80</v>
      </c>
      <c r="AY196" s="22" t="s">
        <v>118</v>
      </c>
      <c r="BE196" s="192">
        <f>IF(N196="základní",J196,0)</f>
        <v>0</v>
      </c>
      <c r="BF196" s="192">
        <f>IF(N196="snížená",J196,0)</f>
        <v>0</v>
      </c>
      <c r="BG196" s="192">
        <f>IF(N196="zákl. přenesená",J196,0)</f>
        <v>0</v>
      </c>
      <c r="BH196" s="192">
        <f>IF(N196="sníž. přenesená",J196,0)</f>
        <v>0</v>
      </c>
      <c r="BI196" s="192">
        <f>IF(N196="nulová",J196,0)</f>
        <v>0</v>
      </c>
      <c r="BJ196" s="22" t="s">
        <v>78</v>
      </c>
      <c r="BK196" s="192">
        <f>ROUND(I196*H196,2)</f>
        <v>0</v>
      </c>
      <c r="BL196" s="22" t="s">
        <v>117</v>
      </c>
      <c r="BM196" s="22" t="s">
        <v>643</v>
      </c>
    </row>
    <row r="197" spans="2:65" s="1" customFormat="1" ht="22.5" customHeight="1">
      <c r="B197" s="39"/>
      <c r="C197" s="242" t="s">
        <v>435</v>
      </c>
      <c r="D197" s="242" t="s">
        <v>249</v>
      </c>
      <c r="E197" s="243" t="s">
        <v>644</v>
      </c>
      <c r="F197" s="244" t="s">
        <v>381</v>
      </c>
      <c r="G197" s="245" t="s">
        <v>177</v>
      </c>
      <c r="H197" s="246">
        <v>1.5</v>
      </c>
      <c r="I197" s="247"/>
      <c r="J197" s="248">
        <f>ROUND(I197*H197,2)</f>
        <v>0</v>
      </c>
      <c r="K197" s="244" t="s">
        <v>284</v>
      </c>
      <c r="L197" s="249"/>
      <c r="M197" s="250" t="s">
        <v>21</v>
      </c>
      <c r="N197" s="251" t="s">
        <v>41</v>
      </c>
      <c r="O197" s="40"/>
      <c r="P197" s="190">
        <f>O197*H197</f>
        <v>0</v>
      </c>
      <c r="Q197" s="190">
        <v>0.131</v>
      </c>
      <c r="R197" s="190">
        <f>Q197*H197</f>
        <v>0.1965</v>
      </c>
      <c r="S197" s="190">
        <v>0</v>
      </c>
      <c r="T197" s="191">
        <f>S197*H197</f>
        <v>0</v>
      </c>
      <c r="AR197" s="22" t="s">
        <v>147</v>
      </c>
      <c r="AT197" s="22" t="s">
        <v>249</v>
      </c>
      <c r="AU197" s="22" t="s">
        <v>80</v>
      </c>
      <c r="AY197" s="22" t="s">
        <v>118</v>
      </c>
      <c r="BE197" s="192">
        <f>IF(N197="základní",J197,0)</f>
        <v>0</v>
      </c>
      <c r="BF197" s="192">
        <f>IF(N197="snížená",J197,0)</f>
        <v>0</v>
      </c>
      <c r="BG197" s="192">
        <f>IF(N197="zákl. přenesená",J197,0)</f>
        <v>0</v>
      </c>
      <c r="BH197" s="192">
        <f>IF(N197="sníž. přenesená",J197,0)</f>
        <v>0</v>
      </c>
      <c r="BI197" s="192">
        <f>IF(N197="nulová",J197,0)</f>
        <v>0</v>
      </c>
      <c r="BJ197" s="22" t="s">
        <v>78</v>
      </c>
      <c r="BK197" s="192">
        <f>ROUND(I197*H197,2)</f>
        <v>0</v>
      </c>
      <c r="BL197" s="22" t="s">
        <v>117</v>
      </c>
      <c r="BM197" s="22" t="s">
        <v>645</v>
      </c>
    </row>
    <row r="198" spans="2:65" s="1" customFormat="1" ht="22.5" customHeight="1">
      <c r="B198" s="39"/>
      <c r="C198" s="242" t="s">
        <v>441</v>
      </c>
      <c r="D198" s="242" t="s">
        <v>249</v>
      </c>
      <c r="E198" s="243" t="s">
        <v>646</v>
      </c>
      <c r="F198" s="244" t="s">
        <v>647</v>
      </c>
      <c r="G198" s="245" t="s">
        <v>177</v>
      </c>
      <c r="H198" s="246">
        <v>3.6</v>
      </c>
      <c r="I198" s="247"/>
      <c r="J198" s="248">
        <f>ROUND(I198*H198,2)</f>
        <v>0</v>
      </c>
      <c r="K198" s="244" t="s">
        <v>284</v>
      </c>
      <c r="L198" s="249"/>
      <c r="M198" s="250" t="s">
        <v>21</v>
      </c>
      <c r="N198" s="251" t="s">
        <v>41</v>
      </c>
      <c r="O198" s="40"/>
      <c r="P198" s="190">
        <f>O198*H198</f>
        <v>0</v>
      </c>
      <c r="Q198" s="190">
        <v>0.09</v>
      </c>
      <c r="R198" s="190">
        <f>Q198*H198</f>
        <v>0.324</v>
      </c>
      <c r="S198" s="190">
        <v>0</v>
      </c>
      <c r="T198" s="191">
        <f>S198*H198</f>
        <v>0</v>
      </c>
      <c r="AR198" s="22" t="s">
        <v>147</v>
      </c>
      <c r="AT198" s="22" t="s">
        <v>249</v>
      </c>
      <c r="AU198" s="22" t="s">
        <v>80</v>
      </c>
      <c r="AY198" s="22" t="s">
        <v>118</v>
      </c>
      <c r="BE198" s="192">
        <f>IF(N198="základní",J198,0)</f>
        <v>0</v>
      </c>
      <c r="BF198" s="192">
        <f>IF(N198="snížená",J198,0)</f>
        <v>0</v>
      </c>
      <c r="BG198" s="192">
        <f>IF(N198="zákl. přenesená",J198,0)</f>
        <v>0</v>
      </c>
      <c r="BH198" s="192">
        <f>IF(N198="sníž. přenesená",J198,0)</f>
        <v>0</v>
      </c>
      <c r="BI198" s="192">
        <f>IF(N198="nulová",J198,0)</f>
        <v>0</v>
      </c>
      <c r="BJ198" s="22" t="s">
        <v>78</v>
      </c>
      <c r="BK198" s="192">
        <f>ROUND(I198*H198,2)</f>
        <v>0</v>
      </c>
      <c r="BL198" s="22" t="s">
        <v>117</v>
      </c>
      <c r="BM198" s="22" t="s">
        <v>648</v>
      </c>
    </row>
    <row r="199" spans="2:63" s="9" customFormat="1" ht="29.25" customHeight="1">
      <c r="B199" s="167"/>
      <c r="C199" s="168"/>
      <c r="D199" s="169" t="s">
        <v>69</v>
      </c>
      <c r="E199" s="207" t="s">
        <v>151</v>
      </c>
      <c r="F199" s="207" t="s">
        <v>393</v>
      </c>
      <c r="G199" s="168"/>
      <c r="H199" s="168"/>
      <c r="I199" s="171"/>
      <c r="J199" s="208">
        <f>BK199</f>
        <v>0</v>
      </c>
      <c r="K199" s="168"/>
      <c r="L199" s="173"/>
      <c r="M199" s="174"/>
      <c r="N199" s="175"/>
      <c r="O199" s="175"/>
      <c r="P199" s="176">
        <f>SUM(P200:P271)</f>
        <v>0</v>
      </c>
      <c r="Q199" s="175"/>
      <c r="R199" s="176">
        <f>SUM(R200:R271)</f>
        <v>29.6545438</v>
      </c>
      <c r="S199" s="175"/>
      <c r="T199" s="177">
        <f>SUM(T200:T271)</f>
        <v>3.9710000000000005</v>
      </c>
      <c r="AR199" s="178" t="s">
        <v>78</v>
      </c>
      <c r="AT199" s="179" t="s">
        <v>69</v>
      </c>
      <c r="AU199" s="179" t="s">
        <v>78</v>
      </c>
      <c r="AY199" s="178" t="s">
        <v>118</v>
      </c>
      <c r="BK199" s="180">
        <f>SUM(BK200:BK271)</f>
        <v>0</v>
      </c>
    </row>
    <row r="200" spans="2:65" s="1" customFormat="1" ht="31.5" customHeight="1">
      <c r="B200" s="39"/>
      <c r="C200" s="181" t="s">
        <v>451</v>
      </c>
      <c r="D200" s="181" t="s">
        <v>119</v>
      </c>
      <c r="E200" s="182" t="s">
        <v>404</v>
      </c>
      <c r="F200" s="183" t="s">
        <v>405</v>
      </c>
      <c r="G200" s="184" t="s">
        <v>406</v>
      </c>
      <c r="H200" s="185">
        <v>5</v>
      </c>
      <c r="I200" s="186"/>
      <c r="J200" s="187">
        <f>ROUND(I200*H200,2)</f>
        <v>0</v>
      </c>
      <c r="K200" s="183" t="s">
        <v>178</v>
      </c>
      <c r="L200" s="59"/>
      <c r="M200" s="188" t="s">
        <v>21</v>
      </c>
      <c r="N200" s="189" t="s">
        <v>41</v>
      </c>
      <c r="O200" s="40"/>
      <c r="P200" s="190">
        <f>O200*H200</f>
        <v>0</v>
      </c>
      <c r="Q200" s="190">
        <v>0.0007</v>
      </c>
      <c r="R200" s="190">
        <f>Q200*H200</f>
        <v>0.0035</v>
      </c>
      <c r="S200" s="190">
        <v>0</v>
      </c>
      <c r="T200" s="191">
        <f>S200*H200</f>
        <v>0</v>
      </c>
      <c r="AR200" s="22" t="s">
        <v>117</v>
      </c>
      <c r="AT200" s="22" t="s">
        <v>119</v>
      </c>
      <c r="AU200" s="22" t="s">
        <v>80</v>
      </c>
      <c r="AY200" s="22" t="s">
        <v>118</v>
      </c>
      <c r="BE200" s="192">
        <f>IF(N200="základní",J200,0)</f>
        <v>0</v>
      </c>
      <c r="BF200" s="192">
        <f>IF(N200="snížená",J200,0)</f>
        <v>0</v>
      </c>
      <c r="BG200" s="192">
        <f>IF(N200="zákl. přenesená",J200,0)</f>
        <v>0</v>
      </c>
      <c r="BH200" s="192">
        <f>IF(N200="sníž. přenesená",J200,0)</f>
        <v>0</v>
      </c>
      <c r="BI200" s="192">
        <f>IF(N200="nulová",J200,0)</f>
        <v>0</v>
      </c>
      <c r="BJ200" s="22" t="s">
        <v>78</v>
      </c>
      <c r="BK200" s="192">
        <f>ROUND(I200*H200,2)</f>
        <v>0</v>
      </c>
      <c r="BL200" s="22" t="s">
        <v>117</v>
      </c>
      <c r="BM200" s="22" t="s">
        <v>649</v>
      </c>
    </row>
    <row r="201" spans="2:47" s="1" customFormat="1" ht="135">
      <c r="B201" s="39"/>
      <c r="C201" s="61"/>
      <c r="D201" s="212" t="s">
        <v>180</v>
      </c>
      <c r="E201" s="61"/>
      <c r="F201" s="213" t="s">
        <v>408</v>
      </c>
      <c r="G201" s="61"/>
      <c r="H201" s="61"/>
      <c r="I201" s="154"/>
      <c r="J201" s="61"/>
      <c r="K201" s="61"/>
      <c r="L201" s="59"/>
      <c r="M201" s="211"/>
      <c r="N201" s="40"/>
      <c r="O201" s="40"/>
      <c r="P201" s="40"/>
      <c r="Q201" s="40"/>
      <c r="R201" s="40"/>
      <c r="S201" s="40"/>
      <c r="T201" s="76"/>
      <c r="AT201" s="22" t="s">
        <v>180</v>
      </c>
      <c r="AU201" s="22" t="s">
        <v>80</v>
      </c>
    </row>
    <row r="202" spans="2:51" s="11" customFormat="1" ht="13.5">
      <c r="B202" s="214"/>
      <c r="C202" s="215"/>
      <c r="D202" s="212" t="s">
        <v>187</v>
      </c>
      <c r="E202" s="225" t="s">
        <v>21</v>
      </c>
      <c r="F202" s="226" t="s">
        <v>650</v>
      </c>
      <c r="G202" s="215"/>
      <c r="H202" s="227">
        <v>2</v>
      </c>
      <c r="I202" s="219"/>
      <c r="J202" s="215"/>
      <c r="K202" s="215"/>
      <c r="L202" s="220"/>
      <c r="M202" s="221"/>
      <c r="N202" s="222"/>
      <c r="O202" s="222"/>
      <c r="P202" s="222"/>
      <c r="Q202" s="222"/>
      <c r="R202" s="222"/>
      <c r="S202" s="222"/>
      <c r="T202" s="223"/>
      <c r="AT202" s="224" t="s">
        <v>187</v>
      </c>
      <c r="AU202" s="224" t="s">
        <v>80</v>
      </c>
      <c r="AV202" s="11" t="s">
        <v>80</v>
      </c>
      <c r="AW202" s="11" t="s">
        <v>34</v>
      </c>
      <c r="AX202" s="11" t="s">
        <v>70</v>
      </c>
      <c r="AY202" s="224" t="s">
        <v>118</v>
      </c>
    </row>
    <row r="203" spans="2:51" s="11" customFormat="1" ht="13.5">
      <c r="B203" s="214"/>
      <c r="C203" s="215"/>
      <c r="D203" s="212" t="s">
        <v>187</v>
      </c>
      <c r="E203" s="225" t="s">
        <v>21</v>
      </c>
      <c r="F203" s="226" t="s">
        <v>651</v>
      </c>
      <c r="G203" s="215"/>
      <c r="H203" s="227">
        <v>2</v>
      </c>
      <c r="I203" s="219"/>
      <c r="J203" s="215"/>
      <c r="K203" s="215"/>
      <c r="L203" s="220"/>
      <c r="M203" s="221"/>
      <c r="N203" s="222"/>
      <c r="O203" s="222"/>
      <c r="P203" s="222"/>
      <c r="Q203" s="222"/>
      <c r="R203" s="222"/>
      <c r="S203" s="222"/>
      <c r="T203" s="223"/>
      <c r="AT203" s="224" t="s">
        <v>187</v>
      </c>
      <c r="AU203" s="224" t="s">
        <v>80</v>
      </c>
      <c r="AV203" s="11" t="s">
        <v>80</v>
      </c>
      <c r="AW203" s="11" t="s">
        <v>34</v>
      </c>
      <c r="AX203" s="11" t="s">
        <v>70</v>
      </c>
      <c r="AY203" s="224" t="s">
        <v>118</v>
      </c>
    </row>
    <row r="204" spans="2:51" s="11" customFormat="1" ht="13.5">
      <c r="B204" s="214"/>
      <c r="C204" s="215"/>
      <c r="D204" s="212" t="s">
        <v>187</v>
      </c>
      <c r="E204" s="225" t="s">
        <v>21</v>
      </c>
      <c r="F204" s="226" t="s">
        <v>652</v>
      </c>
      <c r="G204" s="215"/>
      <c r="H204" s="227">
        <v>1</v>
      </c>
      <c r="I204" s="219"/>
      <c r="J204" s="215"/>
      <c r="K204" s="215"/>
      <c r="L204" s="220"/>
      <c r="M204" s="221"/>
      <c r="N204" s="222"/>
      <c r="O204" s="222"/>
      <c r="P204" s="222"/>
      <c r="Q204" s="222"/>
      <c r="R204" s="222"/>
      <c r="S204" s="222"/>
      <c r="T204" s="223"/>
      <c r="AT204" s="224" t="s">
        <v>187</v>
      </c>
      <c r="AU204" s="224" t="s">
        <v>80</v>
      </c>
      <c r="AV204" s="11" t="s">
        <v>80</v>
      </c>
      <c r="AW204" s="11" t="s">
        <v>34</v>
      </c>
      <c r="AX204" s="11" t="s">
        <v>70</v>
      </c>
      <c r="AY204" s="224" t="s">
        <v>118</v>
      </c>
    </row>
    <row r="205" spans="2:51" s="12" customFormat="1" ht="13.5">
      <c r="B205" s="228"/>
      <c r="C205" s="229"/>
      <c r="D205" s="209" t="s">
        <v>187</v>
      </c>
      <c r="E205" s="230" t="s">
        <v>21</v>
      </c>
      <c r="F205" s="231" t="s">
        <v>199</v>
      </c>
      <c r="G205" s="229"/>
      <c r="H205" s="232">
        <v>5</v>
      </c>
      <c r="I205" s="233"/>
      <c r="J205" s="229"/>
      <c r="K205" s="229"/>
      <c r="L205" s="234"/>
      <c r="M205" s="235"/>
      <c r="N205" s="236"/>
      <c r="O205" s="236"/>
      <c r="P205" s="236"/>
      <c r="Q205" s="236"/>
      <c r="R205" s="236"/>
      <c r="S205" s="236"/>
      <c r="T205" s="237"/>
      <c r="AT205" s="238" t="s">
        <v>187</v>
      </c>
      <c r="AU205" s="238" t="s">
        <v>80</v>
      </c>
      <c r="AV205" s="12" t="s">
        <v>117</v>
      </c>
      <c r="AW205" s="12" t="s">
        <v>34</v>
      </c>
      <c r="AX205" s="12" t="s">
        <v>78</v>
      </c>
      <c r="AY205" s="238" t="s">
        <v>118</v>
      </c>
    </row>
    <row r="206" spans="2:65" s="1" customFormat="1" ht="31.5" customHeight="1">
      <c r="B206" s="39"/>
      <c r="C206" s="181" t="s">
        <v>399</v>
      </c>
      <c r="D206" s="181" t="s">
        <v>119</v>
      </c>
      <c r="E206" s="182" t="s">
        <v>653</v>
      </c>
      <c r="F206" s="183" t="s">
        <v>654</v>
      </c>
      <c r="G206" s="184" t="s">
        <v>406</v>
      </c>
      <c r="H206" s="185">
        <v>1</v>
      </c>
      <c r="I206" s="186"/>
      <c r="J206" s="187">
        <f>ROUND(I206*H206,2)</f>
        <v>0</v>
      </c>
      <c r="K206" s="183" t="s">
        <v>21</v>
      </c>
      <c r="L206" s="59"/>
      <c r="M206" s="188" t="s">
        <v>21</v>
      </c>
      <c r="N206" s="189" t="s">
        <v>41</v>
      </c>
      <c r="O206" s="40"/>
      <c r="P206" s="190">
        <f>O206*H206</f>
        <v>0</v>
      </c>
      <c r="Q206" s="190">
        <v>0</v>
      </c>
      <c r="R206" s="190">
        <f>Q206*H206</f>
        <v>0</v>
      </c>
      <c r="S206" s="190">
        <v>0</v>
      </c>
      <c r="T206" s="191">
        <f>S206*H206</f>
        <v>0</v>
      </c>
      <c r="AR206" s="22" t="s">
        <v>117</v>
      </c>
      <c r="AT206" s="22" t="s">
        <v>119</v>
      </c>
      <c r="AU206" s="22" t="s">
        <v>80</v>
      </c>
      <c r="AY206" s="22" t="s">
        <v>118</v>
      </c>
      <c r="BE206" s="192">
        <f>IF(N206="základní",J206,0)</f>
        <v>0</v>
      </c>
      <c r="BF206" s="192">
        <f>IF(N206="snížená",J206,0)</f>
        <v>0</v>
      </c>
      <c r="BG206" s="192">
        <f>IF(N206="zákl. přenesená",J206,0)</f>
        <v>0</v>
      </c>
      <c r="BH206" s="192">
        <f>IF(N206="sníž. přenesená",J206,0)</f>
        <v>0</v>
      </c>
      <c r="BI206" s="192">
        <f>IF(N206="nulová",J206,0)</f>
        <v>0</v>
      </c>
      <c r="BJ206" s="22" t="s">
        <v>78</v>
      </c>
      <c r="BK206" s="192">
        <f>ROUND(I206*H206,2)</f>
        <v>0</v>
      </c>
      <c r="BL206" s="22" t="s">
        <v>117</v>
      </c>
      <c r="BM206" s="22" t="s">
        <v>655</v>
      </c>
    </row>
    <row r="207" spans="2:65" s="1" customFormat="1" ht="22.5" customHeight="1">
      <c r="B207" s="39"/>
      <c r="C207" s="181" t="s">
        <v>342</v>
      </c>
      <c r="D207" s="181" t="s">
        <v>119</v>
      </c>
      <c r="E207" s="182" t="s">
        <v>656</v>
      </c>
      <c r="F207" s="183" t="s">
        <v>657</v>
      </c>
      <c r="G207" s="184" t="s">
        <v>406</v>
      </c>
      <c r="H207" s="185">
        <v>1</v>
      </c>
      <c r="I207" s="186"/>
      <c r="J207" s="187">
        <f>ROUND(I207*H207,2)</f>
        <v>0</v>
      </c>
      <c r="K207" s="183" t="s">
        <v>178</v>
      </c>
      <c r="L207" s="59"/>
      <c r="M207" s="188" t="s">
        <v>21</v>
      </c>
      <c r="N207" s="189" t="s">
        <v>41</v>
      </c>
      <c r="O207" s="40"/>
      <c r="P207" s="190">
        <f>O207*H207</f>
        <v>0</v>
      </c>
      <c r="Q207" s="190">
        <v>0.07287</v>
      </c>
      <c r="R207" s="190">
        <f>Q207*H207</f>
        <v>0.07287</v>
      </c>
      <c r="S207" s="190">
        <v>0</v>
      </c>
      <c r="T207" s="191">
        <f>S207*H207</f>
        <v>0</v>
      </c>
      <c r="AR207" s="22" t="s">
        <v>117</v>
      </c>
      <c r="AT207" s="22" t="s">
        <v>119</v>
      </c>
      <c r="AU207" s="22" t="s">
        <v>80</v>
      </c>
      <c r="AY207" s="22" t="s">
        <v>118</v>
      </c>
      <c r="BE207" s="192">
        <f>IF(N207="základní",J207,0)</f>
        <v>0</v>
      </c>
      <c r="BF207" s="192">
        <f>IF(N207="snížená",J207,0)</f>
        <v>0</v>
      </c>
      <c r="BG207" s="192">
        <f>IF(N207="zákl. přenesená",J207,0)</f>
        <v>0</v>
      </c>
      <c r="BH207" s="192">
        <f>IF(N207="sníž. přenesená",J207,0)</f>
        <v>0</v>
      </c>
      <c r="BI207" s="192">
        <f>IF(N207="nulová",J207,0)</f>
        <v>0</v>
      </c>
      <c r="BJ207" s="22" t="s">
        <v>78</v>
      </c>
      <c r="BK207" s="192">
        <f>ROUND(I207*H207,2)</f>
        <v>0</v>
      </c>
      <c r="BL207" s="22" t="s">
        <v>117</v>
      </c>
      <c r="BM207" s="22" t="s">
        <v>658</v>
      </c>
    </row>
    <row r="208" spans="2:47" s="1" customFormat="1" ht="54">
      <c r="B208" s="39"/>
      <c r="C208" s="61"/>
      <c r="D208" s="209" t="s">
        <v>180</v>
      </c>
      <c r="E208" s="61"/>
      <c r="F208" s="210" t="s">
        <v>659</v>
      </c>
      <c r="G208" s="61"/>
      <c r="H208" s="61"/>
      <c r="I208" s="154"/>
      <c r="J208" s="61"/>
      <c r="K208" s="61"/>
      <c r="L208" s="59"/>
      <c r="M208" s="211"/>
      <c r="N208" s="40"/>
      <c r="O208" s="40"/>
      <c r="P208" s="40"/>
      <c r="Q208" s="40"/>
      <c r="R208" s="40"/>
      <c r="S208" s="40"/>
      <c r="T208" s="76"/>
      <c r="AT208" s="22" t="s">
        <v>180</v>
      </c>
      <c r="AU208" s="22" t="s">
        <v>80</v>
      </c>
    </row>
    <row r="209" spans="2:65" s="1" customFormat="1" ht="22.5" customHeight="1">
      <c r="B209" s="39"/>
      <c r="C209" s="181" t="s">
        <v>346</v>
      </c>
      <c r="D209" s="181" t="s">
        <v>119</v>
      </c>
      <c r="E209" s="182" t="s">
        <v>660</v>
      </c>
      <c r="F209" s="183" t="s">
        <v>661</v>
      </c>
      <c r="G209" s="184" t="s">
        <v>406</v>
      </c>
      <c r="H209" s="185">
        <v>1</v>
      </c>
      <c r="I209" s="186"/>
      <c r="J209" s="187">
        <f>ROUND(I209*H209,2)</f>
        <v>0</v>
      </c>
      <c r="K209" s="183" t="s">
        <v>21</v>
      </c>
      <c r="L209" s="59"/>
      <c r="M209" s="188" t="s">
        <v>21</v>
      </c>
      <c r="N209" s="189" t="s">
        <v>41</v>
      </c>
      <c r="O209" s="40"/>
      <c r="P209" s="190">
        <f>O209*H209</f>
        <v>0</v>
      </c>
      <c r="Q209" s="190">
        <v>0</v>
      </c>
      <c r="R209" s="190">
        <f>Q209*H209</f>
        <v>0</v>
      </c>
      <c r="S209" s="190">
        <v>0.087</v>
      </c>
      <c r="T209" s="191">
        <f>S209*H209</f>
        <v>0.087</v>
      </c>
      <c r="AR209" s="22" t="s">
        <v>117</v>
      </c>
      <c r="AT209" s="22" t="s">
        <v>119</v>
      </c>
      <c r="AU209" s="22" t="s">
        <v>80</v>
      </c>
      <c r="AY209" s="22" t="s">
        <v>118</v>
      </c>
      <c r="BE209" s="192">
        <f>IF(N209="základní",J209,0)</f>
        <v>0</v>
      </c>
      <c r="BF209" s="192">
        <f>IF(N209="snížená",J209,0)</f>
        <v>0</v>
      </c>
      <c r="BG209" s="192">
        <f>IF(N209="zákl. přenesená",J209,0)</f>
        <v>0</v>
      </c>
      <c r="BH209" s="192">
        <f>IF(N209="sníž. přenesená",J209,0)</f>
        <v>0</v>
      </c>
      <c r="BI209" s="192">
        <f>IF(N209="nulová",J209,0)</f>
        <v>0</v>
      </c>
      <c r="BJ209" s="22" t="s">
        <v>78</v>
      </c>
      <c r="BK209" s="192">
        <f>ROUND(I209*H209,2)</f>
        <v>0</v>
      </c>
      <c r="BL209" s="22" t="s">
        <v>117</v>
      </c>
      <c r="BM209" s="22" t="s">
        <v>662</v>
      </c>
    </row>
    <row r="210" spans="2:47" s="1" customFormat="1" ht="27">
      <c r="B210" s="39"/>
      <c r="C210" s="61"/>
      <c r="D210" s="209" t="s">
        <v>215</v>
      </c>
      <c r="E210" s="61"/>
      <c r="F210" s="210" t="s">
        <v>222</v>
      </c>
      <c r="G210" s="61"/>
      <c r="H210" s="61"/>
      <c r="I210" s="154"/>
      <c r="J210" s="61"/>
      <c r="K210" s="61"/>
      <c r="L210" s="59"/>
      <c r="M210" s="211"/>
      <c r="N210" s="40"/>
      <c r="O210" s="40"/>
      <c r="P210" s="40"/>
      <c r="Q210" s="40"/>
      <c r="R210" s="40"/>
      <c r="S210" s="40"/>
      <c r="T210" s="76"/>
      <c r="AT210" s="22" t="s">
        <v>215</v>
      </c>
      <c r="AU210" s="22" t="s">
        <v>80</v>
      </c>
    </row>
    <row r="211" spans="2:65" s="1" customFormat="1" ht="22.5" customHeight="1">
      <c r="B211" s="39"/>
      <c r="C211" s="181" t="s">
        <v>374</v>
      </c>
      <c r="D211" s="181" t="s">
        <v>119</v>
      </c>
      <c r="E211" s="182" t="s">
        <v>663</v>
      </c>
      <c r="F211" s="183" t="s">
        <v>664</v>
      </c>
      <c r="G211" s="184" t="s">
        <v>177</v>
      </c>
      <c r="H211" s="185">
        <v>8.9</v>
      </c>
      <c r="I211" s="186"/>
      <c r="J211" s="187">
        <f>ROUND(I211*H211,2)</f>
        <v>0</v>
      </c>
      <c r="K211" s="183" t="s">
        <v>21</v>
      </c>
      <c r="L211" s="59"/>
      <c r="M211" s="188" t="s">
        <v>21</v>
      </c>
      <c r="N211" s="189" t="s">
        <v>41</v>
      </c>
      <c r="O211" s="40"/>
      <c r="P211" s="190">
        <f>O211*H211</f>
        <v>0</v>
      </c>
      <c r="Q211" s="190">
        <v>0</v>
      </c>
      <c r="R211" s="190">
        <f>Q211*H211</f>
        <v>0</v>
      </c>
      <c r="S211" s="190">
        <v>0.2</v>
      </c>
      <c r="T211" s="191">
        <f>S211*H211</f>
        <v>1.7800000000000002</v>
      </c>
      <c r="AR211" s="22" t="s">
        <v>117</v>
      </c>
      <c r="AT211" s="22" t="s">
        <v>119</v>
      </c>
      <c r="AU211" s="22" t="s">
        <v>80</v>
      </c>
      <c r="AY211" s="22" t="s">
        <v>118</v>
      </c>
      <c r="BE211" s="192">
        <f>IF(N211="základní",J211,0)</f>
        <v>0</v>
      </c>
      <c r="BF211" s="192">
        <f>IF(N211="snížená",J211,0)</f>
        <v>0</v>
      </c>
      <c r="BG211" s="192">
        <f>IF(N211="zákl. přenesená",J211,0)</f>
        <v>0</v>
      </c>
      <c r="BH211" s="192">
        <f>IF(N211="sníž. přenesená",J211,0)</f>
        <v>0</v>
      </c>
      <c r="BI211" s="192">
        <f>IF(N211="nulová",J211,0)</f>
        <v>0</v>
      </c>
      <c r="BJ211" s="22" t="s">
        <v>78</v>
      </c>
      <c r="BK211" s="192">
        <f>ROUND(I211*H211,2)</f>
        <v>0</v>
      </c>
      <c r="BL211" s="22" t="s">
        <v>117</v>
      </c>
      <c r="BM211" s="22" t="s">
        <v>665</v>
      </c>
    </row>
    <row r="212" spans="2:47" s="1" customFormat="1" ht="27">
      <c r="B212" s="39"/>
      <c r="C212" s="61"/>
      <c r="D212" s="209" t="s">
        <v>215</v>
      </c>
      <c r="E212" s="61"/>
      <c r="F212" s="210" t="s">
        <v>222</v>
      </c>
      <c r="G212" s="61"/>
      <c r="H212" s="61"/>
      <c r="I212" s="154"/>
      <c r="J212" s="61"/>
      <c r="K212" s="61"/>
      <c r="L212" s="59"/>
      <c r="M212" s="211"/>
      <c r="N212" s="40"/>
      <c r="O212" s="40"/>
      <c r="P212" s="40"/>
      <c r="Q212" s="40"/>
      <c r="R212" s="40"/>
      <c r="S212" s="40"/>
      <c r="T212" s="76"/>
      <c r="AT212" s="22" t="s">
        <v>215</v>
      </c>
      <c r="AU212" s="22" t="s">
        <v>80</v>
      </c>
    </row>
    <row r="213" spans="2:65" s="1" customFormat="1" ht="22.5" customHeight="1">
      <c r="B213" s="39"/>
      <c r="C213" s="242" t="s">
        <v>456</v>
      </c>
      <c r="D213" s="242" t="s">
        <v>249</v>
      </c>
      <c r="E213" s="243" t="s">
        <v>410</v>
      </c>
      <c r="F213" s="244" t="s">
        <v>411</v>
      </c>
      <c r="G213" s="245" t="s">
        <v>406</v>
      </c>
      <c r="H213" s="246">
        <v>5</v>
      </c>
      <c r="I213" s="247"/>
      <c r="J213" s="248">
        <f>ROUND(I213*H213,2)</f>
        <v>0</v>
      </c>
      <c r="K213" s="244" t="s">
        <v>284</v>
      </c>
      <c r="L213" s="249"/>
      <c r="M213" s="250" t="s">
        <v>21</v>
      </c>
      <c r="N213" s="251" t="s">
        <v>41</v>
      </c>
      <c r="O213" s="40"/>
      <c r="P213" s="190">
        <f>O213*H213</f>
        <v>0</v>
      </c>
      <c r="Q213" s="190">
        <v>0.0025</v>
      </c>
      <c r="R213" s="190">
        <f>Q213*H213</f>
        <v>0.0125</v>
      </c>
      <c r="S213" s="190">
        <v>0</v>
      </c>
      <c r="T213" s="191">
        <f>S213*H213</f>
        <v>0</v>
      </c>
      <c r="AR213" s="22" t="s">
        <v>147</v>
      </c>
      <c r="AT213" s="22" t="s">
        <v>249</v>
      </c>
      <c r="AU213" s="22" t="s">
        <v>80</v>
      </c>
      <c r="AY213" s="22" t="s">
        <v>118</v>
      </c>
      <c r="BE213" s="192">
        <f>IF(N213="základní",J213,0)</f>
        <v>0</v>
      </c>
      <c r="BF213" s="192">
        <f>IF(N213="snížená",J213,0)</f>
        <v>0</v>
      </c>
      <c r="BG213" s="192">
        <f>IF(N213="zákl. přenesená",J213,0)</f>
        <v>0</v>
      </c>
      <c r="BH213" s="192">
        <f>IF(N213="sníž. přenesená",J213,0)</f>
        <v>0</v>
      </c>
      <c r="BI213" s="192">
        <f>IF(N213="nulová",J213,0)</f>
        <v>0</v>
      </c>
      <c r="BJ213" s="22" t="s">
        <v>78</v>
      </c>
      <c r="BK213" s="192">
        <f>ROUND(I213*H213,2)</f>
        <v>0</v>
      </c>
      <c r="BL213" s="22" t="s">
        <v>117</v>
      </c>
      <c r="BM213" s="22" t="s">
        <v>666</v>
      </c>
    </row>
    <row r="214" spans="2:65" s="1" customFormat="1" ht="22.5" customHeight="1">
      <c r="B214" s="39"/>
      <c r="C214" s="181" t="s">
        <v>667</v>
      </c>
      <c r="D214" s="181" t="s">
        <v>119</v>
      </c>
      <c r="E214" s="182" t="s">
        <v>418</v>
      </c>
      <c r="F214" s="183" t="s">
        <v>419</v>
      </c>
      <c r="G214" s="184" t="s">
        <v>406</v>
      </c>
      <c r="H214" s="185">
        <v>5</v>
      </c>
      <c r="I214" s="186"/>
      <c r="J214" s="187">
        <f>ROUND(I214*H214,2)</f>
        <v>0</v>
      </c>
      <c r="K214" s="183" t="s">
        <v>178</v>
      </c>
      <c r="L214" s="59"/>
      <c r="M214" s="188" t="s">
        <v>21</v>
      </c>
      <c r="N214" s="189" t="s">
        <v>41</v>
      </c>
      <c r="O214" s="40"/>
      <c r="P214" s="190">
        <f>O214*H214</f>
        <v>0</v>
      </c>
      <c r="Q214" s="190">
        <v>0.10941</v>
      </c>
      <c r="R214" s="190">
        <f>Q214*H214</f>
        <v>0.5470499999999999</v>
      </c>
      <c r="S214" s="190">
        <v>0</v>
      </c>
      <c r="T214" s="191">
        <f>S214*H214</f>
        <v>0</v>
      </c>
      <c r="AR214" s="22" t="s">
        <v>117</v>
      </c>
      <c r="AT214" s="22" t="s">
        <v>119</v>
      </c>
      <c r="AU214" s="22" t="s">
        <v>80</v>
      </c>
      <c r="AY214" s="22" t="s">
        <v>118</v>
      </c>
      <c r="BE214" s="192">
        <f>IF(N214="základní",J214,0)</f>
        <v>0</v>
      </c>
      <c r="BF214" s="192">
        <f>IF(N214="snížená",J214,0)</f>
        <v>0</v>
      </c>
      <c r="BG214" s="192">
        <f>IF(N214="zákl. přenesená",J214,0)</f>
        <v>0</v>
      </c>
      <c r="BH214" s="192">
        <f>IF(N214="sníž. přenesená",J214,0)</f>
        <v>0</v>
      </c>
      <c r="BI214" s="192">
        <f>IF(N214="nulová",J214,0)</f>
        <v>0</v>
      </c>
      <c r="BJ214" s="22" t="s">
        <v>78</v>
      </c>
      <c r="BK214" s="192">
        <f>ROUND(I214*H214,2)</f>
        <v>0</v>
      </c>
      <c r="BL214" s="22" t="s">
        <v>117</v>
      </c>
      <c r="BM214" s="22" t="s">
        <v>668</v>
      </c>
    </row>
    <row r="215" spans="2:47" s="1" customFormat="1" ht="94.5">
      <c r="B215" s="39"/>
      <c r="C215" s="61"/>
      <c r="D215" s="209" t="s">
        <v>180</v>
      </c>
      <c r="E215" s="61"/>
      <c r="F215" s="210" t="s">
        <v>421</v>
      </c>
      <c r="G215" s="61"/>
      <c r="H215" s="61"/>
      <c r="I215" s="154"/>
      <c r="J215" s="61"/>
      <c r="K215" s="61"/>
      <c r="L215" s="59"/>
      <c r="M215" s="211"/>
      <c r="N215" s="40"/>
      <c r="O215" s="40"/>
      <c r="P215" s="40"/>
      <c r="Q215" s="40"/>
      <c r="R215" s="40"/>
      <c r="S215" s="40"/>
      <c r="T215" s="76"/>
      <c r="AT215" s="22" t="s">
        <v>180</v>
      </c>
      <c r="AU215" s="22" t="s">
        <v>80</v>
      </c>
    </row>
    <row r="216" spans="2:65" s="1" customFormat="1" ht="22.5" customHeight="1">
      <c r="B216" s="39"/>
      <c r="C216" s="242" t="s">
        <v>669</v>
      </c>
      <c r="D216" s="242" t="s">
        <v>249</v>
      </c>
      <c r="E216" s="243" t="s">
        <v>423</v>
      </c>
      <c r="F216" s="244" t="s">
        <v>424</v>
      </c>
      <c r="G216" s="245" t="s">
        <v>406</v>
      </c>
      <c r="H216" s="246">
        <v>5</v>
      </c>
      <c r="I216" s="247"/>
      <c r="J216" s="248">
        <f>ROUND(I216*H216,2)</f>
        <v>0</v>
      </c>
      <c r="K216" s="244" t="s">
        <v>178</v>
      </c>
      <c r="L216" s="249"/>
      <c r="M216" s="250" t="s">
        <v>21</v>
      </c>
      <c r="N216" s="251" t="s">
        <v>41</v>
      </c>
      <c r="O216" s="40"/>
      <c r="P216" s="190">
        <f>O216*H216</f>
        <v>0</v>
      </c>
      <c r="Q216" s="190">
        <v>0.0033</v>
      </c>
      <c r="R216" s="190">
        <f>Q216*H216</f>
        <v>0.0165</v>
      </c>
      <c r="S216" s="190">
        <v>0</v>
      </c>
      <c r="T216" s="191">
        <f>S216*H216</f>
        <v>0</v>
      </c>
      <c r="AR216" s="22" t="s">
        <v>147</v>
      </c>
      <c r="AT216" s="22" t="s">
        <v>249</v>
      </c>
      <c r="AU216" s="22" t="s">
        <v>80</v>
      </c>
      <c r="AY216" s="22" t="s">
        <v>118</v>
      </c>
      <c r="BE216" s="192">
        <f>IF(N216="základní",J216,0)</f>
        <v>0</v>
      </c>
      <c r="BF216" s="192">
        <f>IF(N216="snížená",J216,0)</f>
        <v>0</v>
      </c>
      <c r="BG216" s="192">
        <f>IF(N216="zákl. přenesená",J216,0)</f>
        <v>0</v>
      </c>
      <c r="BH216" s="192">
        <f>IF(N216="sníž. přenesená",J216,0)</f>
        <v>0</v>
      </c>
      <c r="BI216" s="192">
        <f>IF(N216="nulová",J216,0)</f>
        <v>0</v>
      </c>
      <c r="BJ216" s="22" t="s">
        <v>78</v>
      </c>
      <c r="BK216" s="192">
        <f>ROUND(I216*H216,2)</f>
        <v>0</v>
      </c>
      <c r="BL216" s="22" t="s">
        <v>117</v>
      </c>
      <c r="BM216" s="22" t="s">
        <v>670</v>
      </c>
    </row>
    <row r="217" spans="2:65" s="1" customFormat="1" ht="22.5" customHeight="1">
      <c r="B217" s="39"/>
      <c r="C217" s="242" t="s">
        <v>469</v>
      </c>
      <c r="D217" s="242" t="s">
        <v>249</v>
      </c>
      <c r="E217" s="243" t="s">
        <v>427</v>
      </c>
      <c r="F217" s="244" t="s">
        <v>428</v>
      </c>
      <c r="G217" s="245" t="s">
        <v>406</v>
      </c>
      <c r="H217" s="246">
        <v>5</v>
      </c>
      <c r="I217" s="247"/>
      <c r="J217" s="248">
        <f>ROUND(I217*H217,2)</f>
        <v>0</v>
      </c>
      <c r="K217" s="244" t="s">
        <v>178</v>
      </c>
      <c r="L217" s="249"/>
      <c r="M217" s="250" t="s">
        <v>21</v>
      </c>
      <c r="N217" s="251" t="s">
        <v>41</v>
      </c>
      <c r="O217" s="40"/>
      <c r="P217" s="190">
        <f>O217*H217</f>
        <v>0</v>
      </c>
      <c r="Q217" s="190">
        <v>0.0065</v>
      </c>
      <c r="R217" s="190">
        <f>Q217*H217</f>
        <v>0.0325</v>
      </c>
      <c r="S217" s="190">
        <v>0</v>
      </c>
      <c r="T217" s="191">
        <f>S217*H217</f>
        <v>0</v>
      </c>
      <c r="AR217" s="22" t="s">
        <v>147</v>
      </c>
      <c r="AT217" s="22" t="s">
        <v>249</v>
      </c>
      <c r="AU217" s="22" t="s">
        <v>80</v>
      </c>
      <c r="AY217" s="22" t="s">
        <v>118</v>
      </c>
      <c r="BE217" s="192">
        <f>IF(N217="základní",J217,0)</f>
        <v>0</v>
      </c>
      <c r="BF217" s="192">
        <f>IF(N217="snížená",J217,0)</f>
        <v>0</v>
      </c>
      <c r="BG217" s="192">
        <f>IF(N217="zákl. přenesená",J217,0)</f>
        <v>0</v>
      </c>
      <c r="BH217" s="192">
        <f>IF(N217="sníž. přenesená",J217,0)</f>
        <v>0</v>
      </c>
      <c r="BI217" s="192">
        <f>IF(N217="nulová",J217,0)</f>
        <v>0</v>
      </c>
      <c r="BJ217" s="22" t="s">
        <v>78</v>
      </c>
      <c r="BK217" s="192">
        <f>ROUND(I217*H217,2)</f>
        <v>0</v>
      </c>
      <c r="BL217" s="22" t="s">
        <v>117</v>
      </c>
      <c r="BM217" s="22" t="s">
        <v>671</v>
      </c>
    </row>
    <row r="218" spans="2:65" s="1" customFormat="1" ht="31.5" customHeight="1">
      <c r="B218" s="39"/>
      <c r="C218" s="181" t="s">
        <v>474</v>
      </c>
      <c r="D218" s="181" t="s">
        <v>119</v>
      </c>
      <c r="E218" s="182" t="s">
        <v>431</v>
      </c>
      <c r="F218" s="183" t="s">
        <v>432</v>
      </c>
      <c r="G218" s="184" t="s">
        <v>317</v>
      </c>
      <c r="H218" s="185">
        <v>34</v>
      </c>
      <c r="I218" s="186"/>
      <c r="J218" s="187">
        <f>ROUND(I218*H218,2)</f>
        <v>0</v>
      </c>
      <c r="K218" s="183" t="s">
        <v>178</v>
      </c>
      <c r="L218" s="59"/>
      <c r="M218" s="188" t="s">
        <v>21</v>
      </c>
      <c r="N218" s="189" t="s">
        <v>41</v>
      </c>
      <c r="O218" s="40"/>
      <c r="P218" s="190">
        <f>O218*H218</f>
        <v>0</v>
      </c>
      <c r="Q218" s="190">
        <v>0.00011</v>
      </c>
      <c r="R218" s="190">
        <f>Q218*H218</f>
        <v>0.0037400000000000003</v>
      </c>
      <c r="S218" s="190">
        <v>0</v>
      </c>
      <c r="T218" s="191">
        <f>S218*H218</f>
        <v>0</v>
      </c>
      <c r="AR218" s="22" t="s">
        <v>117</v>
      </c>
      <c r="AT218" s="22" t="s">
        <v>119</v>
      </c>
      <c r="AU218" s="22" t="s">
        <v>80</v>
      </c>
      <c r="AY218" s="22" t="s">
        <v>118</v>
      </c>
      <c r="BE218" s="192">
        <f>IF(N218="základní",J218,0)</f>
        <v>0</v>
      </c>
      <c r="BF218" s="192">
        <f>IF(N218="snížená",J218,0)</f>
        <v>0</v>
      </c>
      <c r="BG218" s="192">
        <f>IF(N218="zákl. přenesená",J218,0)</f>
        <v>0</v>
      </c>
      <c r="BH218" s="192">
        <f>IF(N218="sníž. přenesená",J218,0)</f>
        <v>0</v>
      </c>
      <c r="BI218" s="192">
        <f>IF(N218="nulová",J218,0)</f>
        <v>0</v>
      </c>
      <c r="BJ218" s="22" t="s">
        <v>78</v>
      </c>
      <c r="BK218" s="192">
        <f>ROUND(I218*H218,2)</f>
        <v>0</v>
      </c>
      <c r="BL218" s="22" t="s">
        <v>117</v>
      </c>
      <c r="BM218" s="22" t="s">
        <v>672</v>
      </c>
    </row>
    <row r="219" spans="2:47" s="1" customFormat="1" ht="108">
      <c r="B219" s="39"/>
      <c r="C219" s="61"/>
      <c r="D219" s="209" t="s">
        <v>180</v>
      </c>
      <c r="E219" s="61"/>
      <c r="F219" s="210" t="s">
        <v>434</v>
      </c>
      <c r="G219" s="61"/>
      <c r="H219" s="61"/>
      <c r="I219" s="154"/>
      <c r="J219" s="61"/>
      <c r="K219" s="61"/>
      <c r="L219" s="59"/>
      <c r="M219" s="211"/>
      <c r="N219" s="40"/>
      <c r="O219" s="40"/>
      <c r="P219" s="40"/>
      <c r="Q219" s="40"/>
      <c r="R219" s="40"/>
      <c r="S219" s="40"/>
      <c r="T219" s="76"/>
      <c r="AT219" s="22" t="s">
        <v>180</v>
      </c>
      <c r="AU219" s="22" t="s">
        <v>80</v>
      </c>
    </row>
    <row r="220" spans="2:65" s="1" customFormat="1" ht="31.5" customHeight="1">
      <c r="B220" s="39"/>
      <c r="C220" s="181" t="s">
        <v>480</v>
      </c>
      <c r="D220" s="181" t="s">
        <v>119</v>
      </c>
      <c r="E220" s="182" t="s">
        <v>436</v>
      </c>
      <c r="F220" s="183" t="s">
        <v>437</v>
      </c>
      <c r="G220" s="184" t="s">
        <v>177</v>
      </c>
      <c r="H220" s="185">
        <v>5.58</v>
      </c>
      <c r="I220" s="186"/>
      <c r="J220" s="187">
        <f>ROUND(I220*H220,2)</f>
        <v>0</v>
      </c>
      <c r="K220" s="183" t="s">
        <v>178</v>
      </c>
      <c r="L220" s="59"/>
      <c r="M220" s="188" t="s">
        <v>21</v>
      </c>
      <c r="N220" s="189" t="s">
        <v>41</v>
      </c>
      <c r="O220" s="40"/>
      <c r="P220" s="190">
        <f>O220*H220</f>
        <v>0</v>
      </c>
      <c r="Q220" s="190">
        <v>0.0006</v>
      </c>
      <c r="R220" s="190">
        <f>Q220*H220</f>
        <v>0.003348</v>
      </c>
      <c r="S220" s="190">
        <v>0</v>
      </c>
      <c r="T220" s="191">
        <f>S220*H220</f>
        <v>0</v>
      </c>
      <c r="AR220" s="22" t="s">
        <v>117</v>
      </c>
      <c r="AT220" s="22" t="s">
        <v>119</v>
      </c>
      <c r="AU220" s="22" t="s">
        <v>80</v>
      </c>
      <c r="AY220" s="22" t="s">
        <v>118</v>
      </c>
      <c r="BE220" s="192">
        <f>IF(N220="základní",J220,0)</f>
        <v>0</v>
      </c>
      <c r="BF220" s="192">
        <f>IF(N220="snížená",J220,0)</f>
        <v>0</v>
      </c>
      <c r="BG220" s="192">
        <f>IF(N220="zákl. přenesená",J220,0)</f>
        <v>0</v>
      </c>
      <c r="BH220" s="192">
        <f>IF(N220="sníž. přenesená",J220,0)</f>
        <v>0</v>
      </c>
      <c r="BI220" s="192">
        <f>IF(N220="nulová",J220,0)</f>
        <v>0</v>
      </c>
      <c r="BJ220" s="22" t="s">
        <v>78</v>
      </c>
      <c r="BK220" s="192">
        <f>ROUND(I220*H220,2)</f>
        <v>0</v>
      </c>
      <c r="BL220" s="22" t="s">
        <v>117</v>
      </c>
      <c r="BM220" s="22" t="s">
        <v>673</v>
      </c>
    </row>
    <row r="221" spans="2:47" s="1" customFormat="1" ht="108">
      <c r="B221" s="39"/>
      <c r="C221" s="61"/>
      <c r="D221" s="212" t="s">
        <v>180</v>
      </c>
      <c r="E221" s="61"/>
      <c r="F221" s="213" t="s">
        <v>434</v>
      </c>
      <c r="G221" s="61"/>
      <c r="H221" s="61"/>
      <c r="I221" s="154"/>
      <c r="J221" s="61"/>
      <c r="K221" s="61"/>
      <c r="L221" s="59"/>
      <c r="M221" s="211"/>
      <c r="N221" s="40"/>
      <c r="O221" s="40"/>
      <c r="P221" s="40"/>
      <c r="Q221" s="40"/>
      <c r="R221" s="40"/>
      <c r="S221" s="40"/>
      <c r="T221" s="76"/>
      <c r="AT221" s="22" t="s">
        <v>180</v>
      </c>
      <c r="AU221" s="22" t="s">
        <v>80</v>
      </c>
    </row>
    <row r="222" spans="2:51" s="11" customFormat="1" ht="13.5">
      <c r="B222" s="214"/>
      <c r="C222" s="215"/>
      <c r="D222" s="209" t="s">
        <v>187</v>
      </c>
      <c r="E222" s="216" t="s">
        <v>21</v>
      </c>
      <c r="F222" s="217" t="s">
        <v>674</v>
      </c>
      <c r="G222" s="215"/>
      <c r="H222" s="218">
        <v>5.58</v>
      </c>
      <c r="I222" s="219"/>
      <c r="J222" s="215"/>
      <c r="K222" s="215"/>
      <c r="L222" s="220"/>
      <c r="M222" s="221"/>
      <c r="N222" s="222"/>
      <c r="O222" s="222"/>
      <c r="P222" s="222"/>
      <c r="Q222" s="222"/>
      <c r="R222" s="222"/>
      <c r="S222" s="222"/>
      <c r="T222" s="223"/>
      <c r="AT222" s="224" t="s">
        <v>187</v>
      </c>
      <c r="AU222" s="224" t="s">
        <v>80</v>
      </c>
      <c r="AV222" s="11" t="s">
        <v>80</v>
      </c>
      <c r="AW222" s="11" t="s">
        <v>34</v>
      </c>
      <c r="AX222" s="11" t="s">
        <v>78</v>
      </c>
      <c r="AY222" s="224" t="s">
        <v>118</v>
      </c>
    </row>
    <row r="223" spans="2:65" s="1" customFormat="1" ht="31.5" customHeight="1">
      <c r="B223" s="39"/>
      <c r="C223" s="181" t="s">
        <v>485</v>
      </c>
      <c r="D223" s="181" t="s">
        <v>119</v>
      </c>
      <c r="E223" s="182" t="s">
        <v>442</v>
      </c>
      <c r="F223" s="183" t="s">
        <v>443</v>
      </c>
      <c r="G223" s="184" t="s">
        <v>317</v>
      </c>
      <c r="H223" s="185">
        <v>34</v>
      </c>
      <c r="I223" s="186"/>
      <c r="J223" s="187">
        <f>ROUND(I223*H223,2)</f>
        <v>0</v>
      </c>
      <c r="K223" s="183" t="s">
        <v>178</v>
      </c>
      <c r="L223" s="59"/>
      <c r="M223" s="188" t="s">
        <v>21</v>
      </c>
      <c r="N223" s="189" t="s">
        <v>41</v>
      </c>
      <c r="O223" s="40"/>
      <c r="P223" s="190">
        <f>O223*H223</f>
        <v>0</v>
      </c>
      <c r="Q223" s="190">
        <v>0</v>
      </c>
      <c r="R223" s="190">
        <f>Q223*H223</f>
        <v>0</v>
      </c>
      <c r="S223" s="190">
        <v>0</v>
      </c>
      <c r="T223" s="191">
        <f>S223*H223</f>
        <v>0</v>
      </c>
      <c r="AR223" s="22" t="s">
        <v>117</v>
      </c>
      <c r="AT223" s="22" t="s">
        <v>119</v>
      </c>
      <c r="AU223" s="22" t="s">
        <v>80</v>
      </c>
      <c r="AY223" s="22" t="s">
        <v>118</v>
      </c>
      <c r="BE223" s="192">
        <f>IF(N223="základní",J223,0)</f>
        <v>0</v>
      </c>
      <c r="BF223" s="192">
        <f>IF(N223="snížená",J223,0)</f>
        <v>0</v>
      </c>
      <c r="BG223" s="192">
        <f>IF(N223="zákl. přenesená",J223,0)</f>
        <v>0</v>
      </c>
      <c r="BH223" s="192">
        <f>IF(N223="sníž. přenesená",J223,0)</f>
        <v>0</v>
      </c>
      <c r="BI223" s="192">
        <f>IF(N223="nulová",J223,0)</f>
        <v>0</v>
      </c>
      <c r="BJ223" s="22" t="s">
        <v>78</v>
      </c>
      <c r="BK223" s="192">
        <f>ROUND(I223*H223,2)</f>
        <v>0</v>
      </c>
      <c r="BL223" s="22" t="s">
        <v>117</v>
      </c>
      <c r="BM223" s="22" t="s">
        <v>675</v>
      </c>
    </row>
    <row r="224" spans="2:47" s="1" customFormat="1" ht="40.5">
      <c r="B224" s="39"/>
      <c r="C224" s="61"/>
      <c r="D224" s="209" t="s">
        <v>180</v>
      </c>
      <c r="E224" s="61"/>
      <c r="F224" s="210" t="s">
        <v>445</v>
      </c>
      <c r="G224" s="61"/>
      <c r="H224" s="61"/>
      <c r="I224" s="154"/>
      <c r="J224" s="61"/>
      <c r="K224" s="61"/>
      <c r="L224" s="59"/>
      <c r="M224" s="211"/>
      <c r="N224" s="40"/>
      <c r="O224" s="40"/>
      <c r="P224" s="40"/>
      <c r="Q224" s="40"/>
      <c r="R224" s="40"/>
      <c r="S224" s="40"/>
      <c r="T224" s="76"/>
      <c r="AT224" s="22" t="s">
        <v>180</v>
      </c>
      <c r="AU224" s="22" t="s">
        <v>80</v>
      </c>
    </row>
    <row r="225" spans="2:65" s="1" customFormat="1" ht="31.5" customHeight="1">
      <c r="B225" s="39"/>
      <c r="C225" s="181" t="s">
        <v>491</v>
      </c>
      <c r="D225" s="181" t="s">
        <v>119</v>
      </c>
      <c r="E225" s="182" t="s">
        <v>447</v>
      </c>
      <c r="F225" s="183" t="s">
        <v>448</v>
      </c>
      <c r="G225" s="184" t="s">
        <v>177</v>
      </c>
      <c r="H225" s="185">
        <v>5.58</v>
      </c>
      <c r="I225" s="186"/>
      <c r="J225" s="187">
        <f>ROUND(I225*H225,2)</f>
        <v>0</v>
      </c>
      <c r="K225" s="183" t="s">
        <v>178</v>
      </c>
      <c r="L225" s="59"/>
      <c r="M225" s="188" t="s">
        <v>21</v>
      </c>
      <c r="N225" s="189" t="s">
        <v>41</v>
      </c>
      <c r="O225" s="40"/>
      <c r="P225" s="190">
        <f>O225*H225</f>
        <v>0</v>
      </c>
      <c r="Q225" s="190">
        <v>1E-05</v>
      </c>
      <c r="R225" s="190">
        <f>Q225*H225</f>
        <v>5.580000000000001E-05</v>
      </c>
      <c r="S225" s="190">
        <v>0</v>
      </c>
      <c r="T225" s="191">
        <f>S225*H225</f>
        <v>0</v>
      </c>
      <c r="AR225" s="22" t="s">
        <v>117</v>
      </c>
      <c r="AT225" s="22" t="s">
        <v>119</v>
      </c>
      <c r="AU225" s="22" t="s">
        <v>80</v>
      </c>
      <c r="AY225" s="22" t="s">
        <v>118</v>
      </c>
      <c r="BE225" s="192">
        <f>IF(N225="základní",J225,0)</f>
        <v>0</v>
      </c>
      <c r="BF225" s="192">
        <f>IF(N225="snížená",J225,0)</f>
        <v>0</v>
      </c>
      <c r="BG225" s="192">
        <f>IF(N225="zákl. přenesená",J225,0)</f>
        <v>0</v>
      </c>
      <c r="BH225" s="192">
        <f>IF(N225="sníž. přenesená",J225,0)</f>
        <v>0</v>
      </c>
      <c r="BI225" s="192">
        <f>IF(N225="nulová",J225,0)</f>
        <v>0</v>
      </c>
      <c r="BJ225" s="22" t="s">
        <v>78</v>
      </c>
      <c r="BK225" s="192">
        <f>ROUND(I225*H225,2)</f>
        <v>0</v>
      </c>
      <c r="BL225" s="22" t="s">
        <v>117</v>
      </c>
      <c r="BM225" s="22" t="s">
        <v>676</v>
      </c>
    </row>
    <row r="226" spans="2:47" s="1" customFormat="1" ht="40.5">
      <c r="B226" s="39"/>
      <c r="C226" s="61"/>
      <c r="D226" s="212" t="s">
        <v>180</v>
      </c>
      <c r="E226" s="61"/>
      <c r="F226" s="213" t="s">
        <v>445</v>
      </c>
      <c r="G226" s="61"/>
      <c r="H226" s="61"/>
      <c r="I226" s="154"/>
      <c r="J226" s="61"/>
      <c r="K226" s="61"/>
      <c r="L226" s="59"/>
      <c r="M226" s="211"/>
      <c r="N226" s="40"/>
      <c r="O226" s="40"/>
      <c r="P226" s="40"/>
      <c r="Q226" s="40"/>
      <c r="R226" s="40"/>
      <c r="S226" s="40"/>
      <c r="T226" s="76"/>
      <c r="AT226" s="22" t="s">
        <v>180</v>
      </c>
      <c r="AU226" s="22" t="s">
        <v>80</v>
      </c>
    </row>
    <row r="227" spans="2:51" s="11" customFormat="1" ht="13.5">
      <c r="B227" s="214"/>
      <c r="C227" s="215"/>
      <c r="D227" s="209" t="s">
        <v>187</v>
      </c>
      <c r="E227" s="216" t="s">
        <v>21</v>
      </c>
      <c r="F227" s="217" t="s">
        <v>674</v>
      </c>
      <c r="G227" s="215"/>
      <c r="H227" s="218">
        <v>5.58</v>
      </c>
      <c r="I227" s="219"/>
      <c r="J227" s="215"/>
      <c r="K227" s="215"/>
      <c r="L227" s="220"/>
      <c r="M227" s="221"/>
      <c r="N227" s="222"/>
      <c r="O227" s="222"/>
      <c r="P227" s="222"/>
      <c r="Q227" s="222"/>
      <c r="R227" s="222"/>
      <c r="S227" s="222"/>
      <c r="T227" s="223"/>
      <c r="AT227" s="224" t="s">
        <v>187</v>
      </c>
      <c r="AU227" s="224" t="s">
        <v>80</v>
      </c>
      <c r="AV227" s="11" t="s">
        <v>80</v>
      </c>
      <c r="AW227" s="11" t="s">
        <v>34</v>
      </c>
      <c r="AX227" s="11" t="s">
        <v>78</v>
      </c>
      <c r="AY227" s="224" t="s">
        <v>118</v>
      </c>
    </row>
    <row r="228" spans="2:65" s="1" customFormat="1" ht="44.25" customHeight="1">
      <c r="B228" s="39"/>
      <c r="C228" s="181" t="s">
        <v>496</v>
      </c>
      <c r="D228" s="181" t="s">
        <v>119</v>
      </c>
      <c r="E228" s="182" t="s">
        <v>677</v>
      </c>
      <c r="F228" s="183" t="s">
        <v>678</v>
      </c>
      <c r="G228" s="184" t="s">
        <v>317</v>
      </c>
      <c r="H228" s="185">
        <v>24</v>
      </c>
      <c r="I228" s="186"/>
      <c r="J228" s="187">
        <f>ROUND(I228*H228,2)</f>
        <v>0</v>
      </c>
      <c r="K228" s="183" t="s">
        <v>21</v>
      </c>
      <c r="L228" s="59"/>
      <c r="M228" s="188" t="s">
        <v>21</v>
      </c>
      <c r="N228" s="189" t="s">
        <v>41</v>
      </c>
      <c r="O228" s="40"/>
      <c r="P228" s="190">
        <f>O228*H228</f>
        <v>0</v>
      </c>
      <c r="Q228" s="190">
        <v>0.08084</v>
      </c>
      <c r="R228" s="190">
        <f>Q228*H228</f>
        <v>1.9401599999999999</v>
      </c>
      <c r="S228" s="190">
        <v>0</v>
      </c>
      <c r="T228" s="191">
        <f>S228*H228</f>
        <v>0</v>
      </c>
      <c r="AR228" s="22" t="s">
        <v>117</v>
      </c>
      <c r="AT228" s="22" t="s">
        <v>119</v>
      </c>
      <c r="AU228" s="22" t="s">
        <v>80</v>
      </c>
      <c r="AY228" s="22" t="s">
        <v>118</v>
      </c>
      <c r="BE228" s="192">
        <f>IF(N228="základní",J228,0)</f>
        <v>0</v>
      </c>
      <c r="BF228" s="192">
        <f>IF(N228="snížená",J228,0)</f>
        <v>0</v>
      </c>
      <c r="BG228" s="192">
        <f>IF(N228="zákl. přenesená",J228,0)</f>
        <v>0</v>
      </c>
      <c r="BH228" s="192">
        <f>IF(N228="sníž. přenesená",J228,0)</f>
        <v>0</v>
      </c>
      <c r="BI228" s="192">
        <f>IF(N228="nulová",J228,0)</f>
        <v>0</v>
      </c>
      <c r="BJ228" s="22" t="s">
        <v>78</v>
      </c>
      <c r="BK228" s="192">
        <f>ROUND(I228*H228,2)</f>
        <v>0</v>
      </c>
      <c r="BL228" s="22" t="s">
        <v>117</v>
      </c>
      <c r="BM228" s="22" t="s">
        <v>679</v>
      </c>
    </row>
    <row r="229" spans="2:65" s="1" customFormat="1" ht="22.5" customHeight="1">
      <c r="B229" s="39"/>
      <c r="C229" s="242" t="s">
        <v>680</v>
      </c>
      <c r="D229" s="242" t="s">
        <v>249</v>
      </c>
      <c r="E229" s="243" t="s">
        <v>681</v>
      </c>
      <c r="F229" s="244" t="s">
        <v>682</v>
      </c>
      <c r="G229" s="245" t="s">
        <v>252</v>
      </c>
      <c r="H229" s="246">
        <v>0.48</v>
      </c>
      <c r="I229" s="247"/>
      <c r="J229" s="248">
        <f>ROUND(I229*H229,2)</f>
        <v>0</v>
      </c>
      <c r="K229" s="244" t="s">
        <v>284</v>
      </c>
      <c r="L229" s="249"/>
      <c r="M229" s="250" t="s">
        <v>21</v>
      </c>
      <c r="N229" s="251" t="s">
        <v>41</v>
      </c>
      <c r="O229" s="40"/>
      <c r="P229" s="190">
        <f>O229*H229</f>
        <v>0</v>
      </c>
      <c r="Q229" s="190">
        <v>1</v>
      </c>
      <c r="R229" s="190">
        <f>Q229*H229</f>
        <v>0.48</v>
      </c>
      <c r="S229" s="190">
        <v>0</v>
      </c>
      <c r="T229" s="191">
        <f>S229*H229</f>
        <v>0</v>
      </c>
      <c r="AR229" s="22" t="s">
        <v>147</v>
      </c>
      <c r="AT229" s="22" t="s">
        <v>249</v>
      </c>
      <c r="AU229" s="22" t="s">
        <v>80</v>
      </c>
      <c r="AY229" s="22" t="s">
        <v>118</v>
      </c>
      <c r="BE229" s="192">
        <f>IF(N229="základní",J229,0)</f>
        <v>0</v>
      </c>
      <c r="BF229" s="192">
        <f>IF(N229="snížená",J229,0)</f>
        <v>0</v>
      </c>
      <c r="BG229" s="192">
        <f>IF(N229="zákl. přenesená",J229,0)</f>
        <v>0</v>
      </c>
      <c r="BH229" s="192">
        <f>IF(N229="sníž. přenesená",J229,0)</f>
        <v>0</v>
      </c>
      <c r="BI229" s="192">
        <f>IF(N229="nulová",J229,0)</f>
        <v>0</v>
      </c>
      <c r="BJ229" s="22" t="s">
        <v>78</v>
      </c>
      <c r="BK229" s="192">
        <f>ROUND(I229*H229,2)</f>
        <v>0</v>
      </c>
      <c r="BL229" s="22" t="s">
        <v>117</v>
      </c>
      <c r="BM229" s="22" t="s">
        <v>683</v>
      </c>
    </row>
    <row r="230" spans="2:65" s="1" customFormat="1" ht="44.25" customHeight="1">
      <c r="B230" s="39"/>
      <c r="C230" s="181" t="s">
        <v>684</v>
      </c>
      <c r="D230" s="181" t="s">
        <v>119</v>
      </c>
      <c r="E230" s="182" t="s">
        <v>685</v>
      </c>
      <c r="F230" s="183" t="s">
        <v>686</v>
      </c>
      <c r="G230" s="184" t="s">
        <v>317</v>
      </c>
      <c r="H230" s="185">
        <v>24</v>
      </c>
      <c r="I230" s="186"/>
      <c r="J230" s="187">
        <f>ROUND(I230*H230,2)</f>
        <v>0</v>
      </c>
      <c r="K230" s="183" t="s">
        <v>21</v>
      </c>
      <c r="L230" s="59"/>
      <c r="M230" s="188" t="s">
        <v>21</v>
      </c>
      <c r="N230" s="189" t="s">
        <v>41</v>
      </c>
      <c r="O230" s="40"/>
      <c r="P230" s="190">
        <f>O230*H230</f>
        <v>0</v>
      </c>
      <c r="Q230" s="190">
        <v>0.10988</v>
      </c>
      <c r="R230" s="190">
        <f>Q230*H230</f>
        <v>2.6371200000000004</v>
      </c>
      <c r="S230" s="190">
        <v>0</v>
      </c>
      <c r="T230" s="191">
        <f>S230*H230</f>
        <v>0</v>
      </c>
      <c r="AR230" s="22" t="s">
        <v>117</v>
      </c>
      <c r="AT230" s="22" t="s">
        <v>119</v>
      </c>
      <c r="AU230" s="22" t="s">
        <v>80</v>
      </c>
      <c r="AY230" s="22" t="s">
        <v>118</v>
      </c>
      <c r="BE230" s="192">
        <f>IF(N230="základní",J230,0)</f>
        <v>0</v>
      </c>
      <c r="BF230" s="192">
        <f>IF(N230="snížená",J230,0)</f>
        <v>0</v>
      </c>
      <c r="BG230" s="192">
        <f>IF(N230="zákl. přenesená",J230,0)</f>
        <v>0</v>
      </c>
      <c r="BH230" s="192">
        <f>IF(N230="sníž. přenesená",J230,0)</f>
        <v>0</v>
      </c>
      <c r="BI230" s="192">
        <f>IF(N230="nulová",J230,0)</f>
        <v>0</v>
      </c>
      <c r="BJ230" s="22" t="s">
        <v>78</v>
      </c>
      <c r="BK230" s="192">
        <f>ROUND(I230*H230,2)</f>
        <v>0</v>
      </c>
      <c r="BL230" s="22" t="s">
        <v>117</v>
      </c>
      <c r="BM230" s="22" t="s">
        <v>687</v>
      </c>
    </row>
    <row r="231" spans="2:65" s="1" customFormat="1" ht="22.5" customHeight="1">
      <c r="B231" s="39"/>
      <c r="C231" s="242" t="s">
        <v>515</v>
      </c>
      <c r="D231" s="242" t="s">
        <v>249</v>
      </c>
      <c r="E231" s="243" t="s">
        <v>681</v>
      </c>
      <c r="F231" s="244" t="s">
        <v>682</v>
      </c>
      <c r="G231" s="245" t="s">
        <v>252</v>
      </c>
      <c r="H231" s="246">
        <v>0.48</v>
      </c>
      <c r="I231" s="247"/>
      <c r="J231" s="248">
        <f>ROUND(I231*H231,2)</f>
        <v>0</v>
      </c>
      <c r="K231" s="244" t="s">
        <v>284</v>
      </c>
      <c r="L231" s="249"/>
      <c r="M231" s="250" t="s">
        <v>21</v>
      </c>
      <c r="N231" s="251" t="s">
        <v>41</v>
      </c>
      <c r="O231" s="40"/>
      <c r="P231" s="190">
        <f>O231*H231</f>
        <v>0</v>
      </c>
      <c r="Q231" s="190">
        <v>1</v>
      </c>
      <c r="R231" s="190">
        <f>Q231*H231</f>
        <v>0.48</v>
      </c>
      <c r="S231" s="190">
        <v>0</v>
      </c>
      <c r="T231" s="191">
        <f>S231*H231</f>
        <v>0</v>
      </c>
      <c r="AR231" s="22" t="s">
        <v>147</v>
      </c>
      <c r="AT231" s="22" t="s">
        <v>249</v>
      </c>
      <c r="AU231" s="22" t="s">
        <v>80</v>
      </c>
      <c r="AY231" s="22" t="s">
        <v>118</v>
      </c>
      <c r="BE231" s="192">
        <f>IF(N231="základní",J231,0)</f>
        <v>0</v>
      </c>
      <c r="BF231" s="192">
        <f>IF(N231="snížená",J231,0)</f>
        <v>0</v>
      </c>
      <c r="BG231" s="192">
        <f>IF(N231="zákl. přenesená",J231,0)</f>
        <v>0</v>
      </c>
      <c r="BH231" s="192">
        <f>IF(N231="sníž. přenesená",J231,0)</f>
        <v>0</v>
      </c>
      <c r="BI231" s="192">
        <f>IF(N231="nulová",J231,0)</f>
        <v>0</v>
      </c>
      <c r="BJ231" s="22" t="s">
        <v>78</v>
      </c>
      <c r="BK231" s="192">
        <f>ROUND(I231*H231,2)</f>
        <v>0</v>
      </c>
      <c r="BL231" s="22" t="s">
        <v>117</v>
      </c>
      <c r="BM231" s="22" t="s">
        <v>688</v>
      </c>
    </row>
    <row r="232" spans="2:47" s="1" customFormat="1" ht="27">
      <c r="B232" s="39"/>
      <c r="C232" s="61"/>
      <c r="D232" s="209" t="s">
        <v>215</v>
      </c>
      <c r="E232" s="61"/>
      <c r="F232" s="210" t="s">
        <v>689</v>
      </c>
      <c r="G232" s="61"/>
      <c r="H232" s="61"/>
      <c r="I232" s="154"/>
      <c r="J232" s="61"/>
      <c r="K232" s="61"/>
      <c r="L232" s="59"/>
      <c r="M232" s="211"/>
      <c r="N232" s="40"/>
      <c r="O232" s="40"/>
      <c r="P232" s="40"/>
      <c r="Q232" s="40"/>
      <c r="R232" s="40"/>
      <c r="S232" s="40"/>
      <c r="T232" s="76"/>
      <c r="AT232" s="22" t="s">
        <v>215</v>
      </c>
      <c r="AU232" s="22" t="s">
        <v>80</v>
      </c>
    </row>
    <row r="233" spans="2:65" s="1" customFormat="1" ht="44.25" customHeight="1">
      <c r="B233" s="39"/>
      <c r="C233" s="181" t="s">
        <v>521</v>
      </c>
      <c r="D233" s="181" t="s">
        <v>119</v>
      </c>
      <c r="E233" s="182" t="s">
        <v>452</v>
      </c>
      <c r="F233" s="183" t="s">
        <v>453</v>
      </c>
      <c r="G233" s="184" t="s">
        <v>317</v>
      </c>
      <c r="H233" s="185">
        <v>98</v>
      </c>
      <c r="I233" s="186"/>
      <c r="J233" s="187">
        <f>ROUND(I233*H233,2)</f>
        <v>0</v>
      </c>
      <c r="K233" s="183" t="s">
        <v>178</v>
      </c>
      <c r="L233" s="59"/>
      <c r="M233" s="188" t="s">
        <v>21</v>
      </c>
      <c r="N233" s="189" t="s">
        <v>41</v>
      </c>
      <c r="O233" s="40"/>
      <c r="P233" s="190">
        <f>O233*H233</f>
        <v>0</v>
      </c>
      <c r="Q233" s="190">
        <v>0.1554</v>
      </c>
      <c r="R233" s="190">
        <f>Q233*H233</f>
        <v>15.2292</v>
      </c>
      <c r="S233" s="190">
        <v>0</v>
      </c>
      <c r="T233" s="191">
        <f>S233*H233</f>
        <v>0</v>
      </c>
      <c r="AR233" s="22" t="s">
        <v>117</v>
      </c>
      <c r="AT233" s="22" t="s">
        <v>119</v>
      </c>
      <c r="AU233" s="22" t="s">
        <v>80</v>
      </c>
      <c r="AY233" s="22" t="s">
        <v>118</v>
      </c>
      <c r="BE233" s="192">
        <f>IF(N233="základní",J233,0)</f>
        <v>0</v>
      </c>
      <c r="BF233" s="192">
        <f>IF(N233="snížená",J233,0)</f>
        <v>0</v>
      </c>
      <c r="BG233" s="192">
        <f>IF(N233="zákl. přenesená",J233,0)</f>
        <v>0</v>
      </c>
      <c r="BH233" s="192">
        <f>IF(N233="sníž. přenesená",J233,0)</f>
        <v>0</v>
      </c>
      <c r="BI233" s="192">
        <f>IF(N233="nulová",J233,0)</f>
        <v>0</v>
      </c>
      <c r="BJ233" s="22" t="s">
        <v>78</v>
      </c>
      <c r="BK233" s="192">
        <f>ROUND(I233*H233,2)</f>
        <v>0</v>
      </c>
      <c r="BL233" s="22" t="s">
        <v>117</v>
      </c>
      <c r="BM233" s="22" t="s">
        <v>690</v>
      </c>
    </row>
    <row r="234" spans="2:47" s="1" customFormat="1" ht="94.5">
      <c r="B234" s="39"/>
      <c r="C234" s="61"/>
      <c r="D234" s="212" t="s">
        <v>180</v>
      </c>
      <c r="E234" s="61"/>
      <c r="F234" s="213" t="s">
        <v>455</v>
      </c>
      <c r="G234" s="61"/>
      <c r="H234" s="61"/>
      <c r="I234" s="154"/>
      <c r="J234" s="61"/>
      <c r="K234" s="61"/>
      <c r="L234" s="59"/>
      <c r="M234" s="211"/>
      <c r="N234" s="40"/>
      <c r="O234" s="40"/>
      <c r="P234" s="40"/>
      <c r="Q234" s="40"/>
      <c r="R234" s="40"/>
      <c r="S234" s="40"/>
      <c r="T234" s="76"/>
      <c r="AT234" s="22" t="s">
        <v>180</v>
      </c>
      <c r="AU234" s="22" t="s">
        <v>80</v>
      </c>
    </row>
    <row r="235" spans="2:51" s="11" customFormat="1" ht="13.5">
      <c r="B235" s="214"/>
      <c r="C235" s="215"/>
      <c r="D235" s="212" t="s">
        <v>187</v>
      </c>
      <c r="E235" s="225" t="s">
        <v>21</v>
      </c>
      <c r="F235" s="226" t="s">
        <v>691</v>
      </c>
      <c r="G235" s="215"/>
      <c r="H235" s="227">
        <v>72</v>
      </c>
      <c r="I235" s="219"/>
      <c r="J235" s="215"/>
      <c r="K235" s="215"/>
      <c r="L235" s="220"/>
      <c r="M235" s="221"/>
      <c r="N235" s="222"/>
      <c r="O235" s="222"/>
      <c r="P235" s="222"/>
      <c r="Q235" s="222"/>
      <c r="R235" s="222"/>
      <c r="S235" s="222"/>
      <c r="T235" s="223"/>
      <c r="AT235" s="224" t="s">
        <v>187</v>
      </c>
      <c r="AU235" s="224" t="s">
        <v>80</v>
      </c>
      <c r="AV235" s="11" t="s">
        <v>80</v>
      </c>
      <c r="AW235" s="11" t="s">
        <v>34</v>
      </c>
      <c r="AX235" s="11" t="s">
        <v>70</v>
      </c>
      <c r="AY235" s="224" t="s">
        <v>118</v>
      </c>
    </row>
    <row r="236" spans="2:51" s="11" customFormat="1" ht="13.5">
      <c r="B236" s="214"/>
      <c r="C236" s="215"/>
      <c r="D236" s="212" t="s">
        <v>187</v>
      </c>
      <c r="E236" s="225" t="s">
        <v>21</v>
      </c>
      <c r="F236" s="226" t="s">
        <v>692</v>
      </c>
      <c r="G236" s="215"/>
      <c r="H236" s="227">
        <v>12</v>
      </c>
      <c r="I236" s="219"/>
      <c r="J236" s="215"/>
      <c r="K236" s="215"/>
      <c r="L236" s="220"/>
      <c r="M236" s="221"/>
      <c r="N236" s="222"/>
      <c r="O236" s="222"/>
      <c r="P236" s="222"/>
      <c r="Q236" s="222"/>
      <c r="R236" s="222"/>
      <c r="S236" s="222"/>
      <c r="T236" s="223"/>
      <c r="AT236" s="224" t="s">
        <v>187</v>
      </c>
      <c r="AU236" s="224" t="s">
        <v>80</v>
      </c>
      <c r="AV236" s="11" t="s">
        <v>80</v>
      </c>
      <c r="AW236" s="11" t="s">
        <v>34</v>
      </c>
      <c r="AX236" s="11" t="s">
        <v>70</v>
      </c>
      <c r="AY236" s="224" t="s">
        <v>118</v>
      </c>
    </row>
    <row r="237" spans="2:51" s="11" customFormat="1" ht="13.5">
      <c r="B237" s="214"/>
      <c r="C237" s="215"/>
      <c r="D237" s="212" t="s">
        <v>187</v>
      </c>
      <c r="E237" s="225" t="s">
        <v>21</v>
      </c>
      <c r="F237" s="226" t="s">
        <v>693</v>
      </c>
      <c r="G237" s="215"/>
      <c r="H237" s="227">
        <v>14</v>
      </c>
      <c r="I237" s="219"/>
      <c r="J237" s="215"/>
      <c r="K237" s="215"/>
      <c r="L237" s="220"/>
      <c r="M237" s="221"/>
      <c r="N237" s="222"/>
      <c r="O237" s="222"/>
      <c r="P237" s="222"/>
      <c r="Q237" s="222"/>
      <c r="R237" s="222"/>
      <c r="S237" s="222"/>
      <c r="T237" s="223"/>
      <c r="AT237" s="224" t="s">
        <v>187</v>
      </c>
      <c r="AU237" s="224" t="s">
        <v>80</v>
      </c>
      <c r="AV237" s="11" t="s">
        <v>80</v>
      </c>
      <c r="AW237" s="11" t="s">
        <v>34</v>
      </c>
      <c r="AX237" s="11" t="s">
        <v>70</v>
      </c>
      <c r="AY237" s="224" t="s">
        <v>118</v>
      </c>
    </row>
    <row r="238" spans="2:51" s="12" customFormat="1" ht="13.5">
      <c r="B238" s="228"/>
      <c r="C238" s="229"/>
      <c r="D238" s="209" t="s">
        <v>187</v>
      </c>
      <c r="E238" s="230" t="s">
        <v>21</v>
      </c>
      <c r="F238" s="231" t="s">
        <v>199</v>
      </c>
      <c r="G238" s="229"/>
      <c r="H238" s="232">
        <v>98</v>
      </c>
      <c r="I238" s="233"/>
      <c r="J238" s="229"/>
      <c r="K238" s="229"/>
      <c r="L238" s="234"/>
      <c r="M238" s="235"/>
      <c r="N238" s="236"/>
      <c r="O238" s="236"/>
      <c r="P238" s="236"/>
      <c r="Q238" s="236"/>
      <c r="R238" s="236"/>
      <c r="S238" s="236"/>
      <c r="T238" s="237"/>
      <c r="AT238" s="238" t="s">
        <v>187</v>
      </c>
      <c r="AU238" s="238" t="s">
        <v>80</v>
      </c>
      <c r="AV238" s="12" t="s">
        <v>117</v>
      </c>
      <c r="AW238" s="12" t="s">
        <v>34</v>
      </c>
      <c r="AX238" s="12" t="s">
        <v>78</v>
      </c>
      <c r="AY238" s="238" t="s">
        <v>118</v>
      </c>
    </row>
    <row r="239" spans="2:65" s="1" customFormat="1" ht="22.5" customHeight="1">
      <c r="B239" s="39"/>
      <c r="C239" s="242" t="s">
        <v>536</v>
      </c>
      <c r="D239" s="242" t="s">
        <v>249</v>
      </c>
      <c r="E239" s="243" t="s">
        <v>457</v>
      </c>
      <c r="F239" s="244" t="s">
        <v>458</v>
      </c>
      <c r="G239" s="245" t="s">
        <v>317</v>
      </c>
      <c r="H239" s="246">
        <v>12</v>
      </c>
      <c r="I239" s="247"/>
      <c r="J239" s="248">
        <f>ROUND(I239*H239,2)</f>
        <v>0</v>
      </c>
      <c r="K239" s="244" t="s">
        <v>284</v>
      </c>
      <c r="L239" s="249"/>
      <c r="M239" s="250" t="s">
        <v>21</v>
      </c>
      <c r="N239" s="251" t="s">
        <v>41</v>
      </c>
      <c r="O239" s="40"/>
      <c r="P239" s="190">
        <f>O239*H239</f>
        <v>0</v>
      </c>
      <c r="Q239" s="190">
        <v>0.085</v>
      </c>
      <c r="R239" s="190">
        <f>Q239*H239</f>
        <v>1.02</v>
      </c>
      <c r="S239" s="190">
        <v>0</v>
      </c>
      <c r="T239" s="191">
        <f>S239*H239</f>
        <v>0</v>
      </c>
      <c r="AR239" s="22" t="s">
        <v>147</v>
      </c>
      <c r="AT239" s="22" t="s">
        <v>249</v>
      </c>
      <c r="AU239" s="22" t="s">
        <v>80</v>
      </c>
      <c r="AY239" s="22" t="s">
        <v>118</v>
      </c>
      <c r="BE239" s="192">
        <f>IF(N239="základní",J239,0)</f>
        <v>0</v>
      </c>
      <c r="BF239" s="192">
        <f>IF(N239="snížená",J239,0)</f>
        <v>0</v>
      </c>
      <c r="BG239" s="192">
        <f>IF(N239="zákl. přenesená",J239,0)</f>
        <v>0</v>
      </c>
      <c r="BH239" s="192">
        <f>IF(N239="sníž. přenesená",J239,0)</f>
        <v>0</v>
      </c>
      <c r="BI239" s="192">
        <f>IF(N239="nulová",J239,0)</f>
        <v>0</v>
      </c>
      <c r="BJ239" s="22" t="s">
        <v>78</v>
      </c>
      <c r="BK239" s="192">
        <f>ROUND(I239*H239,2)</f>
        <v>0</v>
      </c>
      <c r="BL239" s="22" t="s">
        <v>117</v>
      </c>
      <c r="BM239" s="22" t="s">
        <v>694</v>
      </c>
    </row>
    <row r="240" spans="2:65" s="1" customFormat="1" ht="22.5" customHeight="1">
      <c r="B240" s="39"/>
      <c r="C240" s="242" t="s">
        <v>460</v>
      </c>
      <c r="D240" s="242" t="s">
        <v>249</v>
      </c>
      <c r="E240" s="243" t="s">
        <v>466</v>
      </c>
      <c r="F240" s="244" t="s">
        <v>467</v>
      </c>
      <c r="G240" s="245" t="s">
        <v>317</v>
      </c>
      <c r="H240" s="246">
        <v>72</v>
      </c>
      <c r="I240" s="247"/>
      <c r="J240" s="248">
        <f>ROUND(I240*H240,2)</f>
        <v>0</v>
      </c>
      <c r="K240" s="244" t="s">
        <v>284</v>
      </c>
      <c r="L240" s="249"/>
      <c r="M240" s="250" t="s">
        <v>21</v>
      </c>
      <c r="N240" s="251" t="s">
        <v>41</v>
      </c>
      <c r="O240" s="40"/>
      <c r="P240" s="190">
        <f>O240*H240</f>
        <v>0</v>
      </c>
      <c r="Q240" s="190">
        <v>0.058</v>
      </c>
      <c r="R240" s="190">
        <f>Q240*H240</f>
        <v>4.176</v>
      </c>
      <c r="S240" s="190">
        <v>0</v>
      </c>
      <c r="T240" s="191">
        <f>S240*H240</f>
        <v>0</v>
      </c>
      <c r="AR240" s="22" t="s">
        <v>147</v>
      </c>
      <c r="AT240" s="22" t="s">
        <v>249</v>
      </c>
      <c r="AU240" s="22" t="s">
        <v>80</v>
      </c>
      <c r="AY240" s="22" t="s">
        <v>118</v>
      </c>
      <c r="BE240" s="192">
        <f>IF(N240="základní",J240,0)</f>
        <v>0</v>
      </c>
      <c r="BF240" s="192">
        <f>IF(N240="snížená",J240,0)</f>
        <v>0</v>
      </c>
      <c r="BG240" s="192">
        <f>IF(N240="zákl. přenesená",J240,0)</f>
        <v>0</v>
      </c>
      <c r="BH240" s="192">
        <f>IF(N240="sníž. přenesená",J240,0)</f>
        <v>0</v>
      </c>
      <c r="BI240" s="192">
        <f>IF(N240="nulová",J240,0)</f>
        <v>0</v>
      </c>
      <c r="BJ240" s="22" t="s">
        <v>78</v>
      </c>
      <c r="BK240" s="192">
        <f>ROUND(I240*H240,2)</f>
        <v>0</v>
      </c>
      <c r="BL240" s="22" t="s">
        <v>117</v>
      </c>
      <c r="BM240" s="22" t="s">
        <v>695</v>
      </c>
    </row>
    <row r="241" spans="2:65" s="1" customFormat="1" ht="22.5" customHeight="1">
      <c r="B241" s="39"/>
      <c r="C241" s="242" t="s">
        <v>696</v>
      </c>
      <c r="D241" s="242" t="s">
        <v>249</v>
      </c>
      <c r="E241" s="243" t="s">
        <v>697</v>
      </c>
      <c r="F241" s="244" t="s">
        <v>698</v>
      </c>
      <c r="G241" s="245" t="s">
        <v>317</v>
      </c>
      <c r="H241" s="246">
        <v>12</v>
      </c>
      <c r="I241" s="247"/>
      <c r="J241" s="248">
        <f>ROUND(I241*H241,2)</f>
        <v>0</v>
      </c>
      <c r="K241" s="244" t="s">
        <v>284</v>
      </c>
      <c r="L241" s="249"/>
      <c r="M241" s="250" t="s">
        <v>21</v>
      </c>
      <c r="N241" s="251" t="s">
        <v>41</v>
      </c>
      <c r="O241" s="40"/>
      <c r="P241" s="190">
        <f>O241*H241</f>
        <v>0</v>
      </c>
      <c r="Q241" s="190">
        <v>0.225</v>
      </c>
      <c r="R241" s="190">
        <f>Q241*H241</f>
        <v>2.7</v>
      </c>
      <c r="S241" s="190">
        <v>0</v>
      </c>
      <c r="T241" s="191">
        <f>S241*H241</f>
        <v>0</v>
      </c>
      <c r="AR241" s="22" t="s">
        <v>147</v>
      </c>
      <c r="AT241" s="22" t="s">
        <v>249</v>
      </c>
      <c r="AU241" s="22" t="s">
        <v>80</v>
      </c>
      <c r="AY241" s="22" t="s">
        <v>118</v>
      </c>
      <c r="BE241" s="192">
        <f>IF(N241="základní",J241,0)</f>
        <v>0</v>
      </c>
      <c r="BF241" s="192">
        <f>IF(N241="snížená",J241,0)</f>
        <v>0</v>
      </c>
      <c r="BG241" s="192">
        <f>IF(N241="zákl. přenesená",J241,0)</f>
        <v>0</v>
      </c>
      <c r="BH241" s="192">
        <f>IF(N241="sníž. přenesená",J241,0)</f>
        <v>0</v>
      </c>
      <c r="BI241" s="192">
        <f>IF(N241="nulová",J241,0)</f>
        <v>0</v>
      </c>
      <c r="BJ241" s="22" t="s">
        <v>78</v>
      </c>
      <c r="BK241" s="192">
        <f>ROUND(I241*H241,2)</f>
        <v>0</v>
      </c>
      <c r="BL241" s="22" t="s">
        <v>117</v>
      </c>
      <c r="BM241" s="22" t="s">
        <v>699</v>
      </c>
    </row>
    <row r="242" spans="2:65" s="1" customFormat="1" ht="22.5" customHeight="1">
      <c r="B242" s="39"/>
      <c r="C242" s="242" t="s">
        <v>465</v>
      </c>
      <c r="D242" s="242" t="s">
        <v>249</v>
      </c>
      <c r="E242" s="243" t="s">
        <v>700</v>
      </c>
      <c r="F242" s="244" t="s">
        <v>701</v>
      </c>
      <c r="G242" s="245" t="s">
        <v>317</v>
      </c>
      <c r="H242" s="246">
        <v>2</v>
      </c>
      <c r="I242" s="247"/>
      <c r="J242" s="248">
        <f>ROUND(I242*H242,2)</f>
        <v>0</v>
      </c>
      <c r="K242" s="244" t="s">
        <v>284</v>
      </c>
      <c r="L242" s="249"/>
      <c r="M242" s="250" t="s">
        <v>21</v>
      </c>
      <c r="N242" s="251" t="s">
        <v>41</v>
      </c>
      <c r="O242" s="40"/>
      <c r="P242" s="190">
        <f>O242*H242</f>
        <v>0</v>
      </c>
      <c r="Q242" s="190">
        <v>0.15</v>
      </c>
      <c r="R242" s="190">
        <f>Q242*H242</f>
        <v>0.3</v>
      </c>
      <c r="S242" s="190">
        <v>0</v>
      </c>
      <c r="T242" s="191">
        <f>S242*H242</f>
        <v>0</v>
      </c>
      <c r="AR242" s="22" t="s">
        <v>147</v>
      </c>
      <c r="AT242" s="22" t="s">
        <v>249</v>
      </c>
      <c r="AU242" s="22" t="s">
        <v>80</v>
      </c>
      <c r="AY242" s="22" t="s">
        <v>118</v>
      </c>
      <c r="BE242" s="192">
        <f>IF(N242="základní",J242,0)</f>
        <v>0</v>
      </c>
      <c r="BF242" s="192">
        <f>IF(N242="snížená",J242,0)</f>
        <v>0</v>
      </c>
      <c r="BG242" s="192">
        <f>IF(N242="zákl. přenesená",J242,0)</f>
        <v>0</v>
      </c>
      <c r="BH242" s="192">
        <f>IF(N242="sníž. přenesená",J242,0)</f>
        <v>0</v>
      </c>
      <c r="BI242" s="192">
        <f>IF(N242="nulová",J242,0)</f>
        <v>0</v>
      </c>
      <c r="BJ242" s="22" t="s">
        <v>78</v>
      </c>
      <c r="BK242" s="192">
        <f>ROUND(I242*H242,2)</f>
        <v>0</v>
      </c>
      <c r="BL242" s="22" t="s">
        <v>117</v>
      </c>
      <c r="BM242" s="22" t="s">
        <v>702</v>
      </c>
    </row>
    <row r="243" spans="2:65" s="1" customFormat="1" ht="22.5" customHeight="1">
      <c r="B243" s="39"/>
      <c r="C243" s="181" t="s">
        <v>351</v>
      </c>
      <c r="D243" s="181" t="s">
        <v>119</v>
      </c>
      <c r="E243" s="182" t="s">
        <v>470</v>
      </c>
      <c r="F243" s="183" t="s">
        <v>471</v>
      </c>
      <c r="G243" s="184" t="s">
        <v>317</v>
      </c>
      <c r="H243" s="185">
        <v>99</v>
      </c>
      <c r="I243" s="186"/>
      <c r="J243" s="187">
        <f>ROUND(I243*H243,2)</f>
        <v>0</v>
      </c>
      <c r="K243" s="183" t="s">
        <v>178</v>
      </c>
      <c r="L243" s="59"/>
      <c r="M243" s="188" t="s">
        <v>21</v>
      </c>
      <c r="N243" s="189" t="s">
        <v>41</v>
      </c>
      <c r="O243" s="40"/>
      <c r="P243" s="190">
        <f>O243*H243</f>
        <v>0</v>
      </c>
      <c r="Q243" s="190">
        <v>0</v>
      </c>
      <c r="R243" s="190">
        <f>Q243*H243</f>
        <v>0</v>
      </c>
      <c r="S243" s="190">
        <v>0</v>
      </c>
      <c r="T243" s="191">
        <f>S243*H243</f>
        <v>0</v>
      </c>
      <c r="AR243" s="22" t="s">
        <v>117</v>
      </c>
      <c r="AT243" s="22" t="s">
        <v>119</v>
      </c>
      <c r="AU243" s="22" t="s">
        <v>80</v>
      </c>
      <c r="AY243" s="22" t="s">
        <v>118</v>
      </c>
      <c r="BE243" s="192">
        <f>IF(N243="základní",J243,0)</f>
        <v>0</v>
      </c>
      <c r="BF243" s="192">
        <f>IF(N243="snížená",J243,0)</f>
        <v>0</v>
      </c>
      <c r="BG243" s="192">
        <f>IF(N243="zákl. přenesená",J243,0)</f>
        <v>0</v>
      </c>
      <c r="BH243" s="192">
        <f>IF(N243="sníž. přenesená",J243,0)</f>
        <v>0</v>
      </c>
      <c r="BI243" s="192">
        <f>IF(N243="nulová",J243,0)</f>
        <v>0</v>
      </c>
      <c r="BJ243" s="22" t="s">
        <v>78</v>
      </c>
      <c r="BK243" s="192">
        <f>ROUND(I243*H243,2)</f>
        <v>0</v>
      </c>
      <c r="BL243" s="22" t="s">
        <v>117</v>
      </c>
      <c r="BM243" s="22" t="s">
        <v>703</v>
      </c>
    </row>
    <row r="244" spans="2:47" s="1" customFormat="1" ht="27">
      <c r="B244" s="39"/>
      <c r="C244" s="61"/>
      <c r="D244" s="212" t="s">
        <v>180</v>
      </c>
      <c r="E244" s="61"/>
      <c r="F244" s="213" t="s">
        <v>473</v>
      </c>
      <c r="G244" s="61"/>
      <c r="H244" s="61"/>
      <c r="I244" s="154"/>
      <c r="J244" s="61"/>
      <c r="K244" s="61"/>
      <c r="L244" s="59"/>
      <c r="M244" s="211"/>
      <c r="N244" s="40"/>
      <c r="O244" s="40"/>
      <c r="P244" s="40"/>
      <c r="Q244" s="40"/>
      <c r="R244" s="40"/>
      <c r="S244" s="40"/>
      <c r="T244" s="76"/>
      <c r="AT244" s="22" t="s">
        <v>180</v>
      </c>
      <c r="AU244" s="22" t="s">
        <v>80</v>
      </c>
    </row>
    <row r="245" spans="2:51" s="11" customFormat="1" ht="13.5">
      <c r="B245" s="214"/>
      <c r="C245" s="215"/>
      <c r="D245" s="209" t="s">
        <v>187</v>
      </c>
      <c r="E245" s="216" t="s">
        <v>21</v>
      </c>
      <c r="F245" s="217" t="s">
        <v>704</v>
      </c>
      <c r="G245" s="215"/>
      <c r="H245" s="218">
        <v>99</v>
      </c>
      <c r="I245" s="219"/>
      <c r="J245" s="215"/>
      <c r="K245" s="215"/>
      <c r="L245" s="220"/>
      <c r="M245" s="221"/>
      <c r="N245" s="222"/>
      <c r="O245" s="222"/>
      <c r="P245" s="222"/>
      <c r="Q245" s="222"/>
      <c r="R245" s="222"/>
      <c r="S245" s="222"/>
      <c r="T245" s="223"/>
      <c r="AT245" s="224" t="s">
        <v>187</v>
      </c>
      <c r="AU245" s="224" t="s">
        <v>80</v>
      </c>
      <c r="AV245" s="11" t="s">
        <v>80</v>
      </c>
      <c r="AW245" s="11" t="s">
        <v>34</v>
      </c>
      <c r="AX245" s="11" t="s">
        <v>78</v>
      </c>
      <c r="AY245" s="224" t="s">
        <v>118</v>
      </c>
    </row>
    <row r="246" spans="2:65" s="1" customFormat="1" ht="44.25" customHeight="1">
      <c r="B246" s="39"/>
      <c r="C246" s="181" t="s">
        <v>355</v>
      </c>
      <c r="D246" s="181" t="s">
        <v>119</v>
      </c>
      <c r="E246" s="182" t="s">
        <v>475</v>
      </c>
      <c r="F246" s="183" t="s">
        <v>476</v>
      </c>
      <c r="G246" s="184" t="s">
        <v>177</v>
      </c>
      <c r="H246" s="185">
        <v>105</v>
      </c>
      <c r="I246" s="186"/>
      <c r="J246" s="187">
        <f>ROUND(I246*H246,2)</f>
        <v>0</v>
      </c>
      <c r="K246" s="183" t="s">
        <v>178</v>
      </c>
      <c r="L246" s="59"/>
      <c r="M246" s="188" t="s">
        <v>21</v>
      </c>
      <c r="N246" s="189" t="s">
        <v>41</v>
      </c>
      <c r="O246" s="40"/>
      <c r="P246" s="190">
        <f>O246*H246</f>
        <v>0</v>
      </c>
      <c r="Q246" s="190">
        <v>0</v>
      </c>
      <c r="R246" s="190">
        <f>Q246*H246</f>
        <v>0</v>
      </c>
      <c r="S246" s="190">
        <v>0.02</v>
      </c>
      <c r="T246" s="191">
        <f>S246*H246</f>
        <v>2.1</v>
      </c>
      <c r="AR246" s="22" t="s">
        <v>117</v>
      </c>
      <c r="AT246" s="22" t="s">
        <v>119</v>
      </c>
      <c r="AU246" s="22" t="s">
        <v>80</v>
      </c>
      <c r="AY246" s="22" t="s">
        <v>118</v>
      </c>
      <c r="BE246" s="192">
        <f>IF(N246="základní",J246,0)</f>
        <v>0</v>
      </c>
      <c r="BF246" s="192">
        <f>IF(N246="snížená",J246,0)</f>
        <v>0</v>
      </c>
      <c r="BG246" s="192">
        <f>IF(N246="zákl. přenesená",J246,0)</f>
        <v>0</v>
      </c>
      <c r="BH246" s="192">
        <f>IF(N246="sníž. přenesená",J246,0)</f>
        <v>0</v>
      </c>
      <c r="BI246" s="192">
        <f>IF(N246="nulová",J246,0)</f>
        <v>0</v>
      </c>
      <c r="BJ246" s="22" t="s">
        <v>78</v>
      </c>
      <c r="BK246" s="192">
        <f>ROUND(I246*H246,2)</f>
        <v>0</v>
      </c>
      <c r="BL246" s="22" t="s">
        <v>117</v>
      </c>
      <c r="BM246" s="22" t="s">
        <v>705</v>
      </c>
    </row>
    <row r="247" spans="2:47" s="1" customFormat="1" ht="67.5">
      <c r="B247" s="39"/>
      <c r="C247" s="61"/>
      <c r="D247" s="212" t="s">
        <v>180</v>
      </c>
      <c r="E247" s="61"/>
      <c r="F247" s="213" t="s">
        <v>478</v>
      </c>
      <c r="G247" s="61"/>
      <c r="H247" s="61"/>
      <c r="I247" s="154"/>
      <c r="J247" s="61"/>
      <c r="K247" s="61"/>
      <c r="L247" s="59"/>
      <c r="M247" s="211"/>
      <c r="N247" s="40"/>
      <c r="O247" s="40"/>
      <c r="P247" s="40"/>
      <c r="Q247" s="40"/>
      <c r="R247" s="40"/>
      <c r="S247" s="40"/>
      <c r="T247" s="76"/>
      <c r="AT247" s="22" t="s">
        <v>180</v>
      </c>
      <c r="AU247" s="22" t="s">
        <v>80</v>
      </c>
    </row>
    <row r="248" spans="2:47" s="1" customFormat="1" ht="27">
      <c r="B248" s="39"/>
      <c r="C248" s="61"/>
      <c r="D248" s="212" t="s">
        <v>215</v>
      </c>
      <c r="E248" s="61"/>
      <c r="F248" s="213" t="s">
        <v>479</v>
      </c>
      <c r="G248" s="61"/>
      <c r="H248" s="61"/>
      <c r="I248" s="154"/>
      <c r="J248" s="61"/>
      <c r="K248" s="61"/>
      <c r="L248" s="59"/>
      <c r="M248" s="211"/>
      <c r="N248" s="40"/>
      <c r="O248" s="40"/>
      <c r="P248" s="40"/>
      <c r="Q248" s="40"/>
      <c r="R248" s="40"/>
      <c r="S248" s="40"/>
      <c r="T248" s="76"/>
      <c r="AT248" s="22" t="s">
        <v>215</v>
      </c>
      <c r="AU248" s="22" t="s">
        <v>80</v>
      </c>
    </row>
    <row r="249" spans="2:51" s="11" customFormat="1" ht="13.5">
      <c r="B249" s="214"/>
      <c r="C249" s="215"/>
      <c r="D249" s="209" t="s">
        <v>187</v>
      </c>
      <c r="E249" s="216" t="s">
        <v>21</v>
      </c>
      <c r="F249" s="217" t="s">
        <v>706</v>
      </c>
      <c r="G249" s="215"/>
      <c r="H249" s="218">
        <v>105</v>
      </c>
      <c r="I249" s="219"/>
      <c r="J249" s="215"/>
      <c r="K249" s="215"/>
      <c r="L249" s="220"/>
      <c r="M249" s="221"/>
      <c r="N249" s="222"/>
      <c r="O249" s="222"/>
      <c r="P249" s="222"/>
      <c r="Q249" s="222"/>
      <c r="R249" s="222"/>
      <c r="S249" s="222"/>
      <c r="T249" s="223"/>
      <c r="AT249" s="224" t="s">
        <v>187</v>
      </c>
      <c r="AU249" s="224" t="s">
        <v>80</v>
      </c>
      <c r="AV249" s="11" t="s">
        <v>80</v>
      </c>
      <c r="AW249" s="11" t="s">
        <v>34</v>
      </c>
      <c r="AX249" s="11" t="s">
        <v>78</v>
      </c>
      <c r="AY249" s="224" t="s">
        <v>118</v>
      </c>
    </row>
    <row r="250" spans="2:65" s="1" customFormat="1" ht="44.25" customHeight="1">
      <c r="B250" s="39"/>
      <c r="C250" s="181" t="s">
        <v>182</v>
      </c>
      <c r="D250" s="181" t="s">
        <v>119</v>
      </c>
      <c r="E250" s="182" t="s">
        <v>492</v>
      </c>
      <c r="F250" s="183" t="s">
        <v>493</v>
      </c>
      <c r="G250" s="184" t="s">
        <v>406</v>
      </c>
      <c r="H250" s="185">
        <v>1</v>
      </c>
      <c r="I250" s="186"/>
      <c r="J250" s="187">
        <f>ROUND(I250*H250,2)</f>
        <v>0</v>
      </c>
      <c r="K250" s="183" t="s">
        <v>178</v>
      </c>
      <c r="L250" s="59"/>
      <c r="M250" s="188" t="s">
        <v>21</v>
      </c>
      <c r="N250" s="189" t="s">
        <v>41</v>
      </c>
      <c r="O250" s="40"/>
      <c r="P250" s="190">
        <f>O250*H250</f>
        <v>0</v>
      </c>
      <c r="Q250" s="190">
        <v>0</v>
      </c>
      <c r="R250" s="190">
        <f>Q250*H250</f>
        <v>0</v>
      </c>
      <c r="S250" s="190">
        <v>0.004</v>
      </c>
      <c r="T250" s="191">
        <f>S250*H250</f>
        <v>0.004</v>
      </c>
      <c r="AR250" s="22" t="s">
        <v>117</v>
      </c>
      <c r="AT250" s="22" t="s">
        <v>119</v>
      </c>
      <c r="AU250" s="22" t="s">
        <v>80</v>
      </c>
      <c r="AY250" s="22" t="s">
        <v>118</v>
      </c>
      <c r="BE250" s="192">
        <f>IF(N250="základní",J250,0)</f>
        <v>0</v>
      </c>
      <c r="BF250" s="192">
        <f>IF(N250="snížená",J250,0)</f>
        <v>0</v>
      </c>
      <c r="BG250" s="192">
        <f>IF(N250="zákl. přenesená",J250,0)</f>
        <v>0</v>
      </c>
      <c r="BH250" s="192">
        <f>IF(N250="sníž. přenesená",J250,0)</f>
        <v>0</v>
      </c>
      <c r="BI250" s="192">
        <f>IF(N250="nulová",J250,0)</f>
        <v>0</v>
      </c>
      <c r="BJ250" s="22" t="s">
        <v>78</v>
      </c>
      <c r="BK250" s="192">
        <f>ROUND(I250*H250,2)</f>
        <v>0</v>
      </c>
      <c r="BL250" s="22" t="s">
        <v>117</v>
      </c>
      <c r="BM250" s="22" t="s">
        <v>707</v>
      </c>
    </row>
    <row r="251" spans="2:47" s="1" customFormat="1" ht="40.5">
      <c r="B251" s="39"/>
      <c r="C251" s="61"/>
      <c r="D251" s="212" t="s">
        <v>180</v>
      </c>
      <c r="E251" s="61"/>
      <c r="F251" s="213" t="s">
        <v>495</v>
      </c>
      <c r="G251" s="61"/>
      <c r="H251" s="61"/>
      <c r="I251" s="154"/>
      <c r="J251" s="61"/>
      <c r="K251" s="61"/>
      <c r="L251" s="59"/>
      <c r="M251" s="211"/>
      <c r="N251" s="40"/>
      <c r="O251" s="40"/>
      <c r="P251" s="40"/>
      <c r="Q251" s="40"/>
      <c r="R251" s="40"/>
      <c r="S251" s="40"/>
      <c r="T251" s="76"/>
      <c r="AT251" s="22" t="s">
        <v>180</v>
      </c>
      <c r="AU251" s="22" t="s">
        <v>80</v>
      </c>
    </row>
    <row r="252" spans="2:47" s="1" customFormat="1" ht="27">
      <c r="B252" s="39"/>
      <c r="C252" s="61"/>
      <c r="D252" s="212" t="s">
        <v>215</v>
      </c>
      <c r="E252" s="61"/>
      <c r="F252" s="213" t="s">
        <v>708</v>
      </c>
      <c r="G252" s="61"/>
      <c r="H252" s="61"/>
      <c r="I252" s="154"/>
      <c r="J252" s="61"/>
      <c r="K252" s="61"/>
      <c r="L252" s="59"/>
      <c r="M252" s="211"/>
      <c r="N252" s="40"/>
      <c r="O252" s="40"/>
      <c r="P252" s="40"/>
      <c r="Q252" s="40"/>
      <c r="R252" s="40"/>
      <c r="S252" s="40"/>
      <c r="T252" s="76"/>
      <c r="AT252" s="22" t="s">
        <v>215</v>
      </c>
      <c r="AU252" s="22" t="s">
        <v>80</v>
      </c>
    </row>
    <row r="253" spans="2:51" s="11" customFormat="1" ht="13.5">
      <c r="B253" s="214"/>
      <c r="C253" s="215"/>
      <c r="D253" s="209" t="s">
        <v>187</v>
      </c>
      <c r="E253" s="216" t="s">
        <v>21</v>
      </c>
      <c r="F253" s="217" t="s">
        <v>652</v>
      </c>
      <c r="G253" s="215"/>
      <c r="H253" s="218">
        <v>1</v>
      </c>
      <c r="I253" s="219"/>
      <c r="J253" s="215"/>
      <c r="K253" s="215"/>
      <c r="L253" s="220"/>
      <c r="M253" s="221"/>
      <c r="N253" s="222"/>
      <c r="O253" s="222"/>
      <c r="P253" s="222"/>
      <c r="Q253" s="222"/>
      <c r="R253" s="222"/>
      <c r="S253" s="222"/>
      <c r="T253" s="223"/>
      <c r="AT253" s="224" t="s">
        <v>187</v>
      </c>
      <c r="AU253" s="224" t="s">
        <v>80</v>
      </c>
      <c r="AV253" s="11" t="s">
        <v>80</v>
      </c>
      <c r="AW253" s="11" t="s">
        <v>34</v>
      </c>
      <c r="AX253" s="11" t="s">
        <v>78</v>
      </c>
      <c r="AY253" s="224" t="s">
        <v>118</v>
      </c>
    </row>
    <row r="254" spans="2:65" s="1" customFormat="1" ht="31.5" customHeight="1">
      <c r="B254" s="39"/>
      <c r="C254" s="181" t="s">
        <v>326</v>
      </c>
      <c r="D254" s="181" t="s">
        <v>119</v>
      </c>
      <c r="E254" s="182" t="s">
        <v>709</v>
      </c>
      <c r="F254" s="183" t="s">
        <v>710</v>
      </c>
      <c r="G254" s="184" t="s">
        <v>317</v>
      </c>
      <c r="H254" s="185">
        <v>34</v>
      </c>
      <c r="I254" s="186"/>
      <c r="J254" s="187">
        <f>ROUND(I254*H254,2)</f>
        <v>0</v>
      </c>
      <c r="K254" s="183" t="s">
        <v>178</v>
      </c>
      <c r="L254" s="59"/>
      <c r="M254" s="188" t="s">
        <v>21</v>
      </c>
      <c r="N254" s="189" t="s">
        <v>41</v>
      </c>
      <c r="O254" s="40"/>
      <c r="P254" s="190">
        <f>O254*H254</f>
        <v>0</v>
      </c>
      <c r="Q254" s="190">
        <v>0</v>
      </c>
      <c r="R254" s="190">
        <f>Q254*H254</f>
        <v>0</v>
      </c>
      <c r="S254" s="190">
        <v>0</v>
      </c>
      <c r="T254" s="191">
        <f>S254*H254</f>
        <v>0</v>
      </c>
      <c r="AR254" s="22" t="s">
        <v>117</v>
      </c>
      <c r="AT254" s="22" t="s">
        <v>119</v>
      </c>
      <c r="AU254" s="22" t="s">
        <v>80</v>
      </c>
      <c r="AY254" s="22" t="s">
        <v>118</v>
      </c>
      <c r="BE254" s="192">
        <f>IF(N254="základní",J254,0)</f>
        <v>0</v>
      </c>
      <c r="BF254" s="192">
        <f>IF(N254="snížená",J254,0)</f>
        <v>0</v>
      </c>
      <c r="BG254" s="192">
        <f>IF(N254="zákl. přenesená",J254,0)</f>
        <v>0</v>
      </c>
      <c r="BH254" s="192">
        <f>IF(N254="sníž. přenesená",J254,0)</f>
        <v>0</v>
      </c>
      <c r="BI254" s="192">
        <f>IF(N254="nulová",J254,0)</f>
        <v>0</v>
      </c>
      <c r="BJ254" s="22" t="s">
        <v>78</v>
      </c>
      <c r="BK254" s="192">
        <f>ROUND(I254*H254,2)</f>
        <v>0</v>
      </c>
      <c r="BL254" s="22" t="s">
        <v>117</v>
      </c>
      <c r="BM254" s="22" t="s">
        <v>711</v>
      </c>
    </row>
    <row r="255" spans="2:47" s="1" customFormat="1" ht="54">
      <c r="B255" s="39"/>
      <c r="C255" s="61"/>
      <c r="D255" s="209" t="s">
        <v>180</v>
      </c>
      <c r="E255" s="61"/>
      <c r="F255" s="210" t="s">
        <v>500</v>
      </c>
      <c r="G255" s="61"/>
      <c r="H255" s="61"/>
      <c r="I255" s="154"/>
      <c r="J255" s="61"/>
      <c r="K255" s="61"/>
      <c r="L255" s="59"/>
      <c r="M255" s="211"/>
      <c r="N255" s="40"/>
      <c r="O255" s="40"/>
      <c r="P255" s="40"/>
      <c r="Q255" s="40"/>
      <c r="R255" s="40"/>
      <c r="S255" s="40"/>
      <c r="T255" s="76"/>
      <c r="AT255" s="22" t="s">
        <v>180</v>
      </c>
      <c r="AU255" s="22" t="s">
        <v>80</v>
      </c>
    </row>
    <row r="256" spans="2:65" s="1" customFormat="1" ht="22.5" customHeight="1">
      <c r="B256" s="39"/>
      <c r="C256" s="181" t="s">
        <v>383</v>
      </c>
      <c r="D256" s="181" t="s">
        <v>119</v>
      </c>
      <c r="E256" s="182" t="s">
        <v>497</v>
      </c>
      <c r="F256" s="183" t="s">
        <v>498</v>
      </c>
      <c r="G256" s="184" t="s">
        <v>177</v>
      </c>
      <c r="H256" s="185">
        <v>5.58</v>
      </c>
      <c r="I256" s="186"/>
      <c r="J256" s="187">
        <f>ROUND(I256*H256,2)</f>
        <v>0</v>
      </c>
      <c r="K256" s="183" t="s">
        <v>178</v>
      </c>
      <c r="L256" s="59"/>
      <c r="M256" s="188" t="s">
        <v>21</v>
      </c>
      <c r="N256" s="189" t="s">
        <v>41</v>
      </c>
      <c r="O256" s="40"/>
      <c r="P256" s="190">
        <f>O256*H256</f>
        <v>0</v>
      </c>
      <c r="Q256" s="190">
        <v>0</v>
      </c>
      <c r="R256" s="190">
        <f>Q256*H256</f>
        <v>0</v>
      </c>
      <c r="S256" s="190">
        <v>0</v>
      </c>
      <c r="T256" s="191">
        <f>S256*H256</f>
        <v>0</v>
      </c>
      <c r="AR256" s="22" t="s">
        <v>117</v>
      </c>
      <c r="AT256" s="22" t="s">
        <v>119</v>
      </c>
      <c r="AU256" s="22" t="s">
        <v>80</v>
      </c>
      <c r="AY256" s="22" t="s">
        <v>118</v>
      </c>
      <c r="BE256" s="192">
        <f>IF(N256="základní",J256,0)</f>
        <v>0</v>
      </c>
      <c r="BF256" s="192">
        <f>IF(N256="snížená",J256,0)</f>
        <v>0</v>
      </c>
      <c r="BG256" s="192">
        <f>IF(N256="zákl. přenesená",J256,0)</f>
        <v>0</v>
      </c>
      <c r="BH256" s="192">
        <f>IF(N256="sníž. přenesená",J256,0)</f>
        <v>0</v>
      </c>
      <c r="BI256" s="192">
        <f>IF(N256="nulová",J256,0)</f>
        <v>0</v>
      </c>
      <c r="BJ256" s="22" t="s">
        <v>78</v>
      </c>
      <c r="BK256" s="192">
        <f>ROUND(I256*H256,2)</f>
        <v>0</v>
      </c>
      <c r="BL256" s="22" t="s">
        <v>117</v>
      </c>
      <c r="BM256" s="22" t="s">
        <v>712</v>
      </c>
    </row>
    <row r="257" spans="2:47" s="1" customFormat="1" ht="54">
      <c r="B257" s="39"/>
      <c r="C257" s="61"/>
      <c r="D257" s="212" t="s">
        <v>180</v>
      </c>
      <c r="E257" s="61"/>
      <c r="F257" s="213" t="s">
        <v>500</v>
      </c>
      <c r="G257" s="61"/>
      <c r="H257" s="61"/>
      <c r="I257" s="154"/>
      <c r="J257" s="61"/>
      <c r="K257" s="61"/>
      <c r="L257" s="59"/>
      <c r="M257" s="211"/>
      <c r="N257" s="40"/>
      <c r="O257" s="40"/>
      <c r="P257" s="40"/>
      <c r="Q257" s="40"/>
      <c r="R257" s="40"/>
      <c r="S257" s="40"/>
      <c r="T257" s="76"/>
      <c r="AT257" s="22" t="s">
        <v>180</v>
      </c>
      <c r="AU257" s="22" t="s">
        <v>80</v>
      </c>
    </row>
    <row r="258" spans="2:51" s="11" customFormat="1" ht="13.5">
      <c r="B258" s="214"/>
      <c r="C258" s="215"/>
      <c r="D258" s="209" t="s">
        <v>187</v>
      </c>
      <c r="E258" s="216" t="s">
        <v>21</v>
      </c>
      <c r="F258" s="217" t="s">
        <v>713</v>
      </c>
      <c r="G258" s="215"/>
      <c r="H258" s="218">
        <v>5.58</v>
      </c>
      <c r="I258" s="219"/>
      <c r="J258" s="215"/>
      <c r="K258" s="215"/>
      <c r="L258" s="220"/>
      <c r="M258" s="221"/>
      <c r="N258" s="222"/>
      <c r="O258" s="222"/>
      <c r="P258" s="222"/>
      <c r="Q258" s="222"/>
      <c r="R258" s="222"/>
      <c r="S258" s="222"/>
      <c r="T258" s="223"/>
      <c r="AT258" s="224" t="s">
        <v>187</v>
      </c>
      <c r="AU258" s="224" t="s">
        <v>80</v>
      </c>
      <c r="AV258" s="11" t="s">
        <v>80</v>
      </c>
      <c r="AW258" s="11" t="s">
        <v>34</v>
      </c>
      <c r="AX258" s="11" t="s">
        <v>78</v>
      </c>
      <c r="AY258" s="224" t="s">
        <v>118</v>
      </c>
    </row>
    <row r="259" spans="2:65" s="1" customFormat="1" ht="31.5" customHeight="1">
      <c r="B259" s="39"/>
      <c r="C259" s="181" t="s">
        <v>714</v>
      </c>
      <c r="D259" s="181" t="s">
        <v>119</v>
      </c>
      <c r="E259" s="182" t="s">
        <v>503</v>
      </c>
      <c r="F259" s="183" t="s">
        <v>504</v>
      </c>
      <c r="G259" s="184" t="s">
        <v>252</v>
      </c>
      <c r="H259" s="185">
        <v>27.721</v>
      </c>
      <c r="I259" s="186"/>
      <c r="J259" s="187">
        <f>ROUND(I259*H259,2)</f>
        <v>0</v>
      </c>
      <c r="K259" s="183" t="s">
        <v>178</v>
      </c>
      <c r="L259" s="59"/>
      <c r="M259" s="188" t="s">
        <v>21</v>
      </c>
      <c r="N259" s="189" t="s">
        <v>41</v>
      </c>
      <c r="O259" s="40"/>
      <c r="P259" s="190">
        <f>O259*H259</f>
        <v>0</v>
      </c>
      <c r="Q259" s="190">
        <v>0</v>
      </c>
      <c r="R259" s="190">
        <f>Q259*H259</f>
        <v>0</v>
      </c>
      <c r="S259" s="190">
        <v>0</v>
      </c>
      <c r="T259" s="191">
        <f>S259*H259</f>
        <v>0</v>
      </c>
      <c r="AR259" s="22" t="s">
        <v>117</v>
      </c>
      <c r="AT259" s="22" t="s">
        <v>119</v>
      </c>
      <c r="AU259" s="22" t="s">
        <v>80</v>
      </c>
      <c r="AY259" s="22" t="s">
        <v>118</v>
      </c>
      <c r="BE259" s="192">
        <f>IF(N259="základní",J259,0)</f>
        <v>0</v>
      </c>
      <c r="BF259" s="192">
        <f>IF(N259="snížená",J259,0)</f>
        <v>0</v>
      </c>
      <c r="BG259" s="192">
        <f>IF(N259="zákl. přenesená",J259,0)</f>
        <v>0</v>
      </c>
      <c r="BH259" s="192">
        <f>IF(N259="sníž. přenesená",J259,0)</f>
        <v>0</v>
      </c>
      <c r="BI259" s="192">
        <f>IF(N259="nulová",J259,0)</f>
        <v>0</v>
      </c>
      <c r="BJ259" s="22" t="s">
        <v>78</v>
      </c>
      <c r="BK259" s="192">
        <f>ROUND(I259*H259,2)</f>
        <v>0</v>
      </c>
      <c r="BL259" s="22" t="s">
        <v>117</v>
      </c>
      <c r="BM259" s="22" t="s">
        <v>715</v>
      </c>
    </row>
    <row r="260" spans="2:47" s="1" customFormat="1" ht="94.5">
      <c r="B260" s="39"/>
      <c r="C260" s="61"/>
      <c r="D260" s="212" t="s">
        <v>180</v>
      </c>
      <c r="E260" s="61"/>
      <c r="F260" s="213" t="s">
        <v>506</v>
      </c>
      <c r="G260" s="61"/>
      <c r="H260" s="61"/>
      <c r="I260" s="154"/>
      <c r="J260" s="61"/>
      <c r="K260" s="61"/>
      <c r="L260" s="59"/>
      <c r="M260" s="211"/>
      <c r="N260" s="40"/>
      <c r="O260" s="40"/>
      <c r="P260" s="40"/>
      <c r="Q260" s="40"/>
      <c r="R260" s="40"/>
      <c r="S260" s="40"/>
      <c r="T260" s="76"/>
      <c r="AT260" s="22" t="s">
        <v>180</v>
      </c>
      <c r="AU260" s="22" t="s">
        <v>80</v>
      </c>
    </row>
    <row r="261" spans="2:51" s="11" customFormat="1" ht="13.5">
      <c r="B261" s="214"/>
      <c r="C261" s="215"/>
      <c r="D261" s="212" t="s">
        <v>187</v>
      </c>
      <c r="E261" s="225" t="s">
        <v>21</v>
      </c>
      <c r="F261" s="226" t="s">
        <v>716</v>
      </c>
      <c r="G261" s="215"/>
      <c r="H261" s="227">
        <v>14.957</v>
      </c>
      <c r="I261" s="219"/>
      <c r="J261" s="215"/>
      <c r="K261" s="215"/>
      <c r="L261" s="220"/>
      <c r="M261" s="221"/>
      <c r="N261" s="222"/>
      <c r="O261" s="222"/>
      <c r="P261" s="222"/>
      <c r="Q261" s="222"/>
      <c r="R261" s="222"/>
      <c r="S261" s="222"/>
      <c r="T261" s="223"/>
      <c r="AT261" s="224" t="s">
        <v>187</v>
      </c>
      <c r="AU261" s="224" t="s">
        <v>80</v>
      </c>
      <c r="AV261" s="11" t="s">
        <v>80</v>
      </c>
      <c r="AW261" s="11" t="s">
        <v>34</v>
      </c>
      <c r="AX261" s="11" t="s">
        <v>70</v>
      </c>
      <c r="AY261" s="224" t="s">
        <v>118</v>
      </c>
    </row>
    <row r="262" spans="2:51" s="11" customFormat="1" ht="13.5">
      <c r="B262" s="214"/>
      <c r="C262" s="215"/>
      <c r="D262" s="212" t="s">
        <v>187</v>
      </c>
      <c r="E262" s="225" t="s">
        <v>21</v>
      </c>
      <c r="F262" s="226" t="s">
        <v>717</v>
      </c>
      <c r="G262" s="215"/>
      <c r="H262" s="227">
        <v>6.45</v>
      </c>
      <c r="I262" s="219"/>
      <c r="J262" s="215"/>
      <c r="K262" s="215"/>
      <c r="L262" s="220"/>
      <c r="M262" s="221"/>
      <c r="N262" s="222"/>
      <c r="O262" s="222"/>
      <c r="P262" s="222"/>
      <c r="Q262" s="222"/>
      <c r="R262" s="222"/>
      <c r="S262" s="222"/>
      <c r="T262" s="223"/>
      <c r="AT262" s="224" t="s">
        <v>187</v>
      </c>
      <c r="AU262" s="224" t="s">
        <v>80</v>
      </c>
      <c r="AV262" s="11" t="s">
        <v>80</v>
      </c>
      <c r="AW262" s="11" t="s">
        <v>34</v>
      </c>
      <c r="AX262" s="11" t="s">
        <v>70</v>
      </c>
      <c r="AY262" s="224" t="s">
        <v>118</v>
      </c>
    </row>
    <row r="263" spans="2:51" s="11" customFormat="1" ht="13.5">
      <c r="B263" s="214"/>
      <c r="C263" s="215"/>
      <c r="D263" s="212" t="s">
        <v>187</v>
      </c>
      <c r="E263" s="225" t="s">
        <v>21</v>
      </c>
      <c r="F263" s="226" t="s">
        <v>718</v>
      </c>
      <c r="G263" s="215"/>
      <c r="H263" s="227">
        <v>6.314</v>
      </c>
      <c r="I263" s="219"/>
      <c r="J263" s="215"/>
      <c r="K263" s="215"/>
      <c r="L263" s="220"/>
      <c r="M263" s="221"/>
      <c r="N263" s="222"/>
      <c r="O263" s="222"/>
      <c r="P263" s="222"/>
      <c r="Q263" s="222"/>
      <c r="R263" s="222"/>
      <c r="S263" s="222"/>
      <c r="T263" s="223"/>
      <c r="AT263" s="224" t="s">
        <v>187</v>
      </c>
      <c r="AU263" s="224" t="s">
        <v>80</v>
      </c>
      <c r="AV263" s="11" t="s">
        <v>80</v>
      </c>
      <c r="AW263" s="11" t="s">
        <v>34</v>
      </c>
      <c r="AX263" s="11" t="s">
        <v>70</v>
      </c>
      <c r="AY263" s="224" t="s">
        <v>118</v>
      </c>
    </row>
    <row r="264" spans="2:51" s="12" customFormat="1" ht="13.5">
      <c r="B264" s="228"/>
      <c r="C264" s="229"/>
      <c r="D264" s="209" t="s">
        <v>187</v>
      </c>
      <c r="E264" s="230" t="s">
        <v>21</v>
      </c>
      <c r="F264" s="231" t="s">
        <v>199</v>
      </c>
      <c r="G264" s="229"/>
      <c r="H264" s="232">
        <v>27.721</v>
      </c>
      <c r="I264" s="233"/>
      <c r="J264" s="229"/>
      <c r="K264" s="229"/>
      <c r="L264" s="234"/>
      <c r="M264" s="235"/>
      <c r="N264" s="236"/>
      <c r="O264" s="236"/>
      <c r="P264" s="236"/>
      <c r="Q264" s="236"/>
      <c r="R264" s="236"/>
      <c r="S264" s="236"/>
      <c r="T264" s="237"/>
      <c r="AT264" s="238" t="s">
        <v>187</v>
      </c>
      <c r="AU264" s="238" t="s">
        <v>80</v>
      </c>
      <c r="AV264" s="12" t="s">
        <v>117</v>
      </c>
      <c r="AW264" s="12" t="s">
        <v>34</v>
      </c>
      <c r="AX264" s="12" t="s">
        <v>78</v>
      </c>
      <c r="AY264" s="238" t="s">
        <v>118</v>
      </c>
    </row>
    <row r="265" spans="2:65" s="1" customFormat="1" ht="31.5" customHeight="1">
      <c r="B265" s="39"/>
      <c r="C265" s="181" t="s">
        <v>719</v>
      </c>
      <c r="D265" s="181" t="s">
        <v>119</v>
      </c>
      <c r="E265" s="182" t="s">
        <v>511</v>
      </c>
      <c r="F265" s="183" t="s">
        <v>512</v>
      </c>
      <c r="G265" s="184" t="s">
        <v>252</v>
      </c>
      <c r="H265" s="185">
        <v>249.489</v>
      </c>
      <c r="I265" s="186"/>
      <c r="J265" s="187">
        <f>ROUND(I265*H265,2)</f>
        <v>0</v>
      </c>
      <c r="K265" s="183" t="s">
        <v>178</v>
      </c>
      <c r="L265" s="59"/>
      <c r="M265" s="188" t="s">
        <v>21</v>
      </c>
      <c r="N265" s="189" t="s">
        <v>41</v>
      </c>
      <c r="O265" s="40"/>
      <c r="P265" s="190">
        <f>O265*H265</f>
        <v>0</v>
      </c>
      <c r="Q265" s="190">
        <v>0</v>
      </c>
      <c r="R265" s="190">
        <f>Q265*H265</f>
        <v>0</v>
      </c>
      <c r="S265" s="190">
        <v>0</v>
      </c>
      <c r="T265" s="191">
        <f>S265*H265</f>
        <v>0</v>
      </c>
      <c r="AR265" s="22" t="s">
        <v>117</v>
      </c>
      <c r="AT265" s="22" t="s">
        <v>119</v>
      </c>
      <c r="AU265" s="22" t="s">
        <v>80</v>
      </c>
      <c r="AY265" s="22" t="s">
        <v>118</v>
      </c>
      <c r="BE265" s="192">
        <f>IF(N265="základní",J265,0)</f>
        <v>0</v>
      </c>
      <c r="BF265" s="192">
        <f>IF(N265="snížená",J265,0)</f>
        <v>0</v>
      </c>
      <c r="BG265" s="192">
        <f>IF(N265="zákl. přenesená",J265,0)</f>
        <v>0</v>
      </c>
      <c r="BH265" s="192">
        <f>IF(N265="sníž. přenesená",J265,0)</f>
        <v>0</v>
      </c>
      <c r="BI265" s="192">
        <f>IF(N265="nulová",J265,0)</f>
        <v>0</v>
      </c>
      <c r="BJ265" s="22" t="s">
        <v>78</v>
      </c>
      <c r="BK265" s="192">
        <f>ROUND(I265*H265,2)</f>
        <v>0</v>
      </c>
      <c r="BL265" s="22" t="s">
        <v>117</v>
      </c>
      <c r="BM265" s="22" t="s">
        <v>720</v>
      </c>
    </row>
    <row r="266" spans="2:47" s="1" customFormat="1" ht="94.5">
      <c r="B266" s="39"/>
      <c r="C266" s="61"/>
      <c r="D266" s="212" t="s">
        <v>180</v>
      </c>
      <c r="E266" s="61"/>
      <c r="F266" s="213" t="s">
        <v>506</v>
      </c>
      <c r="G266" s="61"/>
      <c r="H266" s="61"/>
      <c r="I266" s="154"/>
      <c r="J266" s="61"/>
      <c r="K266" s="61"/>
      <c r="L266" s="59"/>
      <c r="M266" s="211"/>
      <c r="N266" s="40"/>
      <c r="O266" s="40"/>
      <c r="P266" s="40"/>
      <c r="Q266" s="40"/>
      <c r="R266" s="40"/>
      <c r="S266" s="40"/>
      <c r="T266" s="76"/>
      <c r="AT266" s="22" t="s">
        <v>180</v>
      </c>
      <c r="AU266" s="22" t="s">
        <v>80</v>
      </c>
    </row>
    <row r="267" spans="2:51" s="11" customFormat="1" ht="13.5">
      <c r="B267" s="214"/>
      <c r="C267" s="215"/>
      <c r="D267" s="209" t="s">
        <v>187</v>
      </c>
      <c r="E267" s="215"/>
      <c r="F267" s="217" t="s">
        <v>721</v>
      </c>
      <c r="G267" s="215"/>
      <c r="H267" s="218">
        <v>249.489</v>
      </c>
      <c r="I267" s="219"/>
      <c r="J267" s="215"/>
      <c r="K267" s="215"/>
      <c r="L267" s="220"/>
      <c r="M267" s="221"/>
      <c r="N267" s="222"/>
      <c r="O267" s="222"/>
      <c r="P267" s="222"/>
      <c r="Q267" s="222"/>
      <c r="R267" s="222"/>
      <c r="S267" s="222"/>
      <c r="T267" s="223"/>
      <c r="AT267" s="224" t="s">
        <v>187</v>
      </c>
      <c r="AU267" s="224" t="s">
        <v>80</v>
      </c>
      <c r="AV267" s="11" t="s">
        <v>80</v>
      </c>
      <c r="AW267" s="11" t="s">
        <v>6</v>
      </c>
      <c r="AX267" s="11" t="s">
        <v>78</v>
      </c>
      <c r="AY267" s="224" t="s">
        <v>118</v>
      </c>
    </row>
    <row r="268" spans="2:65" s="1" customFormat="1" ht="31.5" customHeight="1">
      <c r="B268" s="39"/>
      <c r="C268" s="181" t="s">
        <v>532</v>
      </c>
      <c r="D268" s="181" t="s">
        <v>119</v>
      </c>
      <c r="E268" s="182" t="s">
        <v>537</v>
      </c>
      <c r="F268" s="183" t="s">
        <v>538</v>
      </c>
      <c r="G268" s="184" t="s">
        <v>252</v>
      </c>
      <c r="H268" s="185">
        <v>243.109</v>
      </c>
      <c r="I268" s="186"/>
      <c r="J268" s="187">
        <f>ROUND(I268*H268,2)</f>
        <v>0</v>
      </c>
      <c r="K268" s="183" t="s">
        <v>178</v>
      </c>
      <c r="L268" s="59"/>
      <c r="M268" s="188" t="s">
        <v>21</v>
      </c>
      <c r="N268" s="189" t="s">
        <v>41</v>
      </c>
      <c r="O268" s="40"/>
      <c r="P268" s="190">
        <f>O268*H268</f>
        <v>0</v>
      </c>
      <c r="Q268" s="190">
        <v>0</v>
      </c>
      <c r="R268" s="190">
        <f>Q268*H268</f>
        <v>0</v>
      </c>
      <c r="S268" s="190">
        <v>0</v>
      </c>
      <c r="T268" s="191">
        <f>S268*H268</f>
        <v>0</v>
      </c>
      <c r="AR268" s="22" t="s">
        <v>117</v>
      </c>
      <c r="AT268" s="22" t="s">
        <v>119</v>
      </c>
      <c r="AU268" s="22" t="s">
        <v>80</v>
      </c>
      <c r="AY268" s="22" t="s">
        <v>118</v>
      </c>
      <c r="BE268" s="192">
        <f>IF(N268="základní",J268,0)</f>
        <v>0</v>
      </c>
      <c r="BF268" s="192">
        <f>IF(N268="snížená",J268,0)</f>
        <v>0</v>
      </c>
      <c r="BG268" s="192">
        <f>IF(N268="zákl. přenesená",J268,0)</f>
        <v>0</v>
      </c>
      <c r="BH268" s="192">
        <f>IF(N268="sníž. přenesená",J268,0)</f>
        <v>0</v>
      </c>
      <c r="BI268" s="192">
        <f>IF(N268="nulová",J268,0)</f>
        <v>0</v>
      </c>
      <c r="BJ268" s="22" t="s">
        <v>78</v>
      </c>
      <c r="BK268" s="192">
        <f>ROUND(I268*H268,2)</f>
        <v>0</v>
      </c>
      <c r="BL268" s="22" t="s">
        <v>117</v>
      </c>
      <c r="BM268" s="22" t="s">
        <v>722</v>
      </c>
    </row>
    <row r="269" spans="2:47" s="1" customFormat="1" ht="27">
      <c r="B269" s="39"/>
      <c r="C269" s="61"/>
      <c r="D269" s="209" t="s">
        <v>180</v>
      </c>
      <c r="E269" s="61"/>
      <c r="F269" s="210" t="s">
        <v>540</v>
      </c>
      <c r="G269" s="61"/>
      <c r="H269" s="61"/>
      <c r="I269" s="154"/>
      <c r="J269" s="61"/>
      <c r="K269" s="61"/>
      <c r="L269" s="59"/>
      <c r="M269" s="211"/>
      <c r="N269" s="40"/>
      <c r="O269" s="40"/>
      <c r="P269" s="40"/>
      <c r="Q269" s="40"/>
      <c r="R269" s="40"/>
      <c r="S269" s="40"/>
      <c r="T269" s="76"/>
      <c r="AT269" s="22" t="s">
        <v>180</v>
      </c>
      <c r="AU269" s="22" t="s">
        <v>80</v>
      </c>
    </row>
    <row r="270" spans="2:65" s="1" customFormat="1" ht="22.5" customHeight="1">
      <c r="B270" s="39"/>
      <c r="C270" s="181" t="s">
        <v>723</v>
      </c>
      <c r="D270" s="181" t="s">
        <v>119</v>
      </c>
      <c r="E270" s="182" t="s">
        <v>533</v>
      </c>
      <c r="F270" s="183" t="s">
        <v>534</v>
      </c>
      <c r="G270" s="184" t="s">
        <v>252</v>
      </c>
      <c r="H270" s="185">
        <v>27.721</v>
      </c>
      <c r="I270" s="186"/>
      <c r="J270" s="187">
        <f>ROUND(I270*H270,2)</f>
        <v>0</v>
      </c>
      <c r="K270" s="183" t="s">
        <v>178</v>
      </c>
      <c r="L270" s="59"/>
      <c r="M270" s="188" t="s">
        <v>21</v>
      </c>
      <c r="N270" s="189" t="s">
        <v>41</v>
      </c>
      <c r="O270" s="40"/>
      <c r="P270" s="190">
        <f>O270*H270</f>
        <v>0</v>
      </c>
      <c r="Q270" s="190">
        <v>0</v>
      </c>
      <c r="R270" s="190">
        <f>Q270*H270</f>
        <v>0</v>
      </c>
      <c r="S270" s="190">
        <v>0</v>
      </c>
      <c r="T270" s="191">
        <f>S270*H270</f>
        <v>0</v>
      </c>
      <c r="AR270" s="22" t="s">
        <v>117</v>
      </c>
      <c r="AT270" s="22" t="s">
        <v>119</v>
      </c>
      <c r="AU270" s="22" t="s">
        <v>80</v>
      </c>
      <c r="AY270" s="22" t="s">
        <v>118</v>
      </c>
      <c r="BE270" s="192">
        <f>IF(N270="základní",J270,0)</f>
        <v>0</v>
      </c>
      <c r="BF270" s="192">
        <f>IF(N270="snížená",J270,0)</f>
        <v>0</v>
      </c>
      <c r="BG270" s="192">
        <f>IF(N270="zákl. přenesená",J270,0)</f>
        <v>0</v>
      </c>
      <c r="BH270" s="192">
        <f>IF(N270="sníž. přenesená",J270,0)</f>
        <v>0</v>
      </c>
      <c r="BI270" s="192">
        <f>IF(N270="nulová",J270,0)</f>
        <v>0</v>
      </c>
      <c r="BJ270" s="22" t="s">
        <v>78</v>
      </c>
      <c r="BK270" s="192">
        <f>ROUND(I270*H270,2)</f>
        <v>0</v>
      </c>
      <c r="BL270" s="22" t="s">
        <v>117</v>
      </c>
      <c r="BM270" s="22" t="s">
        <v>724</v>
      </c>
    </row>
    <row r="271" spans="2:47" s="1" customFormat="1" ht="67.5">
      <c r="B271" s="39"/>
      <c r="C271" s="61"/>
      <c r="D271" s="212" t="s">
        <v>180</v>
      </c>
      <c r="E271" s="61"/>
      <c r="F271" s="213" t="s">
        <v>530</v>
      </c>
      <c r="G271" s="61"/>
      <c r="H271" s="61"/>
      <c r="I271" s="154"/>
      <c r="J271" s="61"/>
      <c r="K271" s="61"/>
      <c r="L271" s="59"/>
      <c r="M271" s="254"/>
      <c r="N271" s="194"/>
      <c r="O271" s="194"/>
      <c r="P271" s="194"/>
      <c r="Q271" s="194"/>
      <c r="R271" s="194"/>
      <c r="S271" s="194"/>
      <c r="T271" s="255"/>
      <c r="AT271" s="22" t="s">
        <v>180</v>
      </c>
      <c r="AU271" s="22" t="s">
        <v>80</v>
      </c>
    </row>
    <row r="272" spans="2:12" s="1" customFormat="1" ht="6.75" customHeight="1">
      <c r="B272" s="54"/>
      <c r="C272" s="55"/>
      <c r="D272" s="55"/>
      <c r="E272" s="55"/>
      <c r="F272" s="55"/>
      <c r="G272" s="55"/>
      <c r="H272" s="55"/>
      <c r="I272" s="137"/>
      <c r="J272" s="55"/>
      <c r="K272" s="55"/>
      <c r="L272" s="59"/>
    </row>
  </sheetData>
  <sheetProtection sheet="1" objects="1" scenarios="1" formatCells="0" formatColumns="0" formatRows="0" sort="0" autoFilter="0"/>
  <autoFilter ref="C81:K271"/>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zoomScalePageLayoutView="0" workbookViewId="0" topLeftCell="A1">
      <selection activeCell="A1" sqref="A1"/>
    </sheetView>
  </sheetViews>
  <sheetFormatPr defaultColWidth="9.33203125" defaultRowHeight="13.5"/>
  <cols>
    <col min="1" max="1" width="8.33203125" style="256" customWidth="1"/>
    <col min="2" max="2" width="1.66796875" style="256" customWidth="1"/>
    <col min="3" max="4" width="5" style="256" customWidth="1"/>
    <col min="5" max="5" width="11.66015625" style="256" customWidth="1"/>
    <col min="6" max="6" width="9.16015625" style="256" customWidth="1"/>
    <col min="7" max="7" width="5" style="256" customWidth="1"/>
    <col min="8" max="8" width="77.83203125" style="256" customWidth="1"/>
    <col min="9" max="10" width="20" style="256" customWidth="1"/>
    <col min="11" max="11" width="1.66796875" style="256" customWidth="1"/>
  </cols>
  <sheetData>
    <row r="1" ht="37.5" customHeight="1"/>
    <row r="2" spans="2:11" ht="7.5" customHeight="1">
      <c r="B2" s="257"/>
      <c r="C2" s="258"/>
      <c r="D2" s="258"/>
      <c r="E2" s="258"/>
      <c r="F2" s="258"/>
      <c r="G2" s="258"/>
      <c r="H2" s="258"/>
      <c r="I2" s="258"/>
      <c r="J2" s="258"/>
      <c r="K2" s="259"/>
    </row>
    <row r="3" spans="2:11" s="13" customFormat="1" ht="45" customHeight="1">
      <c r="B3" s="260"/>
      <c r="C3" s="380" t="s">
        <v>725</v>
      </c>
      <c r="D3" s="380"/>
      <c r="E3" s="380"/>
      <c r="F3" s="380"/>
      <c r="G3" s="380"/>
      <c r="H3" s="380"/>
      <c r="I3" s="380"/>
      <c r="J3" s="380"/>
      <c r="K3" s="261"/>
    </row>
    <row r="4" spans="2:11" ht="25.5" customHeight="1">
      <c r="B4" s="262"/>
      <c r="C4" s="387" t="s">
        <v>726</v>
      </c>
      <c r="D4" s="387"/>
      <c r="E4" s="387"/>
      <c r="F4" s="387"/>
      <c r="G4" s="387"/>
      <c r="H4" s="387"/>
      <c r="I4" s="387"/>
      <c r="J4" s="387"/>
      <c r="K4" s="263"/>
    </row>
    <row r="5" spans="2:11" ht="5.25" customHeight="1">
      <c r="B5" s="262"/>
      <c r="C5" s="264"/>
      <c r="D5" s="264"/>
      <c r="E5" s="264"/>
      <c r="F5" s="264"/>
      <c r="G5" s="264"/>
      <c r="H5" s="264"/>
      <c r="I5" s="264"/>
      <c r="J5" s="264"/>
      <c r="K5" s="263"/>
    </row>
    <row r="6" spans="2:11" ht="15" customHeight="1">
      <c r="B6" s="262"/>
      <c r="C6" s="383" t="s">
        <v>727</v>
      </c>
      <c r="D6" s="383"/>
      <c r="E6" s="383"/>
      <c r="F6" s="383"/>
      <c r="G6" s="383"/>
      <c r="H6" s="383"/>
      <c r="I6" s="383"/>
      <c r="J6" s="383"/>
      <c r="K6" s="263"/>
    </row>
    <row r="7" spans="2:11" ht="15" customHeight="1">
      <c r="B7" s="266"/>
      <c r="C7" s="383" t="s">
        <v>728</v>
      </c>
      <c r="D7" s="383"/>
      <c r="E7" s="383"/>
      <c r="F7" s="383"/>
      <c r="G7" s="383"/>
      <c r="H7" s="383"/>
      <c r="I7" s="383"/>
      <c r="J7" s="383"/>
      <c r="K7" s="263"/>
    </row>
    <row r="8" spans="2:11" ht="12.75" customHeight="1">
      <c r="B8" s="266"/>
      <c r="C8" s="265"/>
      <c r="D8" s="265"/>
      <c r="E8" s="265"/>
      <c r="F8" s="265"/>
      <c r="G8" s="265"/>
      <c r="H8" s="265"/>
      <c r="I8" s="265"/>
      <c r="J8" s="265"/>
      <c r="K8" s="263"/>
    </row>
    <row r="9" spans="2:11" ht="15" customHeight="1">
      <c r="B9" s="266"/>
      <c r="C9" s="383" t="s">
        <v>729</v>
      </c>
      <c r="D9" s="383"/>
      <c r="E9" s="383"/>
      <c r="F9" s="383"/>
      <c r="G9" s="383"/>
      <c r="H9" s="383"/>
      <c r="I9" s="383"/>
      <c r="J9" s="383"/>
      <c r="K9" s="263"/>
    </row>
    <row r="10" spans="2:11" ht="15" customHeight="1">
      <c r="B10" s="266"/>
      <c r="C10" s="265"/>
      <c r="D10" s="383" t="s">
        <v>730</v>
      </c>
      <c r="E10" s="383"/>
      <c r="F10" s="383"/>
      <c r="G10" s="383"/>
      <c r="H10" s="383"/>
      <c r="I10" s="383"/>
      <c r="J10" s="383"/>
      <c r="K10" s="263"/>
    </row>
    <row r="11" spans="2:11" ht="15" customHeight="1">
      <c r="B11" s="266"/>
      <c r="C11" s="267"/>
      <c r="D11" s="383" t="s">
        <v>731</v>
      </c>
      <c r="E11" s="383"/>
      <c r="F11" s="383"/>
      <c r="G11" s="383"/>
      <c r="H11" s="383"/>
      <c r="I11" s="383"/>
      <c r="J11" s="383"/>
      <c r="K11" s="263"/>
    </row>
    <row r="12" spans="2:11" ht="12.75" customHeight="1">
      <c r="B12" s="266"/>
      <c r="C12" s="267"/>
      <c r="D12" s="267"/>
      <c r="E12" s="267"/>
      <c r="F12" s="267"/>
      <c r="G12" s="267"/>
      <c r="H12" s="267"/>
      <c r="I12" s="267"/>
      <c r="J12" s="267"/>
      <c r="K12" s="263"/>
    </row>
    <row r="13" spans="2:11" ht="15" customHeight="1">
      <c r="B13" s="266"/>
      <c r="C13" s="267"/>
      <c r="D13" s="383" t="s">
        <v>732</v>
      </c>
      <c r="E13" s="383"/>
      <c r="F13" s="383"/>
      <c r="G13" s="383"/>
      <c r="H13" s="383"/>
      <c r="I13" s="383"/>
      <c r="J13" s="383"/>
      <c r="K13" s="263"/>
    </row>
    <row r="14" spans="2:11" ht="15" customHeight="1">
      <c r="B14" s="266"/>
      <c r="C14" s="267"/>
      <c r="D14" s="383" t="s">
        <v>733</v>
      </c>
      <c r="E14" s="383"/>
      <c r="F14" s="383"/>
      <c r="G14" s="383"/>
      <c r="H14" s="383"/>
      <c r="I14" s="383"/>
      <c r="J14" s="383"/>
      <c r="K14" s="263"/>
    </row>
    <row r="15" spans="2:11" ht="15" customHeight="1">
      <c r="B15" s="266"/>
      <c r="C15" s="267"/>
      <c r="D15" s="383" t="s">
        <v>734</v>
      </c>
      <c r="E15" s="383"/>
      <c r="F15" s="383"/>
      <c r="G15" s="383"/>
      <c r="H15" s="383"/>
      <c r="I15" s="383"/>
      <c r="J15" s="383"/>
      <c r="K15" s="263"/>
    </row>
    <row r="16" spans="2:11" ht="15" customHeight="1">
      <c r="B16" s="266"/>
      <c r="C16" s="267"/>
      <c r="D16" s="267"/>
      <c r="E16" s="268" t="s">
        <v>77</v>
      </c>
      <c r="F16" s="383" t="s">
        <v>735</v>
      </c>
      <c r="G16" s="383"/>
      <c r="H16" s="383"/>
      <c r="I16" s="383"/>
      <c r="J16" s="383"/>
      <c r="K16" s="263"/>
    </row>
    <row r="17" spans="2:11" ht="15" customHeight="1">
      <c r="B17" s="266"/>
      <c r="C17" s="267"/>
      <c r="D17" s="267"/>
      <c r="E17" s="268" t="s">
        <v>736</v>
      </c>
      <c r="F17" s="383" t="s">
        <v>737</v>
      </c>
      <c r="G17" s="383"/>
      <c r="H17" s="383"/>
      <c r="I17" s="383"/>
      <c r="J17" s="383"/>
      <c r="K17" s="263"/>
    </row>
    <row r="18" spans="2:11" ht="15" customHeight="1">
      <c r="B18" s="266"/>
      <c r="C18" s="267"/>
      <c r="D18" s="267"/>
      <c r="E18" s="268" t="s">
        <v>738</v>
      </c>
      <c r="F18" s="383" t="s">
        <v>739</v>
      </c>
      <c r="G18" s="383"/>
      <c r="H18" s="383"/>
      <c r="I18" s="383"/>
      <c r="J18" s="383"/>
      <c r="K18" s="263"/>
    </row>
    <row r="19" spans="2:11" ht="15" customHeight="1">
      <c r="B19" s="266"/>
      <c r="C19" s="267"/>
      <c r="D19" s="267"/>
      <c r="E19" s="268" t="s">
        <v>740</v>
      </c>
      <c r="F19" s="383" t="s">
        <v>741</v>
      </c>
      <c r="G19" s="383"/>
      <c r="H19" s="383"/>
      <c r="I19" s="383"/>
      <c r="J19" s="383"/>
      <c r="K19" s="263"/>
    </row>
    <row r="20" spans="2:11" ht="15" customHeight="1">
      <c r="B20" s="266"/>
      <c r="C20" s="267"/>
      <c r="D20" s="267"/>
      <c r="E20" s="268" t="s">
        <v>115</v>
      </c>
      <c r="F20" s="383" t="s">
        <v>116</v>
      </c>
      <c r="G20" s="383"/>
      <c r="H20" s="383"/>
      <c r="I20" s="383"/>
      <c r="J20" s="383"/>
      <c r="K20" s="263"/>
    </row>
    <row r="21" spans="2:11" ht="15" customHeight="1">
      <c r="B21" s="266"/>
      <c r="C21" s="267"/>
      <c r="D21" s="267"/>
      <c r="E21" s="268" t="s">
        <v>742</v>
      </c>
      <c r="F21" s="383" t="s">
        <v>743</v>
      </c>
      <c r="G21" s="383"/>
      <c r="H21" s="383"/>
      <c r="I21" s="383"/>
      <c r="J21" s="383"/>
      <c r="K21" s="263"/>
    </row>
    <row r="22" spans="2:11" ht="12.75" customHeight="1">
      <c r="B22" s="266"/>
      <c r="C22" s="267"/>
      <c r="D22" s="267"/>
      <c r="E22" s="267"/>
      <c r="F22" s="267"/>
      <c r="G22" s="267"/>
      <c r="H22" s="267"/>
      <c r="I22" s="267"/>
      <c r="J22" s="267"/>
      <c r="K22" s="263"/>
    </row>
    <row r="23" spans="2:11" ht="15" customHeight="1">
      <c r="B23" s="266"/>
      <c r="C23" s="383" t="s">
        <v>744</v>
      </c>
      <c r="D23" s="383"/>
      <c r="E23" s="383"/>
      <c r="F23" s="383"/>
      <c r="G23" s="383"/>
      <c r="H23" s="383"/>
      <c r="I23" s="383"/>
      <c r="J23" s="383"/>
      <c r="K23" s="263"/>
    </row>
    <row r="24" spans="2:11" ht="15" customHeight="1">
      <c r="B24" s="266"/>
      <c r="C24" s="383" t="s">
        <v>745</v>
      </c>
      <c r="D24" s="383"/>
      <c r="E24" s="383"/>
      <c r="F24" s="383"/>
      <c r="G24" s="383"/>
      <c r="H24" s="383"/>
      <c r="I24" s="383"/>
      <c r="J24" s="383"/>
      <c r="K24" s="263"/>
    </row>
    <row r="25" spans="2:11" ht="15" customHeight="1">
      <c r="B25" s="266"/>
      <c r="C25" s="265"/>
      <c r="D25" s="383" t="s">
        <v>746</v>
      </c>
      <c r="E25" s="383"/>
      <c r="F25" s="383"/>
      <c r="G25" s="383"/>
      <c r="H25" s="383"/>
      <c r="I25" s="383"/>
      <c r="J25" s="383"/>
      <c r="K25" s="263"/>
    </row>
    <row r="26" spans="2:11" ht="15" customHeight="1">
      <c r="B26" s="266"/>
      <c r="C26" s="267"/>
      <c r="D26" s="383" t="s">
        <v>747</v>
      </c>
      <c r="E26" s="383"/>
      <c r="F26" s="383"/>
      <c r="G26" s="383"/>
      <c r="H26" s="383"/>
      <c r="I26" s="383"/>
      <c r="J26" s="383"/>
      <c r="K26" s="263"/>
    </row>
    <row r="27" spans="2:11" ht="12.75" customHeight="1">
      <c r="B27" s="266"/>
      <c r="C27" s="267"/>
      <c r="D27" s="267"/>
      <c r="E27" s="267"/>
      <c r="F27" s="267"/>
      <c r="G27" s="267"/>
      <c r="H27" s="267"/>
      <c r="I27" s="267"/>
      <c r="J27" s="267"/>
      <c r="K27" s="263"/>
    </row>
    <row r="28" spans="2:11" ht="15" customHeight="1">
      <c r="B28" s="266"/>
      <c r="C28" s="267"/>
      <c r="D28" s="383" t="s">
        <v>748</v>
      </c>
      <c r="E28" s="383"/>
      <c r="F28" s="383"/>
      <c r="G28" s="383"/>
      <c r="H28" s="383"/>
      <c r="I28" s="383"/>
      <c r="J28" s="383"/>
      <c r="K28" s="263"/>
    </row>
    <row r="29" spans="2:11" ht="15" customHeight="1">
      <c r="B29" s="266"/>
      <c r="C29" s="267"/>
      <c r="D29" s="383" t="s">
        <v>749</v>
      </c>
      <c r="E29" s="383"/>
      <c r="F29" s="383"/>
      <c r="G29" s="383"/>
      <c r="H29" s="383"/>
      <c r="I29" s="383"/>
      <c r="J29" s="383"/>
      <c r="K29" s="263"/>
    </row>
    <row r="30" spans="2:11" ht="12.75" customHeight="1">
      <c r="B30" s="266"/>
      <c r="C30" s="267"/>
      <c r="D30" s="267"/>
      <c r="E30" s="267"/>
      <c r="F30" s="267"/>
      <c r="G30" s="267"/>
      <c r="H30" s="267"/>
      <c r="I30" s="267"/>
      <c r="J30" s="267"/>
      <c r="K30" s="263"/>
    </row>
    <row r="31" spans="2:11" ht="15" customHeight="1">
      <c r="B31" s="266"/>
      <c r="C31" s="267"/>
      <c r="D31" s="383" t="s">
        <v>750</v>
      </c>
      <c r="E31" s="383"/>
      <c r="F31" s="383"/>
      <c r="G31" s="383"/>
      <c r="H31" s="383"/>
      <c r="I31" s="383"/>
      <c r="J31" s="383"/>
      <c r="K31" s="263"/>
    </row>
    <row r="32" spans="2:11" ht="15" customHeight="1">
      <c r="B32" s="266"/>
      <c r="C32" s="267"/>
      <c r="D32" s="383" t="s">
        <v>751</v>
      </c>
      <c r="E32" s="383"/>
      <c r="F32" s="383"/>
      <c r="G32" s="383"/>
      <c r="H32" s="383"/>
      <c r="I32" s="383"/>
      <c r="J32" s="383"/>
      <c r="K32" s="263"/>
    </row>
    <row r="33" spans="2:11" ht="15" customHeight="1">
      <c r="B33" s="266"/>
      <c r="C33" s="267"/>
      <c r="D33" s="383" t="s">
        <v>752</v>
      </c>
      <c r="E33" s="383"/>
      <c r="F33" s="383"/>
      <c r="G33" s="383"/>
      <c r="H33" s="383"/>
      <c r="I33" s="383"/>
      <c r="J33" s="383"/>
      <c r="K33" s="263"/>
    </row>
    <row r="34" spans="2:11" ht="15" customHeight="1">
      <c r="B34" s="266"/>
      <c r="C34" s="267"/>
      <c r="D34" s="265"/>
      <c r="E34" s="269" t="s">
        <v>102</v>
      </c>
      <c r="F34" s="265"/>
      <c r="G34" s="383" t="s">
        <v>753</v>
      </c>
      <c r="H34" s="383"/>
      <c r="I34" s="383"/>
      <c r="J34" s="383"/>
      <c r="K34" s="263"/>
    </row>
    <row r="35" spans="2:11" ht="30.75" customHeight="1">
      <c r="B35" s="266"/>
      <c r="C35" s="267"/>
      <c r="D35" s="265"/>
      <c r="E35" s="269" t="s">
        <v>754</v>
      </c>
      <c r="F35" s="265"/>
      <c r="G35" s="383" t="s">
        <v>755</v>
      </c>
      <c r="H35" s="383"/>
      <c r="I35" s="383"/>
      <c r="J35" s="383"/>
      <c r="K35" s="263"/>
    </row>
    <row r="36" spans="2:11" ht="15" customHeight="1">
      <c r="B36" s="266"/>
      <c r="C36" s="267"/>
      <c r="D36" s="265"/>
      <c r="E36" s="269" t="s">
        <v>51</v>
      </c>
      <c r="F36" s="265"/>
      <c r="G36" s="383" t="s">
        <v>756</v>
      </c>
      <c r="H36" s="383"/>
      <c r="I36" s="383"/>
      <c r="J36" s="383"/>
      <c r="K36" s="263"/>
    </row>
    <row r="37" spans="2:11" ht="15" customHeight="1">
      <c r="B37" s="266"/>
      <c r="C37" s="267"/>
      <c r="D37" s="265"/>
      <c r="E37" s="269" t="s">
        <v>103</v>
      </c>
      <c r="F37" s="265"/>
      <c r="G37" s="383" t="s">
        <v>757</v>
      </c>
      <c r="H37" s="383"/>
      <c r="I37" s="383"/>
      <c r="J37" s="383"/>
      <c r="K37" s="263"/>
    </row>
    <row r="38" spans="2:11" ht="15" customHeight="1">
      <c r="B38" s="266"/>
      <c r="C38" s="267"/>
      <c r="D38" s="265"/>
      <c r="E38" s="269" t="s">
        <v>104</v>
      </c>
      <c r="F38" s="265"/>
      <c r="G38" s="383" t="s">
        <v>758</v>
      </c>
      <c r="H38" s="383"/>
      <c r="I38" s="383"/>
      <c r="J38" s="383"/>
      <c r="K38" s="263"/>
    </row>
    <row r="39" spans="2:11" ht="15" customHeight="1">
      <c r="B39" s="266"/>
      <c r="C39" s="267"/>
      <c r="D39" s="265"/>
      <c r="E39" s="269" t="s">
        <v>105</v>
      </c>
      <c r="F39" s="265"/>
      <c r="G39" s="383" t="s">
        <v>759</v>
      </c>
      <c r="H39" s="383"/>
      <c r="I39" s="383"/>
      <c r="J39" s="383"/>
      <c r="K39" s="263"/>
    </row>
    <row r="40" spans="2:11" ht="15" customHeight="1">
      <c r="B40" s="266"/>
      <c r="C40" s="267"/>
      <c r="D40" s="265"/>
      <c r="E40" s="269" t="s">
        <v>760</v>
      </c>
      <c r="F40" s="265"/>
      <c r="G40" s="383" t="s">
        <v>761</v>
      </c>
      <c r="H40" s="383"/>
      <c r="I40" s="383"/>
      <c r="J40" s="383"/>
      <c r="K40" s="263"/>
    </row>
    <row r="41" spans="2:11" ht="15" customHeight="1">
      <c r="B41" s="266"/>
      <c r="C41" s="267"/>
      <c r="D41" s="265"/>
      <c r="E41" s="269"/>
      <c r="F41" s="265"/>
      <c r="G41" s="383" t="s">
        <v>762</v>
      </c>
      <c r="H41" s="383"/>
      <c r="I41" s="383"/>
      <c r="J41" s="383"/>
      <c r="K41" s="263"/>
    </row>
    <row r="42" spans="2:11" ht="15" customHeight="1">
      <c r="B42" s="266"/>
      <c r="C42" s="267"/>
      <c r="D42" s="265"/>
      <c r="E42" s="269" t="s">
        <v>763</v>
      </c>
      <c r="F42" s="265"/>
      <c r="G42" s="383" t="s">
        <v>764</v>
      </c>
      <c r="H42" s="383"/>
      <c r="I42" s="383"/>
      <c r="J42" s="383"/>
      <c r="K42" s="263"/>
    </row>
    <row r="43" spans="2:11" ht="15" customHeight="1">
      <c r="B43" s="266"/>
      <c r="C43" s="267"/>
      <c r="D43" s="265"/>
      <c r="E43" s="269" t="s">
        <v>107</v>
      </c>
      <c r="F43" s="265"/>
      <c r="G43" s="383" t="s">
        <v>765</v>
      </c>
      <c r="H43" s="383"/>
      <c r="I43" s="383"/>
      <c r="J43" s="383"/>
      <c r="K43" s="263"/>
    </row>
    <row r="44" spans="2:11" ht="12.75" customHeight="1">
      <c r="B44" s="266"/>
      <c r="C44" s="267"/>
      <c r="D44" s="265"/>
      <c r="E44" s="265"/>
      <c r="F44" s="265"/>
      <c r="G44" s="265"/>
      <c r="H44" s="265"/>
      <c r="I44" s="265"/>
      <c r="J44" s="265"/>
      <c r="K44" s="263"/>
    </row>
    <row r="45" spans="2:11" ht="15" customHeight="1">
      <c r="B45" s="266"/>
      <c r="C45" s="267"/>
      <c r="D45" s="383" t="s">
        <v>766</v>
      </c>
      <c r="E45" s="383"/>
      <c r="F45" s="383"/>
      <c r="G45" s="383"/>
      <c r="H45" s="383"/>
      <c r="I45" s="383"/>
      <c r="J45" s="383"/>
      <c r="K45" s="263"/>
    </row>
    <row r="46" spans="2:11" ht="15" customHeight="1">
      <c r="B46" s="266"/>
      <c r="C46" s="267"/>
      <c r="D46" s="267"/>
      <c r="E46" s="383" t="s">
        <v>767</v>
      </c>
      <c r="F46" s="383"/>
      <c r="G46" s="383"/>
      <c r="H46" s="383"/>
      <c r="I46" s="383"/>
      <c r="J46" s="383"/>
      <c r="K46" s="263"/>
    </row>
    <row r="47" spans="2:11" ht="15" customHeight="1">
      <c r="B47" s="266"/>
      <c r="C47" s="267"/>
      <c r="D47" s="267"/>
      <c r="E47" s="383" t="s">
        <v>768</v>
      </c>
      <c r="F47" s="383"/>
      <c r="G47" s="383"/>
      <c r="H47" s="383"/>
      <c r="I47" s="383"/>
      <c r="J47" s="383"/>
      <c r="K47" s="263"/>
    </row>
    <row r="48" spans="2:11" ht="15" customHeight="1">
      <c r="B48" s="266"/>
      <c r="C48" s="267"/>
      <c r="D48" s="267"/>
      <c r="E48" s="383" t="s">
        <v>769</v>
      </c>
      <c r="F48" s="383"/>
      <c r="G48" s="383"/>
      <c r="H48" s="383"/>
      <c r="I48" s="383"/>
      <c r="J48" s="383"/>
      <c r="K48" s="263"/>
    </row>
    <row r="49" spans="2:11" ht="15" customHeight="1">
      <c r="B49" s="266"/>
      <c r="C49" s="267"/>
      <c r="D49" s="383" t="s">
        <v>770</v>
      </c>
      <c r="E49" s="383"/>
      <c r="F49" s="383"/>
      <c r="G49" s="383"/>
      <c r="H49" s="383"/>
      <c r="I49" s="383"/>
      <c r="J49" s="383"/>
      <c r="K49" s="263"/>
    </row>
    <row r="50" spans="2:11" ht="25.5" customHeight="1">
      <c r="B50" s="262"/>
      <c r="C50" s="387" t="s">
        <v>771</v>
      </c>
      <c r="D50" s="387"/>
      <c r="E50" s="387"/>
      <c r="F50" s="387"/>
      <c r="G50" s="387"/>
      <c r="H50" s="387"/>
      <c r="I50" s="387"/>
      <c r="J50" s="387"/>
      <c r="K50" s="263"/>
    </row>
    <row r="51" spans="2:11" ht="5.25" customHeight="1">
      <c r="B51" s="262"/>
      <c r="C51" s="264"/>
      <c r="D51" s="264"/>
      <c r="E51" s="264"/>
      <c r="F51" s="264"/>
      <c r="G51" s="264"/>
      <c r="H51" s="264"/>
      <c r="I51" s="264"/>
      <c r="J51" s="264"/>
      <c r="K51" s="263"/>
    </row>
    <row r="52" spans="2:11" ht="15" customHeight="1">
      <c r="B52" s="262"/>
      <c r="C52" s="383" t="s">
        <v>772</v>
      </c>
      <c r="D52" s="383"/>
      <c r="E52" s="383"/>
      <c r="F52" s="383"/>
      <c r="G52" s="383"/>
      <c r="H52" s="383"/>
      <c r="I52" s="383"/>
      <c r="J52" s="383"/>
      <c r="K52" s="263"/>
    </row>
    <row r="53" spans="2:11" ht="15" customHeight="1">
      <c r="B53" s="262"/>
      <c r="C53" s="383" t="s">
        <v>773</v>
      </c>
      <c r="D53" s="383"/>
      <c r="E53" s="383"/>
      <c r="F53" s="383"/>
      <c r="G53" s="383"/>
      <c r="H53" s="383"/>
      <c r="I53" s="383"/>
      <c r="J53" s="383"/>
      <c r="K53" s="263"/>
    </row>
    <row r="54" spans="2:11" ht="12.75" customHeight="1">
      <c r="B54" s="262"/>
      <c r="C54" s="265"/>
      <c r="D54" s="265"/>
      <c r="E54" s="265"/>
      <c r="F54" s="265"/>
      <c r="G54" s="265"/>
      <c r="H54" s="265"/>
      <c r="I54" s="265"/>
      <c r="J54" s="265"/>
      <c r="K54" s="263"/>
    </row>
    <row r="55" spans="2:11" ht="15" customHeight="1">
      <c r="B55" s="262"/>
      <c r="C55" s="383" t="s">
        <v>774</v>
      </c>
      <c r="D55" s="383"/>
      <c r="E55" s="383"/>
      <c r="F55" s="383"/>
      <c r="G55" s="383"/>
      <c r="H55" s="383"/>
      <c r="I55" s="383"/>
      <c r="J55" s="383"/>
      <c r="K55" s="263"/>
    </row>
    <row r="56" spans="2:11" ht="15" customHeight="1">
      <c r="B56" s="262"/>
      <c r="C56" s="267"/>
      <c r="D56" s="383" t="s">
        <v>775</v>
      </c>
      <c r="E56" s="383"/>
      <c r="F56" s="383"/>
      <c r="G56" s="383"/>
      <c r="H56" s="383"/>
      <c r="I56" s="383"/>
      <c r="J56" s="383"/>
      <c r="K56" s="263"/>
    </row>
    <row r="57" spans="2:11" ht="15" customHeight="1">
      <c r="B57" s="262"/>
      <c r="C57" s="267"/>
      <c r="D57" s="383" t="s">
        <v>776</v>
      </c>
      <c r="E57" s="383"/>
      <c r="F57" s="383"/>
      <c r="G57" s="383"/>
      <c r="H57" s="383"/>
      <c r="I57" s="383"/>
      <c r="J57" s="383"/>
      <c r="K57" s="263"/>
    </row>
    <row r="58" spans="2:11" ht="15" customHeight="1">
      <c r="B58" s="262"/>
      <c r="C58" s="267"/>
      <c r="D58" s="383" t="s">
        <v>777</v>
      </c>
      <c r="E58" s="383"/>
      <c r="F58" s="383"/>
      <c r="G58" s="383"/>
      <c r="H58" s="383"/>
      <c r="I58" s="383"/>
      <c r="J58" s="383"/>
      <c r="K58" s="263"/>
    </row>
    <row r="59" spans="2:11" ht="15" customHeight="1">
      <c r="B59" s="262"/>
      <c r="C59" s="267"/>
      <c r="D59" s="383" t="s">
        <v>778</v>
      </c>
      <c r="E59" s="383"/>
      <c r="F59" s="383"/>
      <c r="G59" s="383"/>
      <c r="H59" s="383"/>
      <c r="I59" s="383"/>
      <c r="J59" s="383"/>
      <c r="K59" s="263"/>
    </row>
    <row r="60" spans="2:11" ht="15" customHeight="1">
      <c r="B60" s="262"/>
      <c r="C60" s="267"/>
      <c r="D60" s="384" t="s">
        <v>779</v>
      </c>
      <c r="E60" s="384"/>
      <c r="F60" s="384"/>
      <c r="G60" s="384"/>
      <c r="H60" s="384"/>
      <c r="I60" s="384"/>
      <c r="J60" s="384"/>
      <c r="K60" s="263"/>
    </row>
    <row r="61" spans="2:11" ht="15" customHeight="1">
      <c r="B61" s="262"/>
      <c r="C61" s="267"/>
      <c r="D61" s="383" t="s">
        <v>780</v>
      </c>
      <c r="E61" s="383"/>
      <c r="F61" s="383"/>
      <c r="G61" s="383"/>
      <c r="H61" s="383"/>
      <c r="I61" s="383"/>
      <c r="J61" s="383"/>
      <c r="K61" s="263"/>
    </row>
    <row r="62" spans="2:11" ht="12.75" customHeight="1">
      <c r="B62" s="262"/>
      <c r="C62" s="267"/>
      <c r="D62" s="267"/>
      <c r="E62" s="270"/>
      <c r="F62" s="267"/>
      <c r="G62" s="267"/>
      <c r="H62" s="267"/>
      <c r="I62" s="267"/>
      <c r="J62" s="267"/>
      <c r="K62" s="263"/>
    </row>
    <row r="63" spans="2:11" ht="15" customHeight="1">
      <c r="B63" s="262"/>
      <c r="C63" s="267"/>
      <c r="D63" s="383" t="s">
        <v>781</v>
      </c>
      <c r="E63" s="383"/>
      <c r="F63" s="383"/>
      <c r="G63" s="383"/>
      <c r="H63" s="383"/>
      <c r="I63" s="383"/>
      <c r="J63" s="383"/>
      <c r="K63" s="263"/>
    </row>
    <row r="64" spans="2:11" ht="15" customHeight="1">
      <c r="B64" s="262"/>
      <c r="C64" s="267"/>
      <c r="D64" s="384" t="s">
        <v>782</v>
      </c>
      <c r="E64" s="384"/>
      <c r="F64" s="384"/>
      <c r="G64" s="384"/>
      <c r="H64" s="384"/>
      <c r="I64" s="384"/>
      <c r="J64" s="384"/>
      <c r="K64" s="263"/>
    </row>
    <row r="65" spans="2:11" ht="15" customHeight="1">
      <c r="B65" s="262"/>
      <c r="C65" s="267"/>
      <c r="D65" s="383" t="s">
        <v>783</v>
      </c>
      <c r="E65" s="383"/>
      <c r="F65" s="383"/>
      <c r="G65" s="383"/>
      <c r="H65" s="383"/>
      <c r="I65" s="383"/>
      <c r="J65" s="383"/>
      <c r="K65" s="263"/>
    </row>
    <row r="66" spans="2:11" ht="15" customHeight="1">
      <c r="B66" s="262"/>
      <c r="C66" s="267"/>
      <c r="D66" s="383" t="s">
        <v>784</v>
      </c>
      <c r="E66" s="383"/>
      <c r="F66" s="383"/>
      <c r="G66" s="383"/>
      <c r="H66" s="383"/>
      <c r="I66" s="383"/>
      <c r="J66" s="383"/>
      <c r="K66" s="263"/>
    </row>
    <row r="67" spans="2:11" ht="15" customHeight="1">
      <c r="B67" s="262"/>
      <c r="C67" s="267"/>
      <c r="D67" s="383" t="s">
        <v>785</v>
      </c>
      <c r="E67" s="383"/>
      <c r="F67" s="383"/>
      <c r="G67" s="383"/>
      <c r="H67" s="383"/>
      <c r="I67" s="383"/>
      <c r="J67" s="383"/>
      <c r="K67" s="263"/>
    </row>
    <row r="68" spans="2:11" ht="15" customHeight="1">
      <c r="B68" s="262"/>
      <c r="C68" s="267"/>
      <c r="D68" s="383" t="s">
        <v>786</v>
      </c>
      <c r="E68" s="383"/>
      <c r="F68" s="383"/>
      <c r="G68" s="383"/>
      <c r="H68" s="383"/>
      <c r="I68" s="383"/>
      <c r="J68" s="383"/>
      <c r="K68" s="263"/>
    </row>
    <row r="69" spans="2:11" ht="12.75" customHeight="1">
      <c r="B69" s="271"/>
      <c r="C69" s="272"/>
      <c r="D69" s="272"/>
      <c r="E69" s="272"/>
      <c r="F69" s="272"/>
      <c r="G69" s="272"/>
      <c r="H69" s="272"/>
      <c r="I69" s="272"/>
      <c r="J69" s="272"/>
      <c r="K69" s="273"/>
    </row>
    <row r="70" spans="2:11" ht="18.75" customHeight="1">
      <c r="B70" s="274"/>
      <c r="C70" s="274"/>
      <c r="D70" s="274"/>
      <c r="E70" s="274"/>
      <c r="F70" s="274"/>
      <c r="G70" s="274"/>
      <c r="H70" s="274"/>
      <c r="I70" s="274"/>
      <c r="J70" s="274"/>
      <c r="K70" s="275"/>
    </row>
    <row r="71" spans="2:11" ht="18.75" customHeight="1">
      <c r="B71" s="275"/>
      <c r="C71" s="275"/>
      <c r="D71" s="275"/>
      <c r="E71" s="275"/>
      <c r="F71" s="275"/>
      <c r="G71" s="275"/>
      <c r="H71" s="275"/>
      <c r="I71" s="275"/>
      <c r="J71" s="275"/>
      <c r="K71" s="275"/>
    </row>
    <row r="72" spans="2:11" ht="7.5" customHeight="1">
      <c r="B72" s="276"/>
      <c r="C72" s="277"/>
      <c r="D72" s="277"/>
      <c r="E72" s="277"/>
      <c r="F72" s="277"/>
      <c r="G72" s="277"/>
      <c r="H72" s="277"/>
      <c r="I72" s="277"/>
      <c r="J72" s="277"/>
      <c r="K72" s="278"/>
    </row>
    <row r="73" spans="2:11" ht="45" customHeight="1">
      <c r="B73" s="279"/>
      <c r="C73" s="385" t="s">
        <v>91</v>
      </c>
      <c r="D73" s="385"/>
      <c r="E73" s="385"/>
      <c r="F73" s="385"/>
      <c r="G73" s="385"/>
      <c r="H73" s="385"/>
      <c r="I73" s="385"/>
      <c r="J73" s="385"/>
      <c r="K73" s="280"/>
    </row>
    <row r="74" spans="2:11" ht="17.25" customHeight="1">
      <c r="B74" s="279"/>
      <c r="C74" s="281" t="s">
        <v>787</v>
      </c>
      <c r="D74" s="281"/>
      <c r="E74" s="281"/>
      <c r="F74" s="281" t="s">
        <v>788</v>
      </c>
      <c r="G74" s="282"/>
      <c r="H74" s="281" t="s">
        <v>103</v>
      </c>
      <c r="I74" s="281" t="s">
        <v>55</v>
      </c>
      <c r="J74" s="281" t="s">
        <v>789</v>
      </c>
      <c r="K74" s="280"/>
    </row>
    <row r="75" spans="2:11" ht="17.25" customHeight="1">
      <c r="B75" s="279"/>
      <c r="C75" s="283" t="s">
        <v>790</v>
      </c>
      <c r="D75" s="283"/>
      <c r="E75" s="283"/>
      <c r="F75" s="284" t="s">
        <v>791</v>
      </c>
      <c r="G75" s="285"/>
      <c r="H75" s="283"/>
      <c r="I75" s="283"/>
      <c r="J75" s="283" t="s">
        <v>792</v>
      </c>
      <c r="K75" s="280"/>
    </row>
    <row r="76" spans="2:11" ht="5.25" customHeight="1">
      <c r="B76" s="279"/>
      <c r="C76" s="286"/>
      <c r="D76" s="286"/>
      <c r="E76" s="286"/>
      <c r="F76" s="286"/>
      <c r="G76" s="287"/>
      <c r="H76" s="286"/>
      <c r="I76" s="286"/>
      <c r="J76" s="286"/>
      <c r="K76" s="280"/>
    </row>
    <row r="77" spans="2:11" ht="15" customHeight="1">
      <c r="B77" s="279"/>
      <c r="C77" s="269" t="s">
        <v>51</v>
      </c>
      <c r="D77" s="286"/>
      <c r="E77" s="286"/>
      <c r="F77" s="288" t="s">
        <v>793</v>
      </c>
      <c r="G77" s="287"/>
      <c r="H77" s="269" t="s">
        <v>794</v>
      </c>
      <c r="I77" s="269" t="s">
        <v>795</v>
      </c>
      <c r="J77" s="269">
        <v>20</v>
      </c>
      <c r="K77" s="280"/>
    </row>
    <row r="78" spans="2:11" ht="15" customHeight="1">
      <c r="B78" s="279"/>
      <c r="C78" s="269" t="s">
        <v>796</v>
      </c>
      <c r="D78" s="269"/>
      <c r="E78" s="269"/>
      <c r="F78" s="288" t="s">
        <v>793</v>
      </c>
      <c r="G78" s="287"/>
      <c r="H78" s="269" t="s">
        <v>797</v>
      </c>
      <c r="I78" s="269" t="s">
        <v>795</v>
      </c>
      <c r="J78" s="269">
        <v>120</v>
      </c>
      <c r="K78" s="280"/>
    </row>
    <row r="79" spans="2:11" ht="15" customHeight="1">
      <c r="B79" s="289"/>
      <c r="C79" s="269" t="s">
        <v>798</v>
      </c>
      <c r="D79" s="269"/>
      <c r="E79" s="269"/>
      <c r="F79" s="288" t="s">
        <v>799</v>
      </c>
      <c r="G79" s="287"/>
      <c r="H79" s="269" t="s">
        <v>800</v>
      </c>
      <c r="I79" s="269" t="s">
        <v>795</v>
      </c>
      <c r="J79" s="269">
        <v>50</v>
      </c>
      <c r="K79" s="280"/>
    </row>
    <row r="80" spans="2:11" ht="15" customHeight="1">
      <c r="B80" s="289"/>
      <c r="C80" s="269" t="s">
        <v>801</v>
      </c>
      <c r="D80" s="269"/>
      <c r="E80" s="269"/>
      <c r="F80" s="288" t="s">
        <v>793</v>
      </c>
      <c r="G80" s="287"/>
      <c r="H80" s="269" t="s">
        <v>802</v>
      </c>
      <c r="I80" s="269" t="s">
        <v>803</v>
      </c>
      <c r="J80" s="269"/>
      <c r="K80" s="280"/>
    </row>
    <row r="81" spans="2:11" ht="15" customHeight="1">
      <c r="B81" s="289"/>
      <c r="C81" s="290" t="s">
        <v>804</v>
      </c>
      <c r="D81" s="290"/>
      <c r="E81" s="290"/>
      <c r="F81" s="291" t="s">
        <v>799</v>
      </c>
      <c r="G81" s="290"/>
      <c r="H81" s="290" t="s">
        <v>805</v>
      </c>
      <c r="I81" s="290" t="s">
        <v>795</v>
      </c>
      <c r="J81" s="290">
        <v>15</v>
      </c>
      <c r="K81" s="280"/>
    </row>
    <row r="82" spans="2:11" ht="15" customHeight="1">
      <c r="B82" s="289"/>
      <c r="C82" s="290" t="s">
        <v>806</v>
      </c>
      <c r="D82" s="290"/>
      <c r="E82" s="290"/>
      <c r="F82" s="291" t="s">
        <v>799</v>
      </c>
      <c r="G82" s="290"/>
      <c r="H82" s="290" t="s">
        <v>807</v>
      </c>
      <c r="I82" s="290" t="s">
        <v>795</v>
      </c>
      <c r="J82" s="290">
        <v>15</v>
      </c>
      <c r="K82" s="280"/>
    </row>
    <row r="83" spans="2:11" ht="15" customHeight="1">
      <c r="B83" s="289"/>
      <c r="C83" s="290" t="s">
        <v>808</v>
      </c>
      <c r="D83" s="290"/>
      <c r="E83" s="290"/>
      <c r="F83" s="291" t="s">
        <v>799</v>
      </c>
      <c r="G83" s="290"/>
      <c r="H83" s="290" t="s">
        <v>809</v>
      </c>
      <c r="I83" s="290" t="s">
        <v>795</v>
      </c>
      <c r="J83" s="290">
        <v>20</v>
      </c>
      <c r="K83" s="280"/>
    </row>
    <row r="84" spans="2:11" ht="15" customHeight="1">
      <c r="B84" s="289"/>
      <c r="C84" s="290" t="s">
        <v>810</v>
      </c>
      <c r="D84" s="290"/>
      <c r="E84" s="290"/>
      <c r="F84" s="291" t="s">
        <v>799</v>
      </c>
      <c r="G84" s="290"/>
      <c r="H84" s="290" t="s">
        <v>811</v>
      </c>
      <c r="I84" s="290" t="s">
        <v>795</v>
      </c>
      <c r="J84" s="290">
        <v>20</v>
      </c>
      <c r="K84" s="280"/>
    </row>
    <row r="85" spans="2:11" ht="15" customHeight="1">
      <c r="B85" s="289"/>
      <c r="C85" s="269" t="s">
        <v>812</v>
      </c>
      <c r="D85" s="269"/>
      <c r="E85" s="269"/>
      <c r="F85" s="288" t="s">
        <v>799</v>
      </c>
      <c r="G85" s="287"/>
      <c r="H85" s="269" t="s">
        <v>813</v>
      </c>
      <c r="I85" s="269" t="s">
        <v>795</v>
      </c>
      <c r="J85" s="269">
        <v>50</v>
      </c>
      <c r="K85" s="280"/>
    </row>
    <row r="86" spans="2:11" ht="15" customHeight="1">
      <c r="B86" s="289"/>
      <c r="C86" s="269" t="s">
        <v>814</v>
      </c>
      <c r="D86" s="269"/>
      <c r="E86" s="269"/>
      <c r="F86" s="288" t="s">
        <v>799</v>
      </c>
      <c r="G86" s="287"/>
      <c r="H86" s="269" t="s">
        <v>815</v>
      </c>
      <c r="I86" s="269" t="s">
        <v>795</v>
      </c>
      <c r="J86" s="269">
        <v>20</v>
      </c>
      <c r="K86" s="280"/>
    </row>
    <row r="87" spans="2:11" ht="15" customHeight="1">
      <c r="B87" s="289"/>
      <c r="C87" s="269" t="s">
        <v>816</v>
      </c>
      <c r="D87" s="269"/>
      <c r="E87" s="269"/>
      <c r="F87" s="288" t="s">
        <v>799</v>
      </c>
      <c r="G87" s="287"/>
      <c r="H87" s="269" t="s">
        <v>817</v>
      </c>
      <c r="I87" s="269" t="s">
        <v>795</v>
      </c>
      <c r="J87" s="269">
        <v>20</v>
      </c>
      <c r="K87" s="280"/>
    </row>
    <row r="88" spans="2:11" ht="15" customHeight="1">
      <c r="B88" s="289"/>
      <c r="C88" s="269" t="s">
        <v>818</v>
      </c>
      <c r="D88" s="269"/>
      <c r="E88" s="269"/>
      <c r="F88" s="288" t="s">
        <v>799</v>
      </c>
      <c r="G88" s="287"/>
      <c r="H88" s="269" t="s">
        <v>819</v>
      </c>
      <c r="I88" s="269" t="s">
        <v>795</v>
      </c>
      <c r="J88" s="269">
        <v>50</v>
      </c>
      <c r="K88" s="280"/>
    </row>
    <row r="89" spans="2:11" ht="15" customHeight="1">
      <c r="B89" s="289"/>
      <c r="C89" s="269" t="s">
        <v>820</v>
      </c>
      <c r="D89" s="269"/>
      <c r="E89" s="269"/>
      <c r="F89" s="288" t="s">
        <v>799</v>
      </c>
      <c r="G89" s="287"/>
      <c r="H89" s="269" t="s">
        <v>820</v>
      </c>
      <c r="I89" s="269" t="s">
        <v>795</v>
      </c>
      <c r="J89" s="269">
        <v>50</v>
      </c>
      <c r="K89" s="280"/>
    </row>
    <row r="90" spans="2:11" ht="15" customHeight="1">
      <c r="B90" s="289"/>
      <c r="C90" s="269" t="s">
        <v>108</v>
      </c>
      <c r="D90" s="269"/>
      <c r="E90" s="269"/>
      <c r="F90" s="288" t="s">
        <v>799</v>
      </c>
      <c r="G90" s="287"/>
      <c r="H90" s="269" t="s">
        <v>821</v>
      </c>
      <c r="I90" s="269" t="s">
        <v>795</v>
      </c>
      <c r="J90" s="269">
        <v>255</v>
      </c>
      <c r="K90" s="280"/>
    </row>
    <row r="91" spans="2:11" ht="15" customHeight="1">
      <c r="B91" s="289"/>
      <c r="C91" s="269" t="s">
        <v>822</v>
      </c>
      <c r="D91" s="269"/>
      <c r="E91" s="269"/>
      <c r="F91" s="288" t="s">
        <v>793</v>
      </c>
      <c r="G91" s="287"/>
      <c r="H91" s="269" t="s">
        <v>823</v>
      </c>
      <c r="I91" s="269" t="s">
        <v>824</v>
      </c>
      <c r="J91" s="269"/>
      <c r="K91" s="280"/>
    </row>
    <row r="92" spans="2:11" ht="15" customHeight="1">
      <c r="B92" s="289"/>
      <c r="C92" s="269" t="s">
        <v>825</v>
      </c>
      <c r="D92" s="269"/>
      <c r="E92" s="269"/>
      <c r="F92" s="288" t="s">
        <v>793</v>
      </c>
      <c r="G92" s="287"/>
      <c r="H92" s="269" t="s">
        <v>826</v>
      </c>
      <c r="I92" s="269" t="s">
        <v>827</v>
      </c>
      <c r="J92" s="269"/>
      <c r="K92" s="280"/>
    </row>
    <row r="93" spans="2:11" ht="15" customHeight="1">
      <c r="B93" s="289"/>
      <c r="C93" s="269" t="s">
        <v>828</v>
      </c>
      <c r="D93" s="269"/>
      <c r="E93" s="269"/>
      <c r="F93" s="288" t="s">
        <v>793</v>
      </c>
      <c r="G93" s="287"/>
      <c r="H93" s="269" t="s">
        <v>828</v>
      </c>
      <c r="I93" s="269" t="s">
        <v>827</v>
      </c>
      <c r="J93" s="269"/>
      <c r="K93" s="280"/>
    </row>
    <row r="94" spans="2:11" ht="15" customHeight="1">
      <c r="B94" s="289"/>
      <c r="C94" s="269" t="s">
        <v>36</v>
      </c>
      <c r="D94" s="269"/>
      <c r="E94" s="269"/>
      <c r="F94" s="288" t="s">
        <v>793</v>
      </c>
      <c r="G94" s="287"/>
      <c r="H94" s="269" t="s">
        <v>829</v>
      </c>
      <c r="I94" s="269" t="s">
        <v>827</v>
      </c>
      <c r="J94" s="269"/>
      <c r="K94" s="280"/>
    </row>
    <row r="95" spans="2:11" ht="15" customHeight="1">
      <c r="B95" s="289"/>
      <c r="C95" s="269" t="s">
        <v>46</v>
      </c>
      <c r="D95" s="269"/>
      <c r="E95" s="269"/>
      <c r="F95" s="288" t="s">
        <v>793</v>
      </c>
      <c r="G95" s="287"/>
      <c r="H95" s="269" t="s">
        <v>830</v>
      </c>
      <c r="I95" s="269" t="s">
        <v>827</v>
      </c>
      <c r="J95" s="269"/>
      <c r="K95" s="280"/>
    </row>
    <row r="96" spans="2:11" ht="15" customHeight="1">
      <c r="B96" s="292"/>
      <c r="C96" s="293"/>
      <c r="D96" s="293"/>
      <c r="E96" s="293"/>
      <c r="F96" s="293"/>
      <c r="G96" s="293"/>
      <c r="H96" s="293"/>
      <c r="I96" s="293"/>
      <c r="J96" s="293"/>
      <c r="K96" s="294"/>
    </row>
    <row r="97" spans="2:11" ht="18.75" customHeight="1">
      <c r="B97" s="295"/>
      <c r="C97" s="296"/>
      <c r="D97" s="296"/>
      <c r="E97" s="296"/>
      <c r="F97" s="296"/>
      <c r="G97" s="296"/>
      <c r="H97" s="296"/>
      <c r="I97" s="296"/>
      <c r="J97" s="296"/>
      <c r="K97" s="295"/>
    </row>
    <row r="98" spans="2:11" ht="18.75" customHeight="1">
      <c r="B98" s="275"/>
      <c r="C98" s="275"/>
      <c r="D98" s="275"/>
      <c r="E98" s="275"/>
      <c r="F98" s="275"/>
      <c r="G98" s="275"/>
      <c r="H98" s="275"/>
      <c r="I98" s="275"/>
      <c r="J98" s="275"/>
      <c r="K98" s="275"/>
    </row>
    <row r="99" spans="2:11" ht="7.5" customHeight="1">
      <c r="B99" s="276"/>
      <c r="C99" s="277"/>
      <c r="D99" s="277"/>
      <c r="E99" s="277"/>
      <c r="F99" s="277"/>
      <c r="G99" s="277"/>
      <c r="H99" s="277"/>
      <c r="I99" s="277"/>
      <c r="J99" s="277"/>
      <c r="K99" s="278"/>
    </row>
    <row r="100" spans="2:11" ht="45" customHeight="1">
      <c r="B100" s="279"/>
      <c r="C100" s="385" t="s">
        <v>831</v>
      </c>
      <c r="D100" s="385"/>
      <c r="E100" s="385"/>
      <c r="F100" s="385"/>
      <c r="G100" s="385"/>
      <c r="H100" s="385"/>
      <c r="I100" s="385"/>
      <c r="J100" s="385"/>
      <c r="K100" s="280"/>
    </row>
    <row r="101" spans="2:11" ht="17.25" customHeight="1">
      <c r="B101" s="279"/>
      <c r="C101" s="281" t="s">
        <v>787</v>
      </c>
      <c r="D101" s="281"/>
      <c r="E101" s="281"/>
      <c r="F101" s="281" t="s">
        <v>788</v>
      </c>
      <c r="G101" s="282"/>
      <c r="H101" s="281" t="s">
        <v>103</v>
      </c>
      <c r="I101" s="281" t="s">
        <v>55</v>
      </c>
      <c r="J101" s="281" t="s">
        <v>789</v>
      </c>
      <c r="K101" s="280"/>
    </row>
    <row r="102" spans="2:11" ht="17.25" customHeight="1">
      <c r="B102" s="279"/>
      <c r="C102" s="283" t="s">
        <v>790</v>
      </c>
      <c r="D102" s="283"/>
      <c r="E102" s="283"/>
      <c r="F102" s="284" t="s">
        <v>791</v>
      </c>
      <c r="G102" s="285"/>
      <c r="H102" s="283"/>
      <c r="I102" s="283"/>
      <c r="J102" s="283" t="s">
        <v>792</v>
      </c>
      <c r="K102" s="280"/>
    </row>
    <row r="103" spans="2:11" ht="5.25" customHeight="1">
      <c r="B103" s="279"/>
      <c r="C103" s="281"/>
      <c r="D103" s="281"/>
      <c r="E103" s="281"/>
      <c r="F103" s="281"/>
      <c r="G103" s="297"/>
      <c r="H103" s="281"/>
      <c r="I103" s="281"/>
      <c r="J103" s="281"/>
      <c r="K103" s="280"/>
    </row>
    <row r="104" spans="2:11" ht="15" customHeight="1">
      <c r="B104" s="279"/>
      <c r="C104" s="269" t="s">
        <v>51</v>
      </c>
      <c r="D104" s="286"/>
      <c r="E104" s="286"/>
      <c r="F104" s="288" t="s">
        <v>793</v>
      </c>
      <c r="G104" s="297"/>
      <c r="H104" s="269" t="s">
        <v>832</v>
      </c>
      <c r="I104" s="269" t="s">
        <v>795</v>
      </c>
      <c r="J104" s="269">
        <v>20</v>
      </c>
      <c r="K104" s="280"/>
    </row>
    <row r="105" spans="2:11" ht="15" customHeight="1">
      <c r="B105" s="279"/>
      <c r="C105" s="269" t="s">
        <v>796</v>
      </c>
      <c r="D105" s="269"/>
      <c r="E105" s="269"/>
      <c r="F105" s="288" t="s">
        <v>793</v>
      </c>
      <c r="G105" s="269"/>
      <c r="H105" s="269" t="s">
        <v>832</v>
      </c>
      <c r="I105" s="269" t="s">
        <v>795</v>
      </c>
      <c r="J105" s="269">
        <v>120</v>
      </c>
      <c r="K105" s="280"/>
    </row>
    <row r="106" spans="2:11" ht="15" customHeight="1">
      <c r="B106" s="289"/>
      <c r="C106" s="269" t="s">
        <v>798</v>
      </c>
      <c r="D106" s="269"/>
      <c r="E106" s="269"/>
      <c r="F106" s="288" t="s">
        <v>799</v>
      </c>
      <c r="G106" s="269"/>
      <c r="H106" s="269" t="s">
        <v>832</v>
      </c>
      <c r="I106" s="269" t="s">
        <v>795</v>
      </c>
      <c r="J106" s="269">
        <v>50</v>
      </c>
      <c r="K106" s="280"/>
    </row>
    <row r="107" spans="2:11" ht="15" customHeight="1">
      <c r="B107" s="289"/>
      <c r="C107" s="269" t="s">
        <v>801</v>
      </c>
      <c r="D107" s="269"/>
      <c r="E107" s="269"/>
      <c r="F107" s="288" t="s">
        <v>793</v>
      </c>
      <c r="G107" s="269"/>
      <c r="H107" s="269" t="s">
        <v>832</v>
      </c>
      <c r="I107" s="269" t="s">
        <v>803</v>
      </c>
      <c r="J107" s="269"/>
      <c r="K107" s="280"/>
    </row>
    <row r="108" spans="2:11" ht="15" customHeight="1">
      <c r="B108" s="289"/>
      <c r="C108" s="269" t="s">
        <v>812</v>
      </c>
      <c r="D108" s="269"/>
      <c r="E108" s="269"/>
      <c r="F108" s="288" t="s">
        <v>799</v>
      </c>
      <c r="G108" s="269"/>
      <c r="H108" s="269" t="s">
        <v>832</v>
      </c>
      <c r="I108" s="269" t="s">
        <v>795</v>
      </c>
      <c r="J108" s="269">
        <v>50</v>
      </c>
      <c r="K108" s="280"/>
    </row>
    <row r="109" spans="2:11" ht="15" customHeight="1">
      <c r="B109" s="289"/>
      <c r="C109" s="269" t="s">
        <v>820</v>
      </c>
      <c r="D109" s="269"/>
      <c r="E109" s="269"/>
      <c r="F109" s="288" t="s">
        <v>799</v>
      </c>
      <c r="G109" s="269"/>
      <c r="H109" s="269" t="s">
        <v>832</v>
      </c>
      <c r="I109" s="269" t="s">
        <v>795</v>
      </c>
      <c r="J109" s="269">
        <v>50</v>
      </c>
      <c r="K109" s="280"/>
    </row>
    <row r="110" spans="2:11" ht="15" customHeight="1">
      <c r="B110" s="289"/>
      <c r="C110" s="269" t="s">
        <v>818</v>
      </c>
      <c r="D110" s="269"/>
      <c r="E110" s="269"/>
      <c r="F110" s="288" t="s">
        <v>799</v>
      </c>
      <c r="G110" s="269"/>
      <c r="H110" s="269" t="s">
        <v>832</v>
      </c>
      <c r="I110" s="269" t="s">
        <v>795</v>
      </c>
      <c r="J110" s="269">
        <v>50</v>
      </c>
      <c r="K110" s="280"/>
    </row>
    <row r="111" spans="2:11" ht="15" customHeight="1">
      <c r="B111" s="289"/>
      <c r="C111" s="269" t="s">
        <v>51</v>
      </c>
      <c r="D111" s="269"/>
      <c r="E111" s="269"/>
      <c r="F111" s="288" t="s">
        <v>793</v>
      </c>
      <c r="G111" s="269"/>
      <c r="H111" s="269" t="s">
        <v>833</v>
      </c>
      <c r="I111" s="269" t="s">
        <v>795</v>
      </c>
      <c r="J111" s="269">
        <v>20</v>
      </c>
      <c r="K111" s="280"/>
    </row>
    <row r="112" spans="2:11" ht="15" customHeight="1">
      <c r="B112" s="289"/>
      <c r="C112" s="269" t="s">
        <v>834</v>
      </c>
      <c r="D112" s="269"/>
      <c r="E112" s="269"/>
      <c r="F112" s="288" t="s">
        <v>793</v>
      </c>
      <c r="G112" s="269"/>
      <c r="H112" s="269" t="s">
        <v>835</v>
      </c>
      <c r="I112" s="269" t="s">
        <v>795</v>
      </c>
      <c r="J112" s="269">
        <v>120</v>
      </c>
      <c r="K112" s="280"/>
    </row>
    <row r="113" spans="2:11" ht="15" customHeight="1">
      <c r="B113" s="289"/>
      <c r="C113" s="269" t="s">
        <v>36</v>
      </c>
      <c r="D113" s="269"/>
      <c r="E113" s="269"/>
      <c r="F113" s="288" t="s">
        <v>793</v>
      </c>
      <c r="G113" s="269"/>
      <c r="H113" s="269" t="s">
        <v>836</v>
      </c>
      <c r="I113" s="269" t="s">
        <v>827</v>
      </c>
      <c r="J113" s="269"/>
      <c r="K113" s="280"/>
    </row>
    <row r="114" spans="2:11" ht="15" customHeight="1">
      <c r="B114" s="289"/>
      <c r="C114" s="269" t="s">
        <v>46</v>
      </c>
      <c r="D114" s="269"/>
      <c r="E114" s="269"/>
      <c r="F114" s="288" t="s">
        <v>793</v>
      </c>
      <c r="G114" s="269"/>
      <c r="H114" s="269" t="s">
        <v>837</v>
      </c>
      <c r="I114" s="269" t="s">
        <v>827</v>
      </c>
      <c r="J114" s="269"/>
      <c r="K114" s="280"/>
    </row>
    <row r="115" spans="2:11" ht="15" customHeight="1">
      <c r="B115" s="289"/>
      <c r="C115" s="269" t="s">
        <v>55</v>
      </c>
      <c r="D115" s="269"/>
      <c r="E115" s="269"/>
      <c r="F115" s="288" t="s">
        <v>793</v>
      </c>
      <c r="G115" s="269"/>
      <c r="H115" s="269" t="s">
        <v>838</v>
      </c>
      <c r="I115" s="269" t="s">
        <v>839</v>
      </c>
      <c r="J115" s="269"/>
      <c r="K115" s="280"/>
    </row>
    <row r="116" spans="2:11" ht="15" customHeight="1">
      <c r="B116" s="292"/>
      <c r="C116" s="298"/>
      <c r="D116" s="298"/>
      <c r="E116" s="298"/>
      <c r="F116" s="298"/>
      <c r="G116" s="298"/>
      <c r="H116" s="298"/>
      <c r="I116" s="298"/>
      <c r="J116" s="298"/>
      <c r="K116" s="294"/>
    </row>
    <row r="117" spans="2:11" ht="18.75" customHeight="1">
      <c r="B117" s="299"/>
      <c r="C117" s="265"/>
      <c r="D117" s="265"/>
      <c r="E117" s="265"/>
      <c r="F117" s="300"/>
      <c r="G117" s="265"/>
      <c r="H117" s="265"/>
      <c r="I117" s="265"/>
      <c r="J117" s="265"/>
      <c r="K117" s="299"/>
    </row>
    <row r="118" spans="2:11" ht="18.75" customHeight="1">
      <c r="B118" s="275"/>
      <c r="C118" s="275"/>
      <c r="D118" s="275"/>
      <c r="E118" s="275"/>
      <c r="F118" s="275"/>
      <c r="G118" s="275"/>
      <c r="H118" s="275"/>
      <c r="I118" s="275"/>
      <c r="J118" s="275"/>
      <c r="K118" s="275"/>
    </row>
    <row r="119" spans="2:11" ht="7.5" customHeight="1">
      <c r="B119" s="301"/>
      <c r="C119" s="302"/>
      <c r="D119" s="302"/>
      <c r="E119" s="302"/>
      <c r="F119" s="302"/>
      <c r="G119" s="302"/>
      <c r="H119" s="302"/>
      <c r="I119" s="302"/>
      <c r="J119" s="302"/>
      <c r="K119" s="303"/>
    </row>
    <row r="120" spans="2:11" ht="45" customHeight="1">
      <c r="B120" s="304"/>
      <c r="C120" s="380" t="s">
        <v>840</v>
      </c>
      <c r="D120" s="380"/>
      <c r="E120" s="380"/>
      <c r="F120" s="380"/>
      <c r="G120" s="380"/>
      <c r="H120" s="380"/>
      <c r="I120" s="380"/>
      <c r="J120" s="380"/>
      <c r="K120" s="305"/>
    </row>
    <row r="121" spans="2:11" ht="17.25" customHeight="1">
      <c r="B121" s="306"/>
      <c r="C121" s="281" t="s">
        <v>787</v>
      </c>
      <c r="D121" s="281"/>
      <c r="E121" s="281"/>
      <c r="F121" s="281" t="s">
        <v>788</v>
      </c>
      <c r="G121" s="282"/>
      <c r="H121" s="281" t="s">
        <v>103</v>
      </c>
      <c r="I121" s="281" t="s">
        <v>55</v>
      </c>
      <c r="J121" s="281" t="s">
        <v>789</v>
      </c>
      <c r="K121" s="307"/>
    </row>
    <row r="122" spans="2:11" ht="17.25" customHeight="1">
      <c r="B122" s="306"/>
      <c r="C122" s="283" t="s">
        <v>790</v>
      </c>
      <c r="D122" s="283"/>
      <c r="E122" s="283"/>
      <c r="F122" s="284" t="s">
        <v>791</v>
      </c>
      <c r="G122" s="285"/>
      <c r="H122" s="283"/>
      <c r="I122" s="283"/>
      <c r="J122" s="283" t="s">
        <v>792</v>
      </c>
      <c r="K122" s="307"/>
    </row>
    <row r="123" spans="2:11" ht="5.25" customHeight="1">
      <c r="B123" s="308"/>
      <c r="C123" s="286"/>
      <c r="D123" s="286"/>
      <c r="E123" s="286"/>
      <c r="F123" s="286"/>
      <c r="G123" s="269"/>
      <c r="H123" s="286"/>
      <c r="I123" s="286"/>
      <c r="J123" s="286"/>
      <c r="K123" s="309"/>
    </row>
    <row r="124" spans="2:11" ht="15" customHeight="1">
      <c r="B124" s="308"/>
      <c r="C124" s="269" t="s">
        <v>796</v>
      </c>
      <c r="D124" s="286"/>
      <c r="E124" s="286"/>
      <c r="F124" s="288" t="s">
        <v>793</v>
      </c>
      <c r="G124" s="269"/>
      <c r="H124" s="269" t="s">
        <v>832</v>
      </c>
      <c r="I124" s="269" t="s">
        <v>795</v>
      </c>
      <c r="J124" s="269">
        <v>120</v>
      </c>
      <c r="K124" s="310"/>
    </row>
    <row r="125" spans="2:11" ht="15" customHeight="1">
      <c r="B125" s="308"/>
      <c r="C125" s="269" t="s">
        <v>841</v>
      </c>
      <c r="D125" s="269"/>
      <c r="E125" s="269"/>
      <c r="F125" s="288" t="s">
        <v>793</v>
      </c>
      <c r="G125" s="269"/>
      <c r="H125" s="269" t="s">
        <v>842</v>
      </c>
      <c r="I125" s="269" t="s">
        <v>795</v>
      </c>
      <c r="J125" s="269" t="s">
        <v>843</v>
      </c>
      <c r="K125" s="310"/>
    </row>
    <row r="126" spans="2:11" ht="15" customHeight="1">
      <c r="B126" s="308"/>
      <c r="C126" s="269" t="s">
        <v>742</v>
      </c>
      <c r="D126" s="269"/>
      <c r="E126" s="269"/>
      <c r="F126" s="288" t="s">
        <v>793</v>
      </c>
      <c r="G126" s="269"/>
      <c r="H126" s="269" t="s">
        <v>844</v>
      </c>
      <c r="I126" s="269" t="s">
        <v>795</v>
      </c>
      <c r="J126" s="269" t="s">
        <v>843</v>
      </c>
      <c r="K126" s="310"/>
    </row>
    <row r="127" spans="2:11" ht="15" customHeight="1">
      <c r="B127" s="308"/>
      <c r="C127" s="269" t="s">
        <v>804</v>
      </c>
      <c r="D127" s="269"/>
      <c r="E127" s="269"/>
      <c r="F127" s="288" t="s">
        <v>799</v>
      </c>
      <c r="G127" s="269"/>
      <c r="H127" s="269" t="s">
        <v>805</v>
      </c>
      <c r="I127" s="269" t="s">
        <v>795</v>
      </c>
      <c r="J127" s="269">
        <v>15</v>
      </c>
      <c r="K127" s="310"/>
    </row>
    <row r="128" spans="2:11" ht="15" customHeight="1">
      <c r="B128" s="308"/>
      <c r="C128" s="290" t="s">
        <v>806</v>
      </c>
      <c r="D128" s="290"/>
      <c r="E128" s="290"/>
      <c r="F128" s="291" t="s">
        <v>799</v>
      </c>
      <c r="G128" s="290"/>
      <c r="H128" s="290" t="s">
        <v>807</v>
      </c>
      <c r="I128" s="290" t="s">
        <v>795</v>
      </c>
      <c r="J128" s="290">
        <v>15</v>
      </c>
      <c r="K128" s="310"/>
    </row>
    <row r="129" spans="2:11" ht="15" customHeight="1">
      <c r="B129" s="308"/>
      <c r="C129" s="290" t="s">
        <v>808</v>
      </c>
      <c r="D129" s="290"/>
      <c r="E129" s="290"/>
      <c r="F129" s="291" t="s">
        <v>799</v>
      </c>
      <c r="G129" s="290"/>
      <c r="H129" s="290" t="s">
        <v>809</v>
      </c>
      <c r="I129" s="290" t="s">
        <v>795</v>
      </c>
      <c r="J129" s="290">
        <v>20</v>
      </c>
      <c r="K129" s="310"/>
    </row>
    <row r="130" spans="2:11" ht="15" customHeight="1">
      <c r="B130" s="308"/>
      <c r="C130" s="290" t="s">
        <v>810</v>
      </c>
      <c r="D130" s="290"/>
      <c r="E130" s="290"/>
      <c r="F130" s="291" t="s">
        <v>799</v>
      </c>
      <c r="G130" s="290"/>
      <c r="H130" s="290" t="s">
        <v>811</v>
      </c>
      <c r="I130" s="290" t="s">
        <v>795</v>
      </c>
      <c r="J130" s="290">
        <v>20</v>
      </c>
      <c r="K130" s="310"/>
    </row>
    <row r="131" spans="2:11" ht="15" customHeight="1">
      <c r="B131" s="308"/>
      <c r="C131" s="269" t="s">
        <v>798</v>
      </c>
      <c r="D131" s="269"/>
      <c r="E131" s="269"/>
      <c r="F131" s="288" t="s">
        <v>799</v>
      </c>
      <c r="G131" s="269"/>
      <c r="H131" s="269" t="s">
        <v>832</v>
      </c>
      <c r="I131" s="269" t="s">
        <v>795</v>
      </c>
      <c r="J131" s="269">
        <v>50</v>
      </c>
      <c r="K131" s="310"/>
    </row>
    <row r="132" spans="2:11" ht="15" customHeight="1">
      <c r="B132" s="308"/>
      <c r="C132" s="269" t="s">
        <v>812</v>
      </c>
      <c r="D132" s="269"/>
      <c r="E132" s="269"/>
      <c r="F132" s="288" t="s">
        <v>799</v>
      </c>
      <c r="G132" s="269"/>
      <c r="H132" s="269" t="s">
        <v>832</v>
      </c>
      <c r="I132" s="269" t="s">
        <v>795</v>
      </c>
      <c r="J132" s="269">
        <v>50</v>
      </c>
      <c r="K132" s="310"/>
    </row>
    <row r="133" spans="2:11" ht="15" customHeight="1">
      <c r="B133" s="308"/>
      <c r="C133" s="269" t="s">
        <v>818</v>
      </c>
      <c r="D133" s="269"/>
      <c r="E133" s="269"/>
      <c r="F133" s="288" t="s">
        <v>799</v>
      </c>
      <c r="G133" s="269"/>
      <c r="H133" s="269" t="s">
        <v>832</v>
      </c>
      <c r="I133" s="269" t="s">
        <v>795</v>
      </c>
      <c r="J133" s="269">
        <v>50</v>
      </c>
      <c r="K133" s="310"/>
    </row>
    <row r="134" spans="2:11" ht="15" customHeight="1">
      <c r="B134" s="308"/>
      <c r="C134" s="269" t="s">
        <v>820</v>
      </c>
      <c r="D134" s="269"/>
      <c r="E134" s="269"/>
      <c r="F134" s="288" t="s">
        <v>799</v>
      </c>
      <c r="G134" s="269"/>
      <c r="H134" s="269" t="s">
        <v>832</v>
      </c>
      <c r="I134" s="269" t="s">
        <v>795</v>
      </c>
      <c r="J134" s="269">
        <v>50</v>
      </c>
      <c r="K134" s="310"/>
    </row>
    <row r="135" spans="2:11" ht="15" customHeight="1">
      <c r="B135" s="308"/>
      <c r="C135" s="269" t="s">
        <v>108</v>
      </c>
      <c r="D135" s="269"/>
      <c r="E135" s="269"/>
      <c r="F135" s="288" t="s">
        <v>799</v>
      </c>
      <c r="G135" s="269"/>
      <c r="H135" s="269" t="s">
        <v>845</v>
      </c>
      <c r="I135" s="269" t="s">
        <v>795</v>
      </c>
      <c r="J135" s="269">
        <v>255</v>
      </c>
      <c r="K135" s="310"/>
    </row>
    <row r="136" spans="2:11" ht="15" customHeight="1">
      <c r="B136" s="308"/>
      <c r="C136" s="269" t="s">
        <v>822</v>
      </c>
      <c r="D136" s="269"/>
      <c r="E136" s="269"/>
      <c r="F136" s="288" t="s">
        <v>793</v>
      </c>
      <c r="G136" s="269"/>
      <c r="H136" s="269" t="s">
        <v>846</v>
      </c>
      <c r="I136" s="269" t="s">
        <v>824</v>
      </c>
      <c r="J136" s="269"/>
      <c r="K136" s="310"/>
    </row>
    <row r="137" spans="2:11" ht="15" customHeight="1">
      <c r="B137" s="308"/>
      <c r="C137" s="269" t="s">
        <v>825</v>
      </c>
      <c r="D137" s="269"/>
      <c r="E137" s="269"/>
      <c r="F137" s="288" t="s">
        <v>793</v>
      </c>
      <c r="G137" s="269"/>
      <c r="H137" s="269" t="s">
        <v>847</v>
      </c>
      <c r="I137" s="269" t="s">
        <v>827</v>
      </c>
      <c r="J137" s="269"/>
      <c r="K137" s="310"/>
    </row>
    <row r="138" spans="2:11" ht="15" customHeight="1">
      <c r="B138" s="308"/>
      <c r="C138" s="269" t="s">
        <v>828</v>
      </c>
      <c r="D138" s="269"/>
      <c r="E138" s="269"/>
      <c r="F138" s="288" t="s">
        <v>793</v>
      </c>
      <c r="G138" s="269"/>
      <c r="H138" s="269" t="s">
        <v>828</v>
      </c>
      <c r="I138" s="269" t="s">
        <v>827</v>
      </c>
      <c r="J138" s="269"/>
      <c r="K138" s="310"/>
    </row>
    <row r="139" spans="2:11" ht="15" customHeight="1">
      <c r="B139" s="308"/>
      <c r="C139" s="269" t="s">
        <v>36</v>
      </c>
      <c r="D139" s="269"/>
      <c r="E139" s="269"/>
      <c r="F139" s="288" t="s">
        <v>793</v>
      </c>
      <c r="G139" s="269"/>
      <c r="H139" s="269" t="s">
        <v>848</v>
      </c>
      <c r="I139" s="269" t="s">
        <v>827</v>
      </c>
      <c r="J139" s="269"/>
      <c r="K139" s="310"/>
    </row>
    <row r="140" spans="2:11" ht="15" customHeight="1">
      <c r="B140" s="308"/>
      <c r="C140" s="269" t="s">
        <v>849</v>
      </c>
      <c r="D140" s="269"/>
      <c r="E140" s="269"/>
      <c r="F140" s="288" t="s">
        <v>793</v>
      </c>
      <c r="G140" s="269"/>
      <c r="H140" s="269" t="s">
        <v>850</v>
      </c>
      <c r="I140" s="269" t="s">
        <v>827</v>
      </c>
      <c r="J140" s="269"/>
      <c r="K140" s="310"/>
    </row>
    <row r="141" spans="2:11" ht="15" customHeight="1">
      <c r="B141" s="311"/>
      <c r="C141" s="312"/>
      <c r="D141" s="312"/>
      <c r="E141" s="312"/>
      <c r="F141" s="312"/>
      <c r="G141" s="312"/>
      <c r="H141" s="312"/>
      <c r="I141" s="312"/>
      <c r="J141" s="312"/>
      <c r="K141" s="313"/>
    </row>
    <row r="142" spans="2:11" ht="18.75" customHeight="1">
      <c r="B142" s="265"/>
      <c r="C142" s="265"/>
      <c r="D142" s="265"/>
      <c r="E142" s="265"/>
      <c r="F142" s="300"/>
      <c r="G142" s="265"/>
      <c r="H142" s="265"/>
      <c r="I142" s="265"/>
      <c r="J142" s="265"/>
      <c r="K142" s="265"/>
    </row>
    <row r="143" spans="2:11" ht="18.75" customHeight="1">
      <c r="B143" s="275"/>
      <c r="C143" s="275"/>
      <c r="D143" s="275"/>
      <c r="E143" s="275"/>
      <c r="F143" s="275"/>
      <c r="G143" s="275"/>
      <c r="H143" s="275"/>
      <c r="I143" s="275"/>
      <c r="J143" s="275"/>
      <c r="K143" s="275"/>
    </row>
    <row r="144" spans="2:11" ht="7.5" customHeight="1">
      <c r="B144" s="276"/>
      <c r="C144" s="277"/>
      <c r="D144" s="277"/>
      <c r="E144" s="277"/>
      <c r="F144" s="277"/>
      <c r="G144" s="277"/>
      <c r="H144" s="277"/>
      <c r="I144" s="277"/>
      <c r="J144" s="277"/>
      <c r="K144" s="278"/>
    </row>
    <row r="145" spans="2:11" ht="45" customHeight="1">
      <c r="B145" s="279"/>
      <c r="C145" s="385" t="s">
        <v>851</v>
      </c>
      <c r="D145" s="385"/>
      <c r="E145" s="385"/>
      <c r="F145" s="385"/>
      <c r="G145" s="385"/>
      <c r="H145" s="385"/>
      <c r="I145" s="385"/>
      <c r="J145" s="385"/>
      <c r="K145" s="280"/>
    </row>
    <row r="146" spans="2:11" ht="17.25" customHeight="1">
      <c r="B146" s="279"/>
      <c r="C146" s="281" t="s">
        <v>787</v>
      </c>
      <c r="D146" s="281"/>
      <c r="E146" s="281"/>
      <c r="F146" s="281" t="s">
        <v>788</v>
      </c>
      <c r="G146" s="282"/>
      <c r="H146" s="281" t="s">
        <v>103</v>
      </c>
      <c r="I146" s="281" t="s">
        <v>55</v>
      </c>
      <c r="J146" s="281" t="s">
        <v>789</v>
      </c>
      <c r="K146" s="280"/>
    </row>
    <row r="147" spans="2:11" ht="17.25" customHeight="1">
      <c r="B147" s="279"/>
      <c r="C147" s="283" t="s">
        <v>790</v>
      </c>
      <c r="D147" s="283"/>
      <c r="E147" s="283"/>
      <c r="F147" s="284" t="s">
        <v>791</v>
      </c>
      <c r="G147" s="285"/>
      <c r="H147" s="283"/>
      <c r="I147" s="283"/>
      <c r="J147" s="283" t="s">
        <v>792</v>
      </c>
      <c r="K147" s="280"/>
    </row>
    <row r="148" spans="2:11" ht="5.25" customHeight="1">
      <c r="B148" s="289"/>
      <c r="C148" s="286"/>
      <c r="D148" s="286"/>
      <c r="E148" s="286"/>
      <c r="F148" s="286"/>
      <c r="G148" s="287"/>
      <c r="H148" s="286"/>
      <c r="I148" s="286"/>
      <c r="J148" s="286"/>
      <c r="K148" s="310"/>
    </row>
    <row r="149" spans="2:11" ht="15" customHeight="1">
      <c r="B149" s="289"/>
      <c r="C149" s="314" t="s">
        <v>796</v>
      </c>
      <c r="D149" s="269"/>
      <c r="E149" s="269"/>
      <c r="F149" s="315" t="s">
        <v>793</v>
      </c>
      <c r="G149" s="269"/>
      <c r="H149" s="314" t="s">
        <v>832</v>
      </c>
      <c r="I149" s="314" t="s">
        <v>795</v>
      </c>
      <c r="J149" s="314">
        <v>120</v>
      </c>
      <c r="K149" s="310"/>
    </row>
    <row r="150" spans="2:11" ht="15" customHeight="1">
      <c r="B150" s="289"/>
      <c r="C150" s="314" t="s">
        <v>841</v>
      </c>
      <c r="D150" s="269"/>
      <c r="E150" s="269"/>
      <c r="F150" s="315" t="s">
        <v>793</v>
      </c>
      <c r="G150" s="269"/>
      <c r="H150" s="314" t="s">
        <v>852</v>
      </c>
      <c r="I150" s="314" t="s">
        <v>795</v>
      </c>
      <c r="J150" s="314" t="s">
        <v>843</v>
      </c>
      <c r="K150" s="310"/>
    </row>
    <row r="151" spans="2:11" ht="15" customHeight="1">
      <c r="B151" s="289"/>
      <c r="C151" s="314" t="s">
        <v>742</v>
      </c>
      <c r="D151" s="269"/>
      <c r="E151" s="269"/>
      <c r="F151" s="315" t="s">
        <v>793</v>
      </c>
      <c r="G151" s="269"/>
      <c r="H151" s="314" t="s">
        <v>853</v>
      </c>
      <c r="I151" s="314" t="s">
        <v>795</v>
      </c>
      <c r="J151" s="314" t="s">
        <v>843</v>
      </c>
      <c r="K151" s="310"/>
    </row>
    <row r="152" spans="2:11" ht="15" customHeight="1">
      <c r="B152" s="289"/>
      <c r="C152" s="314" t="s">
        <v>798</v>
      </c>
      <c r="D152" s="269"/>
      <c r="E152" s="269"/>
      <c r="F152" s="315" t="s">
        <v>799</v>
      </c>
      <c r="G152" s="269"/>
      <c r="H152" s="314" t="s">
        <v>832</v>
      </c>
      <c r="I152" s="314" t="s">
        <v>795</v>
      </c>
      <c r="J152" s="314">
        <v>50</v>
      </c>
      <c r="K152" s="310"/>
    </row>
    <row r="153" spans="2:11" ht="15" customHeight="1">
      <c r="B153" s="289"/>
      <c r="C153" s="314" t="s">
        <v>801</v>
      </c>
      <c r="D153" s="269"/>
      <c r="E153" s="269"/>
      <c r="F153" s="315" t="s">
        <v>793</v>
      </c>
      <c r="G153" s="269"/>
      <c r="H153" s="314" t="s">
        <v>832</v>
      </c>
      <c r="I153" s="314" t="s">
        <v>803</v>
      </c>
      <c r="J153" s="314"/>
      <c r="K153" s="310"/>
    </row>
    <row r="154" spans="2:11" ht="15" customHeight="1">
      <c r="B154" s="289"/>
      <c r="C154" s="314" t="s">
        <v>812</v>
      </c>
      <c r="D154" s="269"/>
      <c r="E154" s="269"/>
      <c r="F154" s="315" t="s">
        <v>799</v>
      </c>
      <c r="G154" s="269"/>
      <c r="H154" s="314" t="s">
        <v>832</v>
      </c>
      <c r="I154" s="314" t="s">
        <v>795</v>
      </c>
      <c r="J154" s="314">
        <v>50</v>
      </c>
      <c r="K154" s="310"/>
    </row>
    <row r="155" spans="2:11" ht="15" customHeight="1">
      <c r="B155" s="289"/>
      <c r="C155" s="314" t="s">
        <v>820</v>
      </c>
      <c r="D155" s="269"/>
      <c r="E155" s="269"/>
      <c r="F155" s="315" t="s">
        <v>799</v>
      </c>
      <c r="G155" s="269"/>
      <c r="H155" s="314" t="s">
        <v>832</v>
      </c>
      <c r="I155" s="314" t="s">
        <v>795</v>
      </c>
      <c r="J155" s="314">
        <v>50</v>
      </c>
      <c r="K155" s="310"/>
    </row>
    <row r="156" spans="2:11" ht="15" customHeight="1">
      <c r="B156" s="289"/>
      <c r="C156" s="314" t="s">
        <v>818</v>
      </c>
      <c r="D156" s="269"/>
      <c r="E156" s="269"/>
      <c r="F156" s="315" t="s">
        <v>799</v>
      </c>
      <c r="G156" s="269"/>
      <c r="H156" s="314" t="s">
        <v>832</v>
      </c>
      <c r="I156" s="314" t="s">
        <v>795</v>
      </c>
      <c r="J156" s="314">
        <v>50</v>
      </c>
      <c r="K156" s="310"/>
    </row>
    <row r="157" spans="2:11" ht="15" customHeight="1">
      <c r="B157" s="289"/>
      <c r="C157" s="314" t="s">
        <v>96</v>
      </c>
      <c r="D157" s="269"/>
      <c r="E157" s="269"/>
      <c r="F157" s="315" t="s">
        <v>793</v>
      </c>
      <c r="G157" s="269"/>
      <c r="H157" s="314" t="s">
        <v>854</v>
      </c>
      <c r="I157" s="314" t="s">
        <v>795</v>
      </c>
      <c r="J157" s="314" t="s">
        <v>855</v>
      </c>
      <c r="K157" s="310"/>
    </row>
    <row r="158" spans="2:11" ht="15" customHeight="1">
      <c r="B158" s="289"/>
      <c r="C158" s="314" t="s">
        <v>856</v>
      </c>
      <c r="D158" s="269"/>
      <c r="E158" s="269"/>
      <c r="F158" s="315" t="s">
        <v>793</v>
      </c>
      <c r="G158" s="269"/>
      <c r="H158" s="314" t="s">
        <v>857</v>
      </c>
      <c r="I158" s="314" t="s">
        <v>827</v>
      </c>
      <c r="J158" s="314"/>
      <c r="K158" s="310"/>
    </row>
    <row r="159" spans="2:11" ht="15" customHeight="1">
      <c r="B159" s="316"/>
      <c r="C159" s="298"/>
      <c r="D159" s="298"/>
      <c r="E159" s="298"/>
      <c r="F159" s="298"/>
      <c r="G159" s="298"/>
      <c r="H159" s="298"/>
      <c r="I159" s="298"/>
      <c r="J159" s="298"/>
      <c r="K159" s="317"/>
    </row>
    <row r="160" spans="2:11" ht="18.75" customHeight="1">
      <c r="B160" s="265"/>
      <c r="C160" s="269"/>
      <c r="D160" s="269"/>
      <c r="E160" s="269"/>
      <c r="F160" s="288"/>
      <c r="G160" s="269"/>
      <c r="H160" s="269"/>
      <c r="I160" s="269"/>
      <c r="J160" s="269"/>
      <c r="K160" s="265"/>
    </row>
    <row r="161" spans="2:11" ht="18.75" customHeight="1">
      <c r="B161" s="275"/>
      <c r="C161" s="275"/>
      <c r="D161" s="275"/>
      <c r="E161" s="275"/>
      <c r="F161" s="275"/>
      <c r="G161" s="275"/>
      <c r="H161" s="275"/>
      <c r="I161" s="275"/>
      <c r="J161" s="275"/>
      <c r="K161" s="275"/>
    </row>
    <row r="162" spans="2:11" ht="7.5" customHeight="1">
      <c r="B162" s="257"/>
      <c r="C162" s="258"/>
      <c r="D162" s="258"/>
      <c r="E162" s="258"/>
      <c r="F162" s="258"/>
      <c r="G162" s="258"/>
      <c r="H162" s="258"/>
      <c r="I162" s="258"/>
      <c r="J162" s="258"/>
      <c r="K162" s="259"/>
    </row>
    <row r="163" spans="2:11" ht="45" customHeight="1">
      <c r="B163" s="260"/>
      <c r="C163" s="380" t="s">
        <v>858</v>
      </c>
      <c r="D163" s="380"/>
      <c r="E163" s="380"/>
      <c r="F163" s="380"/>
      <c r="G163" s="380"/>
      <c r="H163" s="380"/>
      <c r="I163" s="380"/>
      <c r="J163" s="380"/>
      <c r="K163" s="261"/>
    </row>
    <row r="164" spans="2:11" ht="17.25" customHeight="1">
      <c r="B164" s="260"/>
      <c r="C164" s="281" t="s">
        <v>787</v>
      </c>
      <c r="D164" s="281"/>
      <c r="E164" s="281"/>
      <c r="F164" s="281" t="s">
        <v>788</v>
      </c>
      <c r="G164" s="318"/>
      <c r="H164" s="319" t="s">
        <v>103</v>
      </c>
      <c r="I164" s="319" t="s">
        <v>55</v>
      </c>
      <c r="J164" s="281" t="s">
        <v>789</v>
      </c>
      <c r="K164" s="261"/>
    </row>
    <row r="165" spans="2:11" ht="17.25" customHeight="1">
      <c r="B165" s="262"/>
      <c r="C165" s="283" t="s">
        <v>790</v>
      </c>
      <c r="D165" s="283"/>
      <c r="E165" s="283"/>
      <c r="F165" s="284" t="s">
        <v>791</v>
      </c>
      <c r="G165" s="320"/>
      <c r="H165" s="321"/>
      <c r="I165" s="321"/>
      <c r="J165" s="283" t="s">
        <v>792</v>
      </c>
      <c r="K165" s="263"/>
    </row>
    <row r="166" spans="2:11" ht="5.25" customHeight="1">
      <c r="B166" s="289"/>
      <c r="C166" s="286"/>
      <c r="D166" s="286"/>
      <c r="E166" s="286"/>
      <c r="F166" s="286"/>
      <c r="G166" s="287"/>
      <c r="H166" s="286"/>
      <c r="I166" s="286"/>
      <c r="J166" s="286"/>
      <c r="K166" s="310"/>
    </row>
    <row r="167" spans="2:11" ht="15" customHeight="1">
      <c r="B167" s="289"/>
      <c r="C167" s="269" t="s">
        <v>796</v>
      </c>
      <c r="D167" s="269"/>
      <c r="E167" s="269"/>
      <c r="F167" s="288" t="s">
        <v>793</v>
      </c>
      <c r="G167" s="269"/>
      <c r="H167" s="269" t="s">
        <v>832</v>
      </c>
      <c r="I167" s="269" t="s">
        <v>795</v>
      </c>
      <c r="J167" s="269">
        <v>120</v>
      </c>
      <c r="K167" s="310"/>
    </row>
    <row r="168" spans="2:11" ht="15" customHeight="1">
      <c r="B168" s="289"/>
      <c r="C168" s="269" t="s">
        <v>841</v>
      </c>
      <c r="D168" s="269"/>
      <c r="E168" s="269"/>
      <c r="F168" s="288" t="s">
        <v>793</v>
      </c>
      <c r="G168" s="269"/>
      <c r="H168" s="269" t="s">
        <v>842</v>
      </c>
      <c r="I168" s="269" t="s">
        <v>795</v>
      </c>
      <c r="J168" s="269" t="s">
        <v>843</v>
      </c>
      <c r="K168" s="310"/>
    </row>
    <row r="169" spans="2:11" ht="15" customHeight="1">
      <c r="B169" s="289"/>
      <c r="C169" s="269" t="s">
        <v>742</v>
      </c>
      <c r="D169" s="269"/>
      <c r="E169" s="269"/>
      <c r="F169" s="288" t="s">
        <v>793</v>
      </c>
      <c r="G169" s="269"/>
      <c r="H169" s="269" t="s">
        <v>859</v>
      </c>
      <c r="I169" s="269" t="s">
        <v>795</v>
      </c>
      <c r="J169" s="269" t="s">
        <v>843</v>
      </c>
      <c r="K169" s="310"/>
    </row>
    <row r="170" spans="2:11" ht="15" customHeight="1">
      <c r="B170" s="289"/>
      <c r="C170" s="269" t="s">
        <v>798</v>
      </c>
      <c r="D170" s="269"/>
      <c r="E170" s="269"/>
      <c r="F170" s="288" t="s">
        <v>799</v>
      </c>
      <c r="G170" s="269"/>
      <c r="H170" s="269" t="s">
        <v>859</v>
      </c>
      <c r="I170" s="269" t="s">
        <v>795</v>
      </c>
      <c r="J170" s="269">
        <v>50</v>
      </c>
      <c r="K170" s="310"/>
    </row>
    <row r="171" spans="2:11" ht="15" customHeight="1">
      <c r="B171" s="289"/>
      <c r="C171" s="269" t="s">
        <v>801</v>
      </c>
      <c r="D171" s="269"/>
      <c r="E171" s="269"/>
      <c r="F171" s="288" t="s">
        <v>793</v>
      </c>
      <c r="G171" s="269"/>
      <c r="H171" s="269" t="s">
        <v>859</v>
      </c>
      <c r="I171" s="269" t="s">
        <v>803</v>
      </c>
      <c r="J171" s="269"/>
      <c r="K171" s="310"/>
    </row>
    <row r="172" spans="2:11" ht="15" customHeight="1">
      <c r="B172" s="289"/>
      <c r="C172" s="269" t="s">
        <v>812</v>
      </c>
      <c r="D172" s="269"/>
      <c r="E172" s="269"/>
      <c r="F172" s="288" t="s">
        <v>799</v>
      </c>
      <c r="G172" s="269"/>
      <c r="H172" s="269" t="s">
        <v>859</v>
      </c>
      <c r="I172" s="269" t="s">
        <v>795</v>
      </c>
      <c r="J172" s="269">
        <v>50</v>
      </c>
      <c r="K172" s="310"/>
    </row>
    <row r="173" spans="2:11" ht="15" customHeight="1">
      <c r="B173" s="289"/>
      <c r="C173" s="269" t="s">
        <v>820</v>
      </c>
      <c r="D173" s="269"/>
      <c r="E173" s="269"/>
      <c r="F173" s="288" t="s">
        <v>799</v>
      </c>
      <c r="G173" s="269"/>
      <c r="H173" s="269" t="s">
        <v>859</v>
      </c>
      <c r="I173" s="269" t="s">
        <v>795</v>
      </c>
      <c r="J173" s="269">
        <v>50</v>
      </c>
      <c r="K173" s="310"/>
    </row>
    <row r="174" spans="2:11" ht="15" customHeight="1">
      <c r="B174" s="289"/>
      <c r="C174" s="269" t="s">
        <v>818</v>
      </c>
      <c r="D174" s="269"/>
      <c r="E174" s="269"/>
      <c r="F174" s="288" t="s">
        <v>799</v>
      </c>
      <c r="G174" s="269"/>
      <c r="H174" s="269" t="s">
        <v>859</v>
      </c>
      <c r="I174" s="269" t="s">
        <v>795</v>
      </c>
      <c r="J174" s="269">
        <v>50</v>
      </c>
      <c r="K174" s="310"/>
    </row>
    <row r="175" spans="2:11" ht="15" customHeight="1">
      <c r="B175" s="289"/>
      <c r="C175" s="269" t="s">
        <v>102</v>
      </c>
      <c r="D175" s="269"/>
      <c r="E175" s="269"/>
      <c r="F175" s="288" t="s">
        <v>793</v>
      </c>
      <c r="G175" s="269"/>
      <c r="H175" s="269" t="s">
        <v>860</v>
      </c>
      <c r="I175" s="269" t="s">
        <v>861</v>
      </c>
      <c r="J175" s="269"/>
      <c r="K175" s="310"/>
    </row>
    <row r="176" spans="2:11" ht="15" customHeight="1">
      <c r="B176" s="289"/>
      <c r="C176" s="269" t="s">
        <v>55</v>
      </c>
      <c r="D176" s="269"/>
      <c r="E176" s="269"/>
      <c r="F176" s="288" t="s">
        <v>793</v>
      </c>
      <c r="G176" s="269"/>
      <c r="H176" s="269" t="s">
        <v>862</v>
      </c>
      <c r="I176" s="269" t="s">
        <v>863</v>
      </c>
      <c r="J176" s="269">
        <v>1</v>
      </c>
      <c r="K176" s="310"/>
    </row>
    <row r="177" spans="2:11" ht="15" customHeight="1">
      <c r="B177" s="289"/>
      <c r="C177" s="269" t="s">
        <v>51</v>
      </c>
      <c r="D177" s="269"/>
      <c r="E177" s="269"/>
      <c r="F177" s="288" t="s">
        <v>793</v>
      </c>
      <c r="G177" s="269"/>
      <c r="H177" s="269" t="s">
        <v>864</v>
      </c>
      <c r="I177" s="269" t="s">
        <v>795</v>
      </c>
      <c r="J177" s="269">
        <v>20</v>
      </c>
      <c r="K177" s="310"/>
    </row>
    <row r="178" spans="2:11" ht="15" customHeight="1">
      <c r="B178" s="289"/>
      <c r="C178" s="269" t="s">
        <v>103</v>
      </c>
      <c r="D178" s="269"/>
      <c r="E178" s="269"/>
      <c r="F178" s="288" t="s">
        <v>793</v>
      </c>
      <c r="G178" s="269"/>
      <c r="H178" s="269" t="s">
        <v>865</v>
      </c>
      <c r="I178" s="269" t="s">
        <v>795</v>
      </c>
      <c r="J178" s="269">
        <v>255</v>
      </c>
      <c r="K178" s="310"/>
    </row>
    <row r="179" spans="2:11" ht="15" customHeight="1">
      <c r="B179" s="289"/>
      <c r="C179" s="269" t="s">
        <v>104</v>
      </c>
      <c r="D179" s="269"/>
      <c r="E179" s="269"/>
      <c r="F179" s="288" t="s">
        <v>793</v>
      </c>
      <c r="G179" s="269"/>
      <c r="H179" s="269" t="s">
        <v>758</v>
      </c>
      <c r="I179" s="269" t="s">
        <v>795</v>
      </c>
      <c r="J179" s="269">
        <v>10</v>
      </c>
      <c r="K179" s="310"/>
    </row>
    <row r="180" spans="2:11" ht="15" customHeight="1">
      <c r="B180" s="289"/>
      <c r="C180" s="269" t="s">
        <v>105</v>
      </c>
      <c r="D180" s="269"/>
      <c r="E180" s="269"/>
      <c r="F180" s="288" t="s">
        <v>793</v>
      </c>
      <c r="G180" s="269"/>
      <c r="H180" s="269" t="s">
        <v>866</v>
      </c>
      <c r="I180" s="269" t="s">
        <v>827</v>
      </c>
      <c r="J180" s="269"/>
      <c r="K180" s="310"/>
    </row>
    <row r="181" spans="2:11" ht="15" customHeight="1">
      <c r="B181" s="289"/>
      <c r="C181" s="269" t="s">
        <v>867</v>
      </c>
      <c r="D181" s="269"/>
      <c r="E181" s="269"/>
      <c r="F181" s="288" t="s">
        <v>793</v>
      </c>
      <c r="G181" s="269"/>
      <c r="H181" s="269" t="s">
        <v>868</v>
      </c>
      <c r="I181" s="269" t="s">
        <v>827</v>
      </c>
      <c r="J181" s="269"/>
      <c r="K181" s="310"/>
    </row>
    <row r="182" spans="2:11" ht="15" customHeight="1">
      <c r="B182" s="289"/>
      <c r="C182" s="269" t="s">
        <v>856</v>
      </c>
      <c r="D182" s="269"/>
      <c r="E182" s="269"/>
      <c r="F182" s="288" t="s">
        <v>793</v>
      </c>
      <c r="G182" s="269"/>
      <c r="H182" s="269" t="s">
        <v>869</v>
      </c>
      <c r="I182" s="269" t="s">
        <v>827</v>
      </c>
      <c r="J182" s="269"/>
      <c r="K182" s="310"/>
    </row>
    <row r="183" spans="2:11" ht="15" customHeight="1">
      <c r="B183" s="289"/>
      <c r="C183" s="269" t="s">
        <v>107</v>
      </c>
      <c r="D183" s="269"/>
      <c r="E183" s="269"/>
      <c r="F183" s="288" t="s">
        <v>799</v>
      </c>
      <c r="G183" s="269"/>
      <c r="H183" s="269" t="s">
        <v>870</v>
      </c>
      <c r="I183" s="269" t="s">
        <v>795</v>
      </c>
      <c r="J183" s="269">
        <v>50</v>
      </c>
      <c r="K183" s="310"/>
    </row>
    <row r="184" spans="2:11" ht="15" customHeight="1">
      <c r="B184" s="289"/>
      <c r="C184" s="269" t="s">
        <v>871</v>
      </c>
      <c r="D184" s="269"/>
      <c r="E184" s="269"/>
      <c r="F184" s="288" t="s">
        <v>799</v>
      </c>
      <c r="G184" s="269"/>
      <c r="H184" s="269" t="s">
        <v>872</v>
      </c>
      <c r="I184" s="269" t="s">
        <v>873</v>
      </c>
      <c r="J184" s="269"/>
      <c r="K184" s="310"/>
    </row>
    <row r="185" spans="2:11" ht="15" customHeight="1">
      <c r="B185" s="289"/>
      <c r="C185" s="269" t="s">
        <v>874</v>
      </c>
      <c r="D185" s="269"/>
      <c r="E185" s="269"/>
      <c r="F185" s="288" t="s">
        <v>799</v>
      </c>
      <c r="G185" s="269"/>
      <c r="H185" s="269" t="s">
        <v>875</v>
      </c>
      <c r="I185" s="269" t="s">
        <v>873</v>
      </c>
      <c r="J185" s="269"/>
      <c r="K185" s="310"/>
    </row>
    <row r="186" spans="2:11" ht="15" customHeight="1">
      <c r="B186" s="289"/>
      <c r="C186" s="269" t="s">
        <v>876</v>
      </c>
      <c r="D186" s="269"/>
      <c r="E186" s="269"/>
      <c r="F186" s="288" t="s">
        <v>799</v>
      </c>
      <c r="G186" s="269"/>
      <c r="H186" s="269" t="s">
        <v>877</v>
      </c>
      <c r="I186" s="269" t="s">
        <v>873</v>
      </c>
      <c r="J186" s="269"/>
      <c r="K186" s="310"/>
    </row>
    <row r="187" spans="2:11" ht="15" customHeight="1">
      <c r="B187" s="289"/>
      <c r="C187" s="322" t="s">
        <v>878</v>
      </c>
      <c r="D187" s="269"/>
      <c r="E187" s="269"/>
      <c r="F187" s="288" t="s">
        <v>799</v>
      </c>
      <c r="G187" s="269"/>
      <c r="H187" s="269" t="s">
        <v>879</v>
      </c>
      <c r="I187" s="269" t="s">
        <v>880</v>
      </c>
      <c r="J187" s="323" t="s">
        <v>881</v>
      </c>
      <c r="K187" s="310"/>
    </row>
    <row r="188" spans="2:11" ht="15" customHeight="1">
      <c r="B188" s="289"/>
      <c r="C188" s="274" t="s">
        <v>40</v>
      </c>
      <c r="D188" s="269"/>
      <c r="E188" s="269"/>
      <c r="F188" s="288" t="s">
        <v>793</v>
      </c>
      <c r="G188" s="269"/>
      <c r="H188" s="265" t="s">
        <v>882</v>
      </c>
      <c r="I188" s="269" t="s">
        <v>883</v>
      </c>
      <c r="J188" s="269"/>
      <c r="K188" s="310"/>
    </row>
    <row r="189" spans="2:11" ht="15" customHeight="1">
      <c r="B189" s="289"/>
      <c r="C189" s="274" t="s">
        <v>884</v>
      </c>
      <c r="D189" s="269"/>
      <c r="E189" s="269"/>
      <c r="F189" s="288" t="s">
        <v>793</v>
      </c>
      <c r="G189" s="269"/>
      <c r="H189" s="269" t="s">
        <v>885</v>
      </c>
      <c r="I189" s="269" t="s">
        <v>827</v>
      </c>
      <c r="J189" s="269"/>
      <c r="K189" s="310"/>
    </row>
    <row r="190" spans="2:11" ht="15" customHeight="1">
      <c r="B190" s="289"/>
      <c r="C190" s="274" t="s">
        <v>886</v>
      </c>
      <c r="D190" s="269"/>
      <c r="E190" s="269"/>
      <c r="F190" s="288" t="s">
        <v>793</v>
      </c>
      <c r="G190" s="269"/>
      <c r="H190" s="269" t="s">
        <v>887</v>
      </c>
      <c r="I190" s="269" t="s">
        <v>827</v>
      </c>
      <c r="J190" s="269"/>
      <c r="K190" s="310"/>
    </row>
    <row r="191" spans="2:11" ht="15" customHeight="1">
      <c r="B191" s="289"/>
      <c r="C191" s="274" t="s">
        <v>888</v>
      </c>
      <c r="D191" s="269"/>
      <c r="E191" s="269"/>
      <c r="F191" s="288" t="s">
        <v>799</v>
      </c>
      <c r="G191" s="269"/>
      <c r="H191" s="269" t="s">
        <v>889</v>
      </c>
      <c r="I191" s="269" t="s">
        <v>827</v>
      </c>
      <c r="J191" s="269"/>
      <c r="K191" s="310"/>
    </row>
    <row r="192" spans="2:11" ht="15" customHeight="1">
      <c r="B192" s="316"/>
      <c r="C192" s="324"/>
      <c r="D192" s="298"/>
      <c r="E192" s="298"/>
      <c r="F192" s="298"/>
      <c r="G192" s="298"/>
      <c r="H192" s="298"/>
      <c r="I192" s="298"/>
      <c r="J192" s="298"/>
      <c r="K192" s="317"/>
    </row>
    <row r="193" spans="2:11" ht="18.75" customHeight="1">
      <c r="B193" s="265"/>
      <c r="C193" s="269"/>
      <c r="D193" s="269"/>
      <c r="E193" s="269"/>
      <c r="F193" s="288"/>
      <c r="G193" s="269"/>
      <c r="H193" s="269"/>
      <c r="I193" s="269"/>
      <c r="J193" s="269"/>
      <c r="K193" s="265"/>
    </row>
    <row r="194" spans="2:11" ht="18.75" customHeight="1">
      <c r="B194" s="265"/>
      <c r="C194" s="269"/>
      <c r="D194" s="269"/>
      <c r="E194" s="269"/>
      <c r="F194" s="288"/>
      <c r="G194" s="269"/>
      <c r="H194" s="269"/>
      <c r="I194" s="269"/>
      <c r="J194" s="269"/>
      <c r="K194" s="265"/>
    </row>
    <row r="195" spans="2:11" ht="18.75" customHeight="1">
      <c r="B195" s="275"/>
      <c r="C195" s="275"/>
      <c r="D195" s="275"/>
      <c r="E195" s="275"/>
      <c r="F195" s="275"/>
      <c r="G195" s="275"/>
      <c r="H195" s="275"/>
      <c r="I195" s="275"/>
      <c r="J195" s="275"/>
      <c r="K195" s="275"/>
    </row>
    <row r="196" spans="2:11" ht="13.5">
      <c r="B196" s="257"/>
      <c r="C196" s="258"/>
      <c r="D196" s="258"/>
      <c r="E196" s="258"/>
      <c r="F196" s="258"/>
      <c r="G196" s="258"/>
      <c r="H196" s="258"/>
      <c r="I196" s="258"/>
      <c r="J196" s="258"/>
      <c r="K196" s="259"/>
    </row>
    <row r="197" spans="2:11" ht="21">
      <c r="B197" s="260"/>
      <c r="C197" s="380" t="s">
        <v>890</v>
      </c>
      <c r="D197" s="380"/>
      <c r="E197" s="380"/>
      <c r="F197" s="380"/>
      <c r="G197" s="380"/>
      <c r="H197" s="380"/>
      <c r="I197" s="380"/>
      <c r="J197" s="380"/>
      <c r="K197" s="261"/>
    </row>
    <row r="198" spans="2:11" ht="25.5" customHeight="1">
      <c r="B198" s="260"/>
      <c r="C198" s="325" t="s">
        <v>891</v>
      </c>
      <c r="D198" s="325"/>
      <c r="E198" s="325"/>
      <c r="F198" s="325" t="s">
        <v>892</v>
      </c>
      <c r="G198" s="326"/>
      <c r="H198" s="386" t="s">
        <v>893</v>
      </c>
      <c r="I198" s="386"/>
      <c r="J198" s="386"/>
      <c r="K198" s="261"/>
    </row>
    <row r="199" spans="2:11" ht="5.25" customHeight="1">
      <c r="B199" s="289"/>
      <c r="C199" s="286"/>
      <c r="D199" s="286"/>
      <c r="E199" s="286"/>
      <c r="F199" s="286"/>
      <c r="G199" s="269"/>
      <c r="H199" s="286"/>
      <c r="I199" s="286"/>
      <c r="J199" s="286"/>
      <c r="K199" s="310"/>
    </row>
    <row r="200" spans="2:11" ht="15" customHeight="1">
      <c r="B200" s="289"/>
      <c r="C200" s="269" t="s">
        <v>883</v>
      </c>
      <c r="D200" s="269"/>
      <c r="E200" s="269"/>
      <c r="F200" s="288" t="s">
        <v>41</v>
      </c>
      <c r="G200" s="269"/>
      <c r="H200" s="382" t="s">
        <v>894</v>
      </c>
      <c r="I200" s="382"/>
      <c r="J200" s="382"/>
      <c r="K200" s="310"/>
    </row>
    <row r="201" spans="2:11" ht="15" customHeight="1">
      <c r="B201" s="289"/>
      <c r="C201" s="295"/>
      <c r="D201" s="269"/>
      <c r="E201" s="269"/>
      <c r="F201" s="288" t="s">
        <v>42</v>
      </c>
      <c r="G201" s="269"/>
      <c r="H201" s="382" t="s">
        <v>895</v>
      </c>
      <c r="I201" s="382"/>
      <c r="J201" s="382"/>
      <c r="K201" s="310"/>
    </row>
    <row r="202" spans="2:11" ht="15" customHeight="1">
      <c r="B202" s="289"/>
      <c r="C202" s="295"/>
      <c r="D202" s="269"/>
      <c r="E202" s="269"/>
      <c r="F202" s="288" t="s">
        <v>45</v>
      </c>
      <c r="G202" s="269"/>
      <c r="H202" s="382" t="s">
        <v>896</v>
      </c>
      <c r="I202" s="382"/>
      <c r="J202" s="382"/>
      <c r="K202" s="310"/>
    </row>
    <row r="203" spans="2:11" ht="15" customHeight="1">
      <c r="B203" s="289"/>
      <c r="C203" s="269"/>
      <c r="D203" s="269"/>
      <c r="E203" s="269"/>
      <c r="F203" s="288" t="s">
        <v>43</v>
      </c>
      <c r="G203" s="269"/>
      <c r="H203" s="382" t="s">
        <v>897</v>
      </c>
      <c r="I203" s="382"/>
      <c r="J203" s="382"/>
      <c r="K203" s="310"/>
    </row>
    <row r="204" spans="2:11" ht="15" customHeight="1">
      <c r="B204" s="289"/>
      <c r="C204" s="269"/>
      <c r="D204" s="269"/>
      <c r="E204" s="269"/>
      <c r="F204" s="288" t="s">
        <v>44</v>
      </c>
      <c r="G204" s="269"/>
      <c r="H204" s="382" t="s">
        <v>898</v>
      </c>
      <c r="I204" s="382"/>
      <c r="J204" s="382"/>
      <c r="K204" s="310"/>
    </row>
    <row r="205" spans="2:11" ht="15" customHeight="1">
      <c r="B205" s="289"/>
      <c r="C205" s="269"/>
      <c r="D205" s="269"/>
      <c r="E205" s="269"/>
      <c r="F205" s="288"/>
      <c r="G205" s="269"/>
      <c r="H205" s="269"/>
      <c r="I205" s="269"/>
      <c r="J205" s="269"/>
      <c r="K205" s="310"/>
    </row>
    <row r="206" spans="2:11" ht="15" customHeight="1">
      <c r="B206" s="289"/>
      <c r="C206" s="269" t="s">
        <v>839</v>
      </c>
      <c r="D206" s="269"/>
      <c r="E206" s="269"/>
      <c r="F206" s="288" t="s">
        <v>77</v>
      </c>
      <c r="G206" s="269"/>
      <c r="H206" s="382" t="s">
        <v>899</v>
      </c>
      <c r="I206" s="382"/>
      <c r="J206" s="382"/>
      <c r="K206" s="310"/>
    </row>
    <row r="207" spans="2:11" ht="15" customHeight="1">
      <c r="B207" s="289"/>
      <c r="C207" s="295"/>
      <c r="D207" s="269"/>
      <c r="E207" s="269"/>
      <c r="F207" s="288" t="s">
        <v>738</v>
      </c>
      <c r="G207" s="269"/>
      <c r="H207" s="382" t="s">
        <v>739</v>
      </c>
      <c r="I207" s="382"/>
      <c r="J207" s="382"/>
      <c r="K207" s="310"/>
    </row>
    <row r="208" spans="2:11" ht="15" customHeight="1">
      <c r="B208" s="289"/>
      <c r="C208" s="269"/>
      <c r="D208" s="269"/>
      <c r="E208" s="269"/>
      <c r="F208" s="288" t="s">
        <v>736</v>
      </c>
      <c r="G208" s="269"/>
      <c r="H208" s="382" t="s">
        <v>900</v>
      </c>
      <c r="I208" s="382"/>
      <c r="J208" s="382"/>
      <c r="K208" s="310"/>
    </row>
    <row r="209" spans="2:11" ht="15" customHeight="1">
      <c r="B209" s="327"/>
      <c r="C209" s="295"/>
      <c r="D209" s="295"/>
      <c r="E209" s="295"/>
      <c r="F209" s="288" t="s">
        <v>740</v>
      </c>
      <c r="G209" s="274"/>
      <c r="H209" s="381" t="s">
        <v>741</v>
      </c>
      <c r="I209" s="381"/>
      <c r="J209" s="381"/>
      <c r="K209" s="328"/>
    </row>
    <row r="210" spans="2:11" ht="15" customHeight="1">
      <c r="B210" s="327"/>
      <c r="C210" s="295"/>
      <c r="D210" s="295"/>
      <c r="E210" s="295"/>
      <c r="F210" s="288" t="s">
        <v>115</v>
      </c>
      <c r="G210" s="274"/>
      <c r="H210" s="381" t="s">
        <v>901</v>
      </c>
      <c r="I210" s="381"/>
      <c r="J210" s="381"/>
      <c r="K210" s="328"/>
    </row>
    <row r="211" spans="2:11" ht="15" customHeight="1">
      <c r="B211" s="327"/>
      <c r="C211" s="295"/>
      <c r="D211" s="295"/>
      <c r="E211" s="295"/>
      <c r="F211" s="329"/>
      <c r="G211" s="274"/>
      <c r="H211" s="330"/>
      <c r="I211" s="330"/>
      <c r="J211" s="330"/>
      <c r="K211" s="328"/>
    </row>
    <row r="212" spans="2:11" ht="15" customHeight="1">
      <c r="B212" s="327"/>
      <c r="C212" s="269" t="s">
        <v>863</v>
      </c>
      <c r="D212" s="295"/>
      <c r="E212" s="295"/>
      <c r="F212" s="288">
        <v>1</v>
      </c>
      <c r="G212" s="274"/>
      <c r="H212" s="381" t="s">
        <v>902</v>
      </c>
      <c r="I212" s="381"/>
      <c r="J212" s="381"/>
      <c r="K212" s="328"/>
    </row>
    <row r="213" spans="2:11" ht="15" customHeight="1">
      <c r="B213" s="327"/>
      <c r="C213" s="295"/>
      <c r="D213" s="295"/>
      <c r="E213" s="295"/>
      <c r="F213" s="288">
        <v>2</v>
      </c>
      <c r="G213" s="274"/>
      <c r="H213" s="381" t="s">
        <v>903</v>
      </c>
      <c r="I213" s="381"/>
      <c r="J213" s="381"/>
      <c r="K213" s="328"/>
    </row>
    <row r="214" spans="2:11" ht="15" customHeight="1">
      <c r="B214" s="327"/>
      <c r="C214" s="295"/>
      <c r="D214" s="295"/>
      <c r="E214" s="295"/>
      <c r="F214" s="288">
        <v>3</v>
      </c>
      <c r="G214" s="274"/>
      <c r="H214" s="381" t="s">
        <v>904</v>
      </c>
      <c r="I214" s="381"/>
      <c r="J214" s="381"/>
      <c r="K214" s="328"/>
    </row>
    <row r="215" spans="2:11" ht="15" customHeight="1">
      <c r="B215" s="327"/>
      <c r="C215" s="295"/>
      <c r="D215" s="295"/>
      <c r="E215" s="295"/>
      <c r="F215" s="288">
        <v>4</v>
      </c>
      <c r="G215" s="274"/>
      <c r="H215" s="381" t="s">
        <v>905</v>
      </c>
      <c r="I215" s="381"/>
      <c r="J215" s="381"/>
      <c r="K215" s="328"/>
    </row>
    <row r="216" spans="2:11" ht="12.75" customHeight="1">
      <c r="B216" s="331"/>
      <c r="C216" s="332"/>
      <c r="D216" s="332"/>
      <c r="E216" s="332"/>
      <c r="F216" s="332"/>
      <c r="G216" s="332"/>
      <c r="H216" s="332"/>
      <c r="I216" s="332"/>
      <c r="J216" s="332"/>
      <c r="K216" s="333"/>
    </row>
  </sheetData>
  <sheetProtection sheet="1" objects="1" scenarios="1" formatCells="0" formatColumns="0" formatRows="0" sort="0" autoFilter="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Stasova-HP\Stasova</dc:creator>
  <cp:keywords/>
  <dc:description/>
  <cp:lastModifiedBy>Ing. Michaela Mrklovská</cp:lastModifiedBy>
  <dcterms:created xsi:type="dcterms:W3CDTF">2018-06-28T07:26:37Z</dcterms:created>
  <dcterms:modified xsi:type="dcterms:W3CDTF">2019-06-14T11:02:09Z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