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šeobecné a před..." sheetId="2" r:id="rId2"/>
    <sheet name="SO 110 - Rozšíření stávaj..." sheetId="3" r:id="rId3"/>
    <sheet name="SO 111 - Pěší komunikace ..." sheetId="4" r:id="rId4"/>
  </sheets>
  <definedNames>
    <definedName name="_xlnm.Print_Area" localSheetId="0">'Rekapitulace stavby'!$D$4:$AO$76,'Rekapitulace stavby'!$C$82:$AQ$98</definedName>
    <definedName name="_xlnm._FilterDatabase" localSheetId="1" hidden="1">'SO 000 - Všeobecné a před...'!$C$116:$K$129</definedName>
    <definedName name="_xlnm.Print_Area" localSheetId="1">'SO 000 - Všeobecné a před...'!$C$4:$J$76,'SO 000 - Všeobecné a před...'!$C$82:$J$98,'SO 000 - Všeobecné a před...'!$C$104:$K$129</definedName>
    <definedName name="_xlnm._FilterDatabase" localSheetId="2" hidden="1">'SO 110 - Rozšíření stávaj...'!$C$122:$K$265</definedName>
    <definedName name="_xlnm.Print_Area" localSheetId="2">'SO 110 - Rozšíření stávaj...'!$C$4:$J$76,'SO 110 - Rozšíření stávaj...'!$C$82:$J$104,'SO 110 - Rozšíření stávaj...'!$C$110:$K$265</definedName>
    <definedName name="_xlnm._FilterDatabase" localSheetId="3" hidden="1">'SO 111 - Pěší komunikace ...'!$C$121:$K$253</definedName>
    <definedName name="_xlnm.Print_Area" localSheetId="3">'SO 111 - Pěší komunikace ...'!$C$4:$J$76,'SO 111 - Pěší komunikace ...'!$C$82:$J$103,'SO 111 - Pěší komunikace ...'!$C$109:$K$253</definedName>
    <definedName name="_xlnm.Print_Titles" localSheetId="0">'Rekapitulace stavby'!$92:$92</definedName>
    <definedName name="_xlnm.Print_Titles" localSheetId="1">'SO 000 - Všeobecné a před...'!$116:$116</definedName>
    <definedName name="_xlnm.Print_Titles" localSheetId="2">'SO 110 - Rozšíření stávaj...'!$122:$122</definedName>
    <definedName name="_xlnm.Print_Titles" localSheetId="3">'SO 111 - Pěší komunikace ...'!$121:$121</definedName>
  </definedNames>
  <calcPr fullCalcOnLoad="1"/>
</workbook>
</file>

<file path=xl/sharedStrings.xml><?xml version="1.0" encoding="utf-8"?>
<sst xmlns="http://schemas.openxmlformats.org/spreadsheetml/2006/main" count="3946" uniqueCount="672">
  <si>
    <t>Export Komplet</t>
  </si>
  <si>
    <t/>
  </si>
  <si>
    <t>2.0</t>
  </si>
  <si>
    <t>ZAMOK</t>
  </si>
  <si>
    <t>False</t>
  </si>
  <si>
    <t>{bc62d750-ae1a-4224-97e8-9e8e14615101}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</si>
  <si>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</si>
  <si>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</si>
  <si>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</si>
  <si>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</si>
  <si>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</si>
  <si>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</si>
  <si>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</si>
  <si>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</si>
  <si>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PD201702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</si>
  <si>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</si>
  <si>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</si>
  <si>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Rozšíření stávající cyklostezky v km 7,9-8,2 Nový Jičín-Bludovice</t>
  </si>
  <si>
    <t>KSO:</t>
  </si>
  <si>
    <t>CC-CZ:</t>
  </si>
  <si>
    <t>Místo:</t>
  </si>
  <si>
    <t xml:space="preserve"> </t>
  </si>
  <si>
    <t>Datum:</t>
  </si>
  <si>
    <t>25. 6. 2019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</si>
  <si>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</si>
  <si>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</si>
  <si>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</si>
  <si>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</si>
  <si>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</si>
  <si>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</si>
  <si>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</si>
  <si>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True</t>
  </si>
  <si>
    <t>Zpracovatel:</t>
  </si>
  <si>
    <t>02709350</t>
  </si>
  <si>
    <t>Ing. Dagmar Klajmonová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</si>
  <si>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</si>
  <si>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</si>
  <si>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</si>
  <si>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</si>
  <si>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</si>
  <si>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</si>
  <si>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</si>
  <si>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</si>
  <si>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</si>
  <si>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</si>
  <si>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</si>
  <si>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</si>
  <si>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</si>
  <si>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</si>
  <si>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</si>
  <si>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</si>
  <si>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</si>
  <si>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</si>
  <si>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</si>
  <si>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</si>
  <si>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</si>
  <si>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</si>
  <si>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</si>
  <si>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</si>
  <si>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</si>
  <si>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</si>
  <si>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</si>
  <si>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</si>
  <si>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</si>
  <si>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</si>
  <si>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</si>
  <si>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</si>
  <si>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</si>
  <si>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</si>
  <si>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</si>
  <si>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</si>
  <si>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</si>
  <si>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</si>
  <si>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</si>
  <si>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</si>
  <si>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</si>
  <si>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</si>
  <si>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</si>
  <si>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</si>
  <si>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</si>
  <si>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</si>
  <si>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</si>
  <si>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a předběžné položky</t>
  </si>
  <si>
    <t>STA</t>
  </si>
  <si>
    <t>1</t>
  </si>
  <si>
    <t>{0d47bf34-f9dd-4403-b5d9-14a5a4b76702}</t>
  </si>
  <si>
    <t>2</t>
  </si>
  <si>
    <t>SO 110</t>
  </si>
  <si>
    <t>Rozšíření stávající cyklostezky</t>
  </si>
  <si>
    <t>{6359ab3a-fc9a-416d-85e4-1f33b050c150}</t>
  </si>
  <si>
    <t>SO 111</t>
  </si>
  <si>
    <t>Pěší komunikace vč.nástupní hrany AZ</t>
  </si>
  <si>
    <t>{64683fb6-5a41-4e17-9505-1cf777ded60f}</t>
  </si>
  <si>
    <t>KRYCÍ LIST SOUPISU PRACÍ</t>
  </si>
  <si>
    <t>Objekt:</t>
  </si>
  <si>
    <t>SO 000 - Všeobecné a předběžné položky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</si>
  <si>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</si>
  <si>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</si>
  <si>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</si>
  <si>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</si>
  <si>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</si>
  <si>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</si>
  <si>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</si>
  <si>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</si>
  <si>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</si>
  <si>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</si>
  <si>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</si>
  <si>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</si>
  <si>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</si>
  <si>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</si>
  <si>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</si>
  <si>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</si>
  <si>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</si>
  <si>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</si>
  <si>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</si>
  <si>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</si>
  <si>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</si>
  <si>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</si>
  <si>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</si>
  <si>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</si>
  <si>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R001</t>
  </si>
  <si>
    <t>Geodetické práce</t>
  </si>
  <si>
    <t>soub</t>
  </si>
  <si>
    <t>262144</t>
  </si>
  <si>
    <t>-112580757</t>
  </si>
  <si>
    <t>R002</t>
  </si>
  <si>
    <t>Zpracování geometrického plánu stavby</t>
  </si>
  <si>
    <t>1573216324</t>
  </si>
  <si>
    <t>3</t>
  </si>
  <si>
    <t>R003</t>
  </si>
  <si>
    <t>Vytyčení stávajících inženýrských sítí</t>
  </si>
  <si>
    <t>-2044893223</t>
  </si>
  <si>
    <t>R004</t>
  </si>
  <si>
    <t>Pomocné práce pro ochranu inženýrských sítí</t>
  </si>
  <si>
    <t>-1390251909</t>
  </si>
  <si>
    <t>5</t>
  </si>
  <si>
    <t>R005</t>
  </si>
  <si>
    <t>Zkoušky a měření</t>
  </si>
  <si>
    <t>-1090913976</t>
  </si>
  <si>
    <t>6</t>
  </si>
  <si>
    <t>R006</t>
  </si>
  <si>
    <t>Koordinace archeologického dozoru</t>
  </si>
  <si>
    <t>35390061</t>
  </si>
  <si>
    <t>7</t>
  </si>
  <si>
    <t>R007</t>
  </si>
  <si>
    <t>Vyypracování dokumentace skutečného provedení stavby</t>
  </si>
  <si>
    <t>-606110346</t>
  </si>
  <si>
    <t>8</t>
  </si>
  <si>
    <t>R008</t>
  </si>
  <si>
    <t>Fotodokumentace stavby</t>
  </si>
  <si>
    <t>1336493981</t>
  </si>
  <si>
    <t>9</t>
  </si>
  <si>
    <t>R009</t>
  </si>
  <si>
    <t>Pasportizace komunikací používaných stavbou</t>
  </si>
  <si>
    <t>1769033252</t>
  </si>
  <si>
    <t>10</t>
  </si>
  <si>
    <t>R010</t>
  </si>
  <si>
    <t>Publicita - velkoplošný billboard</t>
  </si>
  <si>
    <t>-937169012</t>
  </si>
  <si>
    <t>11</t>
  </si>
  <si>
    <t>R011</t>
  </si>
  <si>
    <t>Publicita - pamětní deska</t>
  </si>
  <si>
    <t>-679383913</t>
  </si>
  <si>
    <t>SO 110 - Rozšíření stávající cyklostezky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</si>
  <si>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</si>
  <si>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</si>
  <si>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</si>
  <si>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</si>
  <si>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</si>
  <si>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</si>
  <si>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</si>
  <si>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HSV</t>
  </si>
  <si>
    <t>Práce a dodávky HSV</t>
  </si>
  <si>
    <t>Zemní práce</t>
  </si>
  <si>
    <t>75</t>
  </si>
  <si>
    <t>111301111</t>
  </si>
  <si>
    <t>Sejmutí drnu tl do 100 mm s přemístěním do 50 m nebo naložením na dopravní prostředek</t>
  </si>
  <si>
    <t>m2</t>
  </si>
  <si>
    <t>CS ÚRS 2017 01</t>
  </si>
  <si>
    <t>-1413953130</t>
  </si>
  <si>
    <t>67</t>
  </si>
  <si>
    <t>113106121</t>
  </si>
  <si>
    <t>Rozebrání dlažeb z betonových nebo kamenných dlaždic komunikací pro pěší ručně</t>
  </si>
  <si>
    <t>-255941031</t>
  </si>
  <si>
    <t>VV</t>
  </si>
  <si>
    <t>"reliéfní dlažba u přechodu" 5*0,4</t>
  </si>
  <si>
    <t>113107112</t>
  </si>
  <si>
    <t>Odstranění podkladu z kameniva těženého tl 200 mm ručně</t>
  </si>
  <si>
    <t>-719610009</t>
  </si>
  <si>
    <t>113154113</t>
  </si>
  <si>
    <t>Frézování živičného krytu tl 50 mm pruh š 0,5 m pl do 500 m2 bez překážek v trase</t>
  </si>
  <si>
    <t>1968082156</t>
  </si>
  <si>
    <t>"šířky 150 mm" 48,8</t>
  </si>
  <si>
    <t>"šířky 300 mm" 92,6</t>
  </si>
  <si>
    <t>Součet</t>
  </si>
  <si>
    <t>121101102</t>
  </si>
  <si>
    <t>Sejmutí ornice s přemístěním na vzdálenost do 100 m</t>
  </si>
  <si>
    <t>m3</t>
  </si>
  <si>
    <t>643364834</t>
  </si>
  <si>
    <t>"sejmutí ornice tl. 200 mm" 151,2*0,2</t>
  </si>
  <si>
    <t>122102201</t>
  </si>
  <si>
    <t>Odkopávky a prokopávky nezapažené pro silnice objemu do 100 m3 v hornině tř. 1 a 2</t>
  </si>
  <si>
    <t>-602262537</t>
  </si>
  <si>
    <t>"výkop" 292*0,26</t>
  </si>
  <si>
    <t>122202109</t>
  </si>
  <si>
    <t>Příplatek k vykopávkám v zemnících na suchu pro dálnice v hornině tř. 3 za lepivost</t>
  </si>
  <si>
    <t>-540937746</t>
  </si>
  <si>
    <t>292*0,26*0,5</t>
  </si>
  <si>
    <t>132201101</t>
  </si>
  <si>
    <t>Hloubení rýh š do 600 mm v hornině tř. 3 objemu do 100 m3</t>
  </si>
  <si>
    <t>148536135</t>
  </si>
  <si>
    <t>"patky pro zábradlí" 0,4*0,4*0,8*12</t>
  </si>
  <si>
    <t>"patky pro DZ" 0,4*0,4*0,8*8</t>
  </si>
  <si>
    <t>"drenáž" 0,5*0,5*292</t>
  </si>
  <si>
    <t>132201109</t>
  </si>
  <si>
    <t>Příplatek za lepivost k hloubení rýh š do 600 mm v hornině tř. 3</t>
  </si>
  <si>
    <t>435813040</t>
  </si>
  <si>
    <t>"patky pro zábradlí - 50%" 0,4*0,4*0,8*12*0,5</t>
  </si>
  <si>
    <t>"patky pro DZ - 50%" 0,4*0,4*0,8*8*0,5</t>
  </si>
  <si>
    <t>74,28*0,5 'Přepočtené koeficientem množství</t>
  </si>
  <si>
    <t>162701105A</t>
  </si>
  <si>
    <t>Vodorovné přemístění do ... m výkopku/sypaniny z horniny tř. 1 až 4</t>
  </si>
  <si>
    <t>156517123</t>
  </si>
  <si>
    <t>"výkop z patek zábradlí" 1,536</t>
  </si>
  <si>
    <t>"odkopy" 75,92</t>
  </si>
  <si>
    <t>"drn" 74,123</t>
  </si>
  <si>
    <t>167101101</t>
  </si>
  <si>
    <t>Nakládání výkopku z hornin tř. 1 až 4 do 100 m3</t>
  </si>
  <si>
    <t>2121259300</t>
  </si>
  <si>
    <t>171101111</t>
  </si>
  <si>
    <t>Uložení sypaniny z hornin nesoudržných sypkých s vlhkostí l(d) 0,9 v aktivní zóně</t>
  </si>
  <si>
    <t>1349251866</t>
  </si>
  <si>
    <t>292*0,05</t>
  </si>
  <si>
    <t>M</t>
  </si>
  <si>
    <t>58344171R</t>
  </si>
  <si>
    <t xml:space="preserve">materiál do AZ pro zlepšení </t>
  </si>
  <si>
    <t>t</t>
  </si>
  <si>
    <t>-688803925</t>
  </si>
  <si>
    <t>0,05*292*2,2</t>
  </si>
  <si>
    <t>12</t>
  </si>
  <si>
    <t>171201201</t>
  </si>
  <si>
    <t>Uložení sypaniny na skládky</t>
  </si>
  <si>
    <t>-146077996</t>
  </si>
  <si>
    <t>13</t>
  </si>
  <si>
    <t>171201211</t>
  </si>
  <si>
    <t>Poplatek za uložení odpadu ze sypaniny na skládce (skládkovné)</t>
  </si>
  <si>
    <t>-1600784105</t>
  </si>
  <si>
    <t>224,579*2,2 'Přepočtené koeficientem množství</t>
  </si>
  <si>
    <t>14</t>
  </si>
  <si>
    <t>181202305</t>
  </si>
  <si>
    <t>Úprava pláně na násypech se zhutněním</t>
  </si>
  <si>
    <t>-142514499</t>
  </si>
  <si>
    <t>181301102</t>
  </si>
  <si>
    <t>Rozprostření ornice tl vrstvy do 150 mm pl do 500 m2 v rovině nebo ve svahu do 1:5</t>
  </si>
  <si>
    <t>-1597658737</t>
  </si>
  <si>
    <t>16</t>
  </si>
  <si>
    <t>181411131</t>
  </si>
  <si>
    <t>Založení parkového trávníku výsevem plochy do 1000 m2 v rovině a ve svahu do 1:5</t>
  </si>
  <si>
    <t>398124316</t>
  </si>
  <si>
    <t>17</t>
  </si>
  <si>
    <t>00572410</t>
  </si>
  <si>
    <t>osivo směs travní parková</t>
  </si>
  <si>
    <t>kg</t>
  </si>
  <si>
    <t>CS ÚRS 2018 01</t>
  </si>
  <si>
    <t>-321150719</t>
  </si>
  <si>
    <t>146*0,03 'Přepočtené koeficientem množství</t>
  </si>
  <si>
    <t>18</t>
  </si>
  <si>
    <t>181411132</t>
  </si>
  <si>
    <t>Založení parkového trávníku výsevem plochy do 1000 m2 ve svahu do 1:2</t>
  </si>
  <si>
    <t>333717416</t>
  </si>
  <si>
    <t>19</t>
  </si>
  <si>
    <t>-1212920822</t>
  </si>
  <si>
    <t>143,5*0,03 'Přepočtené koeficientem množství</t>
  </si>
  <si>
    <t>20</t>
  </si>
  <si>
    <t>182201101</t>
  </si>
  <si>
    <t>Svahování násypů</t>
  </si>
  <si>
    <t>-1845549350</t>
  </si>
  <si>
    <t>182301122</t>
  </si>
  <si>
    <t>Rozprostření ornice pl do 500 m2 ve svahu přes 1:5 tl vrstvy do 150 mm</t>
  </si>
  <si>
    <t>-1653636221</t>
  </si>
  <si>
    <t>22</t>
  </si>
  <si>
    <t>184807111</t>
  </si>
  <si>
    <t>Zřízení ochrany stromu bedněním</t>
  </si>
  <si>
    <t>CS ÚRS 2016 01</t>
  </si>
  <si>
    <t>120233158</t>
  </si>
  <si>
    <t>0,75*1,8*4*5</t>
  </si>
  <si>
    <t>23</t>
  </si>
  <si>
    <t>184807112</t>
  </si>
  <si>
    <t>Odstranění ochrany stromu bedněním</t>
  </si>
  <si>
    <t>1447000890</t>
  </si>
  <si>
    <t>Zakládání</t>
  </si>
  <si>
    <t>26</t>
  </si>
  <si>
    <t>212752212</t>
  </si>
  <si>
    <t>Trativod z drenážních trubek plastových flexibilních D do 100 mm včetně lože otevřený výkop</t>
  </si>
  <si>
    <t>m</t>
  </si>
  <si>
    <t>1174376987</t>
  </si>
  <si>
    <t>"drenážní rýha bez drenážní trubky" 292</t>
  </si>
  <si>
    <t>27</t>
  </si>
  <si>
    <t>275311125</t>
  </si>
  <si>
    <t>Základové patky a bloky z betonu prostého C 16/20</t>
  </si>
  <si>
    <t>-1635184945</t>
  </si>
  <si>
    <t>Vodorovné konstrukce</t>
  </si>
  <si>
    <t>68</t>
  </si>
  <si>
    <t>465511511</t>
  </si>
  <si>
    <t>Dlažba z lomového kamene do malty s vyplněním spár maltou a vyspárováním plocha do 20 m2 tl 200 mm</t>
  </si>
  <si>
    <t>559387877</t>
  </si>
  <si>
    <t>Komunikace pozemní</t>
  </si>
  <si>
    <t>24</t>
  </si>
  <si>
    <t>561081111</t>
  </si>
  <si>
    <t>Zřízení podkladu ze zeminy upravené vápnem, cementem, směsnými pojivy tl 500 mm plochy do 1000 m2</t>
  </si>
  <si>
    <t>-129388154</t>
  </si>
  <si>
    <t>"zlepšení AZ hydraulickým pojivem" 613,2</t>
  </si>
  <si>
    <t>25</t>
  </si>
  <si>
    <t>58530171R</t>
  </si>
  <si>
    <t>hydraulické pojivo pro úpravu zemin v AZ bezprašné</t>
  </si>
  <si>
    <t>1091616837</t>
  </si>
  <si>
    <t>(0,5*613,2*2,200*3/100)</t>
  </si>
  <si>
    <t>30</t>
  </si>
  <si>
    <t>564861111</t>
  </si>
  <si>
    <t>Podklad ze štěrkodrtě ŠD tl 200 mm</t>
  </si>
  <si>
    <t>-1846748161</t>
  </si>
  <si>
    <t>31</t>
  </si>
  <si>
    <t>565135111</t>
  </si>
  <si>
    <t>Asfaltový beton vrstva podkladní ACP 16 (obalované kamenivo OKS) tl 50 mm š do 3 m</t>
  </si>
  <si>
    <t>242319195</t>
  </si>
  <si>
    <t>65</t>
  </si>
  <si>
    <t>573111112</t>
  </si>
  <si>
    <t>Postřik živičný infiltrační s posypem z asfaltu množství 1 kg/m2</t>
  </si>
  <si>
    <t>-1067707936</t>
  </si>
  <si>
    <t>66</t>
  </si>
  <si>
    <t>573211107</t>
  </si>
  <si>
    <t>Postřik živičný spojovací z asfaltu v množství 0,30 kg/m2</t>
  </si>
  <si>
    <t>-1693373207</t>
  </si>
  <si>
    <t>32</t>
  </si>
  <si>
    <t>577143111</t>
  </si>
  <si>
    <t>Asfaltový beton vrstva obrusná ACO 8 (ABJ) tl 50 mm š do 3 m z nemodifikovaného asfaltu</t>
  </si>
  <si>
    <t>1035153437</t>
  </si>
  <si>
    <t>33</t>
  </si>
  <si>
    <t>569903311</t>
  </si>
  <si>
    <t>Zřízení zemních krajnic se zhutněním</t>
  </si>
  <si>
    <t>-105935889</t>
  </si>
  <si>
    <t>0,15*292</t>
  </si>
  <si>
    <t>36</t>
  </si>
  <si>
    <t>599141111</t>
  </si>
  <si>
    <t>Vyplnění spár mezi silničními dílci živičnou zálivkou</t>
  </si>
  <si>
    <t>62568871</t>
  </si>
  <si>
    <t>34</t>
  </si>
  <si>
    <t>596211110</t>
  </si>
  <si>
    <t>Kladení zámkové dlažby komunikací pro pěší tl 60 mm skupiny A pl do 50 m2</t>
  </si>
  <si>
    <t>1741667976</t>
  </si>
  <si>
    <t>35</t>
  </si>
  <si>
    <t>59245006</t>
  </si>
  <si>
    <t>dlažba skladebná betonová základní pro nevidomé 20 x 10 x 6 cm barevná</t>
  </si>
  <si>
    <t>504174623</t>
  </si>
  <si>
    <t>69</t>
  </si>
  <si>
    <t>596211210</t>
  </si>
  <si>
    <t>Kladení zámkové dlažby komunikací pro pěší tl 80 mm skupiny A pl do 50 m2</t>
  </si>
  <si>
    <t>-1870254991</t>
  </si>
  <si>
    <t>"předláždění u přechodu" 5*0,4</t>
  </si>
  <si>
    <t>70</t>
  </si>
  <si>
    <t>59245090</t>
  </si>
  <si>
    <t>dlažba zámková profilová 23x14x8 cm přírodní</t>
  </si>
  <si>
    <t>1689863480</t>
  </si>
  <si>
    <t>Trubní vedení</t>
  </si>
  <si>
    <t>Ostatní konstrukce a práce, bourání</t>
  </si>
  <si>
    <t>28</t>
  </si>
  <si>
    <t>911111111</t>
  </si>
  <si>
    <t>Montáž zábradlí ocelového zabetonovaného</t>
  </si>
  <si>
    <t>56705968</t>
  </si>
  <si>
    <t>29</t>
  </si>
  <si>
    <t>55391530R</t>
  </si>
  <si>
    <t>silniční trubkové zábradlí v. 1,30 m</t>
  </si>
  <si>
    <t>2008921803</t>
  </si>
  <si>
    <t>37</t>
  </si>
  <si>
    <t>914111111</t>
  </si>
  <si>
    <t>Montáž svislé dopravní značky do velikosti 1 m2 objímkami na sloupek nebo konzolu</t>
  </si>
  <si>
    <t>kus</t>
  </si>
  <si>
    <t>173360980</t>
  </si>
  <si>
    <t>38</t>
  </si>
  <si>
    <t>40445517</t>
  </si>
  <si>
    <t>značka dopravní svislá retroreflexní fólie tř 1 FeZn-Al rám D 700mm</t>
  </si>
  <si>
    <t>1111114074</t>
  </si>
  <si>
    <t>39</t>
  </si>
  <si>
    <t>40445488</t>
  </si>
  <si>
    <t>značka dopravní svislá retroreflexní fólie tř 1 FeZn prolis 700x200mm</t>
  </si>
  <si>
    <t>699679119</t>
  </si>
  <si>
    <t>40</t>
  </si>
  <si>
    <t>914511111</t>
  </si>
  <si>
    <t>Montáž sloupku dopravních značek délky do 3,5 m s betonovým základem</t>
  </si>
  <si>
    <t>913290915</t>
  </si>
  <si>
    <t>41</t>
  </si>
  <si>
    <t>404452410</t>
  </si>
  <si>
    <t>patka hliníková HP 70</t>
  </si>
  <si>
    <t>1143662564</t>
  </si>
  <si>
    <t>42</t>
  </si>
  <si>
    <t>404452300</t>
  </si>
  <si>
    <t>sloupek Zn 70 - 350</t>
  </si>
  <si>
    <t>-1335861624</t>
  </si>
  <si>
    <t>43</t>
  </si>
  <si>
    <t>915111112</t>
  </si>
  <si>
    <t>Vodorovné dopravní značení dělící čáry souvislé š 125 mm retroreflexní bílá barva</t>
  </si>
  <si>
    <t>-1019421675</t>
  </si>
  <si>
    <t>44</t>
  </si>
  <si>
    <t>915131111</t>
  </si>
  <si>
    <t>Vodorovné dopravní značení bílou barvou přechody pro chodce, šipky, symboly</t>
  </si>
  <si>
    <t>-208212724</t>
  </si>
  <si>
    <t>"P4, šipka" 5*2+5*0,5</t>
  </si>
  <si>
    <t>"symboly cyklistu a chodce" 60*2,65*0,85</t>
  </si>
  <si>
    <t>45</t>
  </si>
  <si>
    <t>915611111</t>
  </si>
  <si>
    <t>Předznačení vodorovného liniového značení</t>
  </si>
  <si>
    <t>1421476492</t>
  </si>
  <si>
    <t>46</t>
  </si>
  <si>
    <t>915621111</t>
  </si>
  <si>
    <t>Předznačení vodorovného plošného značení</t>
  </si>
  <si>
    <t>585675097</t>
  </si>
  <si>
    <t>60*2,65*0,85</t>
  </si>
  <si>
    <t>47</t>
  </si>
  <si>
    <t>916131213</t>
  </si>
  <si>
    <t>Osazení silničního obrubníku betonového stojatého s boční opěrou do lože z betonu prostého</t>
  </si>
  <si>
    <t>-450166634</t>
  </si>
  <si>
    <t>48</t>
  </si>
  <si>
    <t>59217023</t>
  </si>
  <si>
    <t>obrubník betonový chodníkový 100x15x25cm</t>
  </si>
  <si>
    <t>711820063</t>
  </si>
  <si>
    <t>62</t>
  </si>
  <si>
    <t>916231113</t>
  </si>
  <si>
    <t>Osazení chodníkového obrubníku betonového ležatého s boční opěrou do lože z betonu prostého</t>
  </si>
  <si>
    <t>51045365</t>
  </si>
  <si>
    <t>64</t>
  </si>
  <si>
    <t>59217017</t>
  </si>
  <si>
    <t>obrubník betonový chodníkový 100x10x25 cm</t>
  </si>
  <si>
    <t>1298852537</t>
  </si>
  <si>
    <t>51</t>
  </si>
  <si>
    <t>919735114</t>
  </si>
  <si>
    <t>Řezání stávajícího živičného krytu hl do 200 mm</t>
  </si>
  <si>
    <t>-686531601</t>
  </si>
  <si>
    <t>52</t>
  </si>
  <si>
    <t>938909311</t>
  </si>
  <si>
    <t>Čištění vozovek metením strojně podkladu nebo krytu betonového nebo živičného</t>
  </si>
  <si>
    <t>371252584</t>
  </si>
  <si>
    <t>53</t>
  </si>
  <si>
    <t>966005111</t>
  </si>
  <si>
    <t>Rozebrání a odstranění silničního zábradlí se sloupky osazenými s betonovými patkami komplet</t>
  </si>
  <si>
    <t>-2031096218</t>
  </si>
  <si>
    <t>54</t>
  </si>
  <si>
    <t>966006132</t>
  </si>
  <si>
    <t>Odstranění značek dopravních nebo orientačních se sloupky s betonovými patkami</t>
  </si>
  <si>
    <t>710868257</t>
  </si>
  <si>
    <t>55</t>
  </si>
  <si>
    <t>966006211</t>
  </si>
  <si>
    <t>Odstranění svislých dopravních značek ze sloupů, sloupků nebo konzol</t>
  </si>
  <si>
    <t>-954458488</t>
  </si>
  <si>
    <t>56</t>
  </si>
  <si>
    <t>966007113</t>
  </si>
  <si>
    <t>Odstranění vodorovného značení frézováním barvy z plochy</t>
  </si>
  <si>
    <t>-264504964</t>
  </si>
  <si>
    <t>"odstranění symbolu cyklisty, šipky, P4" 2,65*0,85*2+5*0,5+5*2</t>
  </si>
  <si>
    <t>71</t>
  </si>
  <si>
    <t>997221551</t>
  </si>
  <si>
    <t>Vodorovná doprava suti ze sypkých materiálů do 1 km</t>
  </si>
  <si>
    <t>-830937530</t>
  </si>
  <si>
    <t>"podkladní vrstvy vozovky" 151*0,2*1,865</t>
  </si>
  <si>
    <t>"vyfrézované vozovky" 141,4*0,05*2,2</t>
  </si>
  <si>
    <t>"vybourané patky" 1*0,4*0,4*0,8*2,2+9*0,4*0,4*0,8*2,2</t>
  </si>
  <si>
    <t>72</t>
  </si>
  <si>
    <t>997221559</t>
  </si>
  <si>
    <t>Příplatek ZKD 1 km u vodorovné dopravy suti ze sypkých materiálů</t>
  </si>
  <si>
    <t>-1541044978</t>
  </si>
  <si>
    <t>74,693*9 'Přepočtené koeficientem množství</t>
  </si>
  <si>
    <t>59</t>
  </si>
  <si>
    <t>997221561</t>
  </si>
  <si>
    <t>Vodorovná doprava suti z kusových materiálů do 1 km</t>
  </si>
  <si>
    <t>846146611</t>
  </si>
  <si>
    <t>"reliéfní dlažba" 5*0,4*0,08*2,4</t>
  </si>
  <si>
    <t>"zábradlí" 20*0,07/1000</t>
  </si>
  <si>
    <t>60</t>
  </si>
  <si>
    <t>997221569</t>
  </si>
  <si>
    <t>Příplatek ZKD 1 km u vodorovné dopravy suti z kusových materiálů</t>
  </si>
  <si>
    <t>-593441554</t>
  </si>
  <si>
    <t>0,385*9 'Přepočtené koeficientem množství</t>
  </si>
  <si>
    <t>73</t>
  </si>
  <si>
    <t>997221815</t>
  </si>
  <si>
    <t>Poplatek za uložení na skládce (skládkovné) stavebního odpadu betonového kód odpadu 170 101</t>
  </si>
  <si>
    <t>2031959500</t>
  </si>
  <si>
    <t>"dlažba" 5*0,4*0,08*2,4</t>
  </si>
  <si>
    <t>74</t>
  </si>
  <si>
    <t>997221855</t>
  </si>
  <si>
    <t>Poplatek za uložení na skládce (skládkovné) zeminy a kameniva kód odpadu 170 504</t>
  </si>
  <si>
    <t>1897053282</t>
  </si>
  <si>
    <t>61</t>
  </si>
  <si>
    <t>998225111</t>
  </si>
  <si>
    <t>Přesun hmot pro pozemní komunikace s krytem z kamene, monolitickým betonovým nebo živičným</t>
  </si>
  <si>
    <t>1234347699</t>
  </si>
  <si>
    <t>SO 111 - Pěší komunikace vč.nástupní hrany AZ</t>
  </si>
  <si>
    <t>85</t>
  </si>
  <si>
    <t>213497143</t>
  </si>
  <si>
    <t>113107037</t>
  </si>
  <si>
    <t>Odstranění podkladu z betonu vyztuženého sítěmi tl 300 mm při překopech ručně</t>
  </si>
  <si>
    <t>1508265210</t>
  </si>
  <si>
    <t>"odstranění bet. desky přístřešku AZ" 8,6</t>
  </si>
  <si>
    <t>-89777204</t>
  </si>
  <si>
    <t>"odstranění štěrkové vozovky chodníku" 40,1</t>
  </si>
  <si>
    <t>113154112</t>
  </si>
  <si>
    <t>Frézování živičného krytu tl 40 mm pruh š 0,5 m pl do 500 m2 bez překážek v trase</t>
  </si>
  <si>
    <t>1738766099</t>
  </si>
  <si>
    <t>1208163755</t>
  </si>
  <si>
    <t>11315411R</t>
  </si>
  <si>
    <t>Frézování živičného krytu tl 60 mm pruh š 0,5 m pl do 500 m2 bez překážek v trase</t>
  </si>
  <si>
    <t>49794267</t>
  </si>
  <si>
    <t>-1036725996</t>
  </si>
  <si>
    <t>"sejmutí ornice 200 mm" 201,8*0,2</t>
  </si>
  <si>
    <t>340919366</t>
  </si>
  <si>
    <t>"zazubení svahu" 3,15</t>
  </si>
  <si>
    <t>"výmena podloží" 16,335+149,65</t>
  </si>
  <si>
    <t>-1190475386</t>
  </si>
  <si>
    <t>169,135*0,5 'Přepočtené koeficientem množství</t>
  </si>
  <si>
    <t>1812013222</t>
  </si>
  <si>
    <t>"patky pro přístřešek AZ" 6*0,5*0,5*0,8</t>
  </si>
  <si>
    <t>"drenáž" 0,50*0,50*31</t>
  </si>
  <si>
    <t>753731670</t>
  </si>
  <si>
    <t>8,95*0,5 'Přepočtené koeficientem množství</t>
  </si>
  <si>
    <t>-24496526</t>
  </si>
  <si>
    <t>"sejmutí drnu" 9,672</t>
  </si>
  <si>
    <t>"hloubení rýh" 8,95</t>
  </si>
  <si>
    <t>"výkopy" 169,135</t>
  </si>
  <si>
    <t>1572196116</t>
  </si>
  <si>
    <t>-111770416</t>
  </si>
  <si>
    <t>29,15+17,25+15,6+16,335</t>
  </si>
  <si>
    <t>58344171</t>
  </si>
  <si>
    <t>štěrkodrť frakce 0-32</t>
  </si>
  <si>
    <t>830052211</t>
  </si>
  <si>
    <t>78,335*1,865 'Přepočtené koeficientem množství</t>
  </si>
  <si>
    <t>80</t>
  </si>
  <si>
    <t>171101112</t>
  </si>
  <si>
    <t>Uložení sypaniny z hornin nesoudržných sypkých s vlhkostí l(d) pod 0,9 mimo aktivní zónu</t>
  </si>
  <si>
    <t>1383179766</t>
  </si>
  <si>
    <t>81</t>
  </si>
  <si>
    <t>58344199</t>
  </si>
  <si>
    <t>štěrkodrť frakce 0-63</t>
  </si>
  <si>
    <t>1370132103</t>
  </si>
  <si>
    <t>16,335*1,865 'Přepočtené koeficientem množství</t>
  </si>
  <si>
    <t>1492227786</t>
  </si>
  <si>
    <t>-1135213905</t>
  </si>
  <si>
    <t>187,757*2,2 'Přepočtené koeficientem množství</t>
  </si>
  <si>
    <t>181102302</t>
  </si>
  <si>
    <t>Úprava pláně v zářezech se zhutněním</t>
  </si>
  <si>
    <t>605934508</t>
  </si>
  <si>
    <t>-617783397</t>
  </si>
  <si>
    <t>-1007270182</t>
  </si>
  <si>
    <t>1802017344</t>
  </si>
  <si>
    <t>1524858507</t>
  </si>
  <si>
    <t>36*0,03 'Přepočtené koeficientem množství</t>
  </si>
  <si>
    <t>1750787341</t>
  </si>
  <si>
    <t>-85432877</t>
  </si>
  <si>
    <t>131,1*0,03 'Přepočtené koeficientem množství</t>
  </si>
  <si>
    <t>664706949</t>
  </si>
  <si>
    <t>334724235</t>
  </si>
  <si>
    <t>-1247624870</t>
  </si>
  <si>
    <t>77</t>
  </si>
  <si>
    <t>275311126</t>
  </si>
  <si>
    <t>Základové patky a bloky z betonu prostého C 20/25</t>
  </si>
  <si>
    <t>-176200536</t>
  </si>
  <si>
    <t>-184127626</t>
  </si>
  <si>
    <t>564851111</t>
  </si>
  <si>
    <t>Podklad ze štěrkodrtě ŠD tl 150 mm</t>
  </si>
  <si>
    <t>-1284870906</t>
  </si>
  <si>
    <t>"záliv AZ" 23,25+15,5</t>
  </si>
  <si>
    <t>564871111</t>
  </si>
  <si>
    <t>Podklad ze štěrkodrtě ŠD tl 250 mm</t>
  </si>
  <si>
    <t>-380758607</t>
  </si>
  <si>
    <t>"chodník a nástupní hrana" 101,53</t>
  </si>
  <si>
    <t>-1824622025</t>
  </si>
  <si>
    <t>-218481389</t>
  </si>
  <si>
    <t>(72+12)*0,15</t>
  </si>
  <si>
    <t>82</t>
  </si>
  <si>
    <t>569951133</t>
  </si>
  <si>
    <t>Zpevnění krajnic asfaltovým recyklátem tl 150 mm</t>
  </si>
  <si>
    <t>1989231734</t>
  </si>
  <si>
    <t>-39808073</t>
  </si>
  <si>
    <t>76</t>
  </si>
  <si>
    <t>1235309523</t>
  </si>
  <si>
    <t>577134111</t>
  </si>
  <si>
    <t>Asfaltový beton vrstva obrusná ACO 11 (ABS) tř. I tl 40 mm š do 3 m z nemodifikovaného asfaltu</t>
  </si>
  <si>
    <t>-1006077936</t>
  </si>
  <si>
    <t>577155112</t>
  </si>
  <si>
    <t>Asfaltový beton vrstva ložní ACL 16 (ABH) tl 60 mm š do 3 m z nemodifikovaného asfaltu</t>
  </si>
  <si>
    <t>1034984945</t>
  </si>
  <si>
    <t>-1909872929</t>
  </si>
  <si>
    <t>1872558397</t>
  </si>
  <si>
    <t>"chodník" 73</t>
  </si>
  <si>
    <t>"konstrastní pás" 3,6</t>
  </si>
  <si>
    <t>"reliéfní" 1,5</t>
  </si>
  <si>
    <t>-136715734</t>
  </si>
  <si>
    <t>59245006R</t>
  </si>
  <si>
    <t>-330460713</t>
  </si>
  <si>
    <t>59245002</t>
  </si>
  <si>
    <t>dlažba zámková profilová základní 20x16,5x4 cm barevná</t>
  </si>
  <si>
    <t>1159956831</t>
  </si>
  <si>
    <t>-633336673</t>
  </si>
  <si>
    <t>"C7a" 2</t>
  </si>
  <si>
    <t>"C7b" 2</t>
  </si>
  <si>
    <t>"IJ4b" 1</t>
  </si>
  <si>
    <t>93600100R</t>
  </si>
  <si>
    <t>Přístřešek AZ komplet</t>
  </si>
  <si>
    <t>369983684</t>
  </si>
  <si>
    <t>936104211</t>
  </si>
  <si>
    <t>Montáž odpadkového koše do betonové patky</t>
  </si>
  <si>
    <t>-1355972183</t>
  </si>
  <si>
    <t>966001311R</t>
  </si>
  <si>
    <t>Odstranění odpadkového koše s betonovou patkou komplet</t>
  </si>
  <si>
    <t>-1971899581</t>
  </si>
  <si>
    <t>96607312R</t>
  </si>
  <si>
    <t>Demontáž stávajícího přístřešku autobusové zastávky komplet</t>
  </si>
  <si>
    <t>1119013477</t>
  </si>
  <si>
    <t>371040818</t>
  </si>
  <si>
    <t>49</t>
  </si>
  <si>
    <t>-474924720</t>
  </si>
  <si>
    <t>50</t>
  </si>
  <si>
    <t>601118534</t>
  </si>
  <si>
    <t>1012382009</t>
  </si>
  <si>
    <t>2073244172</t>
  </si>
  <si>
    <t>-1550179020</t>
  </si>
  <si>
    <t>1,5*0,62*6</t>
  </si>
  <si>
    <t>51171658</t>
  </si>
  <si>
    <t>-1413011984</t>
  </si>
  <si>
    <t>916111112R</t>
  </si>
  <si>
    <t>Osazení obruby z velkých kostek bez boční opěry do lože z betonu prostého</t>
  </si>
  <si>
    <t>-605506831</t>
  </si>
  <si>
    <t>57</t>
  </si>
  <si>
    <t>58380160</t>
  </si>
  <si>
    <t>kostka dlažební žula velká</t>
  </si>
  <si>
    <t>1903883155</t>
  </si>
  <si>
    <t>58</t>
  </si>
  <si>
    <t>916111113R</t>
  </si>
  <si>
    <t>Osazení obruby z velkých kostek s boční opěrou do lože z betonu prostého</t>
  </si>
  <si>
    <t>-865784294</t>
  </si>
  <si>
    <t>-1839478487</t>
  </si>
  <si>
    <t>67835930</t>
  </si>
  <si>
    <t>"chodníkový obrubník" 72</t>
  </si>
  <si>
    <t>"silniční obrubník" 12</t>
  </si>
  <si>
    <t>"bezbariérový zastávkový obrubník" 14</t>
  </si>
  <si>
    <t>686823938</t>
  </si>
  <si>
    <t>-388537554</t>
  </si>
  <si>
    <t>63</t>
  </si>
  <si>
    <t>59217041</t>
  </si>
  <si>
    <t>obrubník bezbariérový betonový přímý</t>
  </si>
  <si>
    <t>149666418</t>
  </si>
  <si>
    <t>59217040</t>
  </si>
  <si>
    <t>obrubník bezbariérový betonový náběhový</t>
  </si>
  <si>
    <t>-300339907</t>
  </si>
  <si>
    <t>991856559</t>
  </si>
  <si>
    <t>"záliv AZ" 33*3</t>
  </si>
  <si>
    <t>-1851705480</t>
  </si>
  <si>
    <t>"záliv AZ" 35*3</t>
  </si>
  <si>
    <t>1343535772</t>
  </si>
  <si>
    <t>966007111</t>
  </si>
  <si>
    <t>Odstranění vodorovného značení frézováním barvy z čáry š do 125 mm</t>
  </si>
  <si>
    <t>903470744</t>
  </si>
  <si>
    <t>1979208940</t>
  </si>
  <si>
    <t>"BUS" 1,5*0,62*6</t>
  </si>
  <si>
    <t>83</t>
  </si>
  <si>
    <t>1660709329</t>
  </si>
  <si>
    <t>"podklad vozovek" 40,1*0,2*1,865</t>
  </si>
  <si>
    <t>"betonová deska pod zastávkou" 8,6*0,3*2,5</t>
  </si>
  <si>
    <t>"vyfrézována vozovka" (46,5*0,04+31*0,05+38,5*0,06-19*0,15)*2,2</t>
  </si>
  <si>
    <t>84</t>
  </si>
  <si>
    <t>1018648728</t>
  </si>
  <si>
    <t>27,721*9 'Přepočtené koeficientem množství</t>
  </si>
  <si>
    <t>-1204483195</t>
  </si>
  <si>
    <t>86</t>
  </si>
  <si>
    <t>-2094737177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</si>
</sst>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33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2:57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2:57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2:57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2:57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6"/>
      <c r="C49" s="37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6"/>
      <c r="C60" s="37"/>
      <c r="D60" s="58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51</v>
      </c>
      <c r="AI60" s="39"/>
      <c r="AJ60" s="39"/>
      <c r="AK60" s="39"/>
      <c r="AL60" s="39"/>
      <c r="AM60" s="58" t="s">
        <v>52</v>
      </c>
      <c r="AN60" s="39"/>
      <c r="AO60" s="39"/>
      <c r="AP60" s="37"/>
      <c r="AQ60" s="37"/>
      <c r="AR60" s="41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6"/>
      <c r="C64" s="37"/>
      <c r="D64" s="56" t="s">
        <v>53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54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6"/>
      <c r="C75" s="37"/>
      <c r="D75" s="58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51</v>
      </c>
      <c r="AI75" s="39"/>
      <c r="AJ75" s="39"/>
      <c r="AK75" s="39"/>
      <c r="AL75" s="39"/>
      <c r="AM75" s="58" t="s">
        <v>52</v>
      </c>
      <c r="AN75" s="39"/>
      <c r="AO75" s="39"/>
      <c r="AP75" s="37"/>
      <c r="AQ75" s="37"/>
      <c r="AR75" s="41"/>
    </row>
    <row r="76" spans="2:44" s="1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pans="2:44" s="1" customFormat="1" ht="6.95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pans="2:44" s="1" customFormat="1" ht="6.9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pans="2:44" s="1" customFormat="1" ht="24.95" customHeight="1">
      <c r="B82" s="36"/>
      <c r="C82" s="21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pans="2:44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pans="2:4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PD201702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2:44" s="4" customFormat="1" ht="36.95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Rozšíření stávající cyklostezky v km 7,9-8,2 Nový Jičín-Bludovice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pans="2:44" s="1" customFormat="1" ht="6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pans="2:44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IF(AN8="","",AN8)</f>
        <v>25. 6. 2019</v>
      </c>
      <c r="AN87" s="72"/>
      <c r="AO87" s="37"/>
      <c r="AP87" s="37"/>
      <c r="AQ87" s="37"/>
      <c r="AR87" s="41"/>
    </row>
    <row r="88" spans="2:44" s="1" customFormat="1" ht="6.9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pans="2:56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IF(E11="","",E11)</f>
        <v>Město Nový Jičín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41"/>
      <c r="AS89" s="74" t="s">
        <v>56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pans="2:56" s="1" customFormat="1" ht="15.15" customHeight="1"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73" t="str">
        <f>IF(E20="","",E20)</f>
        <v>Ing. Dagmar Klajmonová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2:56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pans="2:56" s="1" customFormat="1" ht="29.25" customHeight="1">
      <c r="B92" s="36"/>
      <c r="C92" s="86" t="s">
        <v>57</v>
      </c>
      <c r="D92" s="87"/>
      <c r="E92" s="87"/>
      <c r="F92" s="87"/>
      <c r="G92" s="87"/>
      <c r="H92" s="88"/>
      <c r="I92" s="89" t="s">
        <v>58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59</v>
      </c>
      <c r="AH92" s="87"/>
      <c r="AI92" s="87"/>
      <c r="AJ92" s="87"/>
      <c r="AK92" s="87"/>
      <c r="AL92" s="87"/>
      <c r="AM92" s="87"/>
      <c r="AN92" s="89" t="s">
        <v>60</v>
      </c>
      <c r="AO92" s="87"/>
      <c r="AP92" s="91"/>
      <c r="AQ92" s="92" t="s">
        <v>61</v>
      </c>
      <c r="AR92" s="41"/>
      <c r="AS92" s="93" t="s">
        <v>62</v>
      </c>
      <c r="AT92" s="94" t="s">
        <v>63</v>
      </c>
      <c r="AU92" s="94" t="s">
        <v>64</v>
      </c>
      <c r="AV92" s="94" t="s">
        <v>65</v>
      </c>
      <c r="AW92" s="94" t="s">
        <v>66</v>
      </c>
      <c r="AX92" s="94" t="s">
        <v>67</v>
      </c>
      <c r="AY92" s="94" t="s">
        <v>68</v>
      </c>
      <c r="AZ92" s="94" t="s">
        <v>69</v>
      </c>
      <c r="BA92" s="94" t="s">
        <v>70</v>
      </c>
      <c r="BB92" s="94" t="s">
        <v>71</v>
      </c>
      <c r="BC92" s="94" t="s">
        <v>72</v>
      </c>
      <c r="BD92" s="95" t="s">
        <v>73</v>
      </c>
    </row>
    <row r="93" spans="2:56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pans="2:90" s="5" customFormat="1" ht="32.4" customHeight="1">
      <c r="B94" s="99"/>
      <c r="C94" s="100" t="s">
        <v>74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ROUND(SUM(AG95:AG97),2)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ROUND(SUM(AS95:AS97),2)</f>
        <v>0</v>
      </c>
      <c r="AT94" s="107">
        <f>ROUND(SUM(AV94:AW94),2)</f>
        <v>0</v>
      </c>
      <c r="AU94" s="108">
        <f>ROUND(SUM(AU95:AU97),5)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ROUND(SUM(AZ95:AZ97),2)</f>
        <v>0</v>
      </c>
      <c r="BA94" s="107">
        <f>ROUND(SUM(BA95:BA97),2)</f>
        <v>0</v>
      </c>
      <c r="BB94" s="107">
        <f>ROUND(SUM(BB95:BB97),2)</f>
        <v>0</v>
      </c>
      <c r="BC94" s="107">
        <f>ROUND(SUM(BC95:BC97),2)</f>
        <v>0</v>
      </c>
      <c r="BD94" s="109">
        <f>ROUND(SUM(BD95:BD97),2)</f>
        <v>0</v>
      </c>
      <c r="BS94" s="110" t="s">
        <v>75</v>
      </c>
      <c r="BT94" s="110" t="s">
        <v>76</v>
      </c>
      <c r="BU94" s="111" t="s">
        <v>77</v>
      </c>
      <c r="BV94" s="110" t="s">
        <v>78</v>
      </c>
      <c r="BW94" s="110" t="s">
        <v>5</v>
      </c>
      <c r="BX94" s="110" t="s">
        <v>79</v>
      </c>
      <c r="CL94" s="110" t="s">
        <v>1</v>
      </c>
    </row>
    <row r="95" spans="1:91" s="6" customFormat="1" ht="16.5" customHeight="1">
      <c r="A95" s="112" t="s">
        <v>80</v>
      </c>
      <c r="B95" s="113"/>
      <c r="C95" s="114"/>
      <c r="D95" s="115" t="s">
        <v>81</v>
      </c>
      <c r="E95" s="115"/>
      <c r="F95" s="115"/>
      <c r="G95" s="115"/>
      <c r="H95" s="115"/>
      <c r="I95" s="116"/>
      <c r="J95" s="115" t="s">
        <v>82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'SO 000 - Všeobecné a před...'!J30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83</v>
      </c>
      <c r="AR95" s="119"/>
      <c r="AS95" s="120">
        <v>0</v>
      </c>
      <c r="AT95" s="121">
        <f>ROUND(SUM(AV95:AW95),2)</f>
        <v>0</v>
      </c>
      <c r="AU95" s="122">
        <f>'SO 000 - Všeobecné a před...'!P117</f>
        <v>0</v>
      </c>
      <c r="AV95" s="121">
        <f>'SO 000 - Všeobecné a před...'!J33</f>
        <v>0</v>
      </c>
      <c r="AW95" s="121">
        <f>'SO 000 - Všeobecné a před...'!J34</f>
        <v>0</v>
      </c>
      <c r="AX95" s="121">
        <f>'SO 000 - Všeobecné a před...'!J35</f>
        <v>0</v>
      </c>
      <c r="AY95" s="121">
        <f>'SO 000 - Všeobecné a před...'!J36</f>
        <v>0</v>
      </c>
      <c r="AZ95" s="121">
        <f>'SO 000 - Všeobecné a před...'!F33</f>
        <v>0</v>
      </c>
      <c r="BA95" s="121">
        <f>'SO 000 - Všeobecné a před...'!F34</f>
        <v>0</v>
      </c>
      <c r="BB95" s="121">
        <f>'SO 000 - Všeobecné a před...'!F35</f>
        <v>0</v>
      </c>
      <c r="BC95" s="121">
        <f>'SO 000 - Všeobecné a před...'!F36</f>
        <v>0</v>
      </c>
      <c r="BD95" s="123">
        <f>'SO 000 - Všeobecné a před...'!F37</f>
        <v>0</v>
      </c>
      <c r="BT95" s="124" t="s">
        <v>84</v>
      </c>
      <c r="BV95" s="124" t="s">
        <v>78</v>
      </c>
      <c r="BW95" s="124" t="s">
        <v>85</v>
      </c>
      <c r="BX95" s="124" t="s">
        <v>5</v>
      </c>
      <c r="CL95" s="124" t="s">
        <v>1</v>
      </c>
      <c r="CM95" s="124" t="s">
        <v>86</v>
      </c>
    </row>
    <row r="96" spans="1:91" s="6" customFormat="1" ht="16.5" customHeight="1">
      <c r="A96" s="112" t="s">
        <v>80</v>
      </c>
      <c r="B96" s="113"/>
      <c r="C96" s="114"/>
      <c r="D96" s="115" t="s">
        <v>87</v>
      </c>
      <c r="E96" s="115"/>
      <c r="F96" s="115"/>
      <c r="G96" s="115"/>
      <c r="H96" s="115"/>
      <c r="I96" s="116"/>
      <c r="J96" s="115" t="s">
        <v>88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7">
        <f>'SO 110 - Rozšíření stávaj...'!J30</f>
        <v>0</v>
      </c>
      <c r="AH96" s="116"/>
      <c r="AI96" s="116"/>
      <c r="AJ96" s="116"/>
      <c r="AK96" s="116"/>
      <c r="AL96" s="116"/>
      <c r="AM96" s="116"/>
      <c r="AN96" s="117">
        <f>SUM(AG96,AT96)</f>
        <v>0</v>
      </c>
      <c r="AO96" s="116"/>
      <c r="AP96" s="116"/>
      <c r="AQ96" s="118" t="s">
        <v>83</v>
      </c>
      <c r="AR96" s="119"/>
      <c r="AS96" s="120">
        <v>0</v>
      </c>
      <c r="AT96" s="121">
        <f>ROUND(SUM(AV96:AW96),2)</f>
        <v>0</v>
      </c>
      <c r="AU96" s="122">
        <f>'SO 110 - Rozšíření stávaj...'!P123</f>
        <v>0</v>
      </c>
      <c r="AV96" s="121">
        <f>'SO 110 - Rozšíření stávaj...'!J33</f>
        <v>0</v>
      </c>
      <c r="AW96" s="121">
        <f>'SO 110 - Rozšíření stávaj...'!J34</f>
        <v>0</v>
      </c>
      <c r="AX96" s="121">
        <f>'SO 110 - Rozšíření stávaj...'!J35</f>
        <v>0</v>
      </c>
      <c r="AY96" s="121">
        <f>'SO 110 - Rozšíření stávaj...'!J36</f>
        <v>0</v>
      </c>
      <c r="AZ96" s="121">
        <f>'SO 110 - Rozšíření stávaj...'!F33</f>
        <v>0</v>
      </c>
      <c r="BA96" s="121">
        <f>'SO 110 - Rozšíření stávaj...'!F34</f>
        <v>0</v>
      </c>
      <c r="BB96" s="121">
        <f>'SO 110 - Rozšíření stávaj...'!F35</f>
        <v>0</v>
      </c>
      <c r="BC96" s="121">
        <f>'SO 110 - Rozšíření stávaj...'!F36</f>
        <v>0</v>
      </c>
      <c r="BD96" s="123">
        <f>'SO 110 - Rozšíření stávaj...'!F37</f>
        <v>0</v>
      </c>
      <c r="BT96" s="124" t="s">
        <v>84</v>
      </c>
      <c r="BV96" s="124" t="s">
        <v>78</v>
      </c>
      <c r="BW96" s="124" t="s">
        <v>89</v>
      </c>
      <c r="BX96" s="124" t="s">
        <v>5</v>
      </c>
      <c r="CL96" s="124" t="s">
        <v>1</v>
      </c>
      <c r="CM96" s="124" t="s">
        <v>86</v>
      </c>
    </row>
    <row r="97" spans="1:91" s="6" customFormat="1" ht="16.5" customHeight="1">
      <c r="A97" s="112" t="s">
        <v>80</v>
      </c>
      <c r="B97" s="113"/>
      <c r="C97" s="114"/>
      <c r="D97" s="115" t="s">
        <v>90</v>
      </c>
      <c r="E97" s="115"/>
      <c r="F97" s="115"/>
      <c r="G97" s="115"/>
      <c r="H97" s="115"/>
      <c r="I97" s="116"/>
      <c r="J97" s="115" t="s">
        <v>91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'SO 111 - Pěší komunikace ...'!J30</f>
        <v>0</v>
      </c>
      <c r="AH97" s="116"/>
      <c r="AI97" s="116"/>
      <c r="AJ97" s="116"/>
      <c r="AK97" s="116"/>
      <c r="AL97" s="116"/>
      <c r="AM97" s="116"/>
      <c r="AN97" s="117">
        <f>SUM(AG97,AT97)</f>
        <v>0</v>
      </c>
      <c r="AO97" s="116"/>
      <c r="AP97" s="116"/>
      <c r="AQ97" s="118" t="s">
        <v>83</v>
      </c>
      <c r="AR97" s="119"/>
      <c r="AS97" s="125">
        <v>0</v>
      </c>
      <c r="AT97" s="126">
        <f>ROUND(SUM(AV97:AW97),2)</f>
        <v>0</v>
      </c>
      <c r="AU97" s="127">
        <f>'SO 111 - Pěší komunikace ...'!P122</f>
        <v>0</v>
      </c>
      <c r="AV97" s="126">
        <f>'SO 111 - Pěší komunikace ...'!J33</f>
        <v>0</v>
      </c>
      <c r="AW97" s="126">
        <f>'SO 111 - Pěší komunikace ...'!J34</f>
        <v>0</v>
      </c>
      <c r="AX97" s="126">
        <f>'SO 111 - Pěší komunikace ...'!J35</f>
        <v>0</v>
      </c>
      <c r="AY97" s="126">
        <f>'SO 111 - Pěší komunikace ...'!J36</f>
        <v>0</v>
      </c>
      <c r="AZ97" s="126">
        <f>'SO 111 - Pěší komunikace ...'!F33</f>
        <v>0</v>
      </c>
      <c r="BA97" s="126">
        <f>'SO 111 - Pěší komunikace ...'!F34</f>
        <v>0</v>
      </c>
      <c r="BB97" s="126">
        <f>'SO 111 - Pěší komunikace ...'!F35</f>
        <v>0</v>
      </c>
      <c r="BC97" s="126">
        <f>'SO 111 - Pěší komunikace ...'!F36</f>
        <v>0</v>
      </c>
      <c r="BD97" s="128">
        <f>'SO 111 - Pěší komunikace ...'!F37</f>
        <v>0</v>
      </c>
      <c r="BT97" s="124" t="s">
        <v>84</v>
      </c>
      <c r="BV97" s="124" t="s">
        <v>78</v>
      </c>
      <c r="BW97" s="124" t="s">
        <v>92</v>
      </c>
      <c r="BX97" s="124" t="s">
        <v>5</v>
      </c>
      <c r="CL97" s="124" t="s">
        <v>1</v>
      </c>
      <c r="CM97" s="124" t="s">
        <v>86</v>
      </c>
    </row>
    <row r="98" spans="2:44" s="1" customFormat="1" ht="30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</row>
    <row r="99" spans="2:44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41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SO 000 - Všeobecné a před...'!C2" display="/"/>
    <hyperlink ref="A96" location="'SO 110 - Rozšíření stávaj...'!C2" display="/"/>
    <hyperlink ref="A97" location="'SO 111 - Pěší komunikac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85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93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Rozšíření stávající cyklostezky v km 7,9-8,2 Nový Jičín-Bludovice</v>
      </c>
      <c r="F7" s="135"/>
      <c r="G7" s="135"/>
      <c r="H7" s="135"/>
      <c r="L7" s="18"/>
    </row>
    <row r="8" spans="2:12" s="1" customFormat="1" ht="12" customHeight="1">
      <c r="B8" s="41"/>
      <c r="D8" s="135" t="s">
        <v>94</v>
      </c>
      <c r="I8" s="137"/>
      <c r="L8" s="41"/>
    </row>
    <row r="9" spans="2:12" s="1" customFormat="1" ht="36.95" customHeight="1">
      <c r="B9" s="41"/>
      <c r="E9" s="138" t="s">
        <v>95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pans="2: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25. 6. 2019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24</v>
      </c>
      <c r="I14" s="140" t="s">
        <v>25</v>
      </c>
      <c r="J14" s="139" t="s">
        <v>1</v>
      </c>
      <c r="L14" s="41"/>
    </row>
    <row r="15" spans="2:12" s="1" customFormat="1" ht="18" customHeight="1">
      <c r="B15" s="41"/>
      <c r="E15" s="139" t="s">
        <v>26</v>
      </c>
      <c r="I15" s="140" t="s">
        <v>27</v>
      </c>
      <c r="J15" s="139" t="s">
        <v>1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28</v>
      </c>
      <c r="I17" s="140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30</v>
      </c>
      <c r="I20" s="140" t="s">
        <v>25</v>
      </c>
      <c r="J20" s="139" t="str">
        <f>IF('Rekapitulace stavby'!AN16="","",'Rekapitulace stavby'!AN16)</f>
        <v/>
      </c>
      <c r="L20" s="41"/>
    </row>
    <row r="21" spans="2:12" s="1" customFormat="1" ht="18" customHeight="1">
      <c r="B21" s="41"/>
      <c r="E21" s="139" t="str">
        <f>IF('Rekapitulace stavby'!E17="","",'Rekapitulace stavby'!E17)</f>
        <v xml:space="preserve"> </v>
      </c>
      <c r="I21" s="140" t="s">
        <v>27</v>
      </c>
      <c r="J21" s="139" t="str">
        <f>IF('Rekapitulace stavby'!AN17="","",'Rekapitulace stavby'!AN17)</f>
        <v/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32</v>
      </c>
      <c r="I23" s="140" t="s">
        <v>25</v>
      </c>
      <c r="J23" s="139" t="s">
        <v>33</v>
      </c>
      <c r="L23" s="41"/>
    </row>
    <row r="24" spans="2:12" s="1" customFormat="1" ht="18" customHeight="1">
      <c r="B24" s="41"/>
      <c r="E24" s="139" t="s">
        <v>34</v>
      </c>
      <c r="I24" s="140" t="s">
        <v>27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35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36</v>
      </c>
      <c r="I30" s="137"/>
      <c r="J30" s="147">
        <f>ROUND(J117,2)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38</v>
      </c>
      <c r="I32" s="149" t="s">
        <v>37</v>
      </c>
      <c r="J32" s="148" t="s">
        <v>39</v>
      </c>
      <c r="L32" s="41"/>
    </row>
    <row r="33" spans="2:12" s="1" customFormat="1" ht="14.4" customHeight="1">
      <c r="B33" s="41"/>
      <c r="D33" s="150" t="s">
        <v>40</v>
      </c>
      <c r="E33" s="135" t="s">
        <v>41</v>
      </c>
      <c r="F33" s="151">
        <f>ROUND((SUM(BE117:BE129)),2)</f>
        <v>0</v>
      </c>
      <c r="I33" s="152">
        <v>0.21</v>
      </c>
      <c r="J33" s="151">
        <f>ROUND(((SUM(BE117:BE129))*I33),2)</f>
        <v>0</v>
      </c>
      <c r="L33" s="41"/>
    </row>
    <row r="34" spans="2:12" s="1" customFormat="1" ht="14.4" customHeight="1">
      <c r="B34" s="41"/>
      <c r="E34" s="135" t="s">
        <v>42</v>
      </c>
      <c r="F34" s="151">
        <f>ROUND((SUM(BF117:BF129)),2)</f>
        <v>0</v>
      </c>
      <c r="I34" s="152">
        <v>0.15</v>
      </c>
      <c r="J34" s="151">
        <f>ROUND(((SUM(BF117:BF129))*I34),2)</f>
        <v>0</v>
      </c>
      <c r="L34" s="41"/>
    </row>
    <row r="35" spans="2:12" s="1" customFormat="1" ht="14.4" customHeight="1" hidden="1">
      <c r="B35" s="41"/>
      <c r="E35" s="135" t="s">
        <v>43</v>
      </c>
      <c r="F35" s="151">
        <f>ROUND((SUM(BG117:BG129)),2)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44</v>
      </c>
      <c r="F36" s="151">
        <f>ROUND((SUM(BH117:BH129)),2)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45</v>
      </c>
      <c r="F37" s="151">
        <f>ROUND((SUM(BI117:BI129)),2)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96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Rozšíření stávající cyklostezky v km 7,9-8,2 Nový Jičín-Bludovice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94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SO 000 - Všeobecné a předběžné položky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40" t="s">
        <v>22</v>
      </c>
      <c r="J89" s="72" t="str">
        <f>IF(J12="","",J12)</f>
        <v>25. 6. 2019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24</v>
      </c>
      <c r="D91" s="37"/>
      <c r="E91" s="37"/>
      <c r="F91" s="25" t="str">
        <f>E15</f>
        <v>Město Nový Jičín</v>
      </c>
      <c r="G91" s="37"/>
      <c r="H91" s="37"/>
      <c r="I91" s="140" t="s">
        <v>30</v>
      </c>
      <c r="J91" s="34" t="str">
        <f>E21</f>
        <v xml:space="preserve"> </v>
      </c>
      <c r="K91" s="37"/>
      <c r="L91" s="41"/>
    </row>
    <row r="92" spans="2:12" s="1" customFormat="1" ht="27.9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40" t="s">
        <v>32</v>
      </c>
      <c r="J92" s="34" t="str">
        <f>E24</f>
        <v>Ing. Dagmar Klajmonová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97</v>
      </c>
      <c r="D94" s="177"/>
      <c r="E94" s="177"/>
      <c r="F94" s="177"/>
      <c r="G94" s="177"/>
      <c r="H94" s="177"/>
      <c r="I94" s="178"/>
      <c r="J94" s="179" t="s">
        <v>98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99</v>
      </c>
      <c r="D96" s="37"/>
      <c r="E96" s="37"/>
      <c r="F96" s="37"/>
      <c r="G96" s="37"/>
      <c r="H96" s="37"/>
      <c r="I96" s="137"/>
      <c r="J96" s="103">
        <f>J117</f>
        <v>0</v>
      </c>
      <c r="K96" s="37"/>
      <c r="L96" s="41"/>
      <c r="AU96" s="15" t="s">
        <v>100</v>
      </c>
    </row>
    <row r="97" spans="2:12" s="8" customFormat="1" ht="24.95" customHeight="1">
      <c r="B97" s="181"/>
      <c r="C97" s="182"/>
      <c r="D97" s="183" t="s">
        <v>101</v>
      </c>
      <c r="E97" s="184"/>
      <c r="F97" s="184"/>
      <c r="G97" s="184"/>
      <c r="H97" s="184"/>
      <c r="I97" s="185"/>
      <c r="J97" s="186">
        <f>J118</f>
        <v>0</v>
      </c>
      <c r="K97" s="182"/>
      <c r="L97" s="187"/>
    </row>
    <row r="98" spans="2:12" s="1" customFormat="1" ht="21.8" customHeight="1">
      <c r="B98" s="36"/>
      <c r="C98" s="37"/>
      <c r="D98" s="37"/>
      <c r="E98" s="37"/>
      <c r="F98" s="37"/>
      <c r="G98" s="37"/>
      <c r="H98" s="37"/>
      <c r="I98" s="137"/>
      <c r="J98" s="37"/>
      <c r="K98" s="37"/>
      <c r="L98" s="41"/>
    </row>
    <row r="99" spans="2:12" s="1" customFormat="1" ht="6.95" customHeight="1">
      <c r="B99" s="59"/>
      <c r="C99" s="60"/>
      <c r="D99" s="60"/>
      <c r="E99" s="60"/>
      <c r="F99" s="60"/>
      <c r="G99" s="60"/>
      <c r="H99" s="60"/>
      <c r="I99" s="171"/>
      <c r="J99" s="60"/>
      <c r="K99" s="60"/>
      <c r="L99" s="41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74"/>
      <c r="J103" s="62"/>
      <c r="K103" s="62"/>
      <c r="L103" s="41"/>
    </row>
    <row r="104" spans="2:12" s="1" customFormat="1" ht="24.95" customHeight="1">
      <c r="B104" s="36"/>
      <c r="C104" s="21" t="s">
        <v>102</v>
      </c>
      <c r="D104" s="37"/>
      <c r="E104" s="37"/>
      <c r="F104" s="37"/>
      <c r="G104" s="37"/>
      <c r="H104" s="37"/>
      <c r="I104" s="137"/>
      <c r="J104" s="37"/>
      <c r="K104" s="37"/>
      <c r="L104" s="41"/>
    </row>
    <row r="105" spans="2:12" s="1" customFormat="1" ht="6.95" customHeight="1">
      <c r="B105" s="36"/>
      <c r="C105" s="37"/>
      <c r="D105" s="37"/>
      <c r="E105" s="37"/>
      <c r="F105" s="37"/>
      <c r="G105" s="37"/>
      <c r="H105" s="37"/>
      <c r="I105" s="137"/>
      <c r="J105" s="37"/>
      <c r="K105" s="37"/>
      <c r="L105" s="41"/>
    </row>
    <row r="106" spans="2:12" s="1" customFormat="1" ht="12" customHeight="1">
      <c r="B106" s="36"/>
      <c r="C106" s="30" t="s">
        <v>16</v>
      </c>
      <c r="D106" s="37"/>
      <c r="E106" s="37"/>
      <c r="F106" s="37"/>
      <c r="G106" s="37"/>
      <c r="H106" s="37"/>
      <c r="I106" s="137"/>
      <c r="J106" s="37"/>
      <c r="K106" s="37"/>
      <c r="L106" s="41"/>
    </row>
    <row r="107" spans="2:12" s="1" customFormat="1" ht="16.5" customHeight="1">
      <c r="B107" s="36"/>
      <c r="C107" s="37"/>
      <c r="D107" s="37"/>
      <c r="E107" s="175" t="str">
        <f>E7</f>
        <v>Rozšíření stávající cyklostezky v km 7,9-8,2 Nový Jičín-Bludovice</v>
      </c>
      <c r="F107" s="30"/>
      <c r="G107" s="30"/>
      <c r="H107" s="30"/>
      <c r="I107" s="137"/>
      <c r="J107" s="37"/>
      <c r="K107" s="37"/>
      <c r="L107" s="41"/>
    </row>
    <row r="108" spans="2:12" s="1" customFormat="1" ht="12" customHeight="1">
      <c r="B108" s="36"/>
      <c r="C108" s="30" t="s">
        <v>94</v>
      </c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16.5" customHeight="1">
      <c r="B109" s="36"/>
      <c r="C109" s="37"/>
      <c r="D109" s="37"/>
      <c r="E109" s="69" t="str">
        <f>E9</f>
        <v>SO 000 - Všeobecné a předběžné položky</v>
      </c>
      <c r="F109" s="37"/>
      <c r="G109" s="37"/>
      <c r="H109" s="37"/>
      <c r="I109" s="137"/>
      <c r="J109" s="37"/>
      <c r="K109" s="37"/>
      <c r="L109" s="41"/>
    </row>
    <row r="110" spans="2:12" s="1" customFormat="1" ht="6.95" customHeight="1">
      <c r="B110" s="36"/>
      <c r="C110" s="37"/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12" customHeight="1">
      <c r="B111" s="36"/>
      <c r="C111" s="30" t="s">
        <v>20</v>
      </c>
      <c r="D111" s="37"/>
      <c r="E111" s="37"/>
      <c r="F111" s="25" t="str">
        <f>F12</f>
        <v xml:space="preserve"> </v>
      </c>
      <c r="G111" s="37"/>
      <c r="H111" s="37"/>
      <c r="I111" s="140" t="s">
        <v>22</v>
      </c>
      <c r="J111" s="72" t="str">
        <f>IF(J12="","",J12)</f>
        <v>25. 6. 2019</v>
      </c>
      <c r="K111" s="37"/>
      <c r="L111" s="41"/>
    </row>
    <row r="112" spans="2:12" s="1" customFormat="1" ht="6.95" customHeight="1">
      <c r="B112" s="36"/>
      <c r="C112" s="37"/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15.15" customHeight="1">
      <c r="B113" s="36"/>
      <c r="C113" s="30" t="s">
        <v>24</v>
      </c>
      <c r="D113" s="37"/>
      <c r="E113" s="37"/>
      <c r="F113" s="25" t="str">
        <f>E15</f>
        <v>Město Nový Jičín</v>
      </c>
      <c r="G113" s="37"/>
      <c r="H113" s="37"/>
      <c r="I113" s="140" t="s">
        <v>30</v>
      </c>
      <c r="J113" s="34" t="str">
        <f>E21</f>
        <v xml:space="preserve"> </v>
      </c>
      <c r="K113" s="37"/>
      <c r="L113" s="41"/>
    </row>
    <row r="114" spans="2:12" s="1" customFormat="1" ht="27.9" customHeight="1">
      <c r="B114" s="36"/>
      <c r="C114" s="30" t="s">
        <v>28</v>
      </c>
      <c r="D114" s="37"/>
      <c r="E114" s="37"/>
      <c r="F114" s="25" t="str">
        <f>IF(E18="","",E18)</f>
        <v>Vyplň údaj</v>
      </c>
      <c r="G114" s="37"/>
      <c r="H114" s="37"/>
      <c r="I114" s="140" t="s">
        <v>32</v>
      </c>
      <c r="J114" s="34" t="str">
        <f>E24</f>
        <v>Ing. Dagmar Klajmonová</v>
      </c>
      <c r="K114" s="37"/>
      <c r="L114" s="41"/>
    </row>
    <row r="115" spans="2:12" s="1" customFormat="1" ht="10.3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20" s="9" customFormat="1" ht="29.25" customHeight="1">
      <c r="B116" s="188"/>
      <c r="C116" s="189" t="s">
        <v>103</v>
      </c>
      <c r="D116" s="190" t="s">
        <v>61</v>
      </c>
      <c r="E116" s="190" t="s">
        <v>57</v>
      </c>
      <c r="F116" s="190" t="s">
        <v>58</v>
      </c>
      <c r="G116" s="190" t="s">
        <v>104</v>
      </c>
      <c r="H116" s="190" t="s">
        <v>105</v>
      </c>
      <c r="I116" s="191" t="s">
        <v>106</v>
      </c>
      <c r="J116" s="192" t="s">
        <v>98</v>
      </c>
      <c r="K116" s="193" t="s">
        <v>107</v>
      </c>
      <c r="L116" s="194"/>
      <c r="M116" s="93" t="s">
        <v>1</v>
      </c>
      <c r="N116" s="94" t="s">
        <v>40</v>
      </c>
      <c r="O116" s="94" t="s">
        <v>108</v>
      </c>
      <c r="P116" s="94" t="s">
        <v>109</v>
      </c>
      <c r="Q116" s="94" t="s">
        <v>110</v>
      </c>
      <c r="R116" s="94" t="s">
        <v>111</v>
      </c>
      <c r="S116" s="94" t="s">
        <v>112</v>
      </c>
      <c r="T116" s="95" t="s">
        <v>113</v>
      </c>
    </row>
    <row r="117" spans="2:63" s="1" customFormat="1" ht="22.8" customHeight="1">
      <c r="B117" s="36"/>
      <c r="C117" s="100" t="s">
        <v>114</v>
      </c>
      <c r="D117" s="37"/>
      <c r="E117" s="37"/>
      <c r="F117" s="37"/>
      <c r="G117" s="37"/>
      <c r="H117" s="37"/>
      <c r="I117" s="137"/>
      <c r="J117" s="195">
        <f>BK117</f>
        <v>0</v>
      </c>
      <c r="K117" s="37"/>
      <c r="L117" s="41"/>
      <c r="M117" s="96"/>
      <c r="N117" s="97"/>
      <c r="O117" s="97"/>
      <c r="P117" s="196">
        <f>P118</f>
        <v>0</v>
      </c>
      <c r="Q117" s="97"/>
      <c r="R117" s="196">
        <f>R118</f>
        <v>0</v>
      </c>
      <c r="S117" s="97"/>
      <c r="T117" s="197">
        <f>T118</f>
        <v>0</v>
      </c>
      <c r="AT117" s="15" t="s">
        <v>75</v>
      </c>
      <c r="AU117" s="15" t="s">
        <v>100</v>
      </c>
      <c r="BK117" s="198">
        <f>BK118</f>
        <v>0</v>
      </c>
    </row>
    <row r="118" spans="2:63" s="10" customFormat="1" ht="25.9" customHeight="1">
      <c r="B118" s="199"/>
      <c r="C118" s="200"/>
      <c r="D118" s="201" t="s">
        <v>75</v>
      </c>
      <c r="E118" s="202" t="s">
        <v>115</v>
      </c>
      <c r="F118" s="202" t="s">
        <v>116</v>
      </c>
      <c r="G118" s="200"/>
      <c r="H118" s="200"/>
      <c r="I118" s="203"/>
      <c r="J118" s="204">
        <f>BK118</f>
        <v>0</v>
      </c>
      <c r="K118" s="200"/>
      <c r="L118" s="205"/>
      <c r="M118" s="206"/>
      <c r="N118" s="207"/>
      <c r="O118" s="207"/>
      <c r="P118" s="208">
        <f>SUM(P119:P129)</f>
        <v>0</v>
      </c>
      <c r="Q118" s="207"/>
      <c r="R118" s="208">
        <f>SUM(R119:R129)</f>
        <v>0</v>
      </c>
      <c r="S118" s="207"/>
      <c r="T118" s="209">
        <f>SUM(T119:T129)</f>
        <v>0</v>
      </c>
      <c r="AR118" s="210" t="s">
        <v>117</v>
      </c>
      <c r="AT118" s="211" t="s">
        <v>75</v>
      </c>
      <c r="AU118" s="211" t="s">
        <v>76</v>
      </c>
      <c r="AY118" s="210" t="s">
        <v>118</v>
      </c>
      <c r="BK118" s="212">
        <f>SUM(BK119:BK129)</f>
        <v>0</v>
      </c>
    </row>
    <row r="119" spans="2:65" s="1" customFormat="1" ht="16.5" customHeight="1">
      <c r="B119" s="36"/>
      <c r="C119" s="213" t="s">
        <v>84</v>
      </c>
      <c r="D119" s="213" t="s">
        <v>119</v>
      </c>
      <c r="E119" s="214" t="s">
        <v>120</v>
      </c>
      <c r="F119" s="215" t="s">
        <v>121</v>
      </c>
      <c r="G119" s="216" t="s">
        <v>122</v>
      </c>
      <c r="H119" s="217">
        <v>1</v>
      </c>
      <c r="I119" s="218"/>
      <c r="J119" s="219">
        <f>ROUND(I119*H119,2)</f>
        <v>0</v>
      </c>
      <c r="K119" s="215" t="s">
        <v>1</v>
      </c>
      <c r="L119" s="41"/>
      <c r="M119" s="220" t="s">
        <v>1</v>
      </c>
      <c r="N119" s="221" t="s">
        <v>41</v>
      </c>
      <c r="O119" s="84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AR119" s="224" t="s">
        <v>123</v>
      </c>
      <c r="AT119" s="224" t="s">
        <v>119</v>
      </c>
      <c r="AU119" s="224" t="s">
        <v>84</v>
      </c>
      <c r="AY119" s="15" t="s">
        <v>118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5" t="s">
        <v>84</v>
      </c>
      <c r="BK119" s="225">
        <f>ROUND(I119*H119,2)</f>
        <v>0</v>
      </c>
      <c r="BL119" s="15" t="s">
        <v>123</v>
      </c>
      <c r="BM119" s="224" t="s">
        <v>124</v>
      </c>
    </row>
    <row r="120" spans="2:65" s="1" customFormat="1" ht="16.5" customHeight="1">
      <c r="B120" s="36"/>
      <c r="C120" s="213" t="s">
        <v>86</v>
      </c>
      <c r="D120" s="213" t="s">
        <v>119</v>
      </c>
      <c r="E120" s="214" t="s">
        <v>125</v>
      </c>
      <c r="F120" s="215" t="s">
        <v>126</v>
      </c>
      <c r="G120" s="216" t="s">
        <v>122</v>
      </c>
      <c r="H120" s="217">
        <v>1</v>
      </c>
      <c r="I120" s="218"/>
      <c r="J120" s="219">
        <f>ROUND(I120*H120,2)</f>
        <v>0</v>
      </c>
      <c r="K120" s="215" t="s">
        <v>1</v>
      </c>
      <c r="L120" s="41"/>
      <c r="M120" s="220" t="s">
        <v>1</v>
      </c>
      <c r="N120" s="221" t="s">
        <v>41</v>
      </c>
      <c r="O120" s="84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AR120" s="224" t="s">
        <v>123</v>
      </c>
      <c r="AT120" s="224" t="s">
        <v>119</v>
      </c>
      <c r="AU120" s="224" t="s">
        <v>84</v>
      </c>
      <c r="AY120" s="15" t="s">
        <v>118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5" t="s">
        <v>84</v>
      </c>
      <c r="BK120" s="225">
        <f>ROUND(I120*H120,2)</f>
        <v>0</v>
      </c>
      <c r="BL120" s="15" t="s">
        <v>123</v>
      </c>
      <c r="BM120" s="224" t="s">
        <v>127</v>
      </c>
    </row>
    <row r="121" spans="2:65" s="1" customFormat="1" ht="16.5" customHeight="1">
      <c r="B121" s="36"/>
      <c r="C121" s="213" t="s">
        <v>128</v>
      </c>
      <c r="D121" s="213" t="s">
        <v>119</v>
      </c>
      <c r="E121" s="214" t="s">
        <v>129</v>
      </c>
      <c r="F121" s="215" t="s">
        <v>130</v>
      </c>
      <c r="G121" s="216" t="s">
        <v>122</v>
      </c>
      <c r="H121" s="217">
        <v>1</v>
      </c>
      <c r="I121" s="218"/>
      <c r="J121" s="219">
        <f>ROUND(I121*H121,2)</f>
        <v>0</v>
      </c>
      <c r="K121" s="215" t="s">
        <v>1</v>
      </c>
      <c r="L121" s="41"/>
      <c r="M121" s="220" t="s">
        <v>1</v>
      </c>
      <c r="N121" s="221" t="s">
        <v>41</v>
      </c>
      <c r="O121" s="84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AR121" s="224" t="s">
        <v>123</v>
      </c>
      <c r="AT121" s="224" t="s">
        <v>119</v>
      </c>
      <c r="AU121" s="224" t="s">
        <v>84</v>
      </c>
      <c r="AY121" s="15" t="s">
        <v>118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5" t="s">
        <v>84</v>
      </c>
      <c r="BK121" s="225">
        <f>ROUND(I121*H121,2)</f>
        <v>0</v>
      </c>
      <c r="BL121" s="15" t="s">
        <v>123</v>
      </c>
      <c r="BM121" s="224" t="s">
        <v>131</v>
      </c>
    </row>
    <row r="122" spans="2:65" s="1" customFormat="1" ht="16.5" customHeight="1">
      <c r="B122" s="36"/>
      <c r="C122" s="213" t="s">
        <v>117</v>
      </c>
      <c r="D122" s="213" t="s">
        <v>119</v>
      </c>
      <c r="E122" s="214" t="s">
        <v>132</v>
      </c>
      <c r="F122" s="215" t="s">
        <v>133</v>
      </c>
      <c r="G122" s="216" t="s">
        <v>122</v>
      </c>
      <c r="H122" s="217">
        <v>1</v>
      </c>
      <c r="I122" s="218"/>
      <c r="J122" s="219">
        <f>ROUND(I122*H122,2)</f>
        <v>0</v>
      </c>
      <c r="K122" s="215" t="s">
        <v>1</v>
      </c>
      <c r="L122" s="41"/>
      <c r="M122" s="220" t="s">
        <v>1</v>
      </c>
      <c r="N122" s="221" t="s">
        <v>41</v>
      </c>
      <c r="O122" s="84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AR122" s="224" t="s">
        <v>123</v>
      </c>
      <c r="AT122" s="224" t="s">
        <v>119</v>
      </c>
      <c r="AU122" s="224" t="s">
        <v>84</v>
      </c>
      <c r="AY122" s="15" t="s">
        <v>118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5" t="s">
        <v>84</v>
      </c>
      <c r="BK122" s="225">
        <f>ROUND(I122*H122,2)</f>
        <v>0</v>
      </c>
      <c r="BL122" s="15" t="s">
        <v>123</v>
      </c>
      <c r="BM122" s="224" t="s">
        <v>134</v>
      </c>
    </row>
    <row r="123" spans="2:65" s="1" customFormat="1" ht="16.5" customHeight="1">
      <c r="B123" s="36"/>
      <c r="C123" s="213" t="s">
        <v>135</v>
      </c>
      <c r="D123" s="213" t="s">
        <v>119</v>
      </c>
      <c r="E123" s="214" t="s">
        <v>136</v>
      </c>
      <c r="F123" s="215" t="s">
        <v>137</v>
      </c>
      <c r="G123" s="216" t="s">
        <v>122</v>
      </c>
      <c r="H123" s="217">
        <v>1</v>
      </c>
      <c r="I123" s="218"/>
      <c r="J123" s="219">
        <f>ROUND(I123*H123,2)</f>
        <v>0</v>
      </c>
      <c r="K123" s="215" t="s">
        <v>1</v>
      </c>
      <c r="L123" s="41"/>
      <c r="M123" s="220" t="s">
        <v>1</v>
      </c>
      <c r="N123" s="221" t="s">
        <v>41</v>
      </c>
      <c r="O123" s="84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AR123" s="224" t="s">
        <v>123</v>
      </c>
      <c r="AT123" s="224" t="s">
        <v>119</v>
      </c>
      <c r="AU123" s="224" t="s">
        <v>84</v>
      </c>
      <c r="AY123" s="15" t="s">
        <v>118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5" t="s">
        <v>84</v>
      </c>
      <c r="BK123" s="225">
        <f>ROUND(I123*H123,2)</f>
        <v>0</v>
      </c>
      <c r="BL123" s="15" t="s">
        <v>123</v>
      </c>
      <c r="BM123" s="224" t="s">
        <v>138</v>
      </c>
    </row>
    <row r="124" spans="2:65" s="1" customFormat="1" ht="16.5" customHeight="1">
      <c r="B124" s="36"/>
      <c r="C124" s="213" t="s">
        <v>139</v>
      </c>
      <c r="D124" s="213" t="s">
        <v>119</v>
      </c>
      <c r="E124" s="214" t="s">
        <v>140</v>
      </c>
      <c r="F124" s="215" t="s">
        <v>141</v>
      </c>
      <c r="G124" s="216" t="s">
        <v>122</v>
      </c>
      <c r="H124" s="217">
        <v>1</v>
      </c>
      <c r="I124" s="218"/>
      <c r="J124" s="219">
        <f>ROUND(I124*H124,2)</f>
        <v>0</v>
      </c>
      <c r="K124" s="215" t="s">
        <v>1</v>
      </c>
      <c r="L124" s="41"/>
      <c r="M124" s="220" t="s">
        <v>1</v>
      </c>
      <c r="N124" s="221" t="s">
        <v>41</v>
      </c>
      <c r="O124" s="84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AR124" s="224" t="s">
        <v>123</v>
      </c>
      <c r="AT124" s="224" t="s">
        <v>119</v>
      </c>
      <c r="AU124" s="224" t="s">
        <v>84</v>
      </c>
      <c r="AY124" s="15" t="s">
        <v>118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5" t="s">
        <v>84</v>
      </c>
      <c r="BK124" s="225">
        <f>ROUND(I124*H124,2)</f>
        <v>0</v>
      </c>
      <c r="BL124" s="15" t="s">
        <v>123</v>
      </c>
      <c r="BM124" s="224" t="s">
        <v>142</v>
      </c>
    </row>
    <row r="125" spans="2:65" s="1" customFormat="1" ht="24" customHeight="1">
      <c r="B125" s="36"/>
      <c r="C125" s="213" t="s">
        <v>143</v>
      </c>
      <c r="D125" s="213" t="s">
        <v>119</v>
      </c>
      <c r="E125" s="214" t="s">
        <v>144</v>
      </c>
      <c r="F125" s="215" t="s">
        <v>145</v>
      </c>
      <c r="G125" s="216" t="s">
        <v>122</v>
      </c>
      <c r="H125" s="217">
        <v>1</v>
      </c>
      <c r="I125" s="218"/>
      <c r="J125" s="219">
        <f>ROUND(I125*H125,2)</f>
        <v>0</v>
      </c>
      <c r="K125" s="215" t="s">
        <v>1</v>
      </c>
      <c r="L125" s="41"/>
      <c r="M125" s="220" t="s">
        <v>1</v>
      </c>
      <c r="N125" s="221" t="s">
        <v>41</v>
      </c>
      <c r="O125" s="84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AR125" s="224" t="s">
        <v>123</v>
      </c>
      <c r="AT125" s="224" t="s">
        <v>119</v>
      </c>
      <c r="AU125" s="224" t="s">
        <v>84</v>
      </c>
      <c r="AY125" s="15" t="s">
        <v>118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5" t="s">
        <v>84</v>
      </c>
      <c r="BK125" s="225">
        <f>ROUND(I125*H125,2)</f>
        <v>0</v>
      </c>
      <c r="BL125" s="15" t="s">
        <v>123</v>
      </c>
      <c r="BM125" s="224" t="s">
        <v>146</v>
      </c>
    </row>
    <row r="126" spans="2:65" s="1" customFormat="1" ht="16.5" customHeight="1">
      <c r="B126" s="36"/>
      <c r="C126" s="213" t="s">
        <v>147</v>
      </c>
      <c r="D126" s="213" t="s">
        <v>119</v>
      </c>
      <c r="E126" s="214" t="s">
        <v>148</v>
      </c>
      <c r="F126" s="215" t="s">
        <v>149</v>
      </c>
      <c r="G126" s="216" t="s">
        <v>122</v>
      </c>
      <c r="H126" s="217">
        <v>1</v>
      </c>
      <c r="I126" s="218"/>
      <c r="J126" s="219">
        <f>ROUND(I126*H126,2)</f>
        <v>0</v>
      </c>
      <c r="K126" s="215" t="s">
        <v>1</v>
      </c>
      <c r="L126" s="41"/>
      <c r="M126" s="220" t="s">
        <v>1</v>
      </c>
      <c r="N126" s="221" t="s">
        <v>41</v>
      </c>
      <c r="O126" s="84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AR126" s="224" t="s">
        <v>123</v>
      </c>
      <c r="AT126" s="224" t="s">
        <v>119</v>
      </c>
      <c r="AU126" s="224" t="s">
        <v>84</v>
      </c>
      <c r="AY126" s="15" t="s">
        <v>118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5" t="s">
        <v>84</v>
      </c>
      <c r="BK126" s="225">
        <f>ROUND(I126*H126,2)</f>
        <v>0</v>
      </c>
      <c r="BL126" s="15" t="s">
        <v>123</v>
      </c>
      <c r="BM126" s="224" t="s">
        <v>150</v>
      </c>
    </row>
    <row r="127" spans="2:65" s="1" customFormat="1" ht="16.5" customHeight="1">
      <c r="B127" s="36"/>
      <c r="C127" s="213" t="s">
        <v>151</v>
      </c>
      <c r="D127" s="213" t="s">
        <v>119</v>
      </c>
      <c r="E127" s="214" t="s">
        <v>152</v>
      </c>
      <c r="F127" s="215" t="s">
        <v>153</v>
      </c>
      <c r="G127" s="216" t="s">
        <v>122</v>
      </c>
      <c r="H127" s="217">
        <v>1</v>
      </c>
      <c r="I127" s="218"/>
      <c r="J127" s="219">
        <f>ROUND(I127*H127,2)</f>
        <v>0</v>
      </c>
      <c r="K127" s="215" t="s">
        <v>1</v>
      </c>
      <c r="L127" s="41"/>
      <c r="M127" s="220" t="s">
        <v>1</v>
      </c>
      <c r="N127" s="221" t="s">
        <v>41</v>
      </c>
      <c r="O127" s="84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AR127" s="224" t="s">
        <v>123</v>
      </c>
      <c r="AT127" s="224" t="s">
        <v>119</v>
      </c>
      <c r="AU127" s="224" t="s">
        <v>84</v>
      </c>
      <c r="AY127" s="15" t="s">
        <v>118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5" t="s">
        <v>84</v>
      </c>
      <c r="BK127" s="225">
        <f>ROUND(I127*H127,2)</f>
        <v>0</v>
      </c>
      <c r="BL127" s="15" t="s">
        <v>123</v>
      </c>
      <c r="BM127" s="224" t="s">
        <v>154</v>
      </c>
    </row>
    <row r="128" spans="2:65" s="1" customFormat="1" ht="16.5" customHeight="1">
      <c r="B128" s="36"/>
      <c r="C128" s="213" t="s">
        <v>155</v>
      </c>
      <c r="D128" s="213" t="s">
        <v>119</v>
      </c>
      <c r="E128" s="214" t="s">
        <v>156</v>
      </c>
      <c r="F128" s="215" t="s">
        <v>157</v>
      </c>
      <c r="G128" s="216" t="s">
        <v>122</v>
      </c>
      <c r="H128" s="217">
        <v>1</v>
      </c>
      <c r="I128" s="218"/>
      <c r="J128" s="219">
        <f>ROUND(I128*H128,2)</f>
        <v>0</v>
      </c>
      <c r="K128" s="215" t="s">
        <v>1</v>
      </c>
      <c r="L128" s="41"/>
      <c r="M128" s="220" t="s">
        <v>1</v>
      </c>
      <c r="N128" s="221" t="s">
        <v>41</v>
      </c>
      <c r="O128" s="84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AR128" s="224" t="s">
        <v>123</v>
      </c>
      <c r="AT128" s="224" t="s">
        <v>119</v>
      </c>
      <c r="AU128" s="224" t="s">
        <v>84</v>
      </c>
      <c r="AY128" s="15" t="s">
        <v>118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5" t="s">
        <v>84</v>
      </c>
      <c r="BK128" s="225">
        <f>ROUND(I128*H128,2)</f>
        <v>0</v>
      </c>
      <c r="BL128" s="15" t="s">
        <v>123</v>
      </c>
      <c r="BM128" s="224" t="s">
        <v>158</v>
      </c>
    </row>
    <row r="129" spans="2:65" s="1" customFormat="1" ht="16.5" customHeight="1">
      <c r="B129" s="36"/>
      <c r="C129" s="213" t="s">
        <v>159</v>
      </c>
      <c r="D129" s="213" t="s">
        <v>119</v>
      </c>
      <c r="E129" s="214" t="s">
        <v>160</v>
      </c>
      <c r="F129" s="215" t="s">
        <v>161</v>
      </c>
      <c r="G129" s="216" t="s">
        <v>122</v>
      </c>
      <c r="H129" s="217">
        <v>1</v>
      </c>
      <c r="I129" s="218"/>
      <c r="J129" s="219">
        <f>ROUND(I129*H129,2)</f>
        <v>0</v>
      </c>
      <c r="K129" s="215" t="s">
        <v>1</v>
      </c>
      <c r="L129" s="41"/>
      <c r="M129" s="226" t="s">
        <v>1</v>
      </c>
      <c r="N129" s="227" t="s">
        <v>41</v>
      </c>
      <c r="O129" s="228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24" t="s">
        <v>123</v>
      </c>
      <c r="AT129" s="224" t="s">
        <v>119</v>
      </c>
      <c r="AU129" s="224" t="s">
        <v>84</v>
      </c>
      <c r="AY129" s="15" t="s">
        <v>118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5" t="s">
        <v>84</v>
      </c>
      <c r="BK129" s="225">
        <f>ROUND(I129*H129,2)</f>
        <v>0</v>
      </c>
      <c r="BL129" s="15" t="s">
        <v>123</v>
      </c>
      <c r="BM129" s="224" t="s">
        <v>162</v>
      </c>
    </row>
    <row r="130" spans="2:12" s="1" customFormat="1" ht="6.95" customHeight="1">
      <c r="B130" s="59"/>
      <c r="C130" s="60"/>
      <c r="D130" s="60"/>
      <c r="E130" s="60"/>
      <c r="F130" s="60"/>
      <c r="G130" s="60"/>
      <c r="H130" s="60"/>
      <c r="I130" s="171"/>
      <c r="J130" s="60"/>
      <c r="K130" s="60"/>
      <c r="L130" s="41"/>
    </row>
  </sheetData>
  <sheetProtection password="CC35" sheet="1" objects="1" scenarios="1" formatColumns="0" formatRows="0" autoFilter="0"/>
  <autoFilter ref="C116:K12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89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93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Rozšíření stávající cyklostezky v km 7,9-8,2 Nový Jičín-Bludovice</v>
      </c>
      <c r="F7" s="135"/>
      <c r="G7" s="135"/>
      <c r="H7" s="135"/>
      <c r="L7" s="18"/>
    </row>
    <row r="8" spans="2:12" s="1" customFormat="1" ht="12" customHeight="1">
      <c r="B8" s="41"/>
      <c r="D8" s="135" t="s">
        <v>94</v>
      </c>
      <c r="I8" s="137"/>
      <c r="L8" s="41"/>
    </row>
    <row r="9" spans="2:12" s="1" customFormat="1" ht="36.95" customHeight="1">
      <c r="B9" s="41"/>
      <c r="E9" s="138" t="s">
        <v>163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pans="2: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25. 6. 2019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24</v>
      </c>
      <c r="I14" s="140" t="s">
        <v>25</v>
      </c>
      <c r="J14" s="139" t="s">
        <v>1</v>
      </c>
      <c r="L14" s="41"/>
    </row>
    <row r="15" spans="2:12" s="1" customFormat="1" ht="18" customHeight="1">
      <c r="B15" s="41"/>
      <c r="E15" s="139" t="s">
        <v>26</v>
      </c>
      <c r="I15" s="140" t="s">
        <v>27</v>
      </c>
      <c r="J15" s="139" t="s">
        <v>1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28</v>
      </c>
      <c r="I17" s="140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30</v>
      </c>
      <c r="I20" s="140" t="s">
        <v>25</v>
      </c>
      <c r="J20" s="139" t="str">
        <f>IF('Rekapitulace stavby'!AN16="","",'Rekapitulace stavby'!AN16)</f>
        <v/>
      </c>
      <c r="L20" s="41"/>
    </row>
    <row r="21" spans="2:12" s="1" customFormat="1" ht="18" customHeight="1">
      <c r="B21" s="41"/>
      <c r="E21" s="139" t="str">
        <f>IF('Rekapitulace stavby'!E17="","",'Rekapitulace stavby'!E17)</f>
        <v xml:space="preserve"> </v>
      </c>
      <c r="I21" s="140" t="s">
        <v>27</v>
      </c>
      <c r="J21" s="139" t="str">
        <f>IF('Rekapitulace stavby'!AN17="","",'Rekapitulace stavby'!AN17)</f>
        <v/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32</v>
      </c>
      <c r="I23" s="140" t="s">
        <v>25</v>
      </c>
      <c r="J23" s="139" t="s">
        <v>33</v>
      </c>
      <c r="L23" s="41"/>
    </row>
    <row r="24" spans="2:12" s="1" customFormat="1" ht="18" customHeight="1">
      <c r="B24" s="41"/>
      <c r="E24" s="139" t="s">
        <v>34</v>
      </c>
      <c r="I24" s="140" t="s">
        <v>27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35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36</v>
      </c>
      <c r="I30" s="137"/>
      <c r="J30" s="147">
        <f>ROUND(J123,2)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38</v>
      </c>
      <c r="I32" s="149" t="s">
        <v>37</v>
      </c>
      <c r="J32" s="148" t="s">
        <v>39</v>
      </c>
      <c r="L32" s="41"/>
    </row>
    <row r="33" spans="2:12" s="1" customFormat="1" ht="14.4" customHeight="1">
      <c r="B33" s="41"/>
      <c r="D33" s="150" t="s">
        <v>40</v>
      </c>
      <c r="E33" s="135" t="s">
        <v>41</v>
      </c>
      <c r="F33" s="151">
        <f>ROUND((SUM(BE123:BE265)),2)</f>
        <v>0</v>
      </c>
      <c r="I33" s="152">
        <v>0.21</v>
      </c>
      <c r="J33" s="151">
        <f>ROUND(((SUM(BE123:BE265))*I33),2)</f>
        <v>0</v>
      </c>
      <c r="L33" s="41"/>
    </row>
    <row r="34" spans="2:12" s="1" customFormat="1" ht="14.4" customHeight="1">
      <c r="B34" s="41"/>
      <c r="E34" s="135" t="s">
        <v>42</v>
      </c>
      <c r="F34" s="151">
        <f>ROUND((SUM(BF123:BF265)),2)</f>
        <v>0</v>
      </c>
      <c r="I34" s="152">
        <v>0.15</v>
      </c>
      <c r="J34" s="151">
        <f>ROUND(((SUM(BF123:BF265))*I34),2)</f>
        <v>0</v>
      </c>
      <c r="L34" s="41"/>
    </row>
    <row r="35" spans="2:12" s="1" customFormat="1" ht="14.4" customHeight="1" hidden="1">
      <c r="B35" s="41"/>
      <c r="E35" s="135" t="s">
        <v>43</v>
      </c>
      <c r="F35" s="151">
        <f>ROUND((SUM(BG123:BG265)),2)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44</v>
      </c>
      <c r="F36" s="151">
        <f>ROUND((SUM(BH123:BH265)),2)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45</v>
      </c>
      <c r="F37" s="151">
        <f>ROUND((SUM(BI123:BI265)),2)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96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Rozšíření stávající cyklostezky v km 7,9-8,2 Nový Jičín-Bludovice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94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SO 110 - Rozšíření stávající cyklostezky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40" t="s">
        <v>22</v>
      </c>
      <c r="J89" s="72" t="str">
        <f>IF(J12="","",J12)</f>
        <v>25. 6. 2019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24</v>
      </c>
      <c r="D91" s="37"/>
      <c r="E91" s="37"/>
      <c r="F91" s="25" t="str">
        <f>E15</f>
        <v>Město Nový Jičín</v>
      </c>
      <c r="G91" s="37"/>
      <c r="H91" s="37"/>
      <c r="I91" s="140" t="s">
        <v>30</v>
      </c>
      <c r="J91" s="34" t="str">
        <f>E21</f>
        <v xml:space="preserve"> </v>
      </c>
      <c r="K91" s="37"/>
      <c r="L91" s="41"/>
    </row>
    <row r="92" spans="2:12" s="1" customFormat="1" ht="27.9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40" t="s">
        <v>32</v>
      </c>
      <c r="J92" s="34" t="str">
        <f>E24</f>
        <v>Ing. Dagmar Klajmonová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97</v>
      </c>
      <c r="D94" s="177"/>
      <c r="E94" s="177"/>
      <c r="F94" s="177"/>
      <c r="G94" s="177"/>
      <c r="H94" s="177"/>
      <c r="I94" s="178"/>
      <c r="J94" s="179" t="s">
        <v>98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99</v>
      </c>
      <c r="D96" s="37"/>
      <c r="E96" s="37"/>
      <c r="F96" s="37"/>
      <c r="G96" s="37"/>
      <c r="H96" s="37"/>
      <c r="I96" s="137"/>
      <c r="J96" s="103">
        <f>J123</f>
        <v>0</v>
      </c>
      <c r="K96" s="37"/>
      <c r="L96" s="41"/>
      <c r="AU96" s="15" t="s">
        <v>100</v>
      </c>
    </row>
    <row r="97" spans="2:12" s="8" customFormat="1" ht="24.95" customHeight="1">
      <c r="B97" s="181"/>
      <c r="C97" s="182"/>
      <c r="D97" s="183" t="s">
        <v>164</v>
      </c>
      <c r="E97" s="184"/>
      <c r="F97" s="184"/>
      <c r="G97" s="184"/>
      <c r="H97" s="184"/>
      <c r="I97" s="185"/>
      <c r="J97" s="186">
        <f>J124</f>
        <v>0</v>
      </c>
      <c r="K97" s="182"/>
      <c r="L97" s="187"/>
    </row>
    <row r="98" spans="2:12" s="11" customFormat="1" ht="19.9" customHeight="1">
      <c r="B98" s="231"/>
      <c r="C98" s="232"/>
      <c r="D98" s="233" t="s">
        <v>165</v>
      </c>
      <c r="E98" s="234"/>
      <c r="F98" s="234"/>
      <c r="G98" s="234"/>
      <c r="H98" s="234"/>
      <c r="I98" s="235"/>
      <c r="J98" s="236">
        <f>J125</f>
        <v>0</v>
      </c>
      <c r="K98" s="232"/>
      <c r="L98" s="237"/>
    </row>
    <row r="99" spans="2:12" s="11" customFormat="1" ht="19.9" customHeight="1">
      <c r="B99" s="231"/>
      <c r="C99" s="232"/>
      <c r="D99" s="233" t="s">
        <v>166</v>
      </c>
      <c r="E99" s="234"/>
      <c r="F99" s="234"/>
      <c r="G99" s="234"/>
      <c r="H99" s="234"/>
      <c r="I99" s="235"/>
      <c r="J99" s="236">
        <f>J194</f>
        <v>0</v>
      </c>
      <c r="K99" s="232"/>
      <c r="L99" s="237"/>
    </row>
    <row r="100" spans="2:12" s="11" customFormat="1" ht="19.9" customHeight="1">
      <c r="B100" s="231"/>
      <c r="C100" s="232"/>
      <c r="D100" s="233" t="s">
        <v>167</v>
      </c>
      <c r="E100" s="234"/>
      <c r="F100" s="234"/>
      <c r="G100" s="234"/>
      <c r="H100" s="234"/>
      <c r="I100" s="235"/>
      <c r="J100" s="236">
        <f>J198</f>
        <v>0</v>
      </c>
      <c r="K100" s="232"/>
      <c r="L100" s="237"/>
    </row>
    <row r="101" spans="2:12" s="11" customFormat="1" ht="19.9" customHeight="1">
      <c r="B101" s="231"/>
      <c r="C101" s="232"/>
      <c r="D101" s="233" t="s">
        <v>168</v>
      </c>
      <c r="E101" s="234"/>
      <c r="F101" s="234"/>
      <c r="G101" s="234"/>
      <c r="H101" s="234"/>
      <c r="I101" s="235"/>
      <c r="J101" s="236">
        <f>J200</f>
        <v>0</v>
      </c>
      <c r="K101" s="232"/>
      <c r="L101" s="237"/>
    </row>
    <row r="102" spans="2:12" s="11" customFormat="1" ht="19.9" customHeight="1">
      <c r="B102" s="231"/>
      <c r="C102" s="232"/>
      <c r="D102" s="233" t="s">
        <v>169</v>
      </c>
      <c r="E102" s="234"/>
      <c r="F102" s="234"/>
      <c r="G102" s="234"/>
      <c r="H102" s="234"/>
      <c r="I102" s="235"/>
      <c r="J102" s="236">
        <f>J218</f>
        <v>0</v>
      </c>
      <c r="K102" s="232"/>
      <c r="L102" s="237"/>
    </row>
    <row r="103" spans="2:12" s="11" customFormat="1" ht="19.9" customHeight="1">
      <c r="B103" s="231"/>
      <c r="C103" s="232"/>
      <c r="D103" s="233" t="s">
        <v>170</v>
      </c>
      <c r="E103" s="234"/>
      <c r="F103" s="234"/>
      <c r="G103" s="234"/>
      <c r="H103" s="234"/>
      <c r="I103" s="235"/>
      <c r="J103" s="236">
        <f>J219</f>
        <v>0</v>
      </c>
      <c r="K103" s="232"/>
      <c r="L103" s="237"/>
    </row>
    <row r="104" spans="2:12" s="1" customFormat="1" ht="21.8" customHeight="1">
      <c r="B104" s="36"/>
      <c r="C104" s="37"/>
      <c r="D104" s="37"/>
      <c r="E104" s="37"/>
      <c r="F104" s="37"/>
      <c r="G104" s="37"/>
      <c r="H104" s="37"/>
      <c r="I104" s="137"/>
      <c r="J104" s="37"/>
      <c r="K104" s="37"/>
      <c r="L104" s="41"/>
    </row>
    <row r="105" spans="2:12" s="1" customFormat="1" ht="6.95" customHeight="1">
      <c r="B105" s="59"/>
      <c r="C105" s="60"/>
      <c r="D105" s="60"/>
      <c r="E105" s="60"/>
      <c r="F105" s="60"/>
      <c r="G105" s="60"/>
      <c r="H105" s="60"/>
      <c r="I105" s="171"/>
      <c r="J105" s="60"/>
      <c r="K105" s="60"/>
      <c r="L105" s="41"/>
    </row>
    <row r="109" spans="2:12" s="1" customFormat="1" ht="6.95" customHeight="1">
      <c r="B109" s="61"/>
      <c r="C109" s="62"/>
      <c r="D109" s="62"/>
      <c r="E109" s="62"/>
      <c r="F109" s="62"/>
      <c r="G109" s="62"/>
      <c r="H109" s="62"/>
      <c r="I109" s="174"/>
      <c r="J109" s="62"/>
      <c r="K109" s="62"/>
      <c r="L109" s="41"/>
    </row>
    <row r="110" spans="2:12" s="1" customFormat="1" ht="24.95" customHeight="1">
      <c r="B110" s="36"/>
      <c r="C110" s="21" t="s">
        <v>102</v>
      </c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6.95" customHeight="1">
      <c r="B111" s="36"/>
      <c r="C111" s="37"/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2" customHeight="1">
      <c r="B112" s="36"/>
      <c r="C112" s="30" t="s">
        <v>16</v>
      </c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16.5" customHeight="1">
      <c r="B113" s="36"/>
      <c r="C113" s="37"/>
      <c r="D113" s="37"/>
      <c r="E113" s="175" t="str">
        <f>E7</f>
        <v>Rozšíření stávající cyklostezky v km 7,9-8,2 Nový Jičín-Bludovice</v>
      </c>
      <c r="F113" s="30"/>
      <c r="G113" s="30"/>
      <c r="H113" s="30"/>
      <c r="I113" s="137"/>
      <c r="J113" s="37"/>
      <c r="K113" s="37"/>
      <c r="L113" s="41"/>
    </row>
    <row r="114" spans="2:12" s="1" customFormat="1" ht="12" customHeight="1">
      <c r="B114" s="36"/>
      <c r="C114" s="30" t="s">
        <v>94</v>
      </c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6.5" customHeight="1">
      <c r="B115" s="36"/>
      <c r="C115" s="37"/>
      <c r="D115" s="37"/>
      <c r="E115" s="69" t="str">
        <f>E9</f>
        <v>SO 110 - Rozšíření stávající cyklostezky</v>
      </c>
      <c r="F115" s="37"/>
      <c r="G115" s="37"/>
      <c r="H115" s="37"/>
      <c r="I115" s="137"/>
      <c r="J115" s="37"/>
      <c r="K115" s="37"/>
      <c r="L115" s="41"/>
    </row>
    <row r="116" spans="2:12" s="1" customFormat="1" ht="6.95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12" customHeight="1">
      <c r="B117" s="36"/>
      <c r="C117" s="30" t="s">
        <v>20</v>
      </c>
      <c r="D117" s="37"/>
      <c r="E117" s="37"/>
      <c r="F117" s="25" t="str">
        <f>F12</f>
        <v xml:space="preserve"> </v>
      </c>
      <c r="G117" s="37"/>
      <c r="H117" s="37"/>
      <c r="I117" s="140" t="s">
        <v>22</v>
      </c>
      <c r="J117" s="72" t="str">
        <f>IF(J12="","",J12)</f>
        <v>25. 6. 2019</v>
      </c>
      <c r="K117" s="37"/>
      <c r="L117" s="41"/>
    </row>
    <row r="118" spans="2:12" s="1" customFormat="1" ht="6.95" customHeight="1">
      <c r="B118" s="36"/>
      <c r="C118" s="37"/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5.15" customHeight="1">
      <c r="B119" s="36"/>
      <c r="C119" s="30" t="s">
        <v>24</v>
      </c>
      <c r="D119" s="37"/>
      <c r="E119" s="37"/>
      <c r="F119" s="25" t="str">
        <f>E15</f>
        <v>Město Nový Jičín</v>
      </c>
      <c r="G119" s="37"/>
      <c r="H119" s="37"/>
      <c r="I119" s="140" t="s">
        <v>30</v>
      </c>
      <c r="J119" s="34" t="str">
        <f>E21</f>
        <v xml:space="preserve"> </v>
      </c>
      <c r="K119" s="37"/>
      <c r="L119" s="41"/>
    </row>
    <row r="120" spans="2:12" s="1" customFormat="1" ht="27.9" customHeight="1">
      <c r="B120" s="36"/>
      <c r="C120" s="30" t="s">
        <v>28</v>
      </c>
      <c r="D120" s="37"/>
      <c r="E120" s="37"/>
      <c r="F120" s="25" t="str">
        <f>IF(E18="","",E18)</f>
        <v>Vyplň údaj</v>
      </c>
      <c r="G120" s="37"/>
      <c r="H120" s="37"/>
      <c r="I120" s="140" t="s">
        <v>32</v>
      </c>
      <c r="J120" s="34" t="str">
        <f>E24</f>
        <v>Ing. Dagmar Klajmonová</v>
      </c>
      <c r="K120" s="37"/>
      <c r="L120" s="41"/>
    </row>
    <row r="121" spans="2:12" s="1" customFormat="1" ht="10.3" customHeight="1">
      <c r="B121" s="36"/>
      <c r="C121" s="37"/>
      <c r="D121" s="37"/>
      <c r="E121" s="37"/>
      <c r="F121" s="37"/>
      <c r="G121" s="37"/>
      <c r="H121" s="37"/>
      <c r="I121" s="137"/>
      <c r="J121" s="37"/>
      <c r="K121" s="37"/>
      <c r="L121" s="41"/>
    </row>
    <row r="122" spans="2:20" s="9" customFormat="1" ht="29.25" customHeight="1">
      <c r="B122" s="188"/>
      <c r="C122" s="189" t="s">
        <v>103</v>
      </c>
      <c r="D122" s="190" t="s">
        <v>61</v>
      </c>
      <c r="E122" s="190" t="s">
        <v>57</v>
      </c>
      <c r="F122" s="190" t="s">
        <v>58</v>
      </c>
      <c r="G122" s="190" t="s">
        <v>104</v>
      </c>
      <c r="H122" s="190" t="s">
        <v>105</v>
      </c>
      <c r="I122" s="191" t="s">
        <v>106</v>
      </c>
      <c r="J122" s="192" t="s">
        <v>98</v>
      </c>
      <c r="K122" s="193" t="s">
        <v>107</v>
      </c>
      <c r="L122" s="194"/>
      <c r="M122" s="93" t="s">
        <v>1</v>
      </c>
      <c r="N122" s="94" t="s">
        <v>40</v>
      </c>
      <c r="O122" s="94" t="s">
        <v>108</v>
      </c>
      <c r="P122" s="94" t="s">
        <v>109</v>
      </c>
      <c r="Q122" s="94" t="s">
        <v>110</v>
      </c>
      <c r="R122" s="94" t="s">
        <v>111</v>
      </c>
      <c r="S122" s="94" t="s">
        <v>112</v>
      </c>
      <c r="T122" s="95" t="s">
        <v>113</v>
      </c>
    </row>
    <row r="123" spans="2:63" s="1" customFormat="1" ht="22.8" customHeight="1">
      <c r="B123" s="36"/>
      <c r="C123" s="100" t="s">
        <v>114</v>
      </c>
      <c r="D123" s="37"/>
      <c r="E123" s="37"/>
      <c r="F123" s="37"/>
      <c r="G123" s="37"/>
      <c r="H123" s="37"/>
      <c r="I123" s="137"/>
      <c r="J123" s="195">
        <f>BK123</f>
        <v>0</v>
      </c>
      <c r="K123" s="37"/>
      <c r="L123" s="41"/>
      <c r="M123" s="96"/>
      <c r="N123" s="97"/>
      <c r="O123" s="97"/>
      <c r="P123" s="196">
        <f>P124</f>
        <v>0</v>
      </c>
      <c r="Q123" s="97"/>
      <c r="R123" s="196">
        <f>R124</f>
        <v>207.45742750000002</v>
      </c>
      <c r="S123" s="97"/>
      <c r="T123" s="197">
        <f>T124</f>
        <v>80.0352</v>
      </c>
      <c r="AT123" s="15" t="s">
        <v>75</v>
      </c>
      <c r="AU123" s="15" t="s">
        <v>100</v>
      </c>
      <c r="BK123" s="198">
        <f>BK124</f>
        <v>0</v>
      </c>
    </row>
    <row r="124" spans="2:63" s="10" customFormat="1" ht="25.9" customHeight="1">
      <c r="B124" s="199"/>
      <c r="C124" s="200"/>
      <c r="D124" s="201" t="s">
        <v>75</v>
      </c>
      <c r="E124" s="202" t="s">
        <v>171</v>
      </c>
      <c r="F124" s="202" t="s">
        <v>172</v>
      </c>
      <c r="G124" s="200"/>
      <c r="H124" s="200"/>
      <c r="I124" s="203"/>
      <c r="J124" s="204">
        <f>BK124</f>
        <v>0</v>
      </c>
      <c r="K124" s="200"/>
      <c r="L124" s="205"/>
      <c r="M124" s="206"/>
      <c r="N124" s="207"/>
      <c r="O124" s="207"/>
      <c r="P124" s="208">
        <f>P125+P194+P198+P200+P218+P219</f>
        <v>0</v>
      </c>
      <c r="Q124" s="207"/>
      <c r="R124" s="208">
        <f>R125+R194+R198+R200+R218+R219</f>
        <v>207.45742750000002</v>
      </c>
      <c r="S124" s="207"/>
      <c r="T124" s="209">
        <f>T125+T194+T198+T200+T218+T219</f>
        <v>80.0352</v>
      </c>
      <c r="AR124" s="210" t="s">
        <v>84</v>
      </c>
      <c r="AT124" s="211" t="s">
        <v>75</v>
      </c>
      <c r="AU124" s="211" t="s">
        <v>76</v>
      </c>
      <c r="AY124" s="210" t="s">
        <v>118</v>
      </c>
      <c r="BK124" s="212">
        <f>BK125+BK194+BK198+BK200+BK218+BK219</f>
        <v>0</v>
      </c>
    </row>
    <row r="125" spans="2:63" s="10" customFormat="1" ht="22.8" customHeight="1">
      <c r="B125" s="199"/>
      <c r="C125" s="200"/>
      <c r="D125" s="201" t="s">
        <v>75</v>
      </c>
      <c r="E125" s="238" t="s">
        <v>84</v>
      </c>
      <c r="F125" s="238" t="s">
        <v>173</v>
      </c>
      <c r="G125" s="200"/>
      <c r="H125" s="200"/>
      <c r="I125" s="203"/>
      <c r="J125" s="239">
        <f>BK125</f>
        <v>0</v>
      </c>
      <c r="K125" s="200"/>
      <c r="L125" s="205"/>
      <c r="M125" s="206"/>
      <c r="N125" s="207"/>
      <c r="O125" s="207"/>
      <c r="P125" s="208">
        <f>SUM(P126:P193)</f>
        <v>0</v>
      </c>
      <c r="Q125" s="207"/>
      <c r="R125" s="208">
        <f>SUM(R126:R193)</f>
        <v>32.388141</v>
      </c>
      <c r="S125" s="207"/>
      <c r="T125" s="209">
        <f>SUM(T126:T193)</f>
        <v>63.9092</v>
      </c>
      <c r="AR125" s="210" t="s">
        <v>84</v>
      </c>
      <c r="AT125" s="211" t="s">
        <v>75</v>
      </c>
      <c r="AU125" s="211" t="s">
        <v>84</v>
      </c>
      <c r="AY125" s="210" t="s">
        <v>118</v>
      </c>
      <c r="BK125" s="212">
        <f>SUM(BK126:BK193)</f>
        <v>0</v>
      </c>
    </row>
    <row r="126" spans="2:65" s="1" customFormat="1" ht="24" customHeight="1">
      <c r="B126" s="36"/>
      <c r="C126" s="213" t="s">
        <v>174</v>
      </c>
      <c r="D126" s="213" t="s">
        <v>119</v>
      </c>
      <c r="E126" s="214" t="s">
        <v>175</v>
      </c>
      <c r="F126" s="215" t="s">
        <v>176</v>
      </c>
      <c r="G126" s="216" t="s">
        <v>177</v>
      </c>
      <c r="H126" s="217">
        <v>741.23</v>
      </c>
      <c r="I126" s="218"/>
      <c r="J126" s="219">
        <f>ROUND(I126*H126,2)</f>
        <v>0</v>
      </c>
      <c r="K126" s="215" t="s">
        <v>178</v>
      </c>
      <c r="L126" s="41"/>
      <c r="M126" s="220" t="s">
        <v>1</v>
      </c>
      <c r="N126" s="221" t="s">
        <v>41</v>
      </c>
      <c r="O126" s="84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AR126" s="224" t="s">
        <v>117</v>
      </c>
      <c r="AT126" s="224" t="s">
        <v>119</v>
      </c>
      <c r="AU126" s="224" t="s">
        <v>86</v>
      </c>
      <c r="AY126" s="15" t="s">
        <v>118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5" t="s">
        <v>84</v>
      </c>
      <c r="BK126" s="225">
        <f>ROUND(I126*H126,2)</f>
        <v>0</v>
      </c>
      <c r="BL126" s="15" t="s">
        <v>117</v>
      </c>
      <c r="BM126" s="224" t="s">
        <v>179</v>
      </c>
    </row>
    <row r="127" spans="2:65" s="1" customFormat="1" ht="24" customHeight="1">
      <c r="B127" s="36"/>
      <c r="C127" s="213" t="s">
        <v>180</v>
      </c>
      <c r="D127" s="213" t="s">
        <v>119</v>
      </c>
      <c r="E127" s="214" t="s">
        <v>181</v>
      </c>
      <c r="F127" s="215" t="s">
        <v>182</v>
      </c>
      <c r="G127" s="216" t="s">
        <v>177</v>
      </c>
      <c r="H127" s="217">
        <v>2</v>
      </c>
      <c r="I127" s="218"/>
      <c r="J127" s="219">
        <f>ROUND(I127*H127,2)</f>
        <v>0</v>
      </c>
      <c r="K127" s="215" t="s">
        <v>178</v>
      </c>
      <c r="L127" s="41"/>
      <c r="M127" s="220" t="s">
        <v>1</v>
      </c>
      <c r="N127" s="221" t="s">
        <v>41</v>
      </c>
      <c r="O127" s="84"/>
      <c r="P127" s="222">
        <f>O127*H127</f>
        <v>0</v>
      </c>
      <c r="Q127" s="222">
        <v>0</v>
      </c>
      <c r="R127" s="222">
        <f>Q127*H127</f>
        <v>0</v>
      </c>
      <c r="S127" s="222">
        <v>0.255</v>
      </c>
      <c r="T127" s="223">
        <f>S127*H127</f>
        <v>0.51</v>
      </c>
      <c r="AR127" s="224" t="s">
        <v>117</v>
      </c>
      <c r="AT127" s="224" t="s">
        <v>119</v>
      </c>
      <c r="AU127" s="224" t="s">
        <v>86</v>
      </c>
      <c r="AY127" s="15" t="s">
        <v>118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5" t="s">
        <v>84</v>
      </c>
      <c r="BK127" s="225">
        <f>ROUND(I127*H127,2)</f>
        <v>0</v>
      </c>
      <c r="BL127" s="15" t="s">
        <v>117</v>
      </c>
      <c r="BM127" s="224" t="s">
        <v>183</v>
      </c>
    </row>
    <row r="128" spans="2:51" s="12" customFormat="1" ht="12">
      <c r="B128" s="240"/>
      <c r="C128" s="241"/>
      <c r="D128" s="242" t="s">
        <v>184</v>
      </c>
      <c r="E128" s="243" t="s">
        <v>1</v>
      </c>
      <c r="F128" s="244" t="s">
        <v>185</v>
      </c>
      <c r="G128" s="241"/>
      <c r="H128" s="245">
        <v>2</v>
      </c>
      <c r="I128" s="246"/>
      <c r="J128" s="241"/>
      <c r="K128" s="241"/>
      <c r="L128" s="247"/>
      <c r="M128" s="248"/>
      <c r="N128" s="249"/>
      <c r="O128" s="249"/>
      <c r="P128" s="249"/>
      <c r="Q128" s="249"/>
      <c r="R128" s="249"/>
      <c r="S128" s="249"/>
      <c r="T128" s="250"/>
      <c r="AT128" s="251" t="s">
        <v>184</v>
      </c>
      <c r="AU128" s="251" t="s">
        <v>86</v>
      </c>
      <c r="AV128" s="12" t="s">
        <v>86</v>
      </c>
      <c r="AW128" s="12" t="s">
        <v>31</v>
      </c>
      <c r="AX128" s="12" t="s">
        <v>84</v>
      </c>
      <c r="AY128" s="251" t="s">
        <v>118</v>
      </c>
    </row>
    <row r="129" spans="2:65" s="1" customFormat="1" ht="24" customHeight="1">
      <c r="B129" s="36"/>
      <c r="C129" s="213" t="s">
        <v>84</v>
      </c>
      <c r="D129" s="213" t="s">
        <v>119</v>
      </c>
      <c r="E129" s="214" t="s">
        <v>186</v>
      </c>
      <c r="F129" s="215" t="s">
        <v>187</v>
      </c>
      <c r="G129" s="216" t="s">
        <v>177</v>
      </c>
      <c r="H129" s="217">
        <v>151</v>
      </c>
      <c r="I129" s="218"/>
      <c r="J129" s="219">
        <f>ROUND(I129*H129,2)</f>
        <v>0</v>
      </c>
      <c r="K129" s="215" t="s">
        <v>178</v>
      </c>
      <c r="L129" s="41"/>
      <c r="M129" s="220" t="s">
        <v>1</v>
      </c>
      <c r="N129" s="221" t="s">
        <v>41</v>
      </c>
      <c r="O129" s="84"/>
      <c r="P129" s="222">
        <f>O129*H129</f>
        <v>0</v>
      </c>
      <c r="Q129" s="222">
        <v>0</v>
      </c>
      <c r="R129" s="222">
        <f>Q129*H129</f>
        <v>0</v>
      </c>
      <c r="S129" s="222">
        <v>0.3</v>
      </c>
      <c r="T129" s="223">
        <f>S129*H129</f>
        <v>45.3</v>
      </c>
      <c r="AR129" s="224" t="s">
        <v>117</v>
      </c>
      <c r="AT129" s="224" t="s">
        <v>119</v>
      </c>
      <c r="AU129" s="224" t="s">
        <v>86</v>
      </c>
      <c r="AY129" s="15" t="s">
        <v>118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5" t="s">
        <v>84</v>
      </c>
      <c r="BK129" s="225">
        <f>ROUND(I129*H129,2)</f>
        <v>0</v>
      </c>
      <c r="BL129" s="15" t="s">
        <v>117</v>
      </c>
      <c r="BM129" s="224" t="s">
        <v>188</v>
      </c>
    </row>
    <row r="130" spans="2:65" s="1" customFormat="1" ht="24" customHeight="1">
      <c r="B130" s="36"/>
      <c r="C130" s="213" t="s">
        <v>86</v>
      </c>
      <c r="D130" s="213" t="s">
        <v>119</v>
      </c>
      <c r="E130" s="214" t="s">
        <v>189</v>
      </c>
      <c r="F130" s="215" t="s">
        <v>190</v>
      </c>
      <c r="G130" s="216" t="s">
        <v>177</v>
      </c>
      <c r="H130" s="217">
        <v>141.4</v>
      </c>
      <c r="I130" s="218"/>
      <c r="J130" s="219">
        <f>ROUND(I130*H130,2)</f>
        <v>0</v>
      </c>
      <c r="K130" s="215" t="s">
        <v>178</v>
      </c>
      <c r="L130" s="41"/>
      <c r="M130" s="220" t="s">
        <v>1</v>
      </c>
      <c r="N130" s="221" t="s">
        <v>41</v>
      </c>
      <c r="O130" s="84"/>
      <c r="P130" s="222">
        <f>O130*H130</f>
        <v>0</v>
      </c>
      <c r="Q130" s="222">
        <v>4E-05</v>
      </c>
      <c r="R130" s="222">
        <f>Q130*H130</f>
        <v>0.0056560000000000004</v>
      </c>
      <c r="S130" s="222">
        <v>0.128</v>
      </c>
      <c r="T130" s="223">
        <f>S130*H130</f>
        <v>18.0992</v>
      </c>
      <c r="AR130" s="224" t="s">
        <v>117</v>
      </c>
      <c r="AT130" s="224" t="s">
        <v>119</v>
      </c>
      <c r="AU130" s="224" t="s">
        <v>86</v>
      </c>
      <c r="AY130" s="15" t="s">
        <v>118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5" t="s">
        <v>84</v>
      </c>
      <c r="BK130" s="225">
        <f>ROUND(I130*H130,2)</f>
        <v>0</v>
      </c>
      <c r="BL130" s="15" t="s">
        <v>117</v>
      </c>
      <c r="BM130" s="224" t="s">
        <v>191</v>
      </c>
    </row>
    <row r="131" spans="2:51" s="12" customFormat="1" ht="12">
      <c r="B131" s="240"/>
      <c r="C131" s="241"/>
      <c r="D131" s="242" t="s">
        <v>184</v>
      </c>
      <c r="E131" s="243" t="s">
        <v>1</v>
      </c>
      <c r="F131" s="244" t="s">
        <v>192</v>
      </c>
      <c r="G131" s="241"/>
      <c r="H131" s="245">
        <v>48.8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184</v>
      </c>
      <c r="AU131" s="251" t="s">
        <v>86</v>
      </c>
      <c r="AV131" s="12" t="s">
        <v>86</v>
      </c>
      <c r="AW131" s="12" t="s">
        <v>31</v>
      </c>
      <c r="AX131" s="12" t="s">
        <v>76</v>
      </c>
      <c r="AY131" s="251" t="s">
        <v>118</v>
      </c>
    </row>
    <row r="132" spans="2:51" s="12" customFormat="1" ht="12">
      <c r="B132" s="240"/>
      <c r="C132" s="241"/>
      <c r="D132" s="242" t="s">
        <v>184</v>
      </c>
      <c r="E132" s="243" t="s">
        <v>1</v>
      </c>
      <c r="F132" s="244" t="s">
        <v>193</v>
      </c>
      <c r="G132" s="241"/>
      <c r="H132" s="245">
        <v>92.6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184</v>
      </c>
      <c r="AU132" s="251" t="s">
        <v>86</v>
      </c>
      <c r="AV132" s="12" t="s">
        <v>86</v>
      </c>
      <c r="AW132" s="12" t="s">
        <v>31</v>
      </c>
      <c r="AX132" s="12" t="s">
        <v>76</v>
      </c>
      <c r="AY132" s="251" t="s">
        <v>118</v>
      </c>
    </row>
    <row r="133" spans="2:51" s="13" customFormat="1" ht="12">
      <c r="B133" s="252"/>
      <c r="C133" s="253"/>
      <c r="D133" s="242" t="s">
        <v>184</v>
      </c>
      <c r="E133" s="254" t="s">
        <v>1</v>
      </c>
      <c r="F133" s="255" t="s">
        <v>194</v>
      </c>
      <c r="G133" s="253"/>
      <c r="H133" s="256">
        <v>141.39999999999998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AT133" s="262" t="s">
        <v>184</v>
      </c>
      <c r="AU133" s="262" t="s">
        <v>86</v>
      </c>
      <c r="AV133" s="13" t="s">
        <v>117</v>
      </c>
      <c r="AW133" s="13" t="s">
        <v>31</v>
      </c>
      <c r="AX133" s="13" t="s">
        <v>84</v>
      </c>
      <c r="AY133" s="262" t="s">
        <v>118</v>
      </c>
    </row>
    <row r="134" spans="2:65" s="1" customFormat="1" ht="16.5" customHeight="1">
      <c r="B134" s="36"/>
      <c r="C134" s="213" t="s">
        <v>128</v>
      </c>
      <c r="D134" s="213" t="s">
        <v>119</v>
      </c>
      <c r="E134" s="214" t="s">
        <v>195</v>
      </c>
      <c r="F134" s="215" t="s">
        <v>196</v>
      </c>
      <c r="G134" s="216" t="s">
        <v>197</v>
      </c>
      <c r="H134" s="217">
        <v>30.24</v>
      </c>
      <c r="I134" s="218"/>
      <c r="J134" s="219">
        <f>ROUND(I134*H134,2)</f>
        <v>0</v>
      </c>
      <c r="K134" s="215" t="s">
        <v>178</v>
      </c>
      <c r="L134" s="41"/>
      <c r="M134" s="220" t="s">
        <v>1</v>
      </c>
      <c r="N134" s="221" t="s">
        <v>41</v>
      </c>
      <c r="O134" s="84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AR134" s="224" t="s">
        <v>117</v>
      </c>
      <c r="AT134" s="224" t="s">
        <v>119</v>
      </c>
      <c r="AU134" s="224" t="s">
        <v>86</v>
      </c>
      <c r="AY134" s="15" t="s">
        <v>118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5" t="s">
        <v>84</v>
      </c>
      <c r="BK134" s="225">
        <f>ROUND(I134*H134,2)</f>
        <v>0</v>
      </c>
      <c r="BL134" s="15" t="s">
        <v>117</v>
      </c>
      <c r="BM134" s="224" t="s">
        <v>198</v>
      </c>
    </row>
    <row r="135" spans="2:51" s="12" customFormat="1" ht="12">
      <c r="B135" s="240"/>
      <c r="C135" s="241"/>
      <c r="D135" s="242" t="s">
        <v>184</v>
      </c>
      <c r="E135" s="243" t="s">
        <v>1</v>
      </c>
      <c r="F135" s="244" t="s">
        <v>199</v>
      </c>
      <c r="G135" s="241"/>
      <c r="H135" s="245">
        <v>30.24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184</v>
      </c>
      <c r="AU135" s="251" t="s">
        <v>86</v>
      </c>
      <c r="AV135" s="12" t="s">
        <v>86</v>
      </c>
      <c r="AW135" s="12" t="s">
        <v>31</v>
      </c>
      <c r="AX135" s="12" t="s">
        <v>84</v>
      </c>
      <c r="AY135" s="251" t="s">
        <v>118</v>
      </c>
    </row>
    <row r="136" spans="2:65" s="1" customFormat="1" ht="24" customHeight="1">
      <c r="B136" s="36"/>
      <c r="C136" s="213" t="s">
        <v>117</v>
      </c>
      <c r="D136" s="213" t="s">
        <v>119</v>
      </c>
      <c r="E136" s="214" t="s">
        <v>200</v>
      </c>
      <c r="F136" s="215" t="s">
        <v>201</v>
      </c>
      <c r="G136" s="216" t="s">
        <v>197</v>
      </c>
      <c r="H136" s="217">
        <v>75.92</v>
      </c>
      <c r="I136" s="218"/>
      <c r="J136" s="219">
        <f>ROUND(I136*H136,2)</f>
        <v>0</v>
      </c>
      <c r="K136" s="215" t="s">
        <v>178</v>
      </c>
      <c r="L136" s="41"/>
      <c r="M136" s="220" t="s">
        <v>1</v>
      </c>
      <c r="N136" s="221" t="s">
        <v>41</v>
      </c>
      <c r="O136" s="84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AR136" s="224" t="s">
        <v>117</v>
      </c>
      <c r="AT136" s="224" t="s">
        <v>119</v>
      </c>
      <c r="AU136" s="224" t="s">
        <v>86</v>
      </c>
      <c r="AY136" s="15" t="s">
        <v>118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5" t="s">
        <v>84</v>
      </c>
      <c r="BK136" s="225">
        <f>ROUND(I136*H136,2)</f>
        <v>0</v>
      </c>
      <c r="BL136" s="15" t="s">
        <v>117</v>
      </c>
      <c r="BM136" s="224" t="s">
        <v>202</v>
      </c>
    </row>
    <row r="137" spans="2:51" s="12" customFormat="1" ht="12">
      <c r="B137" s="240"/>
      <c r="C137" s="241"/>
      <c r="D137" s="242" t="s">
        <v>184</v>
      </c>
      <c r="E137" s="243" t="s">
        <v>1</v>
      </c>
      <c r="F137" s="244" t="s">
        <v>203</v>
      </c>
      <c r="G137" s="241"/>
      <c r="H137" s="245">
        <v>75.92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184</v>
      </c>
      <c r="AU137" s="251" t="s">
        <v>86</v>
      </c>
      <c r="AV137" s="12" t="s">
        <v>86</v>
      </c>
      <c r="AW137" s="12" t="s">
        <v>31</v>
      </c>
      <c r="AX137" s="12" t="s">
        <v>84</v>
      </c>
      <c r="AY137" s="251" t="s">
        <v>118</v>
      </c>
    </row>
    <row r="138" spans="2:65" s="1" customFormat="1" ht="24" customHeight="1">
      <c r="B138" s="36"/>
      <c r="C138" s="213" t="s">
        <v>135</v>
      </c>
      <c r="D138" s="213" t="s">
        <v>119</v>
      </c>
      <c r="E138" s="214" t="s">
        <v>204</v>
      </c>
      <c r="F138" s="215" t="s">
        <v>205</v>
      </c>
      <c r="G138" s="216" t="s">
        <v>197</v>
      </c>
      <c r="H138" s="217">
        <v>37.96</v>
      </c>
      <c r="I138" s="218"/>
      <c r="J138" s="219">
        <f>ROUND(I138*H138,2)</f>
        <v>0</v>
      </c>
      <c r="K138" s="215" t="s">
        <v>178</v>
      </c>
      <c r="L138" s="41"/>
      <c r="M138" s="220" t="s">
        <v>1</v>
      </c>
      <c r="N138" s="221" t="s">
        <v>41</v>
      </c>
      <c r="O138" s="84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AR138" s="224" t="s">
        <v>117</v>
      </c>
      <c r="AT138" s="224" t="s">
        <v>119</v>
      </c>
      <c r="AU138" s="224" t="s">
        <v>86</v>
      </c>
      <c r="AY138" s="15" t="s">
        <v>118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5" t="s">
        <v>84</v>
      </c>
      <c r="BK138" s="225">
        <f>ROUND(I138*H138,2)</f>
        <v>0</v>
      </c>
      <c r="BL138" s="15" t="s">
        <v>117</v>
      </c>
      <c r="BM138" s="224" t="s">
        <v>206</v>
      </c>
    </row>
    <row r="139" spans="2:51" s="12" customFormat="1" ht="12">
      <c r="B139" s="240"/>
      <c r="C139" s="241"/>
      <c r="D139" s="242" t="s">
        <v>184</v>
      </c>
      <c r="E139" s="243" t="s">
        <v>1</v>
      </c>
      <c r="F139" s="244" t="s">
        <v>207</v>
      </c>
      <c r="G139" s="241"/>
      <c r="H139" s="245">
        <v>37.96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184</v>
      </c>
      <c r="AU139" s="251" t="s">
        <v>86</v>
      </c>
      <c r="AV139" s="12" t="s">
        <v>86</v>
      </c>
      <c r="AW139" s="12" t="s">
        <v>31</v>
      </c>
      <c r="AX139" s="12" t="s">
        <v>84</v>
      </c>
      <c r="AY139" s="251" t="s">
        <v>118</v>
      </c>
    </row>
    <row r="140" spans="2:65" s="1" customFormat="1" ht="24" customHeight="1">
      <c r="B140" s="36"/>
      <c r="C140" s="213" t="s">
        <v>139</v>
      </c>
      <c r="D140" s="213" t="s">
        <v>119</v>
      </c>
      <c r="E140" s="214" t="s">
        <v>208</v>
      </c>
      <c r="F140" s="215" t="s">
        <v>209</v>
      </c>
      <c r="G140" s="216" t="s">
        <v>197</v>
      </c>
      <c r="H140" s="217">
        <v>75.56</v>
      </c>
      <c r="I140" s="218"/>
      <c r="J140" s="219">
        <f>ROUND(I140*H140,2)</f>
        <v>0</v>
      </c>
      <c r="K140" s="215" t="s">
        <v>178</v>
      </c>
      <c r="L140" s="41"/>
      <c r="M140" s="220" t="s">
        <v>1</v>
      </c>
      <c r="N140" s="221" t="s">
        <v>41</v>
      </c>
      <c r="O140" s="84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AR140" s="224" t="s">
        <v>117</v>
      </c>
      <c r="AT140" s="224" t="s">
        <v>119</v>
      </c>
      <c r="AU140" s="224" t="s">
        <v>86</v>
      </c>
      <c r="AY140" s="15" t="s">
        <v>118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5" t="s">
        <v>84</v>
      </c>
      <c r="BK140" s="225">
        <f>ROUND(I140*H140,2)</f>
        <v>0</v>
      </c>
      <c r="BL140" s="15" t="s">
        <v>117</v>
      </c>
      <c r="BM140" s="224" t="s">
        <v>210</v>
      </c>
    </row>
    <row r="141" spans="2:51" s="12" customFormat="1" ht="12">
      <c r="B141" s="240"/>
      <c r="C141" s="241"/>
      <c r="D141" s="242" t="s">
        <v>184</v>
      </c>
      <c r="E141" s="243" t="s">
        <v>1</v>
      </c>
      <c r="F141" s="244" t="s">
        <v>211</v>
      </c>
      <c r="G141" s="241"/>
      <c r="H141" s="245">
        <v>1.536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184</v>
      </c>
      <c r="AU141" s="251" t="s">
        <v>86</v>
      </c>
      <c r="AV141" s="12" t="s">
        <v>86</v>
      </c>
      <c r="AW141" s="12" t="s">
        <v>31</v>
      </c>
      <c r="AX141" s="12" t="s">
        <v>76</v>
      </c>
      <c r="AY141" s="251" t="s">
        <v>118</v>
      </c>
    </row>
    <row r="142" spans="2:51" s="12" customFormat="1" ht="12">
      <c r="B142" s="240"/>
      <c r="C142" s="241"/>
      <c r="D142" s="242" t="s">
        <v>184</v>
      </c>
      <c r="E142" s="243" t="s">
        <v>1</v>
      </c>
      <c r="F142" s="244" t="s">
        <v>212</v>
      </c>
      <c r="G142" s="241"/>
      <c r="H142" s="245">
        <v>1.024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184</v>
      </c>
      <c r="AU142" s="251" t="s">
        <v>86</v>
      </c>
      <c r="AV142" s="12" t="s">
        <v>86</v>
      </c>
      <c r="AW142" s="12" t="s">
        <v>31</v>
      </c>
      <c r="AX142" s="12" t="s">
        <v>76</v>
      </c>
      <c r="AY142" s="251" t="s">
        <v>118</v>
      </c>
    </row>
    <row r="143" spans="2:51" s="12" customFormat="1" ht="12">
      <c r="B143" s="240"/>
      <c r="C143" s="241"/>
      <c r="D143" s="242" t="s">
        <v>184</v>
      </c>
      <c r="E143" s="243" t="s">
        <v>1</v>
      </c>
      <c r="F143" s="244" t="s">
        <v>213</v>
      </c>
      <c r="G143" s="241"/>
      <c r="H143" s="245">
        <v>73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184</v>
      </c>
      <c r="AU143" s="251" t="s">
        <v>86</v>
      </c>
      <c r="AV143" s="12" t="s">
        <v>86</v>
      </c>
      <c r="AW143" s="12" t="s">
        <v>31</v>
      </c>
      <c r="AX143" s="12" t="s">
        <v>76</v>
      </c>
      <c r="AY143" s="251" t="s">
        <v>118</v>
      </c>
    </row>
    <row r="144" spans="2:51" s="13" customFormat="1" ht="12">
      <c r="B144" s="252"/>
      <c r="C144" s="253"/>
      <c r="D144" s="242" t="s">
        <v>184</v>
      </c>
      <c r="E144" s="254" t="s">
        <v>1</v>
      </c>
      <c r="F144" s="255" t="s">
        <v>194</v>
      </c>
      <c r="G144" s="253"/>
      <c r="H144" s="256">
        <v>75.56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AT144" s="262" t="s">
        <v>184</v>
      </c>
      <c r="AU144" s="262" t="s">
        <v>86</v>
      </c>
      <c r="AV144" s="13" t="s">
        <v>117</v>
      </c>
      <c r="AW144" s="13" t="s">
        <v>31</v>
      </c>
      <c r="AX144" s="13" t="s">
        <v>84</v>
      </c>
      <c r="AY144" s="262" t="s">
        <v>118</v>
      </c>
    </row>
    <row r="145" spans="2:65" s="1" customFormat="1" ht="24" customHeight="1">
      <c r="B145" s="36"/>
      <c r="C145" s="213" t="s">
        <v>143</v>
      </c>
      <c r="D145" s="213" t="s">
        <v>119</v>
      </c>
      <c r="E145" s="214" t="s">
        <v>214</v>
      </c>
      <c r="F145" s="215" t="s">
        <v>215</v>
      </c>
      <c r="G145" s="216" t="s">
        <v>197</v>
      </c>
      <c r="H145" s="217">
        <v>37.14</v>
      </c>
      <c r="I145" s="218"/>
      <c r="J145" s="219">
        <f>ROUND(I145*H145,2)</f>
        <v>0</v>
      </c>
      <c r="K145" s="215" t="s">
        <v>178</v>
      </c>
      <c r="L145" s="41"/>
      <c r="M145" s="220" t="s">
        <v>1</v>
      </c>
      <c r="N145" s="221" t="s">
        <v>41</v>
      </c>
      <c r="O145" s="84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AR145" s="224" t="s">
        <v>117</v>
      </c>
      <c r="AT145" s="224" t="s">
        <v>119</v>
      </c>
      <c r="AU145" s="224" t="s">
        <v>86</v>
      </c>
      <c r="AY145" s="15" t="s">
        <v>118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5" t="s">
        <v>84</v>
      </c>
      <c r="BK145" s="225">
        <f>ROUND(I145*H145,2)</f>
        <v>0</v>
      </c>
      <c r="BL145" s="15" t="s">
        <v>117</v>
      </c>
      <c r="BM145" s="224" t="s">
        <v>216</v>
      </c>
    </row>
    <row r="146" spans="2:51" s="12" customFormat="1" ht="12">
      <c r="B146" s="240"/>
      <c r="C146" s="241"/>
      <c r="D146" s="242" t="s">
        <v>184</v>
      </c>
      <c r="E146" s="243" t="s">
        <v>1</v>
      </c>
      <c r="F146" s="244" t="s">
        <v>217</v>
      </c>
      <c r="G146" s="241"/>
      <c r="H146" s="245">
        <v>0.768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184</v>
      </c>
      <c r="AU146" s="251" t="s">
        <v>86</v>
      </c>
      <c r="AV146" s="12" t="s">
        <v>86</v>
      </c>
      <c r="AW146" s="12" t="s">
        <v>31</v>
      </c>
      <c r="AX146" s="12" t="s">
        <v>76</v>
      </c>
      <c r="AY146" s="251" t="s">
        <v>118</v>
      </c>
    </row>
    <row r="147" spans="2:51" s="12" customFormat="1" ht="12">
      <c r="B147" s="240"/>
      <c r="C147" s="241"/>
      <c r="D147" s="242" t="s">
        <v>184</v>
      </c>
      <c r="E147" s="243" t="s">
        <v>1</v>
      </c>
      <c r="F147" s="244" t="s">
        <v>218</v>
      </c>
      <c r="G147" s="241"/>
      <c r="H147" s="245">
        <v>0.512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184</v>
      </c>
      <c r="AU147" s="251" t="s">
        <v>86</v>
      </c>
      <c r="AV147" s="12" t="s">
        <v>86</v>
      </c>
      <c r="AW147" s="12" t="s">
        <v>31</v>
      </c>
      <c r="AX147" s="12" t="s">
        <v>76</v>
      </c>
      <c r="AY147" s="251" t="s">
        <v>118</v>
      </c>
    </row>
    <row r="148" spans="2:51" s="12" customFormat="1" ht="12">
      <c r="B148" s="240"/>
      <c r="C148" s="241"/>
      <c r="D148" s="242" t="s">
        <v>184</v>
      </c>
      <c r="E148" s="243" t="s">
        <v>1</v>
      </c>
      <c r="F148" s="244" t="s">
        <v>213</v>
      </c>
      <c r="G148" s="241"/>
      <c r="H148" s="245">
        <v>73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184</v>
      </c>
      <c r="AU148" s="251" t="s">
        <v>86</v>
      </c>
      <c r="AV148" s="12" t="s">
        <v>86</v>
      </c>
      <c r="AW148" s="12" t="s">
        <v>31</v>
      </c>
      <c r="AX148" s="12" t="s">
        <v>76</v>
      </c>
      <c r="AY148" s="251" t="s">
        <v>118</v>
      </c>
    </row>
    <row r="149" spans="2:51" s="13" customFormat="1" ht="12">
      <c r="B149" s="252"/>
      <c r="C149" s="253"/>
      <c r="D149" s="242" t="s">
        <v>184</v>
      </c>
      <c r="E149" s="254" t="s">
        <v>1</v>
      </c>
      <c r="F149" s="255" t="s">
        <v>194</v>
      </c>
      <c r="G149" s="253"/>
      <c r="H149" s="256">
        <v>74.28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AT149" s="262" t="s">
        <v>184</v>
      </c>
      <c r="AU149" s="262" t="s">
        <v>86</v>
      </c>
      <c r="AV149" s="13" t="s">
        <v>117</v>
      </c>
      <c r="AW149" s="13" t="s">
        <v>31</v>
      </c>
      <c r="AX149" s="13" t="s">
        <v>84</v>
      </c>
      <c r="AY149" s="262" t="s">
        <v>118</v>
      </c>
    </row>
    <row r="150" spans="2:51" s="12" customFormat="1" ht="12">
      <c r="B150" s="240"/>
      <c r="C150" s="241"/>
      <c r="D150" s="242" t="s">
        <v>184</v>
      </c>
      <c r="E150" s="241"/>
      <c r="F150" s="244" t="s">
        <v>219</v>
      </c>
      <c r="G150" s="241"/>
      <c r="H150" s="245">
        <v>37.14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184</v>
      </c>
      <c r="AU150" s="251" t="s">
        <v>86</v>
      </c>
      <c r="AV150" s="12" t="s">
        <v>86</v>
      </c>
      <c r="AW150" s="12" t="s">
        <v>4</v>
      </c>
      <c r="AX150" s="12" t="s">
        <v>84</v>
      </c>
      <c r="AY150" s="251" t="s">
        <v>118</v>
      </c>
    </row>
    <row r="151" spans="2:65" s="1" customFormat="1" ht="24" customHeight="1">
      <c r="B151" s="36"/>
      <c r="C151" s="213" t="s">
        <v>147</v>
      </c>
      <c r="D151" s="213" t="s">
        <v>119</v>
      </c>
      <c r="E151" s="214" t="s">
        <v>220</v>
      </c>
      <c r="F151" s="215" t="s">
        <v>221</v>
      </c>
      <c r="G151" s="216" t="s">
        <v>197</v>
      </c>
      <c r="H151" s="217">
        <v>224.579</v>
      </c>
      <c r="I151" s="218"/>
      <c r="J151" s="219">
        <f>ROUND(I151*H151,2)</f>
        <v>0</v>
      </c>
      <c r="K151" s="215" t="s">
        <v>1</v>
      </c>
      <c r="L151" s="41"/>
      <c r="M151" s="220" t="s">
        <v>1</v>
      </c>
      <c r="N151" s="221" t="s">
        <v>41</v>
      </c>
      <c r="O151" s="84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AR151" s="224" t="s">
        <v>117</v>
      </c>
      <c r="AT151" s="224" t="s">
        <v>119</v>
      </c>
      <c r="AU151" s="224" t="s">
        <v>86</v>
      </c>
      <c r="AY151" s="15" t="s">
        <v>118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5" t="s">
        <v>84</v>
      </c>
      <c r="BK151" s="225">
        <f>ROUND(I151*H151,2)</f>
        <v>0</v>
      </c>
      <c r="BL151" s="15" t="s">
        <v>117</v>
      </c>
      <c r="BM151" s="224" t="s">
        <v>222</v>
      </c>
    </row>
    <row r="152" spans="2:51" s="12" customFormat="1" ht="12">
      <c r="B152" s="240"/>
      <c r="C152" s="241"/>
      <c r="D152" s="242" t="s">
        <v>184</v>
      </c>
      <c r="E152" s="243" t="s">
        <v>1</v>
      </c>
      <c r="F152" s="244" t="s">
        <v>223</v>
      </c>
      <c r="G152" s="241"/>
      <c r="H152" s="245">
        <v>1.536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184</v>
      </c>
      <c r="AU152" s="251" t="s">
        <v>86</v>
      </c>
      <c r="AV152" s="12" t="s">
        <v>86</v>
      </c>
      <c r="AW152" s="12" t="s">
        <v>31</v>
      </c>
      <c r="AX152" s="12" t="s">
        <v>76</v>
      </c>
      <c r="AY152" s="251" t="s">
        <v>118</v>
      </c>
    </row>
    <row r="153" spans="2:51" s="12" customFormat="1" ht="12">
      <c r="B153" s="240"/>
      <c r="C153" s="241"/>
      <c r="D153" s="242" t="s">
        <v>184</v>
      </c>
      <c r="E153" s="243" t="s">
        <v>1</v>
      </c>
      <c r="F153" s="244" t="s">
        <v>224</v>
      </c>
      <c r="G153" s="241"/>
      <c r="H153" s="245">
        <v>75.92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184</v>
      </c>
      <c r="AU153" s="251" t="s">
        <v>86</v>
      </c>
      <c r="AV153" s="12" t="s">
        <v>86</v>
      </c>
      <c r="AW153" s="12" t="s">
        <v>31</v>
      </c>
      <c r="AX153" s="12" t="s">
        <v>76</v>
      </c>
      <c r="AY153" s="251" t="s">
        <v>118</v>
      </c>
    </row>
    <row r="154" spans="2:51" s="12" customFormat="1" ht="12">
      <c r="B154" s="240"/>
      <c r="C154" s="241"/>
      <c r="D154" s="242" t="s">
        <v>184</v>
      </c>
      <c r="E154" s="243" t="s">
        <v>1</v>
      </c>
      <c r="F154" s="244" t="s">
        <v>225</v>
      </c>
      <c r="G154" s="241"/>
      <c r="H154" s="245">
        <v>74.123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184</v>
      </c>
      <c r="AU154" s="251" t="s">
        <v>86</v>
      </c>
      <c r="AV154" s="12" t="s">
        <v>86</v>
      </c>
      <c r="AW154" s="12" t="s">
        <v>31</v>
      </c>
      <c r="AX154" s="12" t="s">
        <v>76</v>
      </c>
      <c r="AY154" s="251" t="s">
        <v>118</v>
      </c>
    </row>
    <row r="155" spans="2:51" s="12" customFormat="1" ht="12">
      <c r="B155" s="240"/>
      <c r="C155" s="241"/>
      <c r="D155" s="242" t="s">
        <v>184</v>
      </c>
      <c r="E155" s="243" t="s">
        <v>1</v>
      </c>
      <c r="F155" s="244" t="s">
        <v>213</v>
      </c>
      <c r="G155" s="241"/>
      <c r="H155" s="245">
        <v>73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184</v>
      </c>
      <c r="AU155" s="251" t="s">
        <v>86</v>
      </c>
      <c r="AV155" s="12" t="s">
        <v>86</v>
      </c>
      <c r="AW155" s="12" t="s">
        <v>31</v>
      </c>
      <c r="AX155" s="12" t="s">
        <v>76</v>
      </c>
      <c r="AY155" s="251" t="s">
        <v>118</v>
      </c>
    </row>
    <row r="156" spans="2:51" s="13" customFormat="1" ht="12">
      <c r="B156" s="252"/>
      <c r="C156" s="253"/>
      <c r="D156" s="242" t="s">
        <v>184</v>
      </c>
      <c r="E156" s="254" t="s">
        <v>1</v>
      </c>
      <c r="F156" s="255" t="s">
        <v>194</v>
      </c>
      <c r="G156" s="253"/>
      <c r="H156" s="256">
        <v>224.579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184</v>
      </c>
      <c r="AU156" s="262" t="s">
        <v>86</v>
      </c>
      <c r="AV156" s="13" t="s">
        <v>117</v>
      </c>
      <c r="AW156" s="13" t="s">
        <v>31</v>
      </c>
      <c r="AX156" s="13" t="s">
        <v>84</v>
      </c>
      <c r="AY156" s="262" t="s">
        <v>118</v>
      </c>
    </row>
    <row r="157" spans="2:65" s="1" customFormat="1" ht="16.5" customHeight="1">
      <c r="B157" s="36"/>
      <c r="C157" s="213" t="s">
        <v>151</v>
      </c>
      <c r="D157" s="213" t="s">
        <v>119</v>
      </c>
      <c r="E157" s="214" t="s">
        <v>226</v>
      </c>
      <c r="F157" s="215" t="s">
        <v>227</v>
      </c>
      <c r="G157" s="216" t="s">
        <v>197</v>
      </c>
      <c r="H157" s="217">
        <v>224.579</v>
      </c>
      <c r="I157" s="218"/>
      <c r="J157" s="219">
        <f>ROUND(I157*H157,2)</f>
        <v>0</v>
      </c>
      <c r="K157" s="215" t="s">
        <v>178</v>
      </c>
      <c r="L157" s="41"/>
      <c r="M157" s="220" t="s">
        <v>1</v>
      </c>
      <c r="N157" s="221" t="s">
        <v>41</v>
      </c>
      <c r="O157" s="84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AR157" s="224" t="s">
        <v>117</v>
      </c>
      <c r="AT157" s="224" t="s">
        <v>119</v>
      </c>
      <c r="AU157" s="224" t="s">
        <v>86</v>
      </c>
      <c r="AY157" s="15" t="s">
        <v>118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5" t="s">
        <v>84</v>
      </c>
      <c r="BK157" s="225">
        <f>ROUND(I157*H157,2)</f>
        <v>0</v>
      </c>
      <c r="BL157" s="15" t="s">
        <v>117</v>
      </c>
      <c r="BM157" s="224" t="s">
        <v>228</v>
      </c>
    </row>
    <row r="158" spans="2:51" s="12" customFormat="1" ht="12">
      <c r="B158" s="240"/>
      <c r="C158" s="241"/>
      <c r="D158" s="242" t="s">
        <v>184</v>
      </c>
      <c r="E158" s="243" t="s">
        <v>1</v>
      </c>
      <c r="F158" s="244" t="s">
        <v>223</v>
      </c>
      <c r="G158" s="241"/>
      <c r="H158" s="245">
        <v>1.536</v>
      </c>
      <c r="I158" s="246"/>
      <c r="J158" s="241"/>
      <c r="K158" s="241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184</v>
      </c>
      <c r="AU158" s="251" t="s">
        <v>86</v>
      </c>
      <c r="AV158" s="12" t="s">
        <v>86</v>
      </c>
      <c r="AW158" s="12" t="s">
        <v>31</v>
      </c>
      <c r="AX158" s="12" t="s">
        <v>76</v>
      </c>
      <c r="AY158" s="251" t="s">
        <v>118</v>
      </c>
    </row>
    <row r="159" spans="2:51" s="12" customFormat="1" ht="12">
      <c r="B159" s="240"/>
      <c r="C159" s="241"/>
      <c r="D159" s="242" t="s">
        <v>184</v>
      </c>
      <c r="E159" s="243" t="s">
        <v>1</v>
      </c>
      <c r="F159" s="244" t="s">
        <v>224</v>
      </c>
      <c r="G159" s="241"/>
      <c r="H159" s="245">
        <v>75.92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184</v>
      </c>
      <c r="AU159" s="251" t="s">
        <v>86</v>
      </c>
      <c r="AV159" s="12" t="s">
        <v>86</v>
      </c>
      <c r="AW159" s="12" t="s">
        <v>31</v>
      </c>
      <c r="AX159" s="12" t="s">
        <v>76</v>
      </c>
      <c r="AY159" s="251" t="s">
        <v>118</v>
      </c>
    </row>
    <row r="160" spans="2:51" s="12" customFormat="1" ht="12">
      <c r="B160" s="240"/>
      <c r="C160" s="241"/>
      <c r="D160" s="242" t="s">
        <v>184</v>
      </c>
      <c r="E160" s="243" t="s">
        <v>1</v>
      </c>
      <c r="F160" s="244" t="s">
        <v>225</v>
      </c>
      <c r="G160" s="241"/>
      <c r="H160" s="245">
        <v>74.123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184</v>
      </c>
      <c r="AU160" s="251" t="s">
        <v>86</v>
      </c>
      <c r="AV160" s="12" t="s">
        <v>86</v>
      </c>
      <c r="AW160" s="12" t="s">
        <v>31</v>
      </c>
      <c r="AX160" s="12" t="s">
        <v>76</v>
      </c>
      <c r="AY160" s="251" t="s">
        <v>118</v>
      </c>
    </row>
    <row r="161" spans="2:51" s="12" customFormat="1" ht="12">
      <c r="B161" s="240"/>
      <c r="C161" s="241"/>
      <c r="D161" s="242" t="s">
        <v>184</v>
      </c>
      <c r="E161" s="243" t="s">
        <v>1</v>
      </c>
      <c r="F161" s="244" t="s">
        <v>213</v>
      </c>
      <c r="G161" s="241"/>
      <c r="H161" s="245">
        <v>73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184</v>
      </c>
      <c r="AU161" s="251" t="s">
        <v>86</v>
      </c>
      <c r="AV161" s="12" t="s">
        <v>86</v>
      </c>
      <c r="AW161" s="12" t="s">
        <v>31</v>
      </c>
      <c r="AX161" s="12" t="s">
        <v>76</v>
      </c>
      <c r="AY161" s="251" t="s">
        <v>118</v>
      </c>
    </row>
    <row r="162" spans="2:51" s="13" customFormat="1" ht="12">
      <c r="B162" s="252"/>
      <c r="C162" s="253"/>
      <c r="D162" s="242" t="s">
        <v>184</v>
      </c>
      <c r="E162" s="254" t="s">
        <v>1</v>
      </c>
      <c r="F162" s="255" t="s">
        <v>194</v>
      </c>
      <c r="G162" s="253"/>
      <c r="H162" s="256">
        <v>224.579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AT162" s="262" t="s">
        <v>184</v>
      </c>
      <c r="AU162" s="262" t="s">
        <v>86</v>
      </c>
      <c r="AV162" s="13" t="s">
        <v>117</v>
      </c>
      <c r="AW162" s="13" t="s">
        <v>31</v>
      </c>
      <c r="AX162" s="13" t="s">
        <v>84</v>
      </c>
      <c r="AY162" s="262" t="s">
        <v>118</v>
      </c>
    </row>
    <row r="163" spans="2:65" s="1" customFormat="1" ht="24" customHeight="1">
      <c r="B163" s="36"/>
      <c r="C163" s="213" t="s">
        <v>155</v>
      </c>
      <c r="D163" s="213" t="s">
        <v>119</v>
      </c>
      <c r="E163" s="214" t="s">
        <v>229</v>
      </c>
      <c r="F163" s="215" t="s">
        <v>230</v>
      </c>
      <c r="G163" s="216" t="s">
        <v>197</v>
      </c>
      <c r="H163" s="217">
        <v>14.6</v>
      </c>
      <c r="I163" s="218"/>
      <c r="J163" s="219">
        <f>ROUND(I163*H163,2)</f>
        <v>0</v>
      </c>
      <c r="K163" s="215" t="s">
        <v>178</v>
      </c>
      <c r="L163" s="41"/>
      <c r="M163" s="220" t="s">
        <v>1</v>
      </c>
      <c r="N163" s="221" t="s">
        <v>41</v>
      </c>
      <c r="O163" s="84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AR163" s="224" t="s">
        <v>117</v>
      </c>
      <c r="AT163" s="224" t="s">
        <v>119</v>
      </c>
      <c r="AU163" s="224" t="s">
        <v>86</v>
      </c>
      <c r="AY163" s="15" t="s">
        <v>118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5" t="s">
        <v>84</v>
      </c>
      <c r="BK163" s="225">
        <f>ROUND(I163*H163,2)</f>
        <v>0</v>
      </c>
      <c r="BL163" s="15" t="s">
        <v>117</v>
      </c>
      <c r="BM163" s="224" t="s">
        <v>231</v>
      </c>
    </row>
    <row r="164" spans="2:51" s="12" customFormat="1" ht="12">
      <c r="B164" s="240"/>
      <c r="C164" s="241"/>
      <c r="D164" s="242" t="s">
        <v>184</v>
      </c>
      <c r="E164" s="243" t="s">
        <v>1</v>
      </c>
      <c r="F164" s="244" t="s">
        <v>232</v>
      </c>
      <c r="G164" s="241"/>
      <c r="H164" s="245">
        <v>14.6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184</v>
      </c>
      <c r="AU164" s="251" t="s">
        <v>86</v>
      </c>
      <c r="AV164" s="12" t="s">
        <v>86</v>
      </c>
      <c r="AW164" s="12" t="s">
        <v>31</v>
      </c>
      <c r="AX164" s="12" t="s">
        <v>84</v>
      </c>
      <c r="AY164" s="251" t="s">
        <v>118</v>
      </c>
    </row>
    <row r="165" spans="2:65" s="1" customFormat="1" ht="16.5" customHeight="1">
      <c r="B165" s="36"/>
      <c r="C165" s="263" t="s">
        <v>159</v>
      </c>
      <c r="D165" s="263" t="s">
        <v>233</v>
      </c>
      <c r="E165" s="264" t="s">
        <v>234</v>
      </c>
      <c r="F165" s="265" t="s">
        <v>235</v>
      </c>
      <c r="G165" s="266" t="s">
        <v>236</v>
      </c>
      <c r="H165" s="267">
        <v>32.12</v>
      </c>
      <c r="I165" s="268"/>
      <c r="J165" s="269">
        <f>ROUND(I165*H165,2)</f>
        <v>0</v>
      </c>
      <c r="K165" s="265" t="s">
        <v>1</v>
      </c>
      <c r="L165" s="270"/>
      <c r="M165" s="271" t="s">
        <v>1</v>
      </c>
      <c r="N165" s="272" t="s">
        <v>41</v>
      </c>
      <c r="O165" s="84"/>
      <c r="P165" s="222">
        <f>O165*H165</f>
        <v>0</v>
      </c>
      <c r="Q165" s="222">
        <v>1</v>
      </c>
      <c r="R165" s="222">
        <f>Q165*H165</f>
        <v>32.12</v>
      </c>
      <c r="S165" s="222">
        <v>0</v>
      </c>
      <c r="T165" s="223">
        <f>S165*H165</f>
        <v>0</v>
      </c>
      <c r="AR165" s="224" t="s">
        <v>147</v>
      </c>
      <c r="AT165" s="224" t="s">
        <v>233</v>
      </c>
      <c r="AU165" s="224" t="s">
        <v>86</v>
      </c>
      <c r="AY165" s="15" t="s">
        <v>118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5" t="s">
        <v>84</v>
      </c>
      <c r="BK165" s="225">
        <f>ROUND(I165*H165,2)</f>
        <v>0</v>
      </c>
      <c r="BL165" s="15" t="s">
        <v>117</v>
      </c>
      <c r="BM165" s="224" t="s">
        <v>237</v>
      </c>
    </row>
    <row r="166" spans="2:51" s="12" customFormat="1" ht="12">
      <c r="B166" s="240"/>
      <c r="C166" s="241"/>
      <c r="D166" s="242" t="s">
        <v>184</v>
      </c>
      <c r="E166" s="243" t="s">
        <v>1</v>
      </c>
      <c r="F166" s="244" t="s">
        <v>238</v>
      </c>
      <c r="G166" s="241"/>
      <c r="H166" s="245">
        <v>32.12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184</v>
      </c>
      <c r="AU166" s="251" t="s">
        <v>86</v>
      </c>
      <c r="AV166" s="12" t="s">
        <v>86</v>
      </c>
      <c r="AW166" s="12" t="s">
        <v>31</v>
      </c>
      <c r="AX166" s="12" t="s">
        <v>84</v>
      </c>
      <c r="AY166" s="251" t="s">
        <v>118</v>
      </c>
    </row>
    <row r="167" spans="2:65" s="1" customFormat="1" ht="16.5" customHeight="1">
      <c r="B167" s="36"/>
      <c r="C167" s="213" t="s">
        <v>239</v>
      </c>
      <c r="D167" s="213" t="s">
        <v>119</v>
      </c>
      <c r="E167" s="214" t="s">
        <v>240</v>
      </c>
      <c r="F167" s="215" t="s">
        <v>241</v>
      </c>
      <c r="G167" s="216" t="s">
        <v>197</v>
      </c>
      <c r="H167" s="217">
        <v>224.579</v>
      </c>
      <c r="I167" s="218"/>
      <c r="J167" s="219">
        <f>ROUND(I167*H167,2)</f>
        <v>0</v>
      </c>
      <c r="K167" s="215" t="s">
        <v>178</v>
      </c>
      <c r="L167" s="41"/>
      <c r="M167" s="220" t="s">
        <v>1</v>
      </c>
      <c r="N167" s="221" t="s">
        <v>41</v>
      </c>
      <c r="O167" s="84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AR167" s="224" t="s">
        <v>117</v>
      </c>
      <c r="AT167" s="224" t="s">
        <v>119</v>
      </c>
      <c r="AU167" s="224" t="s">
        <v>86</v>
      </c>
      <c r="AY167" s="15" t="s">
        <v>118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5" t="s">
        <v>84</v>
      </c>
      <c r="BK167" s="225">
        <f>ROUND(I167*H167,2)</f>
        <v>0</v>
      </c>
      <c r="BL167" s="15" t="s">
        <v>117</v>
      </c>
      <c r="BM167" s="224" t="s">
        <v>242</v>
      </c>
    </row>
    <row r="168" spans="2:51" s="12" customFormat="1" ht="12">
      <c r="B168" s="240"/>
      <c r="C168" s="241"/>
      <c r="D168" s="242" t="s">
        <v>184</v>
      </c>
      <c r="E168" s="243" t="s">
        <v>1</v>
      </c>
      <c r="F168" s="244" t="s">
        <v>223</v>
      </c>
      <c r="G168" s="241"/>
      <c r="H168" s="245">
        <v>1.536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184</v>
      </c>
      <c r="AU168" s="251" t="s">
        <v>86</v>
      </c>
      <c r="AV168" s="12" t="s">
        <v>86</v>
      </c>
      <c r="AW168" s="12" t="s">
        <v>31</v>
      </c>
      <c r="AX168" s="12" t="s">
        <v>76</v>
      </c>
      <c r="AY168" s="251" t="s">
        <v>118</v>
      </c>
    </row>
    <row r="169" spans="2:51" s="12" customFormat="1" ht="12">
      <c r="B169" s="240"/>
      <c r="C169" s="241"/>
      <c r="D169" s="242" t="s">
        <v>184</v>
      </c>
      <c r="E169" s="243" t="s">
        <v>1</v>
      </c>
      <c r="F169" s="244" t="s">
        <v>224</v>
      </c>
      <c r="G169" s="241"/>
      <c r="H169" s="245">
        <v>75.92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184</v>
      </c>
      <c r="AU169" s="251" t="s">
        <v>86</v>
      </c>
      <c r="AV169" s="12" t="s">
        <v>86</v>
      </c>
      <c r="AW169" s="12" t="s">
        <v>31</v>
      </c>
      <c r="AX169" s="12" t="s">
        <v>76</v>
      </c>
      <c r="AY169" s="251" t="s">
        <v>118</v>
      </c>
    </row>
    <row r="170" spans="2:51" s="12" customFormat="1" ht="12">
      <c r="B170" s="240"/>
      <c r="C170" s="241"/>
      <c r="D170" s="242" t="s">
        <v>184</v>
      </c>
      <c r="E170" s="243" t="s">
        <v>1</v>
      </c>
      <c r="F170" s="244" t="s">
        <v>225</v>
      </c>
      <c r="G170" s="241"/>
      <c r="H170" s="245">
        <v>74.123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184</v>
      </c>
      <c r="AU170" s="251" t="s">
        <v>86</v>
      </c>
      <c r="AV170" s="12" t="s">
        <v>86</v>
      </c>
      <c r="AW170" s="12" t="s">
        <v>31</v>
      </c>
      <c r="AX170" s="12" t="s">
        <v>76</v>
      </c>
      <c r="AY170" s="251" t="s">
        <v>118</v>
      </c>
    </row>
    <row r="171" spans="2:51" s="12" customFormat="1" ht="12">
      <c r="B171" s="240"/>
      <c r="C171" s="241"/>
      <c r="D171" s="242" t="s">
        <v>184</v>
      </c>
      <c r="E171" s="243" t="s">
        <v>1</v>
      </c>
      <c r="F171" s="244" t="s">
        <v>213</v>
      </c>
      <c r="G171" s="241"/>
      <c r="H171" s="245">
        <v>73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184</v>
      </c>
      <c r="AU171" s="251" t="s">
        <v>86</v>
      </c>
      <c r="AV171" s="12" t="s">
        <v>86</v>
      </c>
      <c r="AW171" s="12" t="s">
        <v>31</v>
      </c>
      <c r="AX171" s="12" t="s">
        <v>76</v>
      </c>
      <c r="AY171" s="251" t="s">
        <v>118</v>
      </c>
    </row>
    <row r="172" spans="2:51" s="13" customFormat="1" ht="12">
      <c r="B172" s="252"/>
      <c r="C172" s="253"/>
      <c r="D172" s="242" t="s">
        <v>184</v>
      </c>
      <c r="E172" s="254" t="s">
        <v>1</v>
      </c>
      <c r="F172" s="255" t="s">
        <v>194</v>
      </c>
      <c r="G172" s="253"/>
      <c r="H172" s="256">
        <v>224.579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184</v>
      </c>
      <c r="AU172" s="262" t="s">
        <v>86</v>
      </c>
      <c r="AV172" s="13" t="s">
        <v>117</v>
      </c>
      <c r="AW172" s="13" t="s">
        <v>31</v>
      </c>
      <c r="AX172" s="13" t="s">
        <v>84</v>
      </c>
      <c r="AY172" s="262" t="s">
        <v>118</v>
      </c>
    </row>
    <row r="173" spans="2:65" s="1" customFormat="1" ht="24" customHeight="1">
      <c r="B173" s="36"/>
      <c r="C173" s="213" t="s">
        <v>243</v>
      </c>
      <c r="D173" s="213" t="s">
        <v>119</v>
      </c>
      <c r="E173" s="214" t="s">
        <v>244</v>
      </c>
      <c r="F173" s="215" t="s">
        <v>245</v>
      </c>
      <c r="G173" s="216" t="s">
        <v>236</v>
      </c>
      <c r="H173" s="217">
        <v>494.074</v>
      </c>
      <c r="I173" s="218"/>
      <c r="J173" s="219">
        <f>ROUND(I173*H173,2)</f>
        <v>0</v>
      </c>
      <c r="K173" s="215" t="s">
        <v>178</v>
      </c>
      <c r="L173" s="41"/>
      <c r="M173" s="220" t="s">
        <v>1</v>
      </c>
      <c r="N173" s="221" t="s">
        <v>41</v>
      </c>
      <c r="O173" s="84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AR173" s="224" t="s">
        <v>117</v>
      </c>
      <c r="AT173" s="224" t="s">
        <v>119</v>
      </c>
      <c r="AU173" s="224" t="s">
        <v>86</v>
      </c>
      <c r="AY173" s="15" t="s">
        <v>118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5" t="s">
        <v>84</v>
      </c>
      <c r="BK173" s="225">
        <f>ROUND(I173*H173,2)</f>
        <v>0</v>
      </c>
      <c r="BL173" s="15" t="s">
        <v>117</v>
      </c>
      <c r="BM173" s="224" t="s">
        <v>246</v>
      </c>
    </row>
    <row r="174" spans="2:51" s="12" customFormat="1" ht="12">
      <c r="B174" s="240"/>
      <c r="C174" s="241"/>
      <c r="D174" s="242" t="s">
        <v>184</v>
      </c>
      <c r="E174" s="243" t="s">
        <v>1</v>
      </c>
      <c r="F174" s="244" t="s">
        <v>223</v>
      </c>
      <c r="G174" s="241"/>
      <c r="H174" s="245">
        <v>1.536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184</v>
      </c>
      <c r="AU174" s="251" t="s">
        <v>86</v>
      </c>
      <c r="AV174" s="12" t="s">
        <v>86</v>
      </c>
      <c r="AW174" s="12" t="s">
        <v>31</v>
      </c>
      <c r="AX174" s="12" t="s">
        <v>76</v>
      </c>
      <c r="AY174" s="251" t="s">
        <v>118</v>
      </c>
    </row>
    <row r="175" spans="2:51" s="12" customFormat="1" ht="12">
      <c r="B175" s="240"/>
      <c r="C175" s="241"/>
      <c r="D175" s="242" t="s">
        <v>184</v>
      </c>
      <c r="E175" s="243" t="s">
        <v>1</v>
      </c>
      <c r="F175" s="244" t="s">
        <v>224</v>
      </c>
      <c r="G175" s="241"/>
      <c r="H175" s="245">
        <v>75.92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184</v>
      </c>
      <c r="AU175" s="251" t="s">
        <v>86</v>
      </c>
      <c r="AV175" s="12" t="s">
        <v>86</v>
      </c>
      <c r="AW175" s="12" t="s">
        <v>31</v>
      </c>
      <c r="AX175" s="12" t="s">
        <v>76</v>
      </c>
      <c r="AY175" s="251" t="s">
        <v>118</v>
      </c>
    </row>
    <row r="176" spans="2:51" s="12" customFormat="1" ht="12">
      <c r="B176" s="240"/>
      <c r="C176" s="241"/>
      <c r="D176" s="242" t="s">
        <v>184</v>
      </c>
      <c r="E176" s="243" t="s">
        <v>1</v>
      </c>
      <c r="F176" s="244" t="s">
        <v>225</v>
      </c>
      <c r="G176" s="241"/>
      <c r="H176" s="245">
        <v>74.123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184</v>
      </c>
      <c r="AU176" s="251" t="s">
        <v>86</v>
      </c>
      <c r="AV176" s="12" t="s">
        <v>86</v>
      </c>
      <c r="AW176" s="12" t="s">
        <v>31</v>
      </c>
      <c r="AX176" s="12" t="s">
        <v>76</v>
      </c>
      <c r="AY176" s="251" t="s">
        <v>118</v>
      </c>
    </row>
    <row r="177" spans="2:51" s="12" customFormat="1" ht="12">
      <c r="B177" s="240"/>
      <c r="C177" s="241"/>
      <c r="D177" s="242" t="s">
        <v>184</v>
      </c>
      <c r="E177" s="243" t="s">
        <v>1</v>
      </c>
      <c r="F177" s="244" t="s">
        <v>213</v>
      </c>
      <c r="G177" s="241"/>
      <c r="H177" s="245">
        <v>73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184</v>
      </c>
      <c r="AU177" s="251" t="s">
        <v>86</v>
      </c>
      <c r="AV177" s="12" t="s">
        <v>86</v>
      </c>
      <c r="AW177" s="12" t="s">
        <v>31</v>
      </c>
      <c r="AX177" s="12" t="s">
        <v>76</v>
      </c>
      <c r="AY177" s="251" t="s">
        <v>118</v>
      </c>
    </row>
    <row r="178" spans="2:51" s="13" customFormat="1" ht="12">
      <c r="B178" s="252"/>
      <c r="C178" s="253"/>
      <c r="D178" s="242" t="s">
        <v>184</v>
      </c>
      <c r="E178" s="254" t="s">
        <v>1</v>
      </c>
      <c r="F178" s="255" t="s">
        <v>194</v>
      </c>
      <c r="G178" s="253"/>
      <c r="H178" s="256">
        <v>224.579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AT178" s="262" t="s">
        <v>184</v>
      </c>
      <c r="AU178" s="262" t="s">
        <v>86</v>
      </c>
      <c r="AV178" s="13" t="s">
        <v>117</v>
      </c>
      <c r="AW178" s="13" t="s">
        <v>31</v>
      </c>
      <c r="AX178" s="13" t="s">
        <v>84</v>
      </c>
      <c r="AY178" s="262" t="s">
        <v>118</v>
      </c>
    </row>
    <row r="179" spans="2:51" s="12" customFormat="1" ht="12">
      <c r="B179" s="240"/>
      <c r="C179" s="241"/>
      <c r="D179" s="242" t="s">
        <v>184</v>
      </c>
      <c r="E179" s="241"/>
      <c r="F179" s="244" t="s">
        <v>247</v>
      </c>
      <c r="G179" s="241"/>
      <c r="H179" s="245">
        <v>494.074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184</v>
      </c>
      <c r="AU179" s="251" t="s">
        <v>86</v>
      </c>
      <c r="AV179" s="12" t="s">
        <v>86</v>
      </c>
      <c r="AW179" s="12" t="s">
        <v>4</v>
      </c>
      <c r="AX179" s="12" t="s">
        <v>84</v>
      </c>
      <c r="AY179" s="251" t="s">
        <v>118</v>
      </c>
    </row>
    <row r="180" spans="2:65" s="1" customFormat="1" ht="16.5" customHeight="1">
      <c r="B180" s="36"/>
      <c r="C180" s="213" t="s">
        <v>248</v>
      </c>
      <c r="D180" s="213" t="s">
        <v>119</v>
      </c>
      <c r="E180" s="214" t="s">
        <v>249</v>
      </c>
      <c r="F180" s="215" t="s">
        <v>250</v>
      </c>
      <c r="G180" s="216" t="s">
        <v>177</v>
      </c>
      <c r="H180" s="217">
        <v>613.2</v>
      </c>
      <c r="I180" s="218"/>
      <c r="J180" s="219">
        <f>ROUND(I180*H180,2)</f>
        <v>0</v>
      </c>
      <c r="K180" s="215" t="s">
        <v>178</v>
      </c>
      <c r="L180" s="41"/>
      <c r="M180" s="220" t="s">
        <v>1</v>
      </c>
      <c r="N180" s="221" t="s">
        <v>41</v>
      </c>
      <c r="O180" s="84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AR180" s="224" t="s">
        <v>117</v>
      </c>
      <c r="AT180" s="224" t="s">
        <v>119</v>
      </c>
      <c r="AU180" s="224" t="s">
        <v>86</v>
      </c>
      <c r="AY180" s="15" t="s">
        <v>118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5" t="s">
        <v>84</v>
      </c>
      <c r="BK180" s="225">
        <f>ROUND(I180*H180,2)</f>
        <v>0</v>
      </c>
      <c r="BL180" s="15" t="s">
        <v>117</v>
      </c>
      <c r="BM180" s="224" t="s">
        <v>251</v>
      </c>
    </row>
    <row r="181" spans="2:65" s="1" customFormat="1" ht="24" customHeight="1">
      <c r="B181" s="36"/>
      <c r="C181" s="213" t="s">
        <v>8</v>
      </c>
      <c r="D181" s="213" t="s">
        <v>119</v>
      </c>
      <c r="E181" s="214" t="s">
        <v>252</v>
      </c>
      <c r="F181" s="215" t="s">
        <v>253</v>
      </c>
      <c r="G181" s="216" t="s">
        <v>177</v>
      </c>
      <c r="H181" s="217">
        <v>146</v>
      </c>
      <c r="I181" s="218"/>
      <c r="J181" s="219">
        <f>ROUND(I181*H181,2)</f>
        <v>0</v>
      </c>
      <c r="K181" s="215" t="s">
        <v>178</v>
      </c>
      <c r="L181" s="41"/>
      <c r="M181" s="220" t="s">
        <v>1</v>
      </c>
      <c r="N181" s="221" t="s">
        <v>41</v>
      </c>
      <c r="O181" s="84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AR181" s="224" t="s">
        <v>117</v>
      </c>
      <c r="AT181" s="224" t="s">
        <v>119</v>
      </c>
      <c r="AU181" s="224" t="s">
        <v>86</v>
      </c>
      <c r="AY181" s="15" t="s">
        <v>118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5" t="s">
        <v>84</v>
      </c>
      <c r="BK181" s="225">
        <f>ROUND(I181*H181,2)</f>
        <v>0</v>
      </c>
      <c r="BL181" s="15" t="s">
        <v>117</v>
      </c>
      <c r="BM181" s="224" t="s">
        <v>254</v>
      </c>
    </row>
    <row r="182" spans="2:65" s="1" customFormat="1" ht="24" customHeight="1">
      <c r="B182" s="36"/>
      <c r="C182" s="213" t="s">
        <v>255</v>
      </c>
      <c r="D182" s="213" t="s">
        <v>119</v>
      </c>
      <c r="E182" s="214" t="s">
        <v>256</v>
      </c>
      <c r="F182" s="215" t="s">
        <v>257</v>
      </c>
      <c r="G182" s="216" t="s">
        <v>177</v>
      </c>
      <c r="H182" s="217">
        <v>146</v>
      </c>
      <c r="I182" s="218"/>
      <c r="J182" s="219">
        <f>ROUND(I182*H182,2)</f>
        <v>0</v>
      </c>
      <c r="K182" s="215" t="s">
        <v>178</v>
      </c>
      <c r="L182" s="41"/>
      <c r="M182" s="220" t="s">
        <v>1</v>
      </c>
      <c r="N182" s="221" t="s">
        <v>41</v>
      </c>
      <c r="O182" s="84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AR182" s="224" t="s">
        <v>117</v>
      </c>
      <c r="AT182" s="224" t="s">
        <v>119</v>
      </c>
      <c r="AU182" s="224" t="s">
        <v>86</v>
      </c>
      <c r="AY182" s="15" t="s">
        <v>118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5" t="s">
        <v>84</v>
      </c>
      <c r="BK182" s="225">
        <f>ROUND(I182*H182,2)</f>
        <v>0</v>
      </c>
      <c r="BL182" s="15" t="s">
        <v>117</v>
      </c>
      <c r="BM182" s="224" t="s">
        <v>258</v>
      </c>
    </row>
    <row r="183" spans="2:65" s="1" customFormat="1" ht="16.5" customHeight="1">
      <c r="B183" s="36"/>
      <c r="C183" s="263" t="s">
        <v>259</v>
      </c>
      <c r="D183" s="263" t="s">
        <v>233</v>
      </c>
      <c r="E183" s="264" t="s">
        <v>260</v>
      </c>
      <c r="F183" s="265" t="s">
        <v>261</v>
      </c>
      <c r="G183" s="266" t="s">
        <v>262</v>
      </c>
      <c r="H183" s="267">
        <v>4.38</v>
      </c>
      <c r="I183" s="268"/>
      <c r="J183" s="269">
        <f>ROUND(I183*H183,2)</f>
        <v>0</v>
      </c>
      <c r="K183" s="265" t="s">
        <v>263</v>
      </c>
      <c r="L183" s="270"/>
      <c r="M183" s="271" t="s">
        <v>1</v>
      </c>
      <c r="N183" s="272" t="s">
        <v>41</v>
      </c>
      <c r="O183" s="84"/>
      <c r="P183" s="222">
        <f>O183*H183</f>
        <v>0</v>
      </c>
      <c r="Q183" s="222">
        <v>0.001</v>
      </c>
      <c r="R183" s="222">
        <f>Q183*H183</f>
        <v>0.00438</v>
      </c>
      <c r="S183" s="222">
        <v>0</v>
      </c>
      <c r="T183" s="223">
        <f>S183*H183</f>
        <v>0</v>
      </c>
      <c r="AR183" s="224" t="s">
        <v>147</v>
      </c>
      <c r="AT183" s="224" t="s">
        <v>233</v>
      </c>
      <c r="AU183" s="224" t="s">
        <v>86</v>
      </c>
      <c r="AY183" s="15" t="s">
        <v>118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5" t="s">
        <v>84</v>
      </c>
      <c r="BK183" s="225">
        <f>ROUND(I183*H183,2)</f>
        <v>0</v>
      </c>
      <c r="BL183" s="15" t="s">
        <v>117</v>
      </c>
      <c r="BM183" s="224" t="s">
        <v>264</v>
      </c>
    </row>
    <row r="184" spans="2:51" s="12" customFormat="1" ht="12">
      <c r="B184" s="240"/>
      <c r="C184" s="241"/>
      <c r="D184" s="242" t="s">
        <v>184</v>
      </c>
      <c r="E184" s="241"/>
      <c r="F184" s="244" t="s">
        <v>265</v>
      </c>
      <c r="G184" s="241"/>
      <c r="H184" s="245">
        <v>4.38</v>
      </c>
      <c r="I184" s="246"/>
      <c r="J184" s="241"/>
      <c r="K184" s="241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184</v>
      </c>
      <c r="AU184" s="251" t="s">
        <v>86</v>
      </c>
      <c r="AV184" s="12" t="s">
        <v>86</v>
      </c>
      <c r="AW184" s="12" t="s">
        <v>4</v>
      </c>
      <c r="AX184" s="12" t="s">
        <v>84</v>
      </c>
      <c r="AY184" s="251" t="s">
        <v>118</v>
      </c>
    </row>
    <row r="185" spans="2:65" s="1" customFormat="1" ht="24" customHeight="1">
      <c r="B185" s="36"/>
      <c r="C185" s="213" t="s">
        <v>266</v>
      </c>
      <c r="D185" s="213" t="s">
        <v>119</v>
      </c>
      <c r="E185" s="214" t="s">
        <v>267</v>
      </c>
      <c r="F185" s="215" t="s">
        <v>268</v>
      </c>
      <c r="G185" s="216" t="s">
        <v>177</v>
      </c>
      <c r="H185" s="217">
        <v>143.5</v>
      </c>
      <c r="I185" s="218"/>
      <c r="J185" s="219">
        <f>ROUND(I185*H185,2)</f>
        <v>0</v>
      </c>
      <c r="K185" s="215" t="s">
        <v>178</v>
      </c>
      <c r="L185" s="41"/>
      <c r="M185" s="220" t="s">
        <v>1</v>
      </c>
      <c r="N185" s="221" t="s">
        <v>41</v>
      </c>
      <c r="O185" s="84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AR185" s="224" t="s">
        <v>117</v>
      </c>
      <c r="AT185" s="224" t="s">
        <v>119</v>
      </c>
      <c r="AU185" s="224" t="s">
        <v>86</v>
      </c>
      <c r="AY185" s="15" t="s">
        <v>118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5" t="s">
        <v>84</v>
      </c>
      <c r="BK185" s="225">
        <f>ROUND(I185*H185,2)</f>
        <v>0</v>
      </c>
      <c r="BL185" s="15" t="s">
        <v>117</v>
      </c>
      <c r="BM185" s="224" t="s">
        <v>269</v>
      </c>
    </row>
    <row r="186" spans="2:65" s="1" customFormat="1" ht="16.5" customHeight="1">
      <c r="B186" s="36"/>
      <c r="C186" s="263" t="s">
        <v>270</v>
      </c>
      <c r="D186" s="263" t="s">
        <v>233</v>
      </c>
      <c r="E186" s="264" t="s">
        <v>260</v>
      </c>
      <c r="F186" s="265" t="s">
        <v>261</v>
      </c>
      <c r="G186" s="266" t="s">
        <v>262</v>
      </c>
      <c r="H186" s="267">
        <v>4.305</v>
      </c>
      <c r="I186" s="268"/>
      <c r="J186" s="269">
        <f>ROUND(I186*H186,2)</f>
        <v>0</v>
      </c>
      <c r="K186" s="265" t="s">
        <v>263</v>
      </c>
      <c r="L186" s="270"/>
      <c r="M186" s="271" t="s">
        <v>1</v>
      </c>
      <c r="N186" s="272" t="s">
        <v>41</v>
      </c>
      <c r="O186" s="84"/>
      <c r="P186" s="222">
        <f>O186*H186</f>
        <v>0</v>
      </c>
      <c r="Q186" s="222">
        <v>0.001</v>
      </c>
      <c r="R186" s="222">
        <f>Q186*H186</f>
        <v>0.004305</v>
      </c>
      <c r="S186" s="222">
        <v>0</v>
      </c>
      <c r="T186" s="223">
        <f>S186*H186</f>
        <v>0</v>
      </c>
      <c r="AR186" s="224" t="s">
        <v>147</v>
      </c>
      <c r="AT186" s="224" t="s">
        <v>233</v>
      </c>
      <c r="AU186" s="224" t="s">
        <v>86</v>
      </c>
      <c r="AY186" s="15" t="s">
        <v>118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5" t="s">
        <v>84</v>
      </c>
      <c r="BK186" s="225">
        <f>ROUND(I186*H186,2)</f>
        <v>0</v>
      </c>
      <c r="BL186" s="15" t="s">
        <v>117</v>
      </c>
      <c r="BM186" s="224" t="s">
        <v>271</v>
      </c>
    </row>
    <row r="187" spans="2:51" s="12" customFormat="1" ht="12">
      <c r="B187" s="240"/>
      <c r="C187" s="241"/>
      <c r="D187" s="242" t="s">
        <v>184</v>
      </c>
      <c r="E187" s="241"/>
      <c r="F187" s="244" t="s">
        <v>272</v>
      </c>
      <c r="G187" s="241"/>
      <c r="H187" s="245">
        <v>4.305</v>
      </c>
      <c r="I187" s="246"/>
      <c r="J187" s="241"/>
      <c r="K187" s="241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184</v>
      </c>
      <c r="AU187" s="251" t="s">
        <v>86</v>
      </c>
      <c r="AV187" s="12" t="s">
        <v>86</v>
      </c>
      <c r="AW187" s="12" t="s">
        <v>4</v>
      </c>
      <c r="AX187" s="12" t="s">
        <v>84</v>
      </c>
      <c r="AY187" s="251" t="s">
        <v>118</v>
      </c>
    </row>
    <row r="188" spans="2:65" s="1" customFormat="1" ht="16.5" customHeight="1">
      <c r="B188" s="36"/>
      <c r="C188" s="213" t="s">
        <v>273</v>
      </c>
      <c r="D188" s="213" t="s">
        <v>119</v>
      </c>
      <c r="E188" s="214" t="s">
        <v>274</v>
      </c>
      <c r="F188" s="215" t="s">
        <v>275</v>
      </c>
      <c r="G188" s="216" t="s">
        <v>177</v>
      </c>
      <c r="H188" s="217">
        <v>143.5</v>
      </c>
      <c r="I188" s="218"/>
      <c r="J188" s="219">
        <f>ROUND(I188*H188,2)</f>
        <v>0</v>
      </c>
      <c r="K188" s="215" t="s">
        <v>178</v>
      </c>
      <c r="L188" s="41"/>
      <c r="M188" s="220" t="s">
        <v>1</v>
      </c>
      <c r="N188" s="221" t="s">
        <v>41</v>
      </c>
      <c r="O188" s="84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AR188" s="224" t="s">
        <v>117</v>
      </c>
      <c r="AT188" s="224" t="s">
        <v>119</v>
      </c>
      <c r="AU188" s="224" t="s">
        <v>86</v>
      </c>
      <c r="AY188" s="15" t="s">
        <v>118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5" t="s">
        <v>84</v>
      </c>
      <c r="BK188" s="225">
        <f>ROUND(I188*H188,2)</f>
        <v>0</v>
      </c>
      <c r="BL188" s="15" t="s">
        <v>117</v>
      </c>
      <c r="BM188" s="224" t="s">
        <v>276</v>
      </c>
    </row>
    <row r="189" spans="2:65" s="1" customFormat="1" ht="24" customHeight="1">
      <c r="B189" s="36"/>
      <c r="C189" s="213" t="s">
        <v>7</v>
      </c>
      <c r="D189" s="213" t="s">
        <v>119</v>
      </c>
      <c r="E189" s="214" t="s">
        <v>277</v>
      </c>
      <c r="F189" s="215" t="s">
        <v>278</v>
      </c>
      <c r="G189" s="216" t="s">
        <v>177</v>
      </c>
      <c r="H189" s="217">
        <v>143.5</v>
      </c>
      <c r="I189" s="218"/>
      <c r="J189" s="219">
        <f>ROUND(I189*H189,2)</f>
        <v>0</v>
      </c>
      <c r="K189" s="215" t="s">
        <v>178</v>
      </c>
      <c r="L189" s="41"/>
      <c r="M189" s="220" t="s">
        <v>1</v>
      </c>
      <c r="N189" s="221" t="s">
        <v>41</v>
      </c>
      <c r="O189" s="84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AR189" s="224" t="s">
        <v>117</v>
      </c>
      <c r="AT189" s="224" t="s">
        <v>119</v>
      </c>
      <c r="AU189" s="224" t="s">
        <v>86</v>
      </c>
      <c r="AY189" s="15" t="s">
        <v>118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5" t="s">
        <v>84</v>
      </c>
      <c r="BK189" s="225">
        <f>ROUND(I189*H189,2)</f>
        <v>0</v>
      </c>
      <c r="BL189" s="15" t="s">
        <v>117</v>
      </c>
      <c r="BM189" s="224" t="s">
        <v>279</v>
      </c>
    </row>
    <row r="190" spans="2:65" s="1" customFormat="1" ht="16.5" customHeight="1">
      <c r="B190" s="36"/>
      <c r="C190" s="213" t="s">
        <v>280</v>
      </c>
      <c r="D190" s="213" t="s">
        <v>119</v>
      </c>
      <c r="E190" s="214" t="s">
        <v>281</v>
      </c>
      <c r="F190" s="215" t="s">
        <v>282</v>
      </c>
      <c r="G190" s="216" t="s">
        <v>177</v>
      </c>
      <c r="H190" s="217">
        <v>27</v>
      </c>
      <c r="I190" s="218"/>
      <c r="J190" s="219">
        <f>ROUND(I190*H190,2)</f>
        <v>0</v>
      </c>
      <c r="K190" s="215" t="s">
        <v>283</v>
      </c>
      <c r="L190" s="41"/>
      <c r="M190" s="220" t="s">
        <v>1</v>
      </c>
      <c r="N190" s="221" t="s">
        <v>41</v>
      </c>
      <c r="O190" s="84"/>
      <c r="P190" s="222">
        <f>O190*H190</f>
        <v>0</v>
      </c>
      <c r="Q190" s="222">
        <v>0.0094</v>
      </c>
      <c r="R190" s="222">
        <f>Q190*H190</f>
        <v>0.2538</v>
      </c>
      <c r="S190" s="222">
        <v>0</v>
      </c>
      <c r="T190" s="223">
        <f>S190*H190</f>
        <v>0</v>
      </c>
      <c r="AR190" s="224" t="s">
        <v>117</v>
      </c>
      <c r="AT190" s="224" t="s">
        <v>119</v>
      </c>
      <c r="AU190" s="224" t="s">
        <v>86</v>
      </c>
      <c r="AY190" s="15" t="s">
        <v>118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5" t="s">
        <v>84</v>
      </c>
      <c r="BK190" s="225">
        <f>ROUND(I190*H190,2)</f>
        <v>0</v>
      </c>
      <c r="BL190" s="15" t="s">
        <v>117</v>
      </c>
      <c r="BM190" s="224" t="s">
        <v>284</v>
      </c>
    </row>
    <row r="191" spans="2:51" s="12" customFormat="1" ht="12">
      <c r="B191" s="240"/>
      <c r="C191" s="241"/>
      <c r="D191" s="242" t="s">
        <v>184</v>
      </c>
      <c r="E191" s="243" t="s">
        <v>1</v>
      </c>
      <c r="F191" s="244" t="s">
        <v>285</v>
      </c>
      <c r="G191" s="241"/>
      <c r="H191" s="245">
        <v>27</v>
      </c>
      <c r="I191" s="246"/>
      <c r="J191" s="241"/>
      <c r="K191" s="241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184</v>
      </c>
      <c r="AU191" s="251" t="s">
        <v>86</v>
      </c>
      <c r="AV191" s="12" t="s">
        <v>86</v>
      </c>
      <c r="AW191" s="12" t="s">
        <v>31</v>
      </c>
      <c r="AX191" s="12" t="s">
        <v>84</v>
      </c>
      <c r="AY191" s="251" t="s">
        <v>118</v>
      </c>
    </row>
    <row r="192" spans="2:65" s="1" customFormat="1" ht="16.5" customHeight="1">
      <c r="B192" s="36"/>
      <c r="C192" s="213" t="s">
        <v>286</v>
      </c>
      <c r="D192" s="213" t="s">
        <v>119</v>
      </c>
      <c r="E192" s="214" t="s">
        <v>287</v>
      </c>
      <c r="F192" s="215" t="s">
        <v>288</v>
      </c>
      <c r="G192" s="216" t="s">
        <v>177</v>
      </c>
      <c r="H192" s="217">
        <v>27</v>
      </c>
      <c r="I192" s="218"/>
      <c r="J192" s="219">
        <f>ROUND(I192*H192,2)</f>
        <v>0</v>
      </c>
      <c r="K192" s="215" t="s">
        <v>283</v>
      </c>
      <c r="L192" s="41"/>
      <c r="M192" s="220" t="s">
        <v>1</v>
      </c>
      <c r="N192" s="221" t="s">
        <v>41</v>
      </c>
      <c r="O192" s="84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AR192" s="224" t="s">
        <v>117</v>
      </c>
      <c r="AT192" s="224" t="s">
        <v>119</v>
      </c>
      <c r="AU192" s="224" t="s">
        <v>86</v>
      </c>
      <c r="AY192" s="15" t="s">
        <v>118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5" t="s">
        <v>84</v>
      </c>
      <c r="BK192" s="225">
        <f>ROUND(I192*H192,2)</f>
        <v>0</v>
      </c>
      <c r="BL192" s="15" t="s">
        <v>117</v>
      </c>
      <c r="BM192" s="224" t="s">
        <v>289</v>
      </c>
    </row>
    <row r="193" spans="2:51" s="12" customFormat="1" ht="12">
      <c r="B193" s="240"/>
      <c r="C193" s="241"/>
      <c r="D193" s="242" t="s">
        <v>184</v>
      </c>
      <c r="E193" s="243" t="s">
        <v>1</v>
      </c>
      <c r="F193" s="244" t="s">
        <v>285</v>
      </c>
      <c r="G193" s="241"/>
      <c r="H193" s="245">
        <v>27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AT193" s="251" t="s">
        <v>184</v>
      </c>
      <c r="AU193" s="251" t="s">
        <v>86</v>
      </c>
      <c r="AV193" s="12" t="s">
        <v>86</v>
      </c>
      <c r="AW193" s="12" t="s">
        <v>31</v>
      </c>
      <c r="AX193" s="12" t="s">
        <v>84</v>
      </c>
      <c r="AY193" s="251" t="s">
        <v>118</v>
      </c>
    </row>
    <row r="194" spans="2:63" s="10" customFormat="1" ht="22.8" customHeight="1">
      <c r="B194" s="199"/>
      <c r="C194" s="200"/>
      <c r="D194" s="201" t="s">
        <v>75</v>
      </c>
      <c r="E194" s="238" t="s">
        <v>86</v>
      </c>
      <c r="F194" s="238" t="s">
        <v>290</v>
      </c>
      <c r="G194" s="200"/>
      <c r="H194" s="200"/>
      <c r="I194" s="203"/>
      <c r="J194" s="239">
        <f>BK194</f>
        <v>0</v>
      </c>
      <c r="K194" s="200"/>
      <c r="L194" s="205"/>
      <c r="M194" s="206"/>
      <c r="N194" s="207"/>
      <c r="O194" s="207"/>
      <c r="P194" s="208">
        <f>SUM(P195:P197)</f>
        <v>0</v>
      </c>
      <c r="Q194" s="207"/>
      <c r="R194" s="208">
        <f>SUM(R195:R197)</f>
        <v>66.15844</v>
      </c>
      <c r="S194" s="207"/>
      <c r="T194" s="209">
        <f>SUM(T195:T197)</f>
        <v>0</v>
      </c>
      <c r="AR194" s="210" t="s">
        <v>84</v>
      </c>
      <c r="AT194" s="211" t="s">
        <v>75</v>
      </c>
      <c r="AU194" s="211" t="s">
        <v>84</v>
      </c>
      <c r="AY194" s="210" t="s">
        <v>118</v>
      </c>
      <c r="BK194" s="212">
        <f>SUM(BK195:BK197)</f>
        <v>0</v>
      </c>
    </row>
    <row r="195" spans="2:65" s="1" customFormat="1" ht="24" customHeight="1">
      <c r="B195" s="36"/>
      <c r="C195" s="213" t="s">
        <v>291</v>
      </c>
      <c r="D195" s="213" t="s">
        <v>119</v>
      </c>
      <c r="E195" s="214" t="s">
        <v>292</v>
      </c>
      <c r="F195" s="215" t="s">
        <v>293</v>
      </c>
      <c r="G195" s="216" t="s">
        <v>294</v>
      </c>
      <c r="H195" s="217">
        <v>292</v>
      </c>
      <c r="I195" s="218"/>
      <c r="J195" s="219">
        <f>ROUND(I195*H195,2)</f>
        <v>0</v>
      </c>
      <c r="K195" s="215" t="s">
        <v>178</v>
      </c>
      <c r="L195" s="41"/>
      <c r="M195" s="220" t="s">
        <v>1</v>
      </c>
      <c r="N195" s="221" t="s">
        <v>41</v>
      </c>
      <c r="O195" s="84"/>
      <c r="P195" s="222">
        <f>O195*H195</f>
        <v>0</v>
      </c>
      <c r="Q195" s="222">
        <v>0.22657</v>
      </c>
      <c r="R195" s="222">
        <f>Q195*H195</f>
        <v>66.15844</v>
      </c>
      <c r="S195" s="222">
        <v>0</v>
      </c>
      <c r="T195" s="223">
        <f>S195*H195</f>
        <v>0</v>
      </c>
      <c r="AR195" s="224" t="s">
        <v>117</v>
      </c>
      <c r="AT195" s="224" t="s">
        <v>119</v>
      </c>
      <c r="AU195" s="224" t="s">
        <v>86</v>
      </c>
      <c r="AY195" s="15" t="s">
        <v>118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5" t="s">
        <v>84</v>
      </c>
      <c r="BK195" s="225">
        <f>ROUND(I195*H195,2)</f>
        <v>0</v>
      </c>
      <c r="BL195" s="15" t="s">
        <v>117</v>
      </c>
      <c r="BM195" s="224" t="s">
        <v>295</v>
      </c>
    </row>
    <row r="196" spans="2:51" s="12" customFormat="1" ht="12">
      <c r="B196" s="240"/>
      <c r="C196" s="241"/>
      <c r="D196" s="242" t="s">
        <v>184</v>
      </c>
      <c r="E196" s="243" t="s">
        <v>1</v>
      </c>
      <c r="F196" s="244" t="s">
        <v>296</v>
      </c>
      <c r="G196" s="241"/>
      <c r="H196" s="245">
        <v>292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184</v>
      </c>
      <c r="AU196" s="251" t="s">
        <v>86</v>
      </c>
      <c r="AV196" s="12" t="s">
        <v>86</v>
      </c>
      <c r="AW196" s="12" t="s">
        <v>31</v>
      </c>
      <c r="AX196" s="12" t="s">
        <v>84</v>
      </c>
      <c r="AY196" s="251" t="s">
        <v>118</v>
      </c>
    </row>
    <row r="197" spans="2:65" s="1" customFormat="1" ht="16.5" customHeight="1">
      <c r="B197" s="36"/>
      <c r="C197" s="213" t="s">
        <v>297</v>
      </c>
      <c r="D197" s="213" t="s">
        <v>119</v>
      </c>
      <c r="E197" s="214" t="s">
        <v>298</v>
      </c>
      <c r="F197" s="215" t="s">
        <v>299</v>
      </c>
      <c r="G197" s="216" t="s">
        <v>197</v>
      </c>
      <c r="H197" s="217">
        <v>1.536</v>
      </c>
      <c r="I197" s="218"/>
      <c r="J197" s="219">
        <f>ROUND(I197*H197,2)</f>
        <v>0</v>
      </c>
      <c r="K197" s="215" t="s">
        <v>178</v>
      </c>
      <c r="L197" s="41"/>
      <c r="M197" s="220" t="s">
        <v>1</v>
      </c>
      <c r="N197" s="221" t="s">
        <v>41</v>
      </c>
      <c r="O197" s="84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AR197" s="224" t="s">
        <v>117</v>
      </c>
      <c r="AT197" s="224" t="s">
        <v>119</v>
      </c>
      <c r="AU197" s="224" t="s">
        <v>86</v>
      </c>
      <c r="AY197" s="15" t="s">
        <v>118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5" t="s">
        <v>84</v>
      </c>
      <c r="BK197" s="225">
        <f>ROUND(I197*H197,2)</f>
        <v>0</v>
      </c>
      <c r="BL197" s="15" t="s">
        <v>117</v>
      </c>
      <c r="BM197" s="224" t="s">
        <v>300</v>
      </c>
    </row>
    <row r="198" spans="2:63" s="10" customFormat="1" ht="22.8" customHeight="1">
      <c r="B198" s="199"/>
      <c r="C198" s="200"/>
      <c r="D198" s="201" t="s">
        <v>75</v>
      </c>
      <c r="E198" s="238" t="s">
        <v>117</v>
      </c>
      <c r="F198" s="238" t="s">
        <v>301</v>
      </c>
      <c r="G198" s="200"/>
      <c r="H198" s="200"/>
      <c r="I198" s="203"/>
      <c r="J198" s="239">
        <f>BK198</f>
        <v>0</v>
      </c>
      <c r="K198" s="200"/>
      <c r="L198" s="205"/>
      <c r="M198" s="206"/>
      <c r="N198" s="207"/>
      <c r="O198" s="207"/>
      <c r="P198" s="208">
        <f>P199</f>
        <v>0</v>
      </c>
      <c r="Q198" s="207"/>
      <c r="R198" s="208">
        <f>R199</f>
        <v>3.156</v>
      </c>
      <c r="S198" s="207"/>
      <c r="T198" s="209">
        <f>T199</f>
        <v>0</v>
      </c>
      <c r="AR198" s="210" t="s">
        <v>84</v>
      </c>
      <c r="AT198" s="211" t="s">
        <v>75</v>
      </c>
      <c r="AU198" s="211" t="s">
        <v>84</v>
      </c>
      <c r="AY198" s="210" t="s">
        <v>118</v>
      </c>
      <c r="BK198" s="212">
        <f>BK199</f>
        <v>0</v>
      </c>
    </row>
    <row r="199" spans="2:65" s="1" customFormat="1" ht="24" customHeight="1">
      <c r="B199" s="36"/>
      <c r="C199" s="213" t="s">
        <v>302</v>
      </c>
      <c r="D199" s="213" t="s">
        <v>119</v>
      </c>
      <c r="E199" s="214" t="s">
        <v>303</v>
      </c>
      <c r="F199" s="215" t="s">
        <v>304</v>
      </c>
      <c r="G199" s="216" t="s">
        <v>177</v>
      </c>
      <c r="H199" s="217">
        <v>4</v>
      </c>
      <c r="I199" s="218"/>
      <c r="J199" s="219">
        <f>ROUND(I199*H199,2)</f>
        <v>0</v>
      </c>
      <c r="K199" s="215" t="s">
        <v>178</v>
      </c>
      <c r="L199" s="41"/>
      <c r="M199" s="220" t="s">
        <v>1</v>
      </c>
      <c r="N199" s="221" t="s">
        <v>41</v>
      </c>
      <c r="O199" s="84"/>
      <c r="P199" s="222">
        <f>O199*H199</f>
        <v>0</v>
      </c>
      <c r="Q199" s="222">
        <v>0.789</v>
      </c>
      <c r="R199" s="222">
        <f>Q199*H199</f>
        <v>3.156</v>
      </c>
      <c r="S199" s="222">
        <v>0</v>
      </c>
      <c r="T199" s="223">
        <f>S199*H199</f>
        <v>0</v>
      </c>
      <c r="AR199" s="224" t="s">
        <v>117</v>
      </c>
      <c r="AT199" s="224" t="s">
        <v>119</v>
      </c>
      <c r="AU199" s="224" t="s">
        <v>86</v>
      </c>
      <c r="AY199" s="15" t="s">
        <v>118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5" t="s">
        <v>84</v>
      </c>
      <c r="BK199" s="225">
        <f>ROUND(I199*H199,2)</f>
        <v>0</v>
      </c>
      <c r="BL199" s="15" t="s">
        <v>117</v>
      </c>
      <c r="BM199" s="224" t="s">
        <v>305</v>
      </c>
    </row>
    <row r="200" spans="2:63" s="10" customFormat="1" ht="22.8" customHeight="1">
      <c r="B200" s="199"/>
      <c r="C200" s="200"/>
      <c r="D200" s="201" t="s">
        <v>75</v>
      </c>
      <c r="E200" s="238" t="s">
        <v>135</v>
      </c>
      <c r="F200" s="238" t="s">
        <v>306</v>
      </c>
      <c r="G200" s="200"/>
      <c r="H200" s="200"/>
      <c r="I200" s="203"/>
      <c r="J200" s="239">
        <f>BK200</f>
        <v>0</v>
      </c>
      <c r="K200" s="200"/>
      <c r="L200" s="205"/>
      <c r="M200" s="206"/>
      <c r="N200" s="207"/>
      <c r="O200" s="207"/>
      <c r="P200" s="208">
        <f>SUM(P201:P217)</f>
        <v>0</v>
      </c>
      <c r="Q200" s="207"/>
      <c r="R200" s="208">
        <f>SUM(R201:R217)</f>
        <v>24.49957</v>
      </c>
      <c r="S200" s="207"/>
      <c r="T200" s="209">
        <f>SUM(T201:T217)</f>
        <v>0</v>
      </c>
      <c r="AR200" s="210" t="s">
        <v>84</v>
      </c>
      <c r="AT200" s="211" t="s">
        <v>75</v>
      </c>
      <c r="AU200" s="211" t="s">
        <v>84</v>
      </c>
      <c r="AY200" s="210" t="s">
        <v>118</v>
      </c>
      <c r="BK200" s="212">
        <f>SUM(BK201:BK217)</f>
        <v>0</v>
      </c>
    </row>
    <row r="201" spans="2:65" s="1" customFormat="1" ht="36" customHeight="1">
      <c r="B201" s="36"/>
      <c r="C201" s="213" t="s">
        <v>307</v>
      </c>
      <c r="D201" s="213" t="s">
        <v>119</v>
      </c>
      <c r="E201" s="214" t="s">
        <v>308</v>
      </c>
      <c r="F201" s="215" t="s">
        <v>309</v>
      </c>
      <c r="G201" s="216" t="s">
        <v>177</v>
      </c>
      <c r="H201" s="217">
        <v>613.2</v>
      </c>
      <c r="I201" s="218"/>
      <c r="J201" s="219">
        <f>ROUND(I201*H201,2)</f>
        <v>0</v>
      </c>
      <c r="K201" s="215" t="s">
        <v>178</v>
      </c>
      <c r="L201" s="41"/>
      <c r="M201" s="220" t="s">
        <v>1</v>
      </c>
      <c r="N201" s="221" t="s">
        <v>41</v>
      </c>
      <c r="O201" s="84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AR201" s="224" t="s">
        <v>117</v>
      </c>
      <c r="AT201" s="224" t="s">
        <v>119</v>
      </c>
      <c r="AU201" s="224" t="s">
        <v>86</v>
      </c>
      <c r="AY201" s="15" t="s">
        <v>118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5" t="s">
        <v>84</v>
      </c>
      <c r="BK201" s="225">
        <f>ROUND(I201*H201,2)</f>
        <v>0</v>
      </c>
      <c r="BL201" s="15" t="s">
        <v>117</v>
      </c>
      <c r="BM201" s="224" t="s">
        <v>310</v>
      </c>
    </row>
    <row r="202" spans="2:51" s="12" customFormat="1" ht="12">
      <c r="B202" s="240"/>
      <c r="C202" s="241"/>
      <c r="D202" s="242" t="s">
        <v>184</v>
      </c>
      <c r="E202" s="243" t="s">
        <v>1</v>
      </c>
      <c r="F202" s="244" t="s">
        <v>311</v>
      </c>
      <c r="G202" s="241"/>
      <c r="H202" s="245">
        <v>613.2</v>
      </c>
      <c r="I202" s="246"/>
      <c r="J202" s="241"/>
      <c r="K202" s="241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184</v>
      </c>
      <c r="AU202" s="251" t="s">
        <v>86</v>
      </c>
      <c r="AV202" s="12" t="s">
        <v>86</v>
      </c>
      <c r="AW202" s="12" t="s">
        <v>31</v>
      </c>
      <c r="AX202" s="12" t="s">
        <v>84</v>
      </c>
      <c r="AY202" s="251" t="s">
        <v>118</v>
      </c>
    </row>
    <row r="203" spans="2:65" s="1" customFormat="1" ht="16.5" customHeight="1">
      <c r="B203" s="36"/>
      <c r="C203" s="263" t="s">
        <v>312</v>
      </c>
      <c r="D203" s="263" t="s">
        <v>233</v>
      </c>
      <c r="E203" s="264" t="s">
        <v>313</v>
      </c>
      <c r="F203" s="265" t="s">
        <v>314</v>
      </c>
      <c r="G203" s="266" t="s">
        <v>236</v>
      </c>
      <c r="H203" s="267">
        <v>20.236</v>
      </c>
      <c r="I203" s="268"/>
      <c r="J203" s="269">
        <f>ROUND(I203*H203,2)</f>
        <v>0</v>
      </c>
      <c r="K203" s="265" t="s">
        <v>1</v>
      </c>
      <c r="L203" s="270"/>
      <c r="M203" s="271" t="s">
        <v>1</v>
      </c>
      <c r="N203" s="272" t="s">
        <v>41</v>
      </c>
      <c r="O203" s="84"/>
      <c r="P203" s="222">
        <f>O203*H203</f>
        <v>0</v>
      </c>
      <c r="Q203" s="222">
        <v>1</v>
      </c>
      <c r="R203" s="222">
        <f>Q203*H203</f>
        <v>20.236</v>
      </c>
      <c r="S203" s="222">
        <v>0</v>
      </c>
      <c r="T203" s="223">
        <f>S203*H203</f>
        <v>0</v>
      </c>
      <c r="AR203" s="224" t="s">
        <v>147</v>
      </c>
      <c r="AT203" s="224" t="s">
        <v>233</v>
      </c>
      <c r="AU203" s="224" t="s">
        <v>86</v>
      </c>
      <c r="AY203" s="15" t="s">
        <v>118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5" t="s">
        <v>84</v>
      </c>
      <c r="BK203" s="225">
        <f>ROUND(I203*H203,2)</f>
        <v>0</v>
      </c>
      <c r="BL203" s="15" t="s">
        <v>117</v>
      </c>
      <c r="BM203" s="224" t="s">
        <v>315</v>
      </c>
    </row>
    <row r="204" spans="2:51" s="12" customFormat="1" ht="12">
      <c r="B204" s="240"/>
      <c r="C204" s="241"/>
      <c r="D204" s="242" t="s">
        <v>184</v>
      </c>
      <c r="E204" s="243" t="s">
        <v>1</v>
      </c>
      <c r="F204" s="244" t="s">
        <v>316</v>
      </c>
      <c r="G204" s="241"/>
      <c r="H204" s="245">
        <v>20.236</v>
      </c>
      <c r="I204" s="246"/>
      <c r="J204" s="241"/>
      <c r="K204" s="241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184</v>
      </c>
      <c r="AU204" s="251" t="s">
        <v>86</v>
      </c>
      <c r="AV204" s="12" t="s">
        <v>86</v>
      </c>
      <c r="AW204" s="12" t="s">
        <v>31</v>
      </c>
      <c r="AX204" s="12" t="s">
        <v>84</v>
      </c>
      <c r="AY204" s="251" t="s">
        <v>118</v>
      </c>
    </row>
    <row r="205" spans="2:65" s="1" customFormat="1" ht="16.5" customHeight="1">
      <c r="B205" s="36"/>
      <c r="C205" s="213" t="s">
        <v>317</v>
      </c>
      <c r="D205" s="213" t="s">
        <v>119</v>
      </c>
      <c r="E205" s="214" t="s">
        <v>318</v>
      </c>
      <c r="F205" s="215" t="s">
        <v>319</v>
      </c>
      <c r="G205" s="216" t="s">
        <v>177</v>
      </c>
      <c r="H205" s="217">
        <v>554.8</v>
      </c>
      <c r="I205" s="218"/>
      <c r="J205" s="219">
        <f>ROUND(I205*H205,2)</f>
        <v>0</v>
      </c>
      <c r="K205" s="215" t="s">
        <v>178</v>
      </c>
      <c r="L205" s="41"/>
      <c r="M205" s="220" t="s">
        <v>1</v>
      </c>
      <c r="N205" s="221" t="s">
        <v>41</v>
      </c>
      <c r="O205" s="84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AR205" s="224" t="s">
        <v>117</v>
      </c>
      <c r="AT205" s="224" t="s">
        <v>119</v>
      </c>
      <c r="AU205" s="224" t="s">
        <v>86</v>
      </c>
      <c r="AY205" s="15" t="s">
        <v>118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5" t="s">
        <v>84</v>
      </c>
      <c r="BK205" s="225">
        <f>ROUND(I205*H205,2)</f>
        <v>0</v>
      </c>
      <c r="BL205" s="15" t="s">
        <v>117</v>
      </c>
      <c r="BM205" s="224" t="s">
        <v>320</v>
      </c>
    </row>
    <row r="206" spans="2:65" s="1" customFormat="1" ht="24" customHeight="1">
      <c r="B206" s="36"/>
      <c r="C206" s="213" t="s">
        <v>321</v>
      </c>
      <c r="D206" s="213" t="s">
        <v>119</v>
      </c>
      <c r="E206" s="214" t="s">
        <v>322</v>
      </c>
      <c r="F206" s="215" t="s">
        <v>323</v>
      </c>
      <c r="G206" s="216" t="s">
        <v>177</v>
      </c>
      <c r="H206" s="217">
        <v>335.8</v>
      </c>
      <c r="I206" s="218"/>
      <c r="J206" s="219">
        <f>ROUND(I206*H206,2)</f>
        <v>0</v>
      </c>
      <c r="K206" s="215" t="s">
        <v>178</v>
      </c>
      <c r="L206" s="41"/>
      <c r="M206" s="220" t="s">
        <v>1</v>
      </c>
      <c r="N206" s="221" t="s">
        <v>41</v>
      </c>
      <c r="O206" s="84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AR206" s="224" t="s">
        <v>117</v>
      </c>
      <c r="AT206" s="224" t="s">
        <v>119</v>
      </c>
      <c r="AU206" s="224" t="s">
        <v>86</v>
      </c>
      <c r="AY206" s="15" t="s">
        <v>118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5" t="s">
        <v>84</v>
      </c>
      <c r="BK206" s="225">
        <f>ROUND(I206*H206,2)</f>
        <v>0</v>
      </c>
      <c r="BL206" s="15" t="s">
        <v>117</v>
      </c>
      <c r="BM206" s="224" t="s">
        <v>324</v>
      </c>
    </row>
    <row r="207" spans="2:65" s="1" customFormat="1" ht="24" customHeight="1">
      <c r="B207" s="36"/>
      <c r="C207" s="213" t="s">
        <v>325</v>
      </c>
      <c r="D207" s="213" t="s">
        <v>119</v>
      </c>
      <c r="E207" s="214" t="s">
        <v>326</v>
      </c>
      <c r="F207" s="215" t="s">
        <v>327</v>
      </c>
      <c r="G207" s="216" t="s">
        <v>177</v>
      </c>
      <c r="H207" s="217">
        <v>335.8</v>
      </c>
      <c r="I207" s="218"/>
      <c r="J207" s="219">
        <f>ROUND(I207*H207,2)</f>
        <v>0</v>
      </c>
      <c r="K207" s="215" t="s">
        <v>178</v>
      </c>
      <c r="L207" s="41"/>
      <c r="M207" s="220" t="s">
        <v>1</v>
      </c>
      <c r="N207" s="221" t="s">
        <v>41</v>
      </c>
      <c r="O207" s="84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AR207" s="224" t="s">
        <v>117</v>
      </c>
      <c r="AT207" s="224" t="s">
        <v>119</v>
      </c>
      <c r="AU207" s="224" t="s">
        <v>86</v>
      </c>
      <c r="AY207" s="15" t="s">
        <v>118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5" t="s">
        <v>84</v>
      </c>
      <c r="BK207" s="225">
        <f>ROUND(I207*H207,2)</f>
        <v>0</v>
      </c>
      <c r="BL207" s="15" t="s">
        <v>117</v>
      </c>
      <c r="BM207" s="224" t="s">
        <v>328</v>
      </c>
    </row>
    <row r="208" spans="2:65" s="1" customFormat="1" ht="24" customHeight="1">
      <c r="B208" s="36"/>
      <c r="C208" s="213" t="s">
        <v>329</v>
      </c>
      <c r="D208" s="213" t="s">
        <v>119</v>
      </c>
      <c r="E208" s="214" t="s">
        <v>330</v>
      </c>
      <c r="F208" s="215" t="s">
        <v>331</v>
      </c>
      <c r="G208" s="216" t="s">
        <v>177</v>
      </c>
      <c r="H208" s="217">
        <v>379.6</v>
      </c>
      <c r="I208" s="218"/>
      <c r="J208" s="219">
        <f>ROUND(I208*H208,2)</f>
        <v>0</v>
      </c>
      <c r="K208" s="215" t="s">
        <v>178</v>
      </c>
      <c r="L208" s="41"/>
      <c r="M208" s="220" t="s">
        <v>1</v>
      </c>
      <c r="N208" s="221" t="s">
        <v>41</v>
      </c>
      <c r="O208" s="84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AR208" s="224" t="s">
        <v>117</v>
      </c>
      <c r="AT208" s="224" t="s">
        <v>119</v>
      </c>
      <c r="AU208" s="224" t="s">
        <v>86</v>
      </c>
      <c r="AY208" s="15" t="s">
        <v>118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5" t="s">
        <v>84</v>
      </c>
      <c r="BK208" s="225">
        <f>ROUND(I208*H208,2)</f>
        <v>0</v>
      </c>
      <c r="BL208" s="15" t="s">
        <v>117</v>
      </c>
      <c r="BM208" s="224" t="s">
        <v>332</v>
      </c>
    </row>
    <row r="209" spans="2:65" s="1" customFormat="1" ht="24" customHeight="1">
      <c r="B209" s="36"/>
      <c r="C209" s="213" t="s">
        <v>333</v>
      </c>
      <c r="D209" s="213" t="s">
        <v>119</v>
      </c>
      <c r="E209" s="214" t="s">
        <v>334</v>
      </c>
      <c r="F209" s="215" t="s">
        <v>335</v>
      </c>
      <c r="G209" s="216" t="s">
        <v>177</v>
      </c>
      <c r="H209" s="217">
        <v>379.6</v>
      </c>
      <c r="I209" s="218"/>
      <c r="J209" s="219">
        <f>ROUND(I209*H209,2)</f>
        <v>0</v>
      </c>
      <c r="K209" s="215" t="s">
        <v>178</v>
      </c>
      <c r="L209" s="41"/>
      <c r="M209" s="220" t="s">
        <v>1</v>
      </c>
      <c r="N209" s="221" t="s">
        <v>41</v>
      </c>
      <c r="O209" s="84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AR209" s="224" t="s">
        <v>117</v>
      </c>
      <c r="AT209" s="224" t="s">
        <v>119</v>
      </c>
      <c r="AU209" s="224" t="s">
        <v>86</v>
      </c>
      <c r="AY209" s="15" t="s">
        <v>118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5" t="s">
        <v>84</v>
      </c>
      <c r="BK209" s="225">
        <f>ROUND(I209*H209,2)</f>
        <v>0</v>
      </c>
      <c r="BL209" s="15" t="s">
        <v>117</v>
      </c>
      <c r="BM209" s="224" t="s">
        <v>336</v>
      </c>
    </row>
    <row r="210" spans="2:65" s="1" customFormat="1" ht="16.5" customHeight="1">
      <c r="B210" s="36"/>
      <c r="C210" s="213" t="s">
        <v>337</v>
      </c>
      <c r="D210" s="213" t="s">
        <v>119</v>
      </c>
      <c r="E210" s="214" t="s">
        <v>338</v>
      </c>
      <c r="F210" s="215" t="s">
        <v>339</v>
      </c>
      <c r="G210" s="216" t="s">
        <v>197</v>
      </c>
      <c r="H210" s="217">
        <v>43.8</v>
      </c>
      <c r="I210" s="218"/>
      <c r="J210" s="219">
        <f>ROUND(I210*H210,2)</f>
        <v>0</v>
      </c>
      <c r="K210" s="215" t="s">
        <v>178</v>
      </c>
      <c r="L210" s="41"/>
      <c r="M210" s="220" t="s">
        <v>1</v>
      </c>
      <c r="N210" s="221" t="s">
        <v>41</v>
      </c>
      <c r="O210" s="84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AR210" s="224" t="s">
        <v>117</v>
      </c>
      <c r="AT210" s="224" t="s">
        <v>119</v>
      </c>
      <c r="AU210" s="224" t="s">
        <v>86</v>
      </c>
      <c r="AY210" s="15" t="s">
        <v>118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5" t="s">
        <v>84</v>
      </c>
      <c r="BK210" s="225">
        <f>ROUND(I210*H210,2)</f>
        <v>0</v>
      </c>
      <c r="BL210" s="15" t="s">
        <v>117</v>
      </c>
      <c r="BM210" s="224" t="s">
        <v>340</v>
      </c>
    </row>
    <row r="211" spans="2:51" s="12" customFormat="1" ht="12">
      <c r="B211" s="240"/>
      <c r="C211" s="241"/>
      <c r="D211" s="242" t="s">
        <v>184</v>
      </c>
      <c r="E211" s="243" t="s">
        <v>1</v>
      </c>
      <c r="F211" s="244" t="s">
        <v>341</v>
      </c>
      <c r="G211" s="241"/>
      <c r="H211" s="245">
        <v>43.8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184</v>
      </c>
      <c r="AU211" s="251" t="s">
        <v>86</v>
      </c>
      <c r="AV211" s="12" t="s">
        <v>86</v>
      </c>
      <c r="AW211" s="12" t="s">
        <v>31</v>
      </c>
      <c r="AX211" s="12" t="s">
        <v>84</v>
      </c>
      <c r="AY211" s="251" t="s">
        <v>118</v>
      </c>
    </row>
    <row r="212" spans="2:65" s="1" customFormat="1" ht="16.5" customHeight="1">
      <c r="B212" s="36"/>
      <c r="C212" s="213" t="s">
        <v>342</v>
      </c>
      <c r="D212" s="213" t="s">
        <v>119</v>
      </c>
      <c r="E212" s="214" t="s">
        <v>343</v>
      </c>
      <c r="F212" s="215" t="s">
        <v>344</v>
      </c>
      <c r="G212" s="216" t="s">
        <v>294</v>
      </c>
      <c r="H212" s="217">
        <v>618.2</v>
      </c>
      <c r="I212" s="218"/>
      <c r="J212" s="219">
        <f>ROUND(I212*H212,2)</f>
        <v>0</v>
      </c>
      <c r="K212" s="215" t="s">
        <v>178</v>
      </c>
      <c r="L212" s="41"/>
      <c r="M212" s="220" t="s">
        <v>1</v>
      </c>
      <c r="N212" s="221" t="s">
        <v>41</v>
      </c>
      <c r="O212" s="84"/>
      <c r="P212" s="222">
        <f>O212*H212</f>
        <v>0</v>
      </c>
      <c r="Q212" s="222">
        <v>0.0036</v>
      </c>
      <c r="R212" s="222">
        <f>Q212*H212</f>
        <v>2.22552</v>
      </c>
      <c r="S212" s="222">
        <v>0</v>
      </c>
      <c r="T212" s="223">
        <f>S212*H212</f>
        <v>0</v>
      </c>
      <c r="AR212" s="224" t="s">
        <v>117</v>
      </c>
      <c r="AT212" s="224" t="s">
        <v>119</v>
      </c>
      <c r="AU212" s="224" t="s">
        <v>86</v>
      </c>
      <c r="AY212" s="15" t="s">
        <v>118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5" t="s">
        <v>84</v>
      </c>
      <c r="BK212" s="225">
        <f>ROUND(I212*H212,2)</f>
        <v>0</v>
      </c>
      <c r="BL212" s="15" t="s">
        <v>117</v>
      </c>
      <c r="BM212" s="224" t="s">
        <v>345</v>
      </c>
    </row>
    <row r="213" spans="2:65" s="1" customFormat="1" ht="24" customHeight="1">
      <c r="B213" s="36"/>
      <c r="C213" s="213" t="s">
        <v>346</v>
      </c>
      <c r="D213" s="213" t="s">
        <v>119</v>
      </c>
      <c r="E213" s="214" t="s">
        <v>347</v>
      </c>
      <c r="F213" s="215" t="s">
        <v>348</v>
      </c>
      <c r="G213" s="216" t="s">
        <v>177</v>
      </c>
      <c r="H213" s="217">
        <v>7</v>
      </c>
      <c r="I213" s="218"/>
      <c r="J213" s="219">
        <f>ROUND(I213*H213,2)</f>
        <v>0</v>
      </c>
      <c r="K213" s="215" t="s">
        <v>178</v>
      </c>
      <c r="L213" s="41"/>
      <c r="M213" s="220" t="s">
        <v>1</v>
      </c>
      <c r="N213" s="221" t="s">
        <v>41</v>
      </c>
      <c r="O213" s="84"/>
      <c r="P213" s="222">
        <f>O213*H213</f>
        <v>0</v>
      </c>
      <c r="Q213" s="222">
        <v>0.08425</v>
      </c>
      <c r="R213" s="222">
        <f>Q213*H213</f>
        <v>0.58975</v>
      </c>
      <c r="S213" s="222">
        <v>0</v>
      </c>
      <c r="T213" s="223">
        <f>S213*H213</f>
        <v>0</v>
      </c>
      <c r="AR213" s="224" t="s">
        <v>117</v>
      </c>
      <c r="AT213" s="224" t="s">
        <v>119</v>
      </c>
      <c r="AU213" s="224" t="s">
        <v>86</v>
      </c>
      <c r="AY213" s="15" t="s">
        <v>118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5" t="s">
        <v>84</v>
      </c>
      <c r="BK213" s="225">
        <f>ROUND(I213*H213,2)</f>
        <v>0</v>
      </c>
      <c r="BL213" s="15" t="s">
        <v>117</v>
      </c>
      <c r="BM213" s="224" t="s">
        <v>349</v>
      </c>
    </row>
    <row r="214" spans="2:65" s="1" customFormat="1" ht="24" customHeight="1">
      <c r="B214" s="36"/>
      <c r="C214" s="263" t="s">
        <v>350</v>
      </c>
      <c r="D214" s="263" t="s">
        <v>233</v>
      </c>
      <c r="E214" s="264" t="s">
        <v>351</v>
      </c>
      <c r="F214" s="265" t="s">
        <v>352</v>
      </c>
      <c r="G214" s="266" t="s">
        <v>177</v>
      </c>
      <c r="H214" s="267">
        <v>7</v>
      </c>
      <c r="I214" s="268"/>
      <c r="J214" s="269">
        <f>ROUND(I214*H214,2)</f>
        <v>0</v>
      </c>
      <c r="K214" s="265" t="s">
        <v>263</v>
      </c>
      <c r="L214" s="270"/>
      <c r="M214" s="271" t="s">
        <v>1</v>
      </c>
      <c r="N214" s="272" t="s">
        <v>41</v>
      </c>
      <c r="O214" s="84"/>
      <c r="P214" s="222">
        <f>O214*H214</f>
        <v>0</v>
      </c>
      <c r="Q214" s="222">
        <v>0.131</v>
      </c>
      <c r="R214" s="222">
        <f>Q214*H214</f>
        <v>0.917</v>
      </c>
      <c r="S214" s="222">
        <v>0</v>
      </c>
      <c r="T214" s="223">
        <f>S214*H214</f>
        <v>0</v>
      </c>
      <c r="AR214" s="224" t="s">
        <v>147</v>
      </c>
      <c r="AT214" s="224" t="s">
        <v>233</v>
      </c>
      <c r="AU214" s="224" t="s">
        <v>86</v>
      </c>
      <c r="AY214" s="15" t="s">
        <v>118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5" t="s">
        <v>84</v>
      </c>
      <c r="BK214" s="225">
        <f>ROUND(I214*H214,2)</f>
        <v>0</v>
      </c>
      <c r="BL214" s="15" t="s">
        <v>117</v>
      </c>
      <c r="BM214" s="224" t="s">
        <v>353</v>
      </c>
    </row>
    <row r="215" spans="2:65" s="1" customFormat="1" ht="24" customHeight="1">
      <c r="B215" s="36"/>
      <c r="C215" s="213" t="s">
        <v>354</v>
      </c>
      <c r="D215" s="213" t="s">
        <v>119</v>
      </c>
      <c r="E215" s="214" t="s">
        <v>355</v>
      </c>
      <c r="F215" s="215" t="s">
        <v>356</v>
      </c>
      <c r="G215" s="216" t="s">
        <v>177</v>
      </c>
      <c r="H215" s="217">
        <v>2</v>
      </c>
      <c r="I215" s="218"/>
      <c r="J215" s="219">
        <f>ROUND(I215*H215,2)</f>
        <v>0</v>
      </c>
      <c r="K215" s="215" t="s">
        <v>178</v>
      </c>
      <c r="L215" s="41"/>
      <c r="M215" s="220" t="s">
        <v>1</v>
      </c>
      <c r="N215" s="221" t="s">
        <v>41</v>
      </c>
      <c r="O215" s="84"/>
      <c r="P215" s="222">
        <f>O215*H215</f>
        <v>0</v>
      </c>
      <c r="Q215" s="222">
        <v>0.08565</v>
      </c>
      <c r="R215" s="222">
        <f>Q215*H215</f>
        <v>0.1713</v>
      </c>
      <c r="S215" s="222">
        <v>0</v>
      </c>
      <c r="T215" s="223">
        <f>S215*H215</f>
        <v>0</v>
      </c>
      <c r="AR215" s="224" t="s">
        <v>117</v>
      </c>
      <c r="AT215" s="224" t="s">
        <v>119</v>
      </c>
      <c r="AU215" s="224" t="s">
        <v>86</v>
      </c>
      <c r="AY215" s="15" t="s">
        <v>118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5" t="s">
        <v>84</v>
      </c>
      <c r="BK215" s="225">
        <f>ROUND(I215*H215,2)</f>
        <v>0</v>
      </c>
      <c r="BL215" s="15" t="s">
        <v>117</v>
      </c>
      <c r="BM215" s="224" t="s">
        <v>357</v>
      </c>
    </row>
    <row r="216" spans="2:51" s="12" customFormat="1" ht="12">
      <c r="B216" s="240"/>
      <c r="C216" s="241"/>
      <c r="D216" s="242" t="s">
        <v>184</v>
      </c>
      <c r="E216" s="243" t="s">
        <v>1</v>
      </c>
      <c r="F216" s="244" t="s">
        <v>358</v>
      </c>
      <c r="G216" s="241"/>
      <c r="H216" s="245">
        <v>2</v>
      </c>
      <c r="I216" s="246"/>
      <c r="J216" s="241"/>
      <c r="K216" s="241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184</v>
      </c>
      <c r="AU216" s="251" t="s">
        <v>86</v>
      </c>
      <c r="AV216" s="12" t="s">
        <v>86</v>
      </c>
      <c r="AW216" s="12" t="s">
        <v>31</v>
      </c>
      <c r="AX216" s="12" t="s">
        <v>84</v>
      </c>
      <c r="AY216" s="251" t="s">
        <v>118</v>
      </c>
    </row>
    <row r="217" spans="2:65" s="1" customFormat="1" ht="16.5" customHeight="1">
      <c r="B217" s="36"/>
      <c r="C217" s="263" t="s">
        <v>359</v>
      </c>
      <c r="D217" s="263" t="s">
        <v>233</v>
      </c>
      <c r="E217" s="264" t="s">
        <v>360</v>
      </c>
      <c r="F217" s="265" t="s">
        <v>361</v>
      </c>
      <c r="G217" s="266" t="s">
        <v>177</v>
      </c>
      <c r="H217" s="267">
        <v>2</v>
      </c>
      <c r="I217" s="268"/>
      <c r="J217" s="269">
        <f>ROUND(I217*H217,2)</f>
        <v>0</v>
      </c>
      <c r="K217" s="265" t="s">
        <v>263</v>
      </c>
      <c r="L217" s="270"/>
      <c r="M217" s="271" t="s">
        <v>1</v>
      </c>
      <c r="N217" s="272" t="s">
        <v>41</v>
      </c>
      <c r="O217" s="84"/>
      <c r="P217" s="222">
        <f>O217*H217</f>
        <v>0</v>
      </c>
      <c r="Q217" s="222">
        <v>0.18</v>
      </c>
      <c r="R217" s="222">
        <f>Q217*H217</f>
        <v>0.36</v>
      </c>
      <c r="S217" s="222">
        <v>0</v>
      </c>
      <c r="T217" s="223">
        <f>S217*H217</f>
        <v>0</v>
      </c>
      <c r="AR217" s="224" t="s">
        <v>147</v>
      </c>
      <c r="AT217" s="224" t="s">
        <v>233</v>
      </c>
      <c r="AU217" s="224" t="s">
        <v>86</v>
      </c>
      <c r="AY217" s="15" t="s">
        <v>118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5" t="s">
        <v>84</v>
      </c>
      <c r="BK217" s="225">
        <f>ROUND(I217*H217,2)</f>
        <v>0</v>
      </c>
      <c r="BL217" s="15" t="s">
        <v>117</v>
      </c>
      <c r="BM217" s="224" t="s">
        <v>362</v>
      </c>
    </row>
    <row r="218" spans="2:63" s="10" customFormat="1" ht="22.8" customHeight="1">
      <c r="B218" s="199"/>
      <c r="C218" s="200"/>
      <c r="D218" s="201" t="s">
        <v>75</v>
      </c>
      <c r="E218" s="238" t="s">
        <v>147</v>
      </c>
      <c r="F218" s="238" t="s">
        <v>363</v>
      </c>
      <c r="G218" s="200"/>
      <c r="H218" s="200"/>
      <c r="I218" s="203"/>
      <c r="J218" s="239">
        <f>BK218</f>
        <v>0</v>
      </c>
      <c r="K218" s="200"/>
      <c r="L218" s="205"/>
      <c r="M218" s="206"/>
      <c r="N218" s="207"/>
      <c r="O218" s="207"/>
      <c r="P218" s="208">
        <v>0</v>
      </c>
      <c r="Q218" s="207"/>
      <c r="R218" s="208">
        <v>0</v>
      </c>
      <c r="S218" s="207"/>
      <c r="T218" s="209">
        <v>0</v>
      </c>
      <c r="AR218" s="210" t="s">
        <v>84</v>
      </c>
      <c r="AT218" s="211" t="s">
        <v>75</v>
      </c>
      <c r="AU218" s="211" t="s">
        <v>84</v>
      </c>
      <c r="AY218" s="210" t="s">
        <v>118</v>
      </c>
      <c r="BK218" s="212">
        <v>0</v>
      </c>
    </row>
    <row r="219" spans="2:63" s="10" customFormat="1" ht="22.8" customHeight="1">
      <c r="B219" s="199"/>
      <c r="C219" s="200"/>
      <c r="D219" s="201" t="s">
        <v>75</v>
      </c>
      <c r="E219" s="238" t="s">
        <v>151</v>
      </c>
      <c r="F219" s="238" t="s">
        <v>364</v>
      </c>
      <c r="G219" s="200"/>
      <c r="H219" s="200"/>
      <c r="I219" s="203"/>
      <c r="J219" s="239">
        <f>BK219</f>
        <v>0</v>
      </c>
      <c r="K219" s="200"/>
      <c r="L219" s="205"/>
      <c r="M219" s="206"/>
      <c r="N219" s="207"/>
      <c r="O219" s="207"/>
      <c r="P219" s="208">
        <f>SUM(P220:P265)</f>
        <v>0</v>
      </c>
      <c r="Q219" s="207"/>
      <c r="R219" s="208">
        <f>SUM(R220:R265)</f>
        <v>81.25527650000001</v>
      </c>
      <c r="S219" s="207"/>
      <c r="T219" s="209">
        <f>SUM(T220:T265)</f>
        <v>16.126</v>
      </c>
      <c r="AR219" s="210" t="s">
        <v>84</v>
      </c>
      <c r="AT219" s="211" t="s">
        <v>75</v>
      </c>
      <c r="AU219" s="211" t="s">
        <v>84</v>
      </c>
      <c r="AY219" s="210" t="s">
        <v>118</v>
      </c>
      <c r="BK219" s="212">
        <f>SUM(BK220:BK265)</f>
        <v>0</v>
      </c>
    </row>
    <row r="220" spans="2:65" s="1" customFormat="1" ht="16.5" customHeight="1">
      <c r="B220" s="36"/>
      <c r="C220" s="213" t="s">
        <v>365</v>
      </c>
      <c r="D220" s="213" t="s">
        <v>119</v>
      </c>
      <c r="E220" s="214" t="s">
        <v>366</v>
      </c>
      <c r="F220" s="215" t="s">
        <v>367</v>
      </c>
      <c r="G220" s="216" t="s">
        <v>294</v>
      </c>
      <c r="H220" s="217">
        <v>23.3</v>
      </c>
      <c r="I220" s="218"/>
      <c r="J220" s="219">
        <f>ROUND(I220*H220,2)</f>
        <v>0</v>
      </c>
      <c r="K220" s="215" t="s">
        <v>178</v>
      </c>
      <c r="L220" s="41"/>
      <c r="M220" s="220" t="s">
        <v>1</v>
      </c>
      <c r="N220" s="221" t="s">
        <v>41</v>
      </c>
      <c r="O220" s="84"/>
      <c r="P220" s="222">
        <f>O220*H220</f>
        <v>0</v>
      </c>
      <c r="Q220" s="222">
        <v>0.04008</v>
      </c>
      <c r="R220" s="222">
        <f>Q220*H220</f>
        <v>0.933864</v>
      </c>
      <c r="S220" s="222">
        <v>0</v>
      </c>
      <c r="T220" s="223">
        <f>S220*H220</f>
        <v>0</v>
      </c>
      <c r="AR220" s="224" t="s">
        <v>117</v>
      </c>
      <c r="AT220" s="224" t="s">
        <v>119</v>
      </c>
      <c r="AU220" s="224" t="s">
        <v>86</v>
      </c>
      <c r="AY220" s="15" t="s">
        <v>118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5" t="s">
        <v>84</v>
      </c>
      <c r="BK220" s="225">
        <f>ROUND(I220*H220,2)</f>
        <v>0</v>
      </c>
      <c r="BL220" s="15" t="s">
        <v>117</v>
      </c>
      <c r="BM220" s="224" t="s">
        <v>368</v>
      </c>
    </row>
    <row r="221" spans="2:65" s="1" customFormat="1" ht="16.5" customHeight="1">
      <c r="B221" s="36"/>
      <c r="C221" s="263" t="s">
        <v>369</v>
      </c>
      <c r="D221" s="263" t="s">
        <v>233</v>
      </c>
      <c r="E221" s="264" t="s">
        <v>370</v>
      </c>
      <c r="F221" s="265" t="s">
        <v>371</v>
      </c>
      <c r="G221" s="266" t="s">
        <v>294</v>
      </c>
      <c r="H221" s="267">
        <v>23.3</v>
      </c>
      <c r="I221" s="268"/>
      <c r="J221" s="269">
        <f>ROUND(I221*H221,2)</f>
        <v>0</v>
      </c>
      <c r="K221" s="265" t="s">
        <v>1</v>
      </c>
      <c r="L221" s="270"/>
      <c r="M221" s="271" t="s">
        <v>1</v>
      </c>
      <c r="N221" s="272" t="s">
        <v>41</v>
      </c>
      <c r="O221" s="84"/>
      <c r="P221" s="222">
        <f>O221*H221</f>
        <v>0</v>
      </c>
      <c r="Q221" s="222">
        <v>0.33067</v>
      </c>
      <c r="R221" s="222">
        <f>Q221*H221</f>
        <v>7.704611000000001</v>
      </c>
      <c r="S221" s="222">
        <v>0</v>
      </c>
      <c r="T221" s="223">
        <f>S221*H221</f>
        <v>0</v>
      </c>
      <c r="AR221" s="224" t="s">
        <v>147</v>
      </c>
      <c r="AT221" s="224" t="s">
        <v>233</v>
      </c>
      <c r="AU221" s="224" t="s">
        <v>86</v>
      </c>
      <c r="AY221" s="15" t="s">
        <v>118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5" t="s">
        <v>84</v>
      </c>
      <c r="BK221" s="225">
        <f>ROUND(I221*H221,2)</f>
        <v>0</v>
      </c>
      <c r="BL221" s="15" t="s">
        <v>117</v>
      </c>
      <c r="BM221" s="224" t="s">
        <v>372</v>
      </c>
    </row>
    <row r="222" spans="2:65" s="1" customFormat="1" ht="24" customHeight="1">
      <c r="B222" s="36"/>
      <c r="C222" s="213" t="s">
        <v>373</v>
      </c>
      <c r="D222" s="213" t="s">
        <v>119</v>
      </c>
      <c r="E222" s="214" t="s">
        <v>374</v>
      </c>
      <c r="F222" s="215" t="s">
        <v>375</v>
      </c>
      <c r="G222" s="216" t="s">
        <v>376</v>
      </c>
      <c r="H222" s="217">
        <v>9</v>
      </c>
      <c r="I222" s="218"/>
      <c r="J222" s="219">
        <f>ROUND(I222*H222,2)</f>
        <v>0</v>
      </c>
      <c r="K222" s="215" t="s">
        <v>178</v>
      </c>
      <c r="L222" s="41"/>
      <c r="M222" s="220" t="s">
        <v>1</v>
      </c>
      <c r="N222" s="221" t="s">
        <v>41</v>
      </c>
      <c r="O222" s="84"/>
      <c r="P222" s="222">
        <f>O222*H222</f>
        <v>0</v>
      </c>
      <c r="Q222" s="222">
        <v>0.0007</v>
      </c>
      <c r="R222" s="222">
        <f>Q222*H222</f>
        <v>0.0063</v>
      </c>
      <c r="S222" s="222">
        <v>0</v>
      </c>
      <c r="T222" s="223">
        <f>S222*H222</f>
        <v>0</v>
      </c>
      <c r="AR222" s="224" t="s">
        <v>117</v>
      </c>
      <c r="AT222" s="224" t="s">
        <v>119</v>
      </c>
      <c r="AU222" s="224" t="s">
        <v>86</v>
      </c>
      <c r="AY222" s="15" t="s">
        <v>118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5" t="s">
        <v>84</v>
      </c>
      <c r="BK222" s="225">
        <f>ROUND(I222*H222,2)</f>
        <v>0</v>
      </c>
      <c r="BL222" s="15" t="s">
        <v>117</v>
      </c>
      <c r="BM222" s="224" t="s">
        <v>377</v>
      </c>
    </row>
    <row r="223" spans="2:65" s="1" customFormat="1" ht="24" customHeight="1">
      <c r="B223" s="36"/>
      <c r="C223" s="263" t="s">
        <v>378</v>
      </c>
      <c r="D223" s="263" t="s">
        <v>233</v>
      </c>
      <c r="E223" s="264" t="s">
        <v>379</v>
      </c>
      <c r="F223" s="265" t="s">
        <v>380</v>
      </c>
      <c r="G223" s="266" t="s">
        <v>376</v>
      </c>
      <c r="H223" s="267">
        <v>8</v>
      </c>
      <c r="I223" s="268"/>
      <c r="J223" s="269">
        <f>ROUND(I223*H223,2)</f>
        <v>0</v>
      </c>
      <c r="K223" s="265" t="s">
        <v>263</v>
      </c>
      <c r="L223" s="270"/>
      <c r="M223" s="271" t="s">
        <v>1</v>
      </c>
      <c r="N223" s="272" t="s">
        <v>41</v>
      </c>
      <c r="O223" s="84"/>
      <c r="P223" s="222">
        <f>O223*H223</f>
        <v>0</v>
      </c>
      <c r="Q223" s="222">
        <v>0.0025</v>
      </c>
      <c r="R223" s="222">
        <f>Q223*H223</f>
        <v>0.02</v>
      </c>
      <c r="S223" s="222">
        <v>0</v>
      </c>
      <c r="T223" s="223">
        <f>S223*H223</f>
        <v>0</v>
      </c>
      <c r="AR223" s="224" t="s">
        <v>147</v>
      </c>
      <c r="AT223" s="224" t="s">
        <v>233</v>
      </c>
      <c r="AU223" s="224" t="s">
        <v>86</v>
      </c>
      <c r="AY223" s="15" t="s">
        <v>118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5" t="s">
        <v>84</v>
      </c>
      <c r="BK223" s="225">
        <f>ROUND(I223*H223,2)</f>
        <v>0</v>
      </c>
      <c r="BL223" s="15" t="s">
        <v>117</v>
      </c>
      <c r="BM223" s="224" t="s">
        <v>381</v>
      </c>
    </row>
    <row r="224" spans="2:65" s="1" customFormat="1" ht="24" customHeight="1">
      <c r="B224" s="36"/>
      <c r="C224" s="263" t="s">
        <v>382</v>
      </c>
      <c r="D224" s="263" t="s">
        <v>233</v>
      </c>
      <c r="E224" s="264" t="s">
        <v>383</v>
      </c>
      <c r="F224" s="265" t="s">
        <v>384</v>
      </c>
      <c r="G224" s="266" t="s">
        <v>376</v>
      </c>
      <c r="H224" s="267">
        <v>1</v>
      </c>
      <c r="I224" s="268"/>
      <c r="J224" s="269">
        <f>ROUND(I224*H224,2)</f>
        <v>0</v>
      </c>
      <c r="K224" s="265" t="s">
        <v>263</v>
      </c>
      <c r="L224" s="270"/>
      <c r="M224" s="271" t="s">
        <v>1</v>
      </c>
      <c r="N224" s="272" t="s">
        <v>41</v>
      </c>
      <c r="O224" s="84"/>
      <c r="P224" s="222">
        <f>O224*H224</f>
        <v>0</v>
      </c>
      <c r="Q224" s="222">
        <v>0.0014</v>
      </c>
      <c r="R224" s="222">
        <f>Q224*H224</f>
        <v>0.0014</v>
      </c>
      <c r="S224" s="222">
        <v>0</v>
      </c>
      <c r="T224" s="223">
        <f>S224*H224</f>
        <v>0</v>
      </c>
      <c r="AR224" s="224" t="s">
        <v>147</v>
      </c>
      <c r="AT224" s="224" t="s">
        <v>233</v>
      </c>
      <c r="AU224" s="224" t="s">
        <v>86</v>
      </c>
      <c r="AY224" s="15" t="s">
        <v>118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5" t="s">
        <v>84</v>
      </c>
      <c r="BK224" s="225">
        <f>ROUND(I224*H224,2)</f>
        <v>0</v>
      </c>
      <c r="BL224" s="15" t="s">
        <v>117</v>
      </c>
      <c r="BM224" s="224" t="s">
        <v>385</v>
      </c>
    </row>
    <row r="225" spans="2:65" s="1" customFormat="1" ht="24" customHeight="1">
      <c r="B225" s="36"/>
      <c r="C225" s="213" t="s">
        <v>386</v>
      </c>
      <c r="D225" s="213" t="s">
        <v>119</v>
      </c>
      <c r="E225" s="214" t="s">
        <v>387</v>
      </c>
      <c r="F225" s="215" t="s">
        <v>388</v>
      </c>
      <c r="G225" s="216" t="s">
        <v>376</v>
      </c>
      <c r="H225" s="217">
        <v>8</v>
      </c>
      <c r="I225" s="218"/>
      <c r="J225" s="219">
        <f>ROUND(I225*H225,2)</f>
        <v>0</v>
      </c>
      <c r="K225" s="215" t="s">
        <v>178</v>
      </c>
      <c r="L225" s="41"/>
      <c r="M225" s="220" t="s">
        <v>1</v>
      </c>
      <c r="N225" s="221" t="s">
        <v>41</v>
      </c>
      <c r="O225" s="84"/>
      <c r="P225" s="222">
        <f>O225*H225</f>
        <v>0</v>
      </c>
      <c r="Q225" s="222">
        <v>0.10941</v>
      </c>
      <c r="R225" s="222">
        <f>Q225*H225</f>
        <v>0.87528</v>
      </c>
      <c r="S225" s="222">
        <v>0</v>
      </c>
      <c r="T225" s="223">
        <f>S225*H225</f>
        <v>0</v>
      </c>
      <c r="AR225" s="224" t="s">
        <v>117</v>
      </c>
      <c r="AT225" s="224" t="s">
        <v>119</v>
      </c>
      <c r="AU225" s="224" t="s">
        <v>86</v>
      </c>
      <c r="AY225" s="15" t="s">
        <v>118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5" t="s">
        <v>84</v>
      </c>
      <c r="BK225" s="225">
        <f>ROUND(I225*H225,2)</f>
        <v>0</v>
      </c>
      <c r="BL225" s="15" t="s">
        <v>117</v>
      </c>
      <c r="BM225" s="224" t="s">
        <v>389</v>
      </c>
    </row>
    <row r="226" spans="2:65" s="1" customFormat="1" ht="16.5" customHeight="1">
      <c r="B226" s="36"/>
      <c r="C226" s="263" t="s">
        <v>390</v>
      </c>
      <c r="D226" s="263" t="s">
        <v>233</v>
      </c>
      <c r="E226" s="264" t="s">
        <v>391</v>
      </c>
      <c r="F226" s="265" t="s">
        <v>392</v>
      </c>
      <c r="G226" s="266" t="s">
        <v>376</v>
      </c>
      <c r="H226" s="267">
        <v>8</v>
      </c>
      <c r="I226" s="268"/>
      <c r="J226" s="269">
        <f>ROUND(I226*H226,2)</f>
        <v>0</v>
      </c>
      <c r="K226" s="265" t="s">
        <v>178</v>
      </c>
      <c r="L226" s="270"/>
      <c r="M226" s="271" t="s">
        <v>1</v>
      </c>
      <c r="N226" s="272" t="s">
        <v>41</v>
      </c>
      <c r="O226" s="84"/>
      <c r="P226" s="222">
        <f>O226*H226</f>
        <v>0</v>
      </c>
      <c r="Q226" s="222">
        <v>0.0033</v>
      </c>
      <c r="R226" s="222">
        <f>Q226*H226</f>
        <v>0.0264</v>
      </c>
      <c r="S226" s="222">
        <v>0</v>
      </c>
      <c r="T226" s="223">
        <f>S226*H226</f>
        <v>0</v>
      </c>
      <c r="AR226" s="224" t="s">
        <v>147</v>
      </c>
      <c r="AT226" s="224" t="s">
        <v>233</v>
      </c>
      <c r="AU226" s="224" t="s">
        <v>86</v>
      </c>
      <c r="AY226" s="15" t="s">
        <v>118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5" t="s">
        <v>84</v>
      </c>
      <c r="BK226" s="225">
        <f>ROUND(I226*H226,2)</f>
        <v>0</v>
      </c>
      <c r="BL226" s="15" t="s">
        <v>117</v>
      </c>
      <c r="BM226" s="224" t="s">
        <v>393</v>
      </c>
    </row>
    <row r="227" spans="2:65" s="1" customFormat="1" ht="16.5" customHeight="1">
      <c r="B227" s="36"/>
      <c r="C227" s="263" t="s">
        <v>394</v>
      </c>
      <c r="D227" s="263" t="s">
        <v>233</v>
      </c>
      <c r="E227" s="264" t="s">
        <v>395</v>
      </c>
      <c r="F227" s="265" t="s">
        <v>396</v>
      </c>
      <c r="G227" s="266" t="s">
        <v>376</v>
      </c>
      <c r="H227" s="267">
        <v>8</v>
      </c>
      <c r="I227" s="268"/>
      <c r="J227" s="269">
        <f>ROUND(I227*H227,2)</f>
        <v>0</v>
      </c>
      <c r="K227" s="265" t="s">
        <v>178</v>
      </c>
      <c r="L227" s="270"/>
      <c r="M227" s="271" t="s">
        <v>1</v>
      </c>
      <c r="N227" s="272" t="s">
        <v>41</v>
      </c>
      <c r="O227" s="84"/>
      <c r="P227" s="222">
        <f>O227*H227</f>
        <v>0</v>
      </c>
      <c r="Q227" s="222">
        <v>0.0065</v>
      </c>
      <c r="R227" s="222">
        <f>Q227*H227</f>
        <v>0.052</v>
      </c>
      <c r="S227" s="222">
        <v>0</v>
      </c>
      <c r="T227" s="223">
        <f>S227*H227</f>
        <v>0</v>
      </c>
      <c r="AR227" s="224" t="s">
        <v>147</v>
      </c>
      <c r="AT227" s="224" t="s">
        <v>233</v>
      </c>
      <c r="AU227" s="224" t="s">
        <v>86</v>
      </c>
      <c r="AY227" s="15" t="s">
        <v>118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5" t="s">
        <v>84</v>
      </c>
      <c r="BK227" s="225">
        <f>ROUND(I227*H227,2)</f>
        <v>0</v>
      </c>
      <c r="BL227" s="15" t="s">
        <v>117</v>
      </c>
      <c r="BM227" s="224" t="s">
        <v>397</v>
      </c>
    </row>
    <row r="228" spans="2:65" s="1" customFormat="1" ht="24" customHeight="1">
      <c r="B228" s="36"/>
      <c r="C228" s="213" t="s">
        <v>398</v>
      </c>
      <c r="D228" s="213" t="s">
        <v>119</v>
      </c>
      <c r="E228" s="214" t="s">
        <v>399</v>
      </c>
      <c r="F228" s="215" t="s">
        <v>400</v>
      </c>
      <c r="G228" s="216" t="s">
        <v>294</v>
      </c>
      <c r="H228" s="217">
        <v>292</v>
      </c>
      <c r="I228" s="218"/>
      <c r="J228" s="219">
        <f>ROUND(I228*H228,2)</f>
        <v>0</v>
      </c>
      <c r="K228" s="215" t="s">
        <v>178</v>
      </c>
      <c r="L228" s="41"/>
      <c r="M228" s="220" t="s">
        <v>1</v>
      </c>
      <c r="N228" s="221" t="s">
        <v>41</v>
      </c>
      <c r="O228" s="84"/>
      <c r="P228" s="222">
        <f>O228*H228</f>
        <v>0</v>
      </c>
      <c r="Q228" s="222">
        <v>0.00011</v>
      </c>
      <c r="R228" s="222">
        <f>Q228*H228</f>
        <v>0.03212</v>
      </c>
      <c r="S228" s="222">
        <v>0</v>
      </c>
      <c r="T228" s="223">
        <f>S228*H228</f>
        <v>0</v>
      </c>
      <c r="AR228" s="224" t="s">
        <v>117</v>
      </c>
      <c r="AT228" s="224" t="s">
        <v>119</v>
      </c>
      <c r="AU228" s="224" t="s">
        <v>86</v>
      </c>
      <c r="AY228" s="15" t="s">
        <v>118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5" t="s">
        <v>84</v>
      </c>
      <c r="BK228" s="225">
        <f>ROUND(I228*H228,2)</f>
        <v>0</v>
      </c>
      <c r="BL228" s="15" t="s">
        <v>117</v>
      </c>
      <c r="BM228" s="224" t="s">
        <v>401</v>
      </c>
    </row>
    <row r="229" spans="2:65" s="1" customFormat="1" ht="24" customHeight="1">
      <c r="B229" s="36"/>
      <c r="C229" s="213" t="s">
        <v>402</v>
      </c>
      <c r="D229" s="213" t="s">
        <v>119</v>
      </c>
      <c r="E229" s="214" t="s">
        <v>403</v>
      </c>
      <c r="F229" s="215" t="s">
        <v>404</v>
      </c>
      <c r="G229" s="216" t="s">
        <v>177</v>
      </c>
      <c r="H229" s="217">
        <v>147.65</v>
      </c>
      <c r="I229" s="218"/>
      <c r="J229" s="219">
        <f>ROUND(I229*H229,2)</f>
        <v>0</v>
      </c>
      <c r="K229" s="215" t="s">
        <v>178</v>
      </c>
      <c r="L229" s="41"/>
      <c r="M229" s="220" t="s">
        <v>1</v>
      </c>
      <c r="N229" s="221" t="s">
        <v>41</v>
      </c>
      <c r="O229" s="84"/>
      <c r="P229" s="222">
        <f>O229*H229</f>
        <v>0</v>
      </c>
      <c r="Q229" s="222">
        <v>0.0006</v>
      </c>
      <c r="R229" s="222">
        <f>Q229*H229</f>
        <v>0.08859</v>
      </c>
      <c r="S229" s="222">
        <v>0</v>
      </c>
      <c r="T229" s="223">
        <f>S229*H229</f>
        <v>0</v>
      </c>
      <c r="AR229" s="224" t="s">
        <v>117</v>
      </c>
      <c r="AT229" s="224" t="s">
        <v>119</v>
      </c>
      <c r="AU229" s="224" t="s">
        <v>86</v>
      </c>
      <c r="AY229" s="15" t="s">
        <v>118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5" t="s">
        <v>84</v>
      </c>
      <c r="BK229" s="225">
        <f>ROUND(I229*H229,2)</f>
        <v>0</v>
      </c>
      <c r="BL229" s="15" t="s">
        <v>117</v>
      </c>
      <c r="BM229" s="224" t="s">
        <v>405</v>
      </c>
    </row>
    <row r="230" spans="2:51" s="12" customFormat="1" ht="12">
      <c r="B230" s="240"/>
      <c r="C230" s="241"/>
      <c r="D230" s="242" t="s">
        <v>184</v>
      </c>
      <c r="E230" s="243" t="s">
        <v>1</v>
      </c>
      <c r="F230" s="244" t="s">
        <v>406</v>
      </c>
      <c r="G230" s="241"/>
      <c r="H230" s="245">
        <v>12.5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184</v>
      </c>
      <c r="AU230" s="251" t="s">
        <v>86</v>
      </c>
      <c r="AV230" s="12" t="s">
        <v>86</v>
      </c>
      <c r="AW230" s="12" t="s">
        <v>31</v>
      </c>
      <c r="AX230" s="12" t="s">
        <v>76</v>
      </c>
      <c r="AY230" s="251" t="s">
        <v>118</v>
      </c>
    </row>
    <row r="231" spans="2:51" s="12" customFormat="1" ht="12">
      <c r="B231" s="240"/>
      <c r="C231" s="241"/>
      <c r="D231" s="242" t="s">
        <v>184</v>
      </c>
      <c r="E231" s="243" t="s">
        <v>1</v>
      </c>
      <c r="F231" s="244" t="s">
        <v>407</v>
      </c>
      <c r="G231" s="241"/>
      <c r="H231" s="245">
        <v>135.15</v>
      </c>
      <c r="I231" s="246"/>
      <c r="J231" s="241"/>
      <c r="K231" s="241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184</v>
      </c>
      <c r="AU231" s="251" t="s">
        <v>86</v>
      </c>
      <c r="AV231" s="12" t="s">
        <v>86</v>
      </c>
      <c r="AW231" s="12" t="s">
        <v>31</v>
      </c>
      <c r="AX231" s="12" t="s">
        <v>76</v>
      </c>
      <c r="AY231" s="251" t="s">
        <v>118</v>
      </c>
    </row>
    <row r="232" spans="2:51" s="13" customFormat="1" ht="12">
      <c r="B232" s="252"/>
      <c r="C232" s="253"/>
      <c r="D232" s="242" t="s">
        <v>184</v>
      </c>
      <c r="E232" s="254" t="s">
        <v>1</v>
      </c>
      <c r="F232" s="255" t="s">
        <v>194</v>
      </c>
      <c r="G232" s="253"/>
      <c r="H232" s="256">
        <v>147.65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AT232" s="262" t="s">
        <v>184</v>
      </c>
      <c r="AU232" s="262" t="s">
        <v>86</v>
      </c>
      <c r="AV232" s="13" t="s">
        <v>117</v>
      </c>
      <c r="AW232" s="13" t="s">
        <v>31</v>
      </c>
      <c r="AX232" s="13" t="s">
        <v>84</v>
      </c>
      <c r="AY232" s="262" t="s">
        <v>118</v>
      </c>
    </row>
    <row r="233" spans="2:65" s="1" customFormat="1" ht="16.5" customHeight="1">
      <c r="B233" s="36"/>
      <c r="C233" s="213" t="s">
        <v>408</v>
      </c>
      <c r="D233" s="213" t="s">
        <v>119</v>
      </c>
      <c r="E233" s="214" t="s">
        <v>409</v>
      </c>
      <c r="F233" s="215" t="s">
        <v>410</v>
      </c>
      <c r="G233" s="216" t="s">
        <v>294</v>
      </c>
      <c r="H233" s="217">
        <v>292</v>
      </c>
      <c r="I233" s="218"/>
      <c r="J233" s="219">
        <f>ROUND(I233*H233,2)</f>
        <v>0</v>
      </c>
      <c r="K233" s="215" t="s">
        <v>178</v>
      </c>
      <c r="L233" s="41"/>
      <c r="M233" s="220" t="s">
        <v>1</v>
      </c>
      <c r="N233" s="221" t="s">
        <v>41</v>
      </c>
      <c r="O233" s="84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AR233" s="224" t="s">
        <v>117</v>
      </c>
      <c r="AT233" s="224" t="s">
        <v>119</v>
      </c>
      <c r="AU233" s="224" t="s">
        <v>86</v>
      </c>
      <c r="AY233" s="15" t="s">
        <v>118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5" t="s">
        <v>84</v>
      </c>
      <c r="BK233" s="225">
        <f>ROUND(I233*H233,2)</f>
        <v>0</v>
      </c>
      <c r="BL233" s="15" t="s">
        <v>117</v>
      </c>
      <c r="BM233" s="224" t="s">
        <v>411</v>
      </c>
    </row>
    <row r="234" spans="2:65" s="1" customFormat="1" ht="16.5" customHeight="1">
      <c r="B234" s="36"/>
      <c r="C234" s="213" t="s">
        <v>412</v>
      </c>
      <c r="D234" s="213" t="s">
        <v>119</v>
      </c>
      <c r="E234" s="214" t="s">
        <v>413</v>
      </c>
      <c r="F234" s="215" t="s">
        <v>414</v>
      </c>
      <c r="G234" s="216" t="s">
        <v>177</v>
      </c>
      <c r="H234" s="217">
        <v>147.65</v>
      </c>
      <c r="I234" s="218"/>
      <c r="J234" s="219">
        <f>ROUND(I234*H234,2)</f>
        <v>0</v>
      </c>
      <c r="K234" s="215" t="s">
        <v>178</v>
      </c>
      <c r="L234" s="41"/>
      <c r="M234" s="220" t="s">
        <v>1</v>
      </c>
      <c r="N234" s="221" t="s">
        <v>41</v>
      </c>
      <c r="O234" s="84"/>
      <c r="P234" s="222">
        <f>O234*H234</f>
        <v>0</v>
      </c>
      <c r="Q234" s="222">
        <v>1E-05</v>
      </c>
      <c r="R234" s="222">
        <f>Q234*H234</f>
        <v>0.0014765000000000002</v>
      </c>
      <c r="S234" s="222">
        <v>0</v>
      </c>
      <c r="T234" s="223">
        <f>S234*H234</f>
        <v>0</v>
      </c>
      <c r="AR234" s="224" t="s">
        <v>117</v>
      </c>
      <c r="AT234" s="224" t="s">
        <v>119</v>
      </c>
      <c r="AU234" s="224" t="s">
        <v>86</v>
      </c>
      <c r="AY234" s="15" t="s">
        <v>118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5" t="s">
        <v>84</v>
      </c>
      <c r="BK234" s="225">
        <f>ROUND(I234*H234,2)</f>
        <v>0</v>
      </c>
      <c r="BL234" s="15" t="s">
        <v>117</v>
      </c>
      <c r="BM234" s="224" t="s">
        <v>415</v>
      </c>
    </row>
    <row r="235" spans="2:51" s="12" customFormat="1" ht="12">
      <c r="B235" s="240"/>
      <c r="C235" s="241"/>
      <c r="D235" s="242" t="s">
        <v>184</v>
      </c>
      <c r="E235" s="243" t="s">
        <v>1</v>
      </c>
      <c r="F235" s="244" t="s">
        <v>406</v>
      </c>
      <c r="G235" s="241"/>
      <c r="H235" s="245">
        <v>12.5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184</v>
      </c>
      <c r="AU235" s="251" t="s">
        <v>86</v>
      </c>
      <c r="AV235" s="12" t="s">
        <v>86</v>
      </c>
      <c r="AW235" s="12" t="s">
        <v>31</v>
      </c>
      <c r="AX235" s="12" t="s">
        <v>76</v>
      </c>
      <c r="AY235" s="251" t="s">
        <v>118</v>
      </c>
    </row>
    <row r="236" spans="2:51" s="12" customFormat="1" ht="12">
      <c r="B236" s="240"/>
      <c r="C236" s="241"/>
      <c r="D236" s="242" t="s">
        <v>184</v>
      </c>
      <c r="E236" s="243" t="s">
        <v>1</v>
      </c>
      <c r="F236" s="244" t="s">
        <v>416</v>
      </c>
      <c r="G236" s="241"/>
      <c r="H236" s="245">
        <v>135.15</v>
      </c>
      <c r="I236" s="246"/>
      <c r="J236" s="241"/>
      <c r="K236" s="241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184</v>
      </c>
      <c r="AU236" s="251" t="s">
        <v>86</v>
      </c>
      <c r="AV236" s="12" t="s">
        <v>86</v>
      </c>
      <c r="AW236" s="12" t="s">
        <v>31</v>
      </c>
      <c r="AX236" s="12" t="s">
        <v>76</v>
      </c>
      <c r="AY236" s="251" t="s">
        <v>118</v>
      </c>
    </row>
    <row r="237" spans="2:51" s="13" customFormat="1" ht="12">
      <c r="B237" s="252"/>
      <c r="C237" s="253"/>
      <c r="D237" s="242" t="s">
        <v>184</v>
      </c>
      <c r="E237" s="254" t="s">
        <v>1</v>
      </c>
      <c r="F237" s="255" t="s">
        <v>194</v>
      </c>
      <c r="G237" s="253"/>
      <c r="H237" s="256">
        <v>147.65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AT237" s="262" t="s">
        <v>184</v>
      </c>
      <c r="AU237" s="262" t="s">
        <v>86</v>
      </c>
      <c r="AV237" s="13" t="s">
        <v>117</v>
      </c>
      <c r="AW237" s="13" t="s">
        <v>31</v>
      </c>
      <c r="AX237" s="13" t="s">
        <v>84</v>
      </c>
      <c r="AY237" s="262" t="s">
        <v>118</v>
      </c>
    </row>
    <row r="238" spans="2:65" s="1" customFormat="1" ht="24" customHeight="1">
      <c r="B238" s="36"/>
      <c r="C238" s="213" t="s">
        <v>417</v>
      </c>
      <c r="D238" s="213" t="s">
        <v>119</v>
      </c>
      <c r="E238" s="214" t="s">
        <v>418</v>
      </c>
      <c r="F238" s="215" t="s">
        <v>419</v>
      </c>
      <c r="G238" s="216" t="s">
        <v>294</v>
      </c>
      <c r="H238" s="217">
        <v>4</v>
      </c>
      <c r="I238" s="218"/>
      <c r="J238" s="219">
        <f>ROUND(I238*H238,2)</f>
        <v>0</v>
      </c>
      <c r="K238" s="215" t="s">
        <v>178</v>
      </c>
      <c r="L238" s="41"/>
      <c r="M238" s="220" t="s">
        <v>1</v>
      </c>
      <c r="N238" s="221" t="s">
        <v>41</v>
      </c>
      <c r="O238" s="84"/>
      <c r="P238" s="222">
        <f>O238*H238</f>
        <v>0</v>
      </c>
      <c r="Q238" s="222">
        <v>0.1554</v>
      </c>
      <c r="R238" s="222">
        <f>Q238*H238</f>
        <v>0.6216</v>
      </c>
      <c r="S238" s="222">
        <v>0</v>
      </c>
      <c r="T238" s="223">
        <f>S238*H238</f>
        <v>0</v>
      </c>
      <c r="AR238" s="224" t="s">
        <v>117</v>
      </c>
      <c r="AT238" s="224" t="s">
        <v>119</v>
      </c>
      <c r="AU238" s="224" t="s">
        <v>86</v>
      </c>
      <c r="AY238" s="15" t="s">
        <v>118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5" t="s">
        <v>84</v>
      </c>
      <c r="BK238" s="225">
        <f>ROUND(I238*H238,2)</f>
        <v>0</v>
      </c>
      <c r="BL238" s="15" t="s">
        <v>117</v>
      </c>
      <c r="BM238" s="224" t="s">
        <v>420</v>
      </c>
    </row>
    <row r="239" spans="2:65" s="1" customFormat="1" ht="16.5" customHeight="1">
      <c r="B239" s="36"/>
      <c r="C239" s="263" t="s">
        <v>421</v>
      </c>
      <c r="D239" s="263" t="s">
        <v>233</v>
      </c>
      <c r="E239" s="264" t="s">
        <v>422</v>
      </c>
      <c r="F239" s="265" t="s">
        <v>423</v>
      </c>
      <c r="G239" s="266" t="s">
        <v>294</v>
      </c>
      <c r="H239" s="267">
        <v>4</v>
      </c>
      <c r="I239" s="268"/>
      <c r="J239" s="269">
        <f>ROUND(I239*H239,2)</f>
        <v>0</v>
      </c>
      <c r="K239" s="265" t="s">
        <v>263</v>
      </c>
      <c r="L239" s="270"/>
      <c r="M239" s="271" t="s">
        <v>1</v>
      </c>
      <c r="N239" s="272" t="s">
        <v>41</v>
      </c>
      <c r="O239" s="84"/>
      <c r="P239" s="222">
        <f>O239*H239</f>
        <v>0</v>
      </c>
      <c r="Q239" s="222">
        <v>0.085</v>
      </c>
      <c r="R239" s="222">
        <f>Q239*H239</f>
        <v>0.34</v>
      </c>
      <c r="S239" s="222">
        <v>0</v>
      </c>
      <c r="T239" s="223">
        <f>S239*H239</f>
        <v>0</v>
      </c>
      <c r="AR239" s="224" t="s">
        <v>147</v>
      </c>
      <c r="AT239" s="224" t="s">
        <v>233</v>
      </c>
      <c r="AU239" s="224" t="s">
        <v>86</v>
      </c>
      <c r="AY239" s="15" t="s">
        <v>118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5" t="s">
        <v>84</v>
      </c>
      <c r="BK239" s="225">
        <f>ROUND(I239*H239,2)</f>
        <v>0</v>
      </c>
      <c r="BL239" s="15" t="s">
        <v>117</v>
      </c>
      <c r="BM239" s="224" t="s">
        <v>424</v>
      </c>
    </row>
    <row r="240" spans="2:65" s="1" customFormat="1" ht="24" customHeight="1">
      <c r="B240" s="36"/>
      <c r="C240" s="213" t="s">
        <v>425</v>
      </c>
      <c r="D240" s="213" t="s">
        <v>119</v>
      </c>
      <c r="E240" s="214" t="s">
        <v>426</v>
      </c>
      <c r="F240" s="215" t="s">
        <v>427</v>
      </c>
      <c r="G240" s="216" t="s">
        <v>294</v>
      </c>
      <c r="H240" s="217">
        <v>311.5</v>
      </c>
      <c r="I240" s="218"/>
      <c r="J240" s="219">
        <f>ROUND(I240*H240,2)</f>
        <v>0</v>
      </c>
      <c r="K240" s="215" t="s">
        <v>178</v>
      </c>
      <c r="L240" s="41"/>
      <c r="M240" s="220" t="s">
        <v>1</v>
      </c>
      <c r="N240" s="221" t="s">
        <v>41</v>
      </c>
      <c r="O240" s="84"/>
      <c r="P240" s="222">
        <f>O240*H240</f>
        <v>0</v>
      </c>
      <c r="Q240" s="222">
        <v>0.16849</v>
      </c>
      <c r="R240" s="222">
        <f>Q240*H240</f>
        <v>52.484635</v>
      </c>
      <c r="S240" s="222">
        <v>0</v>
      </c>
      <c r="T240" s="223">
        <f>S240*H240</f>
        <v>0</v>
      </c>
      <c r="AR240" s="224" t="s">
        <v>117</v>
      </c>
      <c r="AT240" s="224" t="s">
        <v>119</v>
      </c>
      <c r="AU240" s="224" t="s">
        <v>86</v>
      </c>
      <c r="AY240" s="15" t="s">
        <v>118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5" t="s">
        <v>84</v>
      </c>
      <c r="BK240" s="225">
        <f>ROUND(I240*H240,2)</f>
        <v>0</v>
      </c>
      <c r="BL240" s="15" t="s">
        <v>117</v>
      </c>
      <c r="BM240" s="224" t="s">
        <v>428</v>
      </c>
    </row>
    <row r="241" spans="2:65" s="1" customFormat="1" ht="16.5" customHeight="1">
      <c r="B241" s="36"/>
      <c r="C241" s="263" t="s">
        <v>429</v>
      </c>
      <c r="D241" s="263" t="s">
        <v>233</v>
      </c>
      <c r="E241" s="264" t="s">
        <v>430</v>
      </c>
      <c r="F241" s="265" t="s">
        <v>431</v>
      </c>
      <c r="G241" s="266" t="s">
        <v>294</v>
      </c>
      <c r="H241" s="267">
        <v>311.5</v>
      </c>
      <c r="I241" s="268"/>
      <c r="J241" s="269">
        <f>ROUND(I241*H241,2)</f>
        <v>0</v>
      </c>
      <c r="K241" s="265" t="s">
        <v>263</v>
      </c>
      <c r="L241" s="270"/>
      <c r="M241" s="271" t="s">
        <v>1</v>
      </c>
      <c r="N241" s="272" t="s">
        <v>41</v>
      </c>
      <c r="O241" s="84"/>
      <c r="P241" s="222">
        <f>O241*H241</f>
        <v>0</v>
      </c>
      <c r="Q241" s="222">
        <v>0.058</v>
      </c>
      <c r="R241" s="222">
        <f>Q241*H241</f>
        <v>18.067</v>
      </c>
      <c r="S241" s="222">
        <v>0</v>
      </c>
      <c r="T241" s="223">
        <f>S241*H241</f>
        <v>0</v>
      </c>
      <c r="AR241" s="224" t="s">
        <v>147</v>
      </c>
      <c r="AT241" s="224" t="s">
        <v>233</v>
      </c>
      <c r="AU241" s="224" t="s">
        <v>86</v>
      </c>
      <c r="AY241" s="15" t="s">
        <v>118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5" t="s">
        <v>84</v>
      </c>
      <c r="BK241" s="225">
        <f>ROUND(I241*H241,2)</f>
        <v>0</v>
      </c>
      <c r="BL241" s="15" t="s">
        <v>117</v>
      </c>
      <c r="BM241" s="224" t="s">
        <v>432</v>
      </c>
    </row>
    <row r="242" spans="2:65" s="1" customFormat="1" ht="16.5" customHeight="1">
      <c r="B242" s="36"/>
      <c r="C242" s="213" t="s">
        <v>433</v>
      </c>
      <c r="D242" s="213" t="s">
        <v>119</v>
      </c>
      <c r="E242" s="214" t="s">
        <v>434</v>
      </c>
      <c r="F242" s="215" t="s">
        <v>435</v>
      </c>
      <c r="G242" s="216" t="s">
        <v>294</v>
      </c>
      <c r="H242" s="217">
        <v>618.2</v>
      </c>
      <c r="I242" s="218"/>
      <c r="J242" s="219">
        <f>ROUND(I242*H242,2)</f>
        <v>0</v>
      </c>
      <c r="K242" s="215" t="s">
        <v>178</v>
      </c>
      <c r="L242" s="41"/>
      <c r="M242" s="220" t="s">
        <v>1</v>
      </c>
      <c r="N242" s="221" t="s">
        <v>41</v>
      </c>
      <c r="O242" s="84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AR242" s="224" t="s">
        <v>117</v>
      </c>
      <c r="AT242" s="224" t="s">
        <v>119</v>
      </c>
      <c r="AU242" s="224" t="s">
        <v>86</v>
      </c>
      <c r="AY242" s="15" t="s">
        <v>118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5" t="s">
        <v>84</v>
      </c>
      <c r="BK242" s="225">
        <f>ROUND(I242*H242,2)</f>
        <v>0</v>
      </c>
      <c r="BL242" s="15" t="s">
        <v>117</v>
      </c>
      <c r="BM242" s="224" t="s">
        <v>436</v>
      </c>
    </row>
    <row r="243" spans="2:65" s="1" customFormat="1" ht="24" customHeight="1">
      <c r="B243" s="36"/>
      <c r="C243" s="213" t="s">
        <v>437</v>
      </c>
      <c r="D243" s="213" t="s">
        <v>119</v>
      </c>
      <c r="E243" s="214" t="s">
        <v>438</v>
      </c>
      <c r="F243" s="215" t="s">
        <v>439</v>
      </c>
      <c r="G243" s="216" t="s">
        <v>177</v>
      </c>
      <c r="H243" s="217">
        <v>767</v>
      </c>
      <c r="I243" s="218"/>
      <c r="J243" s="219">
        <f>ROUND(I243*H243,2)</f>
        <v>0</v>
      </c>
      <c r="K243" s="215" t="s">
        <v>178</v>
      </c>
      <c r="L243" s="41"/>
      <c r="M243" s="220" t="s">
        <v>1</v>
      </c>
      <c r="N243" s="221" t="s">
        <v>41</v>
      </c>
      <c r="O243" s="84"/>
      <c r="P243" s="222">
        <f>O243*H243</f>
        <v>0</v>
      </c>
      <c r="Q243" s="222">
        <v>0</v>
      </c>
      <c r="R243" s="222">
        <f>Q243*H243</f>
        <v>0</v>
      </c>
      <c r="S243" s="222">
        <v>0.02</v>
      </c>
      <c r="T243" s="223">
        <f>S243*H243</f>
        <v>15.34</v>
      </c>
      <c r="AR243" s="224" t="s">
        <v>117</v>
      </c>
      <c r="AT243" s="224" t="s">
        <v>119</v>
      </c>
      <c r="AU243" s="224" t="s">
        <v>86</v>
      </c>
      <c r="AY243" s="15" t="s">
        <v>118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5" t="s">
        <v>84</v>
      </c>
      <c r="BK243" s="225">
        <f>ROUND(I243*H243,2)</f>
        <v>0</v>
      </c>
      <c r="BL243" s="15" t="s">
        <v>117</v>
      </c>
      <c r="BM243" s="224" t="s">
        <v>440</v>
      </c>
    </row>
    <row r="244" spans="2:65" s="1" customFormat="1" ht="24" customHeight="1">
      <c r="B244" s="36"/>
      <c r="C244" s="213" t="s">
        <v>441</v>
      </c>
      <c r="D244" s="213" t="s">
        <v>119</v>
      </c>
      <c r="E244" s="214" t="s">
        <v>442</v>
      </c>
      <c r="F244" s="215" t="s">
        <v>443</v>
      </c>
      <c r="G244" s="216" t="s">
        <v>294</v>
      </c>
      <c r="H244" s="217">
        <v>20</v>
      </c>
      <c r="I244" s="218"/>
      <c r="J244" s="219">
        <f>ROUND(I244*H244,2)</f>
        <v>0</v>
      </c>
      <c r="K244" s="215" t="s">
        <v>178</v>
      </c>
      <c r="L244" s="41"/>
      <c r="M244" s="220" t="s">
        <v>1</v>
      </c>
      <c r="N244" s="221" t="s">
        <v>41</v>
      </c>
      <c r="O244" s="84"/>
      <c r="P244" s="222">
        <f>O244*H244</f>
        <v>0</v>
      </c>
      <c r="Q244" s="222">
        <v>0</v>
      </c>
      <c r="R244" s="222">
        <f>Q244*H244</f>
        <v>0</v>
      </c>
      <c r="S244" s="222">
        <v>0.035</v>
      </c>
      <c r="T244" s="223">
        <f>S244*H244</f>
        <v>0.7000000000000001</v>
      </c>
      <c r="AR244" s="224" t="s">
        <v>117</v>
      </c>
      <c r="AT244" s="224" t="s">
        <v>119</v>
      </c>
      <c r="AU244" s="224" t="s">
        <v>86</v>
      </c>
      <c r="AY244" s="15" t="s">
        <v>118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5" t="s">
        <v>84</v>
      </c>
      <c r="BK244" s="225">
        <f>ROUND(I244*H244,2)</f>
        <v>0</v>
      </c>
      <c r="BL244" s="15" t="s">
        <v>117</v>
      </c>
      <c r="BM244" s="224" t="s">
        <v>444</v>
      </c>
    </row>
    <row r="245" spans="2:65" s="1" customFormat="1" ht="24" customHeight="1">
      <c r="B245" s="36"/>
      <c r="C245" s="213" t="s">
        <v>445</v>
      </c>
      <c r="D245" s="213" t="s">
        <v>119</v>
      </c>
      <c r="E245" s="214" t="s">
        <v>446</v>
      </c>
      <c r="F245" s="215" t="s">
        <v>447</v>
      </c>
      <c r="G245" s="216" t="s">
        <v>376</v>
      </c>
      <c r="H245" s="217">
        <v>1</v>
      </c>
      <c r="I245" s="218"/>
      <c r="J245" s="219">
        <f>ROUND(I245*H245,2)</f>
        <v>0</v>
      </c>
      <c r="K245" s="215" t="s">
        <v>178</v>
      </c>
      <c r="L245" s="41"/>
      <c r="M245" s="220" t="s">
        <v>1</v>
      </c>
      <c r="N245" s="221" t="s">
        <v>41</v>
      </c>
      <c r="O245" s="84"/>
      <c r="P245" s="222">
        <f>O245*H245</f>
        <v>0</v>
      </c>
      <c r="Q245" s="222">
        <v>0</v>
      </c>
      <c r="R245" s="222">
        <f>Q245*H245</f>
        <v>0</v>
      </c>
      <c r="S245" s="222">
        <v>0.082</v>
      </c>
      <c r="T245" s="223">
        <f>S245*H245</f>
        <v>0.082</v>
      </c>
      <c r="AR245" s="224" t="s">
        <v>117</v>
      </c>
      <c r="AT245" s="224" t="s">
        <v>119</v>
      </c>
      <c r="AU245" s="224" t="s">
        <v>86</v>
      </c>
      <c r="AY245" s="15" t="s">
        <v>118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5" t="s">
        <v>84</v>
      </c>
      <c r="BK245" s="225">
        <f>ROUND(I245*H245,2)</f>
        <v>0</v>
      </c>
      <c r="BL245" s="15" t="s">
        <v>117</v>
      </c>
      <c r="BM245" s="224" t="s">
        <v>448</v>
      </c>
    </row>
    <row r="246" spans="2:65" s="1" customFormat="1" ht="24" customHeight="1">
      <c r="B246" s="36"/>
      <c r="C246" s="213" t="s">
        <v>449</v>
      </c>
      <c r="D246" s="213" t="s">
        <v>119</v>
      </c>
      <c r="E246" s="214" t="s">
        <v>450</v>
      </c>
      <c r="F246" s="215" t="s">
        <v>451</v>
      </c>
      <c r="G246" s="216" t="s">
        <v>376</v>
      </c>
      <c r="H246" s="217">
        <v>1</v>
      </c>
      <c r="I246" s="218"/>
      <c r="J246" s="219">
        <f>ROUND(I246*H246,2)</f>
        <v>0</v>
      </c>
      <c r="K246" s="215" t="s">
        <v>178</v>
      </c>
      <c r="L246" s="41"/>
      <c r="M246" s="220" t="s">
        <v>1</v>
      </c>
      <c r="N246" s="221" t="s">
        <v>41</v>
      </c>
      <c r="O246" s="84"/>
      <c r="P246" s="222">
        <f>O246*H246</f>
        <v>0</v>
      </c>
      <c r="Q246" s="222">
        <v>0</v>
      </c>
      <c r="R246" s="222">
        <f>Q246*H246</f>
        <v>0</v>
      </c>
      <c r="S246" s="222">
        <v>0.004</v>
      </c>
      <c r="T246" s="223">
        <f>S246*H246</f>
        <v>0.004</v>
      </c>
      <c r="AR246" s="224" t="s">
        <v>117</v>
      </c>
      <c r="AT246" s="224" t="s">
        <v>119</v>
      </c>
      <c r="AU246" s="224" t="s">
        <v>86</v>
      </c>
      <c r="AY246" s="15" t="s">
        <v>118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5" t="s">
        <v>84</v>
      </c>
      <c r="BK246" s="225">
        <f>ROUND(I246*H246,2)</f>
        <v>0</v>
      </c>
      <c r="BL246" s="15" t="s">
        <v>117</v>
      </c>
      <c r="BM246" s="224" t="s">
        <v>452</v>
      </c>
    </row>
    <row r="247" spans="2:65" s="1" customFormat="1" ht="24" customHeight="1">
      <c r="B247" s="36"/>
      <c r="C247" s="213" t="s">
        <v>453</v>
      </c>
      <c r="D247" s="213" t="s">
        <v>119</v>
      </c>
      <c r="E247" s="214" t="s">
        <v>454</v>
      </c>
      <c r="F247" s="215" t="s">
        <v>455</v>
      </c>
      <c r="G247" s="216" t="s">
        <v>177</v>
      </c>
      <c r="H247" s="217">
        <v>17.005</v>
      </c>
      <c r="I247" s="218"/>
      <c r="J247" s="219">
        <f>ROUND(I247*H247,2)</f>
        <v>0</v>
      </c>
      <c r="K247" s="215" t="s">
        <v>178</v>
      </c>
      <c r="L247" s="41"/>
      <c r="M247" s="220" t="s">
        <v>1</v>
      </c>
      <c r="N247" s="221" t="s">
        <v>41</v>
      </c>
      <c r="O247" s="84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AR247" s="224" t="s">
        <v>117</v>
      </c>
      <c r="AT247" s="224" t="s">
        <v>119</v>
      </c>
      <c r="AU247" s="224" t="s">
        <v>86</v>
      </c>
      <c r="AY247" s="15" t="s">
        <v>118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5" t="s">
        <v>84</v>
      </c>
      <c r="BK247" s="225">
        <f>ROUND(I247*H247,2)</f>
        <v>0</v>
      </c>
      <c r="BL247" s="15" t="s">
        <v>117</v>
      </c>
      <c r="BM247" s="224" t="s">
        <v>456</v>
      </c>
    </row>
    <row r="248" spans="2:51" s="12" customFormat="1" ht="12">
      <c r="B248" s="240"/>
      <c r="C248" s="241"/>
      <c r="D248" s="242" t="s">
        <v>184</v>
      </c>
      <c r="E248" s="243" t="s">
        <v>1</v>
      </c>
      <c r="F248" s="244" t="s">
        <v>457</v>
      </c>
      <c r="G248" s="241"/>
      <c r="H248" s="245">
        <v>17.005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184</v>
      </c>
      <c r="AU248" s="251" t="s">
        <v>86</v>
      </c>
      <c r="AV248" s="12" t="s">
        <v>86</v>
      </c>
      <c r="AW248" s="12" t="s">
        <v>31</v>
      </c>
      <c r="AX248" s="12" t="s">
        <v>84</v>
      </c>
      <c r="AY248" s="251" t="s">
        <v>118</v>
      </c>
    </row>
    <row r="249" spans="2:65" s="1" customFormat="1" ht="16.5" customHeight="1">
      <c r="B249" s="36"/>
      <c r="C249" s="213" t="s">
        <v>458</v>
      </c>
      <c r="D249" s="213" t="s">
        <v>119</v>
      </c>
      <c r="E249" s="214" t="s">
        <v>459</v>
      </c>
      <c r="F249" s="215" t="s">
        <v>460</v>
      </c>
      <c r="G249" s="216" t="s">
        <v>236</v>
      </c>
      <c r="H249" s="217">
        <v>74.693</v>
      </c>
      <c r="I249" s="218"/>
      <c r="J249" s="219">
        <f>ROUND(I249*H249,2)</f>
        <v>0</v>
      </c>
      <c r="K249" s="215" t="s">
        <v>178</v>
      </c>
      <c r="L249" s="41"/>
      <c r="M249" s="220" t="s">
        <v>1</v>
      </c>
      <c r="N249" s="221" t="s">
        <v>41</v>
      </c>
      <c r="O249" s="84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AR249" s="224" t="s">
        <v>117</v>
      </c>
      <c r="AT249" s="224" t="s">
        <v>119</v>
      </c>
      <c r="AU249" s="224" t="s">
        <v>86</v>
      </c>
      <c r="AY249" s="15" t="s">
        <v>118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5" t="s">
        <v>84</v>
      </c>
      <c r="BK249" s="225">
        <f>ROUND(I249*H249,2)</f>
        <v>0</v>
      </c>
      <c r="BL249" s="15" t="s">
        <v>117</v>
      </c>
      <c r="BM249" s="224" t="s">
        <v>461</v>
      </c>
    </row>
    <row r="250" spans="2:51" s="12" customFormat="1" ht="12">
      <c r="B250" s="240"/>
      <c r="C250" s="241"/>
      <c r="D250" s="242" t="s">
        <v>184</v>
      </c>
      <c r="E250" s="243" t="s">
        <v>1</v>
      </c>
      <c r="F250" s="244" t="s">
        <v>462</v>
      </c>
      <c r="G250" s="241"/>
      <c r="H250" s="245">
        <v>56.323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184</v>
      </c>
      <c r="AU250" s="251" t="s">
        <v>86</v>
      </c>
      <c r="AV250" s="12" t="s">
        <v>86</v>
      </c>
      <c r="AW250" s="12" t="s">
        <v>31</v>
      </c>
      <c r="AX250" s="12" t="s">
        <v>76</v>
      </c>
      <c r="AY250" s="251" t="s">
        <v>118</v>
      </c>
    </row>
    <row r="251" spans="2:51" s="12" customFormat="1" ht="12">
      <c r="B251" s="240"/>
      <c r="C251" s="241"/>
      <c r="D251" s="242" t="s">
        <v>184</v>
      </c>
      <c r="E251" s="243" t="s">
        <v>1</v>
      </c>
      <c r="F251" s="244" t="s">
        <v>463</v>
      </c>
      <c r="G251" s="241"/>
      <c r="H251" s="245">
        <v>15.554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184</v>
      </c>
      <c r="AU251" s="251" t="s">
        <v>86</v>
      </c>
      <c r="AV251" s="12" t="s">
        <v>86</v>
      </c>
      <c r="AW251" s="12" t="s">
        <v>31</v>
      </c>
      <c r="AX251" s="12" t="s">
        <v>76</v>
      </c>
      <c r="AY251" s="251" t="s">
        <v>118</v>
      </c>
    </row>
    <row r="252" spans="2:51" s="12" customFormat="1" ht="12">
      <c r="B252" s="240"/>
      <c r="C252" s="241"/>
      <c r="D252" s="242" t="s">
        <v>184</v>
      </c>
      <c r="E252" s="243" t="s">
        <v>1</v>
      </c>
      <c r="F252" s="244" t="s">
        <v>464</v>
      </c>
      <c r="G252" s="241"/>
      <c r="H252" s="245">
        <v>2.816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184</v>
      </c>
      <c r="AU252" s="251" t="s">
        <v>86</v>
      </c>
      <c r="AV252" s="12" t="s">
        <v>86</v>
      </c>
      <c r="AW252" s="12" t="s">
        <v>31</v>
      </c>
      <c r="AX252" s="12" t="s">
        <v>76</v>
      </c>
      <c r="AY252" s="251" t="s">
        <v>118</v>
      </c>
    </row>
    <row r="253" spans="2:51" s="13" customFormat="1" ht="12">
      <c r="B253" s="252"/>
      <c r="C253" s="253"/>
      <c r="D253" s="242" t="s">
        <v>184</v>
      </c>
      <c r="E253" s="254" t="s">
        <v>1</v>
      </c>
      <c r="F253" s="255" t="s">
        <v>194</v>
      </c>
      <c r="G253" s="253"/>
      <c r="H253" s="256">
        <v>74.693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AT253" s="262" t="s">
        <v>184</v>
      </c>
      <c r="AU253" s="262" t="s">
        <v>86</v>
      </c>
      <c r="AV253" s="13" t="s">
        <v>117</v>
      </c>
      <c r="AW253" s="13" t="s">
        <v>31</v>
      </c>
      <c r="AX253" s="13" t="s">
        <v>84</v>
      </c>
      <c r="AY253" s="262" t="s">
        <v>118</v>
      </c>
    </row>
    <row r="254" spans="2:65" s="1" customFormat="1" ht="24" customHeight="1">
      <c r="B254" s="36"/>
      <c r="C254" s="213" t="s">
        <v>465</v>
      </c>
      <c r="D254" s="213" t="s">
        <v>119</v>
      </c>
      <c r="E254" s="214" t="s">
        <v>466</v>
      </c>
      <c r="F254" s="215" t="s">
        <v>467</v>
      </c>
      <c r="G254" s="216" t="s">
        <v>236</v>
      </c>
      <c r="H254" s="217">
        <v>672.237</v>
      </c>
      <c r="I254" s="218"/>
      <c r="J254" s="219">
        <f>ROUND(I254*H254,2)</f>
        <v>0</v>
      </c>
      <c r="K254" s="215" t="s">
        <v>178</v>
      </c>
      <c r="L254" s="41"/>
      <c r="M254" s="220" t="s">
        <v>1</v>
      </c>
      <c r="N254" s="221" t="s">
        <v>41</v>
      </c>
      <c r="O254" s="84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AR254" s="224" t="s">
        <v>117</v>
      </c>
      <c r="AT254" s="224" t="s">
        <v>119</v>
      </c>
      <c r="AU254" s="224" t="s">
        <v>86</v>
      </c>
      <c r="AY254" s="15" t="s">
        <v>118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5" t="s">
        <v>84</v>
      </c>
      <c r="BK254" s="225">
        <f>ROUND(I254*H254,2)</f>
        <v>0</v>
      </c>
      <c r="BL254" s="15" t="s">
        <v>117</v>
      </c>
      <c r="BM254" s="224" t="s">
        <v>468</v>
      </c>
    </row>
    <row r="255" spans="2:51" s="12" customFormat="1" ht="12">
      <c r="B255" s="240"/>
      <c r="C255" s="241"/>
      <c r="D255" s="242" t="s">
        <v>184</v>
      </c>
      <c r="E255" s="241"/>
      <c r="F255" s="244" t="s">
        <v>469</v>
      </c>
      <c r="G255" s="241"/>
      <c r="H255" s="245">
        <v>672.237</v>
      </c>
      <c r="I255" s="246"/>
      <c r="J255" s="241"/>
      <c r="K255" s="241"/>
      <c r="L255" s="247"/>
      <c r="M255" s="248"/>
      <c r="N255" s="249"/>
      <c r="O255" s="249"/>
      <c r="P255" s="249"/>
      <c r="Q255" s="249"/>
      <c r="R255" s="249"/>
      <c r="S255" s="249"/>
      <c r="T255" s="250"/>
      <c r="AT255" s="251" t="s">
        <v>184</v>
      </c>
      <c r="AU255" s="251" t="s">
        <v>86</v>
      </c>
      <c r="AV255" s="12" t="s">
        <v>86</v>
      </c>
      <c r="AW255" s="12" t="s">
        <v>4</v>
      </c>
      <c r="AX255" s="12" t="s">
        <v>84</v>
      </c>
      <c r="AY255" s="251" t="s">
        <v>118</v>
      </c>
    </row>
    <row r="256" spans="2:65" s="1" customFormat="1" ht="16.5" customHeight="1">
      <c r="B256" s="36"/>
      <c r="C256" s="213" t="s">
        <v>470</v>
      </c>
      <c r="D256" s="213" t="s">
        <v>119</v>
      </c>
      <c r="E256" s="214" t="s">
        <v>471</v>
      </c>
      <c r="F256" s="215" t="s">
        <v>472</v>
      </c>
      <c r="G256" s="216" t="s">
        <v>236</v>
      </c>
      <c r="H256" s="217">
        <v>0.385</v>
      </c>
      <c r="I256" s="218"/>
      <c r="J256" s="219">
        <f>ROUND(I256*H256,2)</f>
        <v>0</v>
      </c>
      <c r="K256" s="215" t="s">
        <v>178</v>
      </c>
      <c r="L256" s="41"/>
      <c r="M256" s="220" t="s">
        <v>1</v>
      </c>
      <c r="N256" s="221" t="s">
        <v>41</v>
      </c>
      <c r="O256" s="84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AR256" s="224" t="s">
        <v>117</v>
      </c>
      <c r="AT256" s="224" t="s">
        <v>119</v>
      </c>
      <c r="AU256" s="224" t="s">
        <v>86</v>
      </c>
      <c r="AY256" s="15" t="s">
        <v>118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5" t="s">
        <v>84</v>
      </c>
      <c r="BK256" s="225">
        <f>ROUND(I256*H256,2)</f>
        <v>0</v>
      </c>
      <c r="BL256" s="15" t="s">
        <v>117</v>
      </c>
      <c r="BM256" s="224" t="s">
        <v>473</v>
      </c>
    </row>
    <row r="257" spans="2:51" s="12" customFormat="1" ht="12">
      <c r="B257" s="240"/>
      <c r="C257" s="241"/>
      <c r="D257" s="242" t="s">
        <v>184</v>
      </c>
      <c r="E257" s="243" t="s">
        <v>1</v>
      </c>
      <c r="F257" s="244" t="s">
        <v>474</v>
      </c>
      <c r="G257" s="241"/>
      <c r="H257" s="245">
        <v>0.384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184</v>
      </c>
      <c r="AU257" s="251" t="s">
        <v>86</v>
      </c>
      <c r="AV257" s="12" t="s">
        <v>86</v>
      </c>
      <c r="AW257" s="12" t="s">
        <v>31</v>
      </c>
      <c r="AX257" s="12" t="s">
        <v>76</v>
      </c>
      <c r="AY257" s="251" t="s">
        <v>118</v>
      </c>
    </row>
    <row r="258" spans="2:51" s="12" customFormat="1" ht="12">
      <c r="B258" s="240"/>
      <c r="C258" s="241"/>
      <c r="D258" s="242" t="s">
        <v>184</v>
      </c>
      <c r="E258" s="243" t="s">
        <v>1</v>
      </c>
      <c r="F258" s="244" t="s">
        <v>475</v>
      </c>
      <c r="G258" s="241"/>
      <c r="H258" s="245">
        <v>0.001</v>
      </c>
      <c r="I258" s="246"/>
      <c r="J258" s="241"/>
      <c r="K258" s="241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184</v>
      </c>
      <c r="AU258" s="251" t="s">
        <v>86</v>
      </c>
      <c r="AV258" s="12" t="s">
        <v>86</v>
      </c>
      <c r="AW258" s="12" t="s">
        <v>31</v>
      </c>
      <c r="AX258" s="12" t="s">
        <v>76</v>
      </c>
      <c r="AY258" s="251" t="s">
        <v>118</v>
      </c>
    </row>
    <row r="259" spans="2:51" s="13" customFormat="1" ht="12">
      <c r="B259" s="252"/>
      <c r="C259" s="253"/>
      <c r="D259" s="242" t="s">
        <v>184</v>
      </c>
      <c r="E259" s="254" t="s">
        <v>1</v>
      </c>
      <c r="F259" s="255" t="s">
        <v>194</v>
      </c>
      <c r="G259" s="253"/>
      <c r="H259" s="256">
        <v>0.385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AT259" s="262" t="s">
        <v>184</v>
      </c>
      <c r="AU259" s="262" t="s">
        <v>86</v>
      </c>
      <c r="AV259" s="13" t="s">
        <v>117</v>
      </c>
      <c r="AW259" s="13" t="s">
        <v>31</v>
      </c>
      <c r="AX259" s="13" t="s">
        <v>84</v>
      </c>
      <c r="AY259" s="262" t="s">
        <v>118</v>
      </c>
    </row>
    <row r="260" spans="2:65" s="1" customFormat="1" ht="24" customHeight="1">
      <c r="B260" s="36"/>
      <c r="C260" s="213" t="s">
        <v>476</v>
      </c>
      <c r="D260" s="213" t="s">
        <v>119</v>
      </c>
      <c r="E260" s="214" t="s">
        <v>477</v>
      </c>
      <c r="F260" s="215" t="s">
        <v>478</v>
      </c>
      <c r="G260" s="216" t="s">
        <v>236</v>
      </c>
      <c r="H260" s="217">
        <v>3.465</v>
      </c>
      <c r="I260" s="218"/>
      <c r="J260" s="219">
        <f>ROUND(I260*H260,2)</f>
        <v>0</v>
      </c>
      <c r="K260" s="215" t="s">
        <v>178</v>
      </c>
      <c r="L260" s="41"/>
      <c r="M260" s="220" t="s">
        <v>1</v>
      </c>
      <c r="N260" s="221" t="s">
        <v>41</v>
      </c>
      <c r="O260" s="84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AR260" s="224" t="s">
        <v>117</v>
      </c>
      <c r="AT260" s="224" t="s">
        <v>119</v>
      </c>
      <c r="AU260" s="224" t="s">
        <v>86</v>
      </c>
      <c r="AY260" s="15" t="s">
        <v>118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5" t="s">
        <v>84</v>
      </c>
      <c r="BK260" s="225">
        <f>ROUND(I260*H260,2)</f>
        <v>0</v>
      </c>
      <c r="BL260" s="15" t="s">
        <v>117</v>
      </c>
      <c r="BM260" s="224" t="s">
        <v>479</v>
      </c>
    </row>
    <row r="261" spans="2:51" s="12" customFormat="1" ht="12">
      <c r="B261" s="240"/>
      <c r="C261" s="241"/>
      <c r="D261" s="242" t="s">
        <v>184</v>
      </c>
      <c r="E261" s="241"/>
      <c r="F261" s="244" t="s">
        <v>480</v>
      </c>
      <c r="G261" s="241"/>
      <c r="H261" s="245">
        <v>3.465</v>
      </c>
      <c r="I261" s="246"/>
      <c r="J261" s="241"/>
      <c r="K261" s="241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184</v>
      </c>
      <c r="AU261" s="251" t="s">
        <v>86</v>
      </c>
      <c r="AV261" s="12" t="s">
        <v>86</v>
      </c>
      <c r="AW261" s="12" t="s">
        <v>4</v>
      </c>
      <c r="AX261" s="12" t="s">
        <v>84</v>
      </c>
      <c r="AY261" s="251" t="s">
        <v>118</v>
      </c>
    </row>
    <row r="262" spans="2:65" s="1" customFormat="1" ht="24" customHeight="1">
      <c r="B262" s="36"/>
      <c r="C262" s="213" t="s">
        <v>481</v>
      </c>
      <c r="D262" s="213" t="s">
        <v>119</v>
      </c>
      <c r="E262" s="214" t="s">
        <v>482</v>
      </c>
      <c r="F262" s="215" t="s">
        <v>483</v>
      </c>
      <c r="G262" s="216" t="s">
        <v>236</v>
      </c>
      <c r="H262" s="217">
        <v>0.384</v>
      </c>
      <c r="I262" s="218"/>
      <c r="J262" s="219">
        <f>ROUND(I262*H262,2)</f>
        <v>0</v>
      </c>
      <c r="K262" s="215" t="s">
        <v>178</v>
      </c>
      <c r="L262" s="41"/>
      <c r="M262" s="220" t="s">
        <v>1</v>
      </c>
      <c r="N262" s="221" t="s">
        <v>41</v>
      </c>
      <c r="O262" s="84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AR262" s="224" t="s">
        <v>117</v>
      </c>
      <c r="AT262" s="224" t="s">
        <v>119</v>
      </c>
      <c r="AU262" s="224" t="s">
        <v>86</v>
      </c>
      <c r="AY262" s="15" t="s">
        <v>118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5" t="s">
        <v>84</v>
      </c>
      <c r="BK262" s="225">
        <f>ROUND(I262*H262,2)</f>
        <v>0</v>
      </c>
      <c r="BL262" s="15" t="s">
        <v>117</v>
      </c>
      <c r="BM262" s="224" t="s">
        <v>484</v>
      </c>
    </row>
    <row r="263" spans="2:51" s="12" customFormat="1" ht="12">
      <c r="B263" s="240"/>
      <c r="C263" s="241"/>
      <c r="D263" s="242" t="s">
        <v>184</v>
      </c>
      <c r="E263" s="243" t="s">
        <v>1</v>
      </c>
      <c r="F263" s="244" t="s">
        <v>485</v>
      </c>
      <c r="G263" s="241"/>
      <c r="H263" s="245">
        <v>0.384</v>
      </c>
      <c r="I263" s="246"/>
      <c r="J263" s="241"/>
      <c r="K263" s="241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184</v>
      </c>
      <c r="AU263" s="251" t="s">
        <v>86</v>
      </c>
      <c r="AV263" s="12" t="s">
        <v>86</v>
      </c>
      <c r="AW263" s="12" t="s">
        <v>31</v>
      </c>
      <c r="AX263" s="12" t="s">
        <v>84</v>
      </c>
      <c r="AY263" s="251" t="s">
        <v>118</v>
      </c>
    </row>
    <row r="264" spans="2:65" s="1" customFormat="1" ht="24" customHeight="1">
      <c r="B264" s="36"/>
      <c r="C264" s="213" t="s">
        <v>486</v>
      </c>
      <c r="D264" s="213" t="s">
        <v>119</v>
      </c>
      <c r="E264" s="214" t="s">
        <v>487</v>
      </c>
      <c r="F264" s="215" t="s">
        <v>488</v>
      </c>
      <c r="G264" s="216" t="s">
        <v>236</v>
      </c>
      <c r="H264" s="217">
        <v>74.693</v>
      </c>
      <c r="I264" s="218"/>
      <c r="J264" s="219">
        <f>ROUND(I264*H264,2)</f>
        <v>0</v>
      </c>
      <c r="K264" s="215" t="s">
        <v>178</v>
      </c>
      <c r="L264" s="41"/>
      <c r="M264" s="220" t="s">
        <v>1</v>
      </c>
      <c r="N264" s="221" t="s">
        <v>41</v>
      </c>
      <c r="O264" s="84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AR264" s="224" t="s">
        <v>117</v>
      </c>
      <c r="AT264" s="224" t="s">
        <v>119</v>
      </c>
      <c r="AU264" s="224" t="s">
        <v>86</v>
      </c>
      <c r="AY264" s="15" t="s">
        <v>118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5" t="s">
        <v>84</v>
      </c>
      <c r="BK264" s="225">
        <f>ROUND(I264*H264,2)</f>
        <v>0</v>
      </c>
      <c r="BL264" s="15" t="s">
        <v>117</v>
      </c>
      <c r="BM264" s="224" t="s">
        <v>489</v>
      </c>
    </row>
    <row r="265" spans="2:65" s="1" customFormat="1" ht="24" customHeight="1">
      <c r="B265" s="36"/>
      <c r="C265" s="213" t="s">
        <v>490</v>
      </c>
      <c r="D265" s="213" t="s">
        <v>119</v>
      </c>
      <c r="E265" s="214" t="s">
        <v>491</v>
      </c>
      <c r="F265" s="215" t="s">
        <v>492</v>
      </c>
      <c r="G265" s="216" t="s">
        <v>236</v>
      </c>
      <c r="H265" s="217">
        <v>207.457</v>
      </c>
      <c r="I265" s="218"/>
      <c r="J265" s="219">
        <f>ROUND(I265*H265,2)</f>
        <v>0</v>
      </c>
      <c r="K265" s="215" t="s">
        <v>178</v>
      </c>
      <c r="L265" s="41"/>
      <c r="M265" s="226" t="s">
        <v>1</v>
      </c>
      <c r="N265" s="227" t="s">
        <v>41</v>
      </c>
      <c r="O265" s="228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AR265" s="224" t="s">
        <v>117</v>
      </c>
      <c r="AT265" s="224" t="s">
        <v>119</v>
      </c>
      <c r="AU265" s="224" t="s">
        <v>86</v>
      </c>
      <c r="AY265" s="15" t="s">
        <v>118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5" t="s">
        <v>84</v>
      </c>
      <c r="BK265" s="225">
        <f>ROUND(I265*H265,2)</f>
        <v>0</v>
      </c>
      <c r="BL265" s="15" t="s">
        <v>117</v>
      </c>
      <c r="BM265" s="224" t="s">
        <v>493</v>
      </c>
    </row>
    <row r="266" spans="2:12" s="1" customFormat="1" ht="6.95" customHeight="1">
      <c r="B266" s="59"/>
      <c r="C266" s="60"/>
      <c r="D266" s="60"/>
      <c r="E266" s="60"/>
      <c r="F266" s="60"/>
      <c r="G266" s="60"/>
      <c r="H266" s="60"/>
      <c r="I266" s="171"/>
      <c r="J266" s="60"/>
      <c r="K266" s="60"/>
      <c r="L266" s="41"/>
    </row>
  </sheetData>
  <sheetProtection password="CC35" sheet="1" objects="1" scenarios="1" formatColumns="0" formatRows="0" autoFilter="0"/>
  <autoFilter ref="C122:K26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92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86</v>
      </c>
    </row>
    <row r="4" spans="2:46" ht="24.95" customHeight="1">
      <c r="B4" s="18"/>
      <c r="D4" s="133" t="s">
        <v>93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Rozšíření stávající cyklostezky v km 7,9-8,2 Nový Jičín-Bludovice</v>
      </c>
      <c r="F7" s="135"/>
      <c r="G7" s="135"/>
      <c r="H7" s="135"/>
      <c r="L7" s="18"/>
    </row>
    <row r="8" spans="2:12" s="1" customFormat="1" ht="12" customHeight="1">
      <c r="B8" s="41"/>
      <c r="D8" s="135" t="s">
        <v>94</v>
      </c>
      <c r="I8" s="137"/>
      <c r="L8" s="41"/>
    </row>
    <row r="9" spans="2:12" s="1" customFormat="1" ht="36.95" customHeight="1">
      <c r="B9" s="41"/>
      <c r="E9" s="138" t="s">
        <v>494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pans="2: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25. 6. 2019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24</v>
      </c>
      <c r="I14" s="140" t="s">
        <v>25</v>
      </c>
      <c r="J14" s="139" t="s">
        <v>1</v>
      </c>
      <c r="L14" s="41"/>
    </row>
    <row r="15" spans="2:12" s="1" customFormat="1" ht="18" customHeight="1">
      <c r="B15" s="41"/>
      <c r="E15" s="139" t="s">
        <v>26</v>
      </c>
      <c r="I15" s="140" t="s">
        <v>27</v>
      </c>
      <c r="J15" s="139" t="s">
        <v>1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28</v>
      </c>
      <c r="I17" s="140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30</v>
      </c>
      <c r="I20" s="140" t="s">
        <v>25</v>
      </c>
      <c r="J20" s="139" t="str">
        <f>IF('Rekapitulace stavby'!AN16="","",'Rekapitulace stavby'!AN16)</f>
        <v/>
      </c>
      <c r="L20" s="41"/>
    </row>
    <row r="21" spans="2:12" s="1" customFormat="1" ht="18" customHeight="1">
      <c r="B21" s="41"/>
      <c r="E21" s="139" t="str">
        <f>IF('Rekapitulace stavby'!E17="","",'Rekapitulace stavby'!E17)</f>
        <v xml:space="preserve"> </v>
      </c>
      <c r="I21" s="140" t="s">
        <v>27</v>
      </c>
      <c r="J21" s="139" t="str">
        <f>IF('Rekapitulace stavby'!AN17="","",'Rekapitulace stavby'!AN17)</f>
        <v/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32</v>
      </c>
      <c r="I23" s="140" t="s">
        <v>25</v>
      </c>
      <c r="J23" s="139" t="s">
        <v>33</v>
      </c>
      <c r="L23" s="41"/>
    </row>
    <row r="24" spans="2:12" s="1" customFormat="1" ht="18" customHeight="1">
      <c r="B24" s="41"/>
      <c r="E24" s="139" t="s">
        <v>34</v>
      </c>
      <c r="I24" s="140" t="s">
        <v>27</v>
      </c>
      <c r="J24" s="139" t="s">
        <v>1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35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36</v>
      </c>
      <c r="I30" s="137"/>
      <c r="J30" s="147">
        <f>ROUND(J122,2)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38</v>
      </c>
      <c r="I32" s="149" t="s">
        <v>37</v>
      </c>
      <c r="J32" s="148" t="s">
        <v>39</v>
      </c>
      <c r="L32" s="41"/>
    </row>
    <row r="33" spans="2:12" s="1" customFormat="1" ht="14.4" customHeight="1">
      <c r="B33" s="41"/>
      <c r="D33" s="150" t="s">
        <v>40</v>
      </c>
      <c r="E33" s="135" t="s">
        <v>41</v>
      </c>
      <c r="F33" s="151">
        <f>ROUND((SUM(BE122:BE253)),2)</f>
        <v>0</v>
      </c>
      <c r="I33" s="152">
        <v>0.21</v>
      </c>
      <c r="J33" s="151">
        <f>ROUND(((SUM(BE122:BE253))*I33),2)</f>
        <v>0</v>
      </c>
      <c r="L33" s="41"/>
    </row>
    <row r="34" spans="2:12" s="1" customFormat="1" ht="14.4" customHeight="1">
      <c r="B34" s="41"/>
      <c r="E34" s="135" t="s">
        <v>42</v>
      </c>
      <c r="F34" s="151">
        <f>ROUND((SUM(BF122:BF253)),2)</f>
        <v>0</v>
      </c>
      <c r="I34" s="152">
        <v>0.15</v>
      </c>
      <c r="J34" s="151">
        <f>ROUND(((SUM(BF122:BF253))*I34),2)</f>
        <v>0</v>
      </c>
      <c r="L34" s="41"/>
    </row>
    <row r="35" spans="2:12" s="1" customFormat="1" ht="14.4" customHeight="1" hidden="1">
      <c r="B35" s="41"/>
      <c r="E35" s="135" t="s">
        <v>43</v>
      </c>
      <c r="F35" s="151">
        <f>ROUND((SUM(BG122:BG253)),2)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44</v>
      </c>
      <c r="F36" s="151">
        <f>ROUND((SUM(BH122:BH253)),2)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45</v>
      </c>
      <c r="F37" s="151">
        <f>ROUND((SUM(BI122:BI253)),2)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49</v>
      </c>
      <c r="E50" s="162"/>
      <c r="F50" s="162"/>
      <c r="G50" s="161" t="s">
        <v>50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51</v>
      </c>
      <c r="E61" s="165"/>
      <c r="F61" s="166" t="s">
        <v>52</v>
      </c>
      <c r="G61" s="164" t="s">
        <v>51</v>
      </c>
      <c r="H61" s="165"/>
      <c r="I61" s="167"/>
      <c r="J61" s="168" t="s">
        <v>52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53</v>
      </c>
      <c r="E65" s="162"/>
      <c r="F65" s="162"/>
      <c r="G65" s="161" t="s">
        <v>54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51</v>
      </c>
      <c r="E76" s="165"/>
      <c r="F76" s="166" t="s">
        <v>52</v>
      </c>
      <c r="G76" s="164" t="s">
        <v>51</v>
      </c>
      <c r="H76" s="165"/>
      <c r="I76" s="167"/>
      <c r="J76" s="168" t="s">
        <v>52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96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Rozšíření stávající cyklostezky v km 7,9-8,2 Nový Jičín-Bludovice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94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SO 111 - Pěší komunikace vč.nástupní hrany AZ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40" t="s">
        <v>22</v>
      </c>
      <c r="J89" s="72" t="str">
        <f>IF(J12="","",J12)</f>
        <v>25. 6. 2019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15.15" customHeight="1">
      <c r="B91" s="36"/>
      <c r="C91" s="30" t="s">
        <v>24</v>
      </c>
      <c r="D91" s="37"/>
      <c r="E91" s="37"/>
      <c r="F91" s="25" t="str">
        <f>E15</f>
        <v>Město Nový Jičín</v>
      </c>
      <c r="G91" s="37"/>
      <c r="H91" s="37"/>
      <c r="I91" s="140" t="s">
        <v>30</v>
      </c>
      <c r="J91" s="34" t="str">
        <f>E21</f>
        <v xml:space="preserve"> </v>
      </c>
      <c r="K91" s="37"/>
      <c r="L91" s="41"/>
    </row>
    <row r="92" spans="2:12" s="1" customFormat="1" ht="27.9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40" t="s">
        <v>32</v>
      </c>
      <c r="J92" s="34" t="str">
        <f>E24</f>
        <v>Ing. Dagmar Klajmonová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97</v>
      </c>
      <c r="D94" s="177"/>
      <c r="E94" s="177"/>
      <c r="F94" s="177"/>
      <c r="G94" s="177"/>
      <c r="H94" s="177"/>
      <c r="I94" s="178"/>
      <c r="J94" s="179" t="s">
        <v>98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99</v>
      </c>
      <c r="D96" s="37"/>
      <c r="E96" s="37"/>
      <c r="F96" s="37"/>
      <c r="G96" s="37"/>
      <c r="H96" s="37"/>
      <c r="I96" s="137"/>
      <c r="J96" s="103">
        <f>J122</f>
        <v>0</v>
      </c>
      <c r="K96" s="37"/>
      <c r="L96" s="41"/>
      <c r="AU96" s="15" t="s">
        <v>100</v>
      </c>
    </row>
    <row r="97" spans="2:12" s="8" customFormat="1" ht="24.95" customHeight="1">
      <c r="B97" s="181"/>
      <c r="C97" s="182"/>
      <c r="D97" s="183" t="s">
        <v>164</v>
      </c>
      <c r="E97" s="184"/>
      <c r="F97" s="184"/>
      <c r="G97" s="184"/>
      <c r="H97" s="184"/>
      <c r="I97" s="185"/>
      <c r="J97" s="186">
        <f>J123</f>
        <v>0</v>
      </c>
      <c r="K97" s="182"/>
      <c r="L97" s="187"/>
    </row>
    <row r="98" spans="2:12" s="11" customFormat="1" ht="19.9" customHeight="1">
      <c r="B98" s="231"/>
      <c r="C98" s="232"/>
      <c r="D98" s="233" t="s">
        <v>165</v>
      </c>
      <c r="E98" s="234"/>
      <c r="F98" s="234"/>
      <c r="G98" s="234"/>
      <c r="H98" s="234"/>
      <c r="I98" s="235"/>
      <c r="J98" s="236">
        <f>J124</f>
        <v>0</v>
      </c>
      <c r="K98" s="232"/>
      <c r="L98" s="237"/>
    </row>
    <row r="99" spans="2:12" s="11" customFormat="1" ht="19.9" customHeight="1">
      <c r="B99" s="231"/>
      <c r="C99" s="232"/>
      <c r="D99" s="233" t="s">
        <v>166</v>
      </c>
      <c r="E99" s="234"/>
      <c r="F99" s="234"/>
      <c r="G99" s="234"/>
      <c r="H99" s="234"/>
      <c r="I99" s="235"/>
      <c r="J99" s="236">
        <f>J175</f>
        <v>0</v>
      </c>
      <c r="K99" s="232"/>
      <c r="L99" s="237"/>
    </row>
    <row r="100" spans="2:12" s="11" customFormat="1" ht="19.9" customHeight="1">
      <c r="B100" s="231"/>
      <c r="C100" s="232"/>
      <c r="D100" s="233" t="s">
        <v>167</v>
      </c>
      <c r="E100" s="234"/>
      <c r="F100" s="234"/>
      <c r="G100" s="234"/>
      <c r="H100" s="234"/>
      <c r="I100" s="235"/>
      <c r="J100" s="236">
        <f>J179</f>
        <v>0</v>
      </c>
      <c r="K100" s="232"/>
      <c r="L100" s="237"/>
    </row>
    <row r="101" spans="2:12" s="11" customFormat="1" ht="19.9" customHeight="1">
      <c r="B101" s="231"/>
      <c r="C101" s="232"/>
      <c r="D101" s="233" t="s">
        <v>168</v>
      </c>
      <c r="E101" s="234"/>
      <c r="F101" s="234"/>
      <c r="G101" s="234"/>
      <c r="H101" s="234"/>
      <c r="I101" s="235"/>
      <c r="J101" s="236">
        <f>J181</f>
        <v>0</v>
      </c>
      <c r="K101" s="232"/>
      <c r="L101" s="237"/>
    </row>
    <row r="102" spans="2:12" s="11" customFormat="1" ht="19.9" customHeight="1">
      <c r="B102" s="231"/>
      <c r="C102" s="232"/>
      <c r="D102" s="233" t="s">
        <v>170</v>
      </c>
      <c r="E102" s="234"/>
      <c r="F102" s="234"/>
      <c r="G102" s="234"/>
      <c r="H102" s="234"/>
      <c r="I102" s="235"/>
      <c r="J102" s="236">
        <f>J203</f>
        <v>0</v>
      </c>
      <c r="K102" s="232"/>
      <c r="L102" s="237"/>
    </row>
    <row r="103" spans="2:12" s="1" customFormat="1" ht="21.8" customHeight="1">
      <c r="B103" s="36"/>
      <c r="C103" s="37"/>
      <c r="D103" s="37"/>
      <c r="E103" s="37"/>
      <c r="F103" s="37"/>
      <c r="G103" s="37"/>
      <c r="H103" s="37"/>
      <c r="I103" s="137"/>
      <c r="J103" s="37"/>
      <c r="K103" s="37"/>
      <c r="L103" s="41"/>
    </row>
    <row r="104" spans="2:12" s="1" customFormat="1" ht="6.95" customHeight="1">
      <c r="B104" s="59"/>
      <c r="C104" s="60"/>
      <c r="D104" s="60"/>
      <c r="E104" s="60"/>
      <c r="F104" s="60"/>
      <c r="G104" s="60"/>
      <c r="H104" s="60"/>
      <c r="I104" s="171"/>
      <c r="J104" s="60"/>
      <c r="K104" s="60"/>
      <c r="L104" s="41"/>
    </row>
    <row r="108" spans="2:12" s="1" customFormat="1" ht="6.95" customHeight="1">
      <c r="B108" s="61"/>
      <c r="C108" s="62"/>
      <c r="D108" s="62"/>
      <c r="E108" s="62"/>
      <c r="F108" s="62"/>
      <c r="G108" s="62"/>
      <c r="H108" s="62"/>
      <c r="I108" s="174"/>
      <c r="J108" s="62"/>
      <c r="K108" s="62"/>
      <c r="L108" s="41"/>
    </row>
    <row r="109" spans="2:12" s="1" customFormat="1" ht="24.95" customHeight="1">
      <c r="B109" s="36"/>
      <c r="C109" s="21" t="s">
        <v>102</v>
      </c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6.95" customHeight="1">
      <c r="B110" s="36"/>
      <c r="C110" s="37"/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12" customHeight="1">
      <c r="B111" s="36"/>
      <c r="C111" s="30" t="s">
        <v>16</v>
      </c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6.5" customHeight="1">
      <c r="B112" s="36"/>
      <c r="C112" s="37"/>
      <c r="D112" s="37"/>
      <c r="E112" s="175" t="str">
        <f>E7</f>
        <v>Rozšíření stávající cyklostezky v km 7,9-8,2 Nový Jičín-Bludovice</v>
      </c>
      <c r="F112" s="30"/>
      <c r="G112" s="30"/>
      <c r="H112" s="30"/>
      <c r="I112" s="137"/>
      <c r="J112" s="37"/>
      <c r="K112" s="37"/>
      <c r="L112" s="41"/>
    </row>
    <row r="113" spans="2:12" s="1" customFormat="1" ht="12" customHeight="1">
      <c r="B113" s="36"/>
      <c r="C113" s="30" t="s">
        <v>94</v>
      </c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16.5" customHeight="1">
      <c r="B114" s="36"/>
      <c r="C114" s="37"/>
      <c r="D114" s="37"/>
      <c r="E114" s="69" t="str">
        <f>E9</f>
        <v>SO 111 - Pěší komunikace vč.nástupní hrany AZ</v>
      </c>
      <c r="F114" s="37"/>
      <c r="G114" s="37"/>
      <c r="H114" s="37"/>
      <c r="I114" s="137"/>
      <c r="J114" s="37"/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2" customHeight="1">
      <c r="B116" s="36"/>
      <c r="C116" s="30" t="s">
        <v>20</v>
      </c>
      <c r="D116" s="37"/>
      <c r="E116" s="37"/>
      <c r="F116" s="25" t="str">
        <f>F12</f>
        <v xml:space="preserve"> </v>
      </c>
      <c r="G116" s="37"/>
      <c r="H116" s="37"/>
      <c r="I116" s="140" t="s">
        <v>22</v>
      </c>
      <c r="J116" s="72" t="str">
        <f>IF(J12="","",J12)</f>
        <v>25. 6. 2019</v>
      </c>
      <c r="K116" s="37"/>
      <c r="L116" s="41"/>
    </row>
    <row r="117" spans="2:12" s="1" customFormat="1" ht="6.95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pans="2:12" s="1" customFormat="1" ht="15.15" customHeight="1">
      <c r="B118" s="36"/>
      <c r="C118" s="30" t="s">
        <v>24</v>
      </c>
      <c r="D118" s="37"/>
      <c r="E118" s="37"/>
      <c r="F118" s="25" t="str">
        <f>E15</f>
        <v>Město Nový Jičín</v>
      </c>
      <c r="G118" s="37"/>
      <c r="H118" s="37"/>
      <c r="I118" s="140" t="s">
        <v>30</v>
      </c>
      <c r="J118" s="34" t="str">
        <f>E21</f>
        <v xml:space="preserve"> </v>
      </c>
      <c r="K118" s="37"/>
      <c r="L118" s="41"/>
    </row>
    <row r="119" spans="2:12" s="1" customFormat="1" ht="27.9" customHeight="1">
      <c r="B119" s="36"/>
      <c r="C119" s="30" t="s">
        <v>28</v>
      </c>
      <c r="D119" s="37"/>
      <c r="E119" s="37"/>
      <c r="F119" s="25" t="str">
        <f>IF(E18="","",E18)</f>
        <v>Vyplň údaj</v>
      </c>
      <c r="G119" s="37"/>
      <c r="H119" s="37"/>
      <c r="I119" s="140" t="s">
        <v>32</v>
      </c>
      <c r="J119" s="34" t="str">
        <f>E24</f>
        <v>Ing. Dagmar Klajmonová</v>
      </c>
      <c r="K119" s="37"/>
      <c r="L119" s="41"/>
    </row>
    <row r="120" spans="2:12" s="1" customFormat="1" ht="10.3" customHeight="1">
      <c r="B120" s="36"/>
      <c r="C120" s="37"/>
      <c r="D120" s="37"/>
      <c r="E120" s="37"/>
      <c r="F120" s="37"/>
      <c r="G120" s="37"/>
      <c r="H120" s="37"/>
      <c r="I120" s="137"/>
      <c r="J120" s="37"/>
      <c r="K120" s="37"/>
      <c r="L120" s="41"/>
    </row>
    <row r="121" spans="2:20" s="9" customFormat="1" ht="29.25" customHeight="1">
      <c r="B121" s="188"/>
      <c r="C121" s="189" t="s">
        <v>103</v>
      </c>
      <c r="D121" s="190" t="s">
        <v>61</v>
      </c>
      <c r="E121" s="190" t="s">
        <v>57</v>
      </c>
      <c r="F121" s="190" t="s">
        <v>58</v>
      </c>
      <c r="G121" s="190" t="s">
        <v>104</v>
      </c>
      <c r="H121" s="190" t="s">
        <v>105</v>
      </c>
      <c r="I121" s="191" t="s">
        <v>106</v>
      </c>
      <c r="J121" s="192" t="s">
        <v>98</v>
      </c>
      <c r="K121" s="193" t="s">
        <v>107</v>
      </c>
      <c r="L121" s="194"/>
      <c r="M121" s="93" t="s">
        <v>1</v>
      </c>
      <c r="N121" s="94" t="s">
        <v>40</v>
      </c>
      <c r="O121" s="94" t="s">
        <v>108</v>
      </c>
      <c r="P121" s="94" t="s">
        <v>109</v>
      </c>
      <c r="Q121" s="94" t="s">
        <v>110</v>
      </c>
      <c r="R121" s="94" t="s">
        <v>111</v>
      </c>
      <c r="S121" s="94" t="s">
        <v>112</v>
      </c>
      <c r="T121" s="95" t="s">
        <v>113</v>
      </c>
    </row>
    <row r="122" spans="2:63" s="1" customFormat="1" ht="22.8" customHeight="1">
      <c r="B122" s="36"/>
      <c r="C122" s="100" t="s">
        <v>114</v>
      </c>
      <c r="D122" s="37"/>
      <c r="E122" s="37"/>
      <c r="F122" s="37"/>
      <c r="G122" s="37"/>
      <c r="H122" s="37"/>
      <c r="I122" s="137"/>
      <c r="J122" s="195">
        <f>BK122</f>
        <v>0</v>
      </c>
      <c r="K122" s="37"/>
      <c r="L122" s="41"/>
      <c r="M122" s="96"/>
      <c r="N122" s="97"/>
      <c r="O122" s="97"/>
      <c r="P122" s="196">
        <f>P123</f>
        <v>0</v>
      </c>
      <c r="Q122" s="97"/>
      <c r="R122" s="196">
        <f>R123</f>
        <v>243.1093068</v>
      </c>
      <c r="S122" s="97"/>
      <c r="T122" s="197">
        <f>T123</f>
        <v>40.032500000000006</v>
      </c>
      <c r="AT122" s="15" t="s">
        <v>75</v>
      </c>
      <c r="AU122" s="15" t="s">
        <v>100</v>
      </c>
      <c r="BK122" s="198">
        <f>BK123</f>
        <v>0</v>
      </c>
    </row>
    <row r="123" spans="2:63" s="10" customFormat="1" ht="25.9" customHeight="1">
      <c r="B123" s="199"/>
      <c r="C123" s="200"/>
      <c r="D123" s="201" t="s">
        <v>75</v>
      </c>
      <c r="E123" s="202" t="s">
        <v>171</v>
      </c>
      <c r="F123" s="202" t="s">
        <v>172</v>
      </c>
      <c r="G123" s="200"/>
      <c r="H123" s="200"/>
      <c r="I123" s="203"/>
      <c r="J123" s="204">
        <f>BK123</f>
        <v>0</v>
      </c>
      <c r="K123" s="200"/>
      <c r="L123" s="205"/>
      <c r="M123" s="206"/>
      <c r="N123" s="207"/>
      <c r="O123" s="207"/>
      <c r="P123" s="208">
        <f>P124+P175+P179+P181+P203</f>
        <v>0</v>
      </c>
      <c r="Q123" s="207"/>
      <c r="R123" s="208">
        <f>R124+R175+R179+R181+R203</f>
        <v>243.1093068</v>
      </c>
      <c r="S123" s="207"/>
      <c r="T123" s="209">
        <f>T124+T175+T179+T181+T203</f>
        <v>40.032500000000006</v>
      </c>
      <c r="AR123" s="210" t="s">
        <v>84</v>
      </c>
      <c r="AT123" s="211" t="s">
        <v>75</v>
      </c>
      <c r="AU123" s="211" t="s">
        <v>76</v>
      </c>
      <c r="AY123" s="210" t="s">
        <v>118</v>
      </c>
      <c r="BK123" s="212">
        <f>BK124+BK175+BK179+BK181+BK203</f>
        <v>0</v>
      </c>
    </row>
    <row r="124" spans="2:63" s="10" customFormat="1" ht="22.8" customHeight="1">
      <c r="B124" s="199"/>
      <c r="C124" s="200"/>
      <c r="D124" s="201" t="s">
        <v>75</v>
      </c>
      <c r="E124" s="238" t="s">
        <v>84</v>
      </c>
      <c r="F124" s="238" t="s">
        <v>173</v>
      </c>
      <c r="G124" s="200"/>
      <c r="H124" s="200"/>
      <c r="I124" s="203"/>
      <c r="J124" s="239">
        <f>BK124</f>
        <v>0</v>
      </c>
      <c r="K124" s="200"/>
      <c r="L124" s="205"/>
      <c r="M124" s="206"/>
      <c r="N124" s="207"/>
      <c r="O124" s="207"/>
      <c r="P124" s="208">
        <f>SUM(P125:P174)</f>
        <v>0</v>
      </c>
      <c r="Q124" s="207"/>
      <c r="R124" s="208">
        <f>SUM(R125:R174)</f>
        <v>176.570728</v>
      </c>
      <c r="S124" s="207"/>
      <c r="T124" s="209">
        <f>SUM(T125:T174)</f>
        <v>36.0615</v>
      </c>
      <c r="AR124" s="210" t="s">
        <v>84</v>
      </c>
      <c r="AT124" s="211" t="s">
        <v>75</v>
      </c>
      <c r="AU124" s="211" t="s">
        <v>84</v>
      </c>
      <c r="AY124" s="210" t="s">
        <v>118</v>
      </c>
      <c r="BK124" s="212">
        <f>SUM(BK125:BK174)</f>
        <v>0</v>
      </c>
    </row>
    <row r="125" spans="2:65" s="1" customFormat="1" ht="24" customHeight="1">
      <c r="B125" s="36"/>
      <c r="C125" s="213" t="s">
        <v>495</v>
      </c>
      <c r="D125" s="213" t="s">
        <v>119</v>
      </c>
      <c r="E125" s="214" t="s">
        <v>175</v>
      </c>
      <c r="F125" s="215" t="s">
        <v>176</v>
      </c>
      <c r="G125" s="216" t="s">
        <v>177</v>
      </c>
      <c r="H125" s="217">
        <v>96.72</v>
      </c>
      <c r="I125" s="218"/>
      <c r="J125" s="219">
        <f>ROUND(I125*H125,2)</f>
        <v>0</v>
      </c>
      <c r="K125" s="215" t="s">
        <v>178</v>
      </c>
      <c r="L125" s="41"/>
      <c r="M125" s="220" t="s">
        <v>1</v>
      </c>
      <c r="N125" s="221" t="s">
        <v>41</v>
      </c>
      <c r="O125" s="84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AR125" s="224" t="s">
        <v>117</v>
      </c>
      <c r="AT125" s="224" t="s">
        <v>119</v>
      </c>
      <c r="AU125" s="224" t="s">
        <v>86</v>
      </c>
      <c r="AY125" s="15" t="s">
        <v>118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5" t="s">
        <v>84</v>
      </c>
      <c r="BK125" s="225">
        <f>ROUND(I125*H125,2)</f>
        <v>0</v>
      </c>
      <c r="BL125" s="15" t="s">
        <v>117</v>
      </c>
      <c r="BM125" s="224" t="s">
        <v>496</v>
      </c>
    </row>
    <row r="126" spans="2:65" s="1" customFormat="1" ht="24" customHeight="1">
      <c r="B126" s="36"/>
      <c r="C126" s="213" t="s">
        <v>84</v>
      </c>
      <c r="D126" s="213" t="s">
        <v>119</v>
      </c>
      <c r="E126" s="214" t="s">
        <v>497</v>
      </c>
      <c r="F126" s="215" t="s">
        <v>498</v>
      </c>
      <c r="G126" s="216" t="s">
        <v>177</v>
      </c>
      <c r="H126" s="217">
        <v>8.6</v>
      </c>
      <c r="I126" s="218"/>
      <c r="J126" s="219">
        <f>ROUND(I126*H126,2)</f>
        <v>0</v>
      </c>
      <c r="K126" s="215" t="s">
        <v>178</v>
      </c>
      <c r="L126" s="41"/>
      <c r="M126" s="220" t="s">
        <v>1</v>
      </c>
      <c r="N126" s="221" t="s">
        <v>41</v>
      </c>
      <c r="O126" s="84"/>
      <c r="P126" s="222">
        <f>O126*H126</f>
        <v>0</v>
      </c>
      <c r="Q126" s="222">
        <v>0</v>
      </c>
      <c r="R126" s="222">
        <f>Q126*H126</f>
        <v>0</v>
      </c>
      <c r="S126" s="222">
        <v>0.63</v>
      </c>
      <c r="T126" s="223">
        <f>S126*H126</f>
        <v>5.418</v>
      </c>
      <c r="AR126" s="224" t="s">
        <v>117</v>
      </c>
      <c r="AT126" s="224" t="s">
        <v>119</v>
      </c>
      <c r="AU126" s="224" t="s">
        <v>86</v>
      </c>
      <c r="AY126" s="15" t="s">
        <v>118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5" t="s">
        <v>84</v>
      </c>
      <c r="BK126" s="225">
        <f>ROUND(I126*H126,2)</f>
        <v>0</v>
      </c>
      <c r="BL126" s="15" t="s">
        <v>117</v>
      </c>
      <c r="BM126" s="224" t="s">
        <v>499</v>
      </c>
    </row>
    <row r="127" spans="2:51" s="12" customFormat="1" ht="12">
      <c r="B127" s="240"/>
      <c r="C127" s="241"/>
      <c r="D127" s="242" t="s">
        <v>184</v>
      </c>
      <c r="E127" s="243" t="s">
        <v>1</v>
      </c>
      <c r="F127" s="244" t="s">
        <v>500</v>
      </c>
      <c r="G127" s="241"/>
      <c r="H127" s="245">
        <v>8.6</v>
      </c>
      <c r="I127" s="246"/>
      <c r="J127" s="241"/>
      <c r="K127" s="241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184</v>
      </c>
      <c r="AU127" s="251" t="s">
        <v>86</v>
      </c>
      <c r="AV127" s="12" t="s">
        <v>86</v>
      </c>
      <c r="AW127" s="12" t="s">
        <v>31</v>
      </c>
      <c r="AX127" s="12" t="s">
        <v>84</v>
      </c>
      <c r="AY127" s="251" t="s">
        <v>118</v>
      </c>
    </row>
    <row r="128" spans="2:65" s="1" customFormat="1" ht="24" customHeight="1">
      <c r="B128" s="36"/>
      <c r="C128" s="213" t="s">
        <v>86</v>
      </c>
      <c r="D128" s="213" t="s">
        <v>119</v>
      </c>
      <c r="E128" s="214" t="s">
        <v>186</v>
      </c>
      <c r="F128" s="215" t="s">
        <v>187</v>
      </c>
      <c r="G128" s="216" t="s">
        <v>177</v>
      </c>
      <c r="H128" s="217">
        <v>40.1</v>
      </c>
      <c r="I128" s="218"/>
      <c r="J128" s="219">
        <f>ROUND(I128*H128,2)</f>
        <v>0</v>
      </c>
      <c r="K128" s="215" t="s">
        <v>178</v>
      </c>
      <c r="L128" s="41"/>
      <c r="M128" s="220" t="s">
        <v>1</v>
      </c>
      <c r="N128" s="221" t="s">
        <v>41</v>
      </c>
      <c r="O128" s="84"/>
      <c r="P128" s="222">
        <f>O128*H128</f>
        <v>0</v>
      </c>
      <c r="Q128" s="222">
        <v>0</v>
      </c>
      <c r="R128" s="222">
        <f>Q128*H128</f>
        <v>0</v>
      </c>
      <c r="S128" s="222">
        <v>0.3</v>
      </c>
      <c r="T128" s="223">
        <f>S128*H128</f>
        <v>12.03</v>
      </c>
      <c r="AR128" s="224" t="s">
        <v>117</v>
      </c>
      <c r="AT128" s="224" t="s">
        <v>119</v>
      </c>
      <c r="AU128" s="224" t="s">
        <v>86</v>
      </c>
      <c r="AY128" s="15" t="s">
        <v>118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5" t="s">
        <v>84</v>
      </c>
      <c r="BK128" s="225">
        <f>ROUND(I128*H128,2)</f>
        <v>0</v>
      </c>
      <c r="BL128" s="15" t="s">
        <v>117</v>
      </c>
      <c r="BM128" s="224" t="s">
        <v>501</v>
      </c>
    </row>
    <row r="129" spans="2:51" s="12" customFormat="1" ht="12">
      <c r="B129" s="240"/>
      <c r="C129" s="241"/>
      <c r="D129" s="242" t="s">
        <v>184</v>
      </c>
      <c r="E129" s="243" t="s">
        <v>1</v>
      </c>
      <c r="F129" s="244" t="s">
        <v>502</v>
      </c>
      <c r="G129" s="241"/>
      <c r="H129" s="245">
        <v>40.1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184</v>
      </c>
      <c r="AU129" s="251" t="s">
        <v>86</v>
      </c>
      <c r="AV129" s="12" t="s">
        <v>86</v>
      </c>
      <c r="AW129" s="12" t="s">
        <v>31</v>
      </c>
      <c r="AX129" s="12" t="s">
        <v>84</v>
      </c>
      <c r="AY129" s="251" t="s">
        <v>118</v>
      </c>
    </row>
    <row r="130" spans="2:65" s="1" customFormat="1" ht="24" customHeight="1">
      <c r="B130" s="36"/>
      <c r="C130" s="213" t="s">
        <v>128</v>
      </c>
      <c r="D130" s="213" t="s">
        <v>119</v>
      </c>
      <c r="E130" s="214" t="s">
        <v>503</v>
      </c>
      <c r="F130" s="215" t="s">
        <v>504</v>
      </c>
      <c r="G130" s="216" t="s">
        <v>177</v>
      </c>
      <c r="H130" s="217">
        <v>46.5</v>
      </c>
      <c r="I130" s="218"/>
      <c r="J130" s="219">
        <f>ROUND(I130*H130,2)</f>
        <v>0</v>
      </c>
      <c r="K130" s="215" t="s">
        <v>178</v>
      </c>
      <c r="L130" s="41"/>
      <c r="M130" s="220" t="s">
        <v>1</v>
      </c>
      <c r="N130" s="221" t="s">
        <v>41</v>
      </c>
      <c r="O130" s="84"/>
      <c r="P130" s="222">
        <f>O130*H130</f>
        <v>0</v>
      </c>
      <c r="Q130" s="222">
        <v>3E-05</v>
      </c>
      <c r="R130" s="222">
        <f>Q130*H130</f>
        <v>0.001395</v>
      </c>
      <c r="S130" s="222">
        <v>0.103</v>
      </c>
      <c r="T130" s="223">
        <f>S130*H130</f>
        <v>4.789499999999999</v>
      </c>
      <c r="AR130" s="224" t="s">
        <v>117</v>
      </c>
      <c r="AT130" s="224" t="s">
        <v>119</v>
      </c>
      <c r="AU130" s="224" t="s">
        <v>86</v>
      </c>
      <c r="AY130" s="15" t="s">
        <v>118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5" t="s">
        <v>84</v>
      </c>
      <c r="BK130" s="225">
        <f>ROUND(I130*H130,2)</f>
        <v>0</v>
      </c>
      <c r="BL130" s="15" t="s">
        <v>117</v>
      </c>
      <c r="BM130" s="224" t="s">
        <v>505</v>
      </c>
    </row>
    <row r="131" spans="2:65" s="1" customFormat="1" ht="24" customHeight="1">
      <c r="B131" s="36"/>
      <c r="C131" s="213" t="s">
        <v>117</v>
      </c>
      <c r="D131" s="213" t="s">
        <v>119</v>
      </c>
      <c r="E131" s="214" t="s">
        <v>189</v>
      </c>
      <c r="F131" s="215" t="s">
        <v>190</v>
      </c>
      <c r="G131" s="216" t="s">
        <v>177</v>
      </c>
      <c r="H131" s="217">
        <v>31</v>
      </c>
      <c r="I131" s="218"/>
      <c r="J131" s="219">
        <f>ROUND(I131*H131,2)</f>
        <v>0</v>
      </c>
      <c r="K131" s="215" t="s">
        <v>178</v>
      </c>
      <c r="L131" s="41"/>
      <c r="M131" s="220" t="s">
        <v>1</v>
      </c>
      <c r="N131" s="221" t="s">
        <v>41</v>
      </c>
      <c r="O131" s="84"/>
      <c r="P131" s="222">
        <f>O131*H131</f>
        <v>0</v>
      </c>
      <c r="Q131" s="222">
        <v>4E-05</v>
      </c>
      <c r="R131" s="222">
        <f>Q131*H131</f>
        <v>0.00124</v>
      </c>
      <c r="S131" s="222">
        <v>0.128</v>
      </c>
      <c r="T131" s="223">
        <f>S131*H131</f>
        <v>3.968</v>
      </c>
      <c r="AR131" s="224" t="s">
        <v>117</v>
      </c>
      <c r="AT131" s="224" t="s">
        <v>119</v>
      </c>
      <c r="AU131" s="224" t="s">
        <v>86</v>
      </c>
      <c r="AY131" s="15" t="s">
        <v>118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5" t="s">
        <v>84</v>
      </c>
      <c r="BK131" s="225">
        <f>ROUND(I131*H131,2)</f>
        <v>0</v>
      </c>
      <c r="BL131" s="15" t="s">
        <v>117</v>
      </c>
      <c r="BM131" s="224" t="s">
        <v>506</v>
      </c>
    </row>
    <row r="132" spans="2:65" s="1" customFormat="1" ht="24" customHeight="1">
      <c r="B132" s="36"/>
      <c r="C132" s="213" t="s">
        <v>135</v>
      </c>
      <c r="D132" s="213" t="s">
        <v>119</v>
      </c>
      <c r="E132" s="214" t="s">
        <v>507</v>
      </c>
      <c r="F132" s="215" t="s">
        <v>508</v>
      </c>
      <c r="G132" s="216" t="s">
        <v>177</v>
      </c>
      <c r="H132" s="217">
        <v>38.5</v>
      </c>
      <c r="I132" s="218"/>
      <c r="J132" s="219">
        <f>ROUND(I132*H132,2)</f>
        <v>0</v>
      </c>
      <c r="K132" s="215" t="s">
        <v>1</v>
      </c>
      <c r="L132" s="41"/>
      <c r="M132" s="220" t="s">
        <v>1</v>
      </c>
      <c r="N132" s="221" t="s">
        <v>41</v>
      </c>
      <c r="O132" s="84"/>
      <c r="P132" s="222">
        <f>O132*H132</f>
        <v>0</v>
      </c>
      <c r="Q132" s="222">
        <v>8E-05</v>
      </c>
      <c r="R132" s="222">
        <f>Q132*H132</f>
        <v>0.0030800000000000003</v>
      </c>
      <c r="S132" s="222">
        <v>0.256</v>
      </c>
      <c r="T132" s="223">
        <f>S132*H132</f>
        <v>9.856</v>
      </c>
      <c r="AR132" s="224" t="s">
        <v>117</v>
      </c>
      <c r="AT132" s="224" t="s">
        <v>119</v>
      </c>
      <c r="AU132" s="224" t="s">
        <v>86</v>
      </c>
      <c r="AY132" s="15" t="s">
        <v>118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5" t="s">
        <v>84</v>
      </c>
      <c r="BK132" s="225">
        <f>ROUND(I132*H132,2)</f>
        <v>0</v>
      </c>
      <c r="BL132" s="15" t="s">
        <v>117</v>
      </c>
      <c r="BM132" s="224" t="s">
        <v>509</v>
      </c>
    </row>
    <row r="133" spans="2:65" s="1" customFormat="1" ht="16.5" customHeight="1">
      <c r="B133" s="36"/>
      <c r="C133" s="213" t="s">
        <v>139</v>
      </c>
      <c r="D133" s="213" t="s">
        <v>119</v>
      </c>
      <c r="E133" s="214" t="s">
        <v>195</v>
      </c>
      <c r="F133" s="215" t="s">
        <v>196</v>
      </c>
      <c r="G133" s="216" t="s">
        <v>197</v>
      </c>
      <c r="H133" s="217">
        <v>40.36</v>
      </c>
      <c r="I133" s="218"/>
      <c r="J133" s="219">
        <f>ROUND(I133*H133,2)</f>
        <v>0</v>
      </c>
      <c r="K133" s="215" t="s">
        <v>178</v>
      </c>
      <c r="L133" s="41"/>
      <c r="M133" s="220" t="s">
        <v>1</v>
      </c>
      <c r="N133" s="221" t="s">
        <v>41</v>
      </c>
      <c r="O133" s="84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AR133" s="224" t="s">
        <v>117</v>
      </c>
      <c r="AT133" s="224" t="s">
        <v>119</v>
      </c>
      <c r="AU133" s="224" t="s">
        <v>86</v>
      </c>
      <c r="AY133" s="15" t="s">
        <v>118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5" t="s">
        <v>84</v>
      </c>
      <c r="BK133" s="225">
        <f>ROUND(I133*H133,2)</f>
        <v>0</v>
      </c>
      <c r="BL133" s="15" t="s">
        <v>117</v>
      </c>
      <c r="BM133" s="224" t="s">
        <v>510</v>
      </c>
    </row>
    <row r="134" spans="2:51" s="12" customFormat="1" ht="12">
      <c r="B134" s="240"/>
      <c r="C134" s="241"/>
      <c r="D134" s="242" t="s">
        <v>184</v>
      </c>
      <c r="E134" s="243" t="s">
        <v>1</v>
      </c>
      <c r="F134" s="244" t="s">
        <v>511</v>
      </c>
      <c r="G134" s="241"/>
      <c r="H134" s="245">
        <v>40.36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184</v>
      </c>
      <c r="AU134" s="251" t="s">
        <v>86</v>
      </c>
      <c r="AV134" s="12" t="s">
        <v>86</v>
      </c>
      <c r="AW134" s="12" t="s">
        <v>31</v>
      </c>
      <c r="AX134" s="12" t="s">
        <v>76</v>
      </c>
      <c r="AY134" s="251" t="s">
        <v>118</v>
      </c>
    </row>
    <row r="135" spans="2:51" s="13" customFormat="1" ht="12">
      <c r="B135" s="252"/>
      <c r="C135" s="253"/>
      <c r="D135" s="242" t="s">
        <v>184</v>
      </c>
      <c r="E135" s="254" t="s">
        <v>1</v>
      </c>
      <c r="F135" s="255" t="s">
        <v>194</v>
      </c>
      <c r="G135" s="253"/>
      <c r="H135" s="256">
        <v>40.36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AT135" s="262" t="s">
        <v>184</v>
      </c>
      <c r="AU135" s="262" t="s">
        <v>86</v>
      </c>
      <c r="AV135" s="13" t="s">
        <v>117</v>
      </c>
      <c r="AW135" s="13" t="s">
        <v>31</v>
      </c>
      <c r="AX135" s="13" t="s">
        <v>84</v>
      </c>
      <c r="AY135" s="262" t="s">
        <v>118</v>
      </c>
    </row>
    <row r="136" spans="2:65" s="1" customFormat="1" ht="24" customHeight="1">
      <c r="B136" s="36"/>
      <c r="C136" s="213" t="s">
        <v>143</v>
      </c>
      <c r="D136" s="213" t="s">
        <v>119</v>
      </c>
      <c r="E136" s="214" t="s">
        <v>200</v>
      </c>
      <c r="F136" s="215" t="s">
        <v>201</v>
      </c>
      <c r="G136" s="216" t="s">
        <v>197</v>
      </c>
      <c r="H136" s="217">
        <v>169.135</v>
      </c>
      <c r="I136" s="218"/>
      <c r="J136" s="219">
        <f>ROUND(I136*H136,2)</f>
        <v>0</v>
      </c>
      <c r="K136" s="215" t="s">
        <v>178</v>
      </c>
      <c r="L136" s="41"/>
      <c r="M136" s="220" t="s">
        <v>1</v>
      </c>
      <c r="N136" s="221" t="s">
        <v>41</v>
      </c>
      <c r="O136" s="84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AR136" s="224" t="s">
        <v>117</v>
      </c>
      <c r="AT136" s="224" t="s">
        <v>119</v>
      </c>
      <c r="AU136" s="224" t="s">
        <v>86</v>
      </c>
      <c r="AY136" s="15" t="s">
        <v>118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5" t="s">
        <v>84</v>
      </c>
      <c r="BK136" s="225">
        <f>ROUND(I136*H136,2)</f>
        <v>0</v>
      </c>
      <c r="BL136" s="15" t="s">
        <v>117</v>
      </c>
      <c r="BM136" s="224" t="s">
        <v>512</v>
      </c>
    </row>
    <row r="137" spans="2:51" s="12" customFormat="1" ht="12">
      <c r="B137" s="240"/>
      <c r="C137" s="241"/>
      <c r="D137" s="242" t="s">
        <v>184</v>
      </c>
      <c r="E137" s="243" t="s">
        <v>1</v>
      </c>
      <c r="F137" s="244" t="s">
        <v>513</v>
      </c>
      <c r="G137" s="241"/>
      <c r="H137" s="245">
        <v>3.15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184</v>
      </c>
      <c r="AU137" s="251" t="s">
        <v>86</v>
      </c>
      <c r="AV137" s="12" t="s">
        <v>86</v>
      </c>
      <c r="AW137" s="12" t="s">
        <v>31</v>
      </c>
      <c r="AX137" s="12" t="s">
        <v>76</v>
      </c>
      <c r="AY137" s="251" t="s">
        <v>118</v>
      </c>
    </row>
    <row r="138" spans="2:51" s="12" customFormat="1" ht="12">
      <c r="B138" s="240"/>
      <c r="C138" s="241"/>
      <c r="D138" s="242" t="s">
        <v>184</v>
      </c>
      <c r="E138" s="243" t="s">
        <v>1</v>
      </c>
      <c r="F138" s="244" t="s">
        <v>514</v>
      </c>
      <c r="G138" s="241"/>
      <c r="H138" s="245">
        <v>165.985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184</v>
      </c>
      <c r="AU138" s="251" t="s">
        <v>86</v>
      </c>
      <c r="AV138" s="12" t="s">
        <v>86</v>
      </c>
      <c r="AW138" s="12" t="s">
        <v>31</v>
      </c>
      <c r="AX138" s="12" t="s">
        <v>76</v>
      </c>
      <c r="AY138" s="251" t="s">
        <v>118</v>
      </c>
    </row>
    <row r="139" spans="2:51" s="13" customFormat="1" ht="12">
      <c r="B139" s="252"/>
      <c r="C139" s="253"/>
      <c r="D139" s="242" t="s">
        <v>184</v>
      </c>
      <c r="E139" s="254" t="s">
        <v>1</v>
      </c>
      <c r="F139" s="255" t="s">
        <v>194</v>
      </c>
      <c r="G139" s="253"/>
      <c r="H139" s="256">
        <v>169.13500000000002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AT139" s="262" t="s">
        <v>184</v>
      </c>
      <c r="AU139" s="262" t="s">
        <v>86</v>
      </c>
      <c r="AV139" s="13" t="s">
        <v>117</v>
      </c>
      <c r="AW139" s="13" t="s">
        <v>31</v>
      </c>
      <c r="AX139" s="13" t="s">
        <v>84</v>
      </c>
      <c r="AY139" s="262" t="s">
        <v>118</v>
      </c>
    </row>
    <row r="140" spans="2:65" s="1" customFormat="1" ht="24" customHeight="1">
      <c r="B140" s="36"/>
      <c r="C140" s="213" t="s">
        <v>147</v>
      </c>
      <c r="D140" s="213" t="s">
        <v>119</v>
      </c>
      <c r="E140" s="214" t="s">
        <v>204</v>
      </c>
      <c r="F140" s="215" t="s">
        <v>205</v>
      </c>
      <c r="G140" s="216" t="s">
        <v>197</v>
      </c>
      <c r="H140" s="217">
        <v>84.568</v>
      </c>
      <c r="I140" s="218"/>
      <c r="J140" s="219">
        <f>ROUND(I140*H140,2)</f>
        <v>0</v>
      </c>
      <c r="K140" s="215" t="s">
        <v>178</v>
      </c>
      <c r="L140" s="41"/>
      <c r="M140" s="220" t="s">
        <v>1</v>
      </c>
      <c r="N140" s="221" t="s">
        <v>41</v>
      </c>
      <c r="O140" s="84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AR140" s="224" t="s">
        <v>117</v>
      </c>
      <c r="AT140" s="224" t="s">
        <v>119</v>
      </c>
      <c r="AU140" s="224" t="s">
        <v>86</v>
      </c>
      <c r="AY140" s="15" t="s">
        <v>118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5" t="s">
        <v>84</v>
      </c>
      <c r="BK140" s="225">
        <f>ROUND(I140*H140,2)</f>
        <v>0</v>
      </c>
      <c r="BL140" s="15" t="s">
        <v>117</v>
      </c>
      <c r="BM140" s="224" t="s">
        <v>515</v>
      </c>
    </row>
    <row r="141" spans="2:51" s="12" customFormat="1" ht="12">
      <c r="B141" s="240"/>
      <c r="C141" s="241"/>
      <c r="D141" s="242" t="s">
        <v>184</v>
      </c>
      <c r="E141" s="241"/>
      <c r="F141" s="244" t="s">
        <v>516</v>
      </c>
      <c r="G141" s="241"/>
      <c r="H141" s="245">
        <v>84.568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184</v>
      </c>
      <c r="AU141" s="251" t="s">
        <v>86</v>
      </c>
      <c r="AV141" s="12" t="s">
        <v>86</v>
      </c>
      <c r="AW141" s="12" t="s">
        <v>4</v>
      </c>
      <c r="AX141" s="12" t="s">
        <v>84</v>
      </c>
      <c r="AY141" s="251" t="s">
        <v>118</v>
      </c>
    </row>
    <row r="142" spans="2:65" s="1" customFormat="1" ht="24" customHeight="1">
      <c r="B142" s="36"/>
      <c r="C142" s="213" t="s">
        <v>151</v>
      </c>
      <c r="D142" s="213" t="s">
        <v>119</v>
      </c>
      <c r="E142" s="214" t="s">
        <v>208</v>
      </c>
      <c r="F142" s="215" t="s">
        <v>209</v>
      </c>
      <c r="G142" s="216" t="s">
        <v>197</v>
      </c>
      <c r="H142" s="217">
        <v>8.95</v>
      </c>
      <c r="I142" s="218"/>
      <c r="J142" s="219">
        <f>ROUND(I142*H142,2)</f>
        <v>0</v>
      </c>
      <c r="K142" s="215" t="s">
        <v>178</v>
      </c>
      <c r="L142" s="41"/>
      <c r="M142" s="220" t="s">
        <v>1</v>
      </c>
      <c r="N142" s="221" t="s">
        <v>41</v>
      </c>
      <c r="O142" s="84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AR142" s="224" t="s">
        <v>117</v>
      </c>
      <c r="AT142" s="224" t="s">
        <v>119</v>
      </c>
      <c r="AU142" s="224" t="s">
        <v>86</v>
      </c>
      <c r="AY142" s="15" t="s">
        <v>118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5" t="s">
        <v>84</v>
      </c>
      <c r="BK142" s="225">
        <f>ROUND(I142*H142,2)</f>
        <v>0</v>
      </c>
      <c r="BL142" s="15" t="s">
        <v>117</v>
      </c>
      <c r="BM142" s="224" t="s">
        <v>517</v>
      </c>
    </row>
    <row r="143" spans="2:51" s="12" customFormat="1" ht="12">
      <c r="B143" s="240"/>
      <c r="C143" s="241"/>
      <c r="D143" s="242" t="s">
        <v>184</v>
      </c>
      <c r="E143" s="243" t="s">
        <v>1</v>
      </c>
      <c r="F143" s="244" t="s">
        <v>518</v>
      </c>
      <c r="G143" s="241"/>
      <c r="H143" s="245">
        <v>1.2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184</v>
      </c>
      <c r="AU143" s="251" t="s">
        <v>86</v>
      </c>
      <c r="AV143" s="12" t="s">
        <v>86</v>
      </c>
      <c r="AW143" s="12" t="s">
        <v>31</v>
      </c>
      <c r="AX143" s="12" t="s">
        <v>76</v>
      </c>
      <c r="AY143" s="251" t="s">
        <v>118</v>
      </c>
    </row>
    <row r="144" spans="2:51" s="12" customFormat="1" ht="12">
      <c r="B144" s="240"/>
      <c r="C144" s="241"/>
      <c r="D144" s="242" t="s">
        <v>184</v>
      </c>
      <c r="E144" s="243" t="s">
        <v>1</v>
      </c>
      <c r="F144" s="244" t="s">
        <v>519</v>
      </c>
      <c r="G144" s="241"/>
      <c r="H144" s="245">
        <v>7.75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184</v>
      </c>
      <c r="AU144" s="251" t="s">
        <v>86</v>
      </c>
      <c r="AV144" s="12" t="s">
        <v>86</v>
      </c>
      <c r="AW144" s="12" t="s">
        <v>31</v>
      </c>
      <c r="AX144" s="12" t="s">
        <v>76</v>
      </c>
      <c r="AY144" s="251" t="s">
        <v>118</v>
      </c>
    </row>
    <row r="145" spans="2:51" s="13" customFormat="1" ht="12">
      <c r="B145" s="252"/>
      <c r="C145" s="253"/>
      <c r="D145" s="242" t="s">
        <v>184</v>
      </c>
      <c r="E145" s="254" t="s">
        <v>1</v>
      </c>
      <c r="F145" s="255" t="s">
        <v>194</v>
      </c>
      <c r="G145" s="253"/>
      <c r="H145" s="256">
        <v>8.95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184</v>
      </c>
      <c r="AU145" s="262" t="s">
        <v>86</v>
      </c>
      <c r="AV145" s="13" t="s">
        <v>117</v>
      </c>
      <c r="AW145" s="13" t="s">
        <v>31</v>
      </c>
      <c r="AX145" s="13" t="s">
        <v>84</v>
      </c>
      <c r="AY145" s="262" t="s">
        <v>118</v>
      </c>
    </row>
    <row r="146" spans="2:65" s="1" customFormat="1" ht="24" customHeight="1">
      <c r="B146" s="36"/>
      <c r="C146" s="213" t="s">
        <v>155</v>
      </c>
      <c r="D146" s="213" t="s">
        <v>119</v>
      </c>
      <c r="E146" s="214" t="s">
        <v>214</v>
      </c>
      <c r="F146" s="215" t="s">
        <v>215</v>
      </c>
      <c r="G146" s="216" t="s">
        <v>197</v>
      </c>
      <c r="H146" s="217">
        <v>4.475</v>
      </c>
      <c r="I146" s="218"/>
      <c r="J146" s="219">
        <f>ROUND(I146*H146,2)</f>
        <v>0</v>
      </c>
      <c r="K146" s="215" t="s">
        <v>178</v>
      </c>
      <c r="L146" s="41"/>
      <c r="M146" s="220" t="s">
        <v>1</v>
      </c>
      <c r="N146" s="221" t="s">
        <v>41</v>
      </c>
      <c r="O146" s="84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AR146" s="224" t="s">
        <v>117</v>
      </c>
      <c r="AT146" s="224" t="s">
        <v>119</v>
      </c>
      <c r="AU146" s="224" t="s">
        <v>86</v>
      </c>
      <c r="AY146" s="15" t="s">
        <v>118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5" t="s">
        <v>84</v>
      </c>
      <c r="BK146" s="225">
        <f>ROUND(I146*H146,2)</f>
        <v>0</v>
      </c>
      <c r="BL146" s="15" t="s">
        <v>117</v>
      </c>
      <c r="BM146" s="224" t="s">
        <v>520</v>
      </c>
    </row>
    <row r="147" spans="2:51" s="12" customFormat="1" ht="12">
      <c r="B147" s="240"/>
      <c r="C147" s="241"/>
      <c r="D147" s="242" t="s">
        <v>184</v>
      </c>
      <c r="E147" s="241"/>
      <c r="F147" s="244" t="s">
        <v>521</v>
      </c>
      <c r="G147" s="241"/>
      <c r="H147" s="245">
        <v>4.475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184</v>
      </c>
      <c r="AU147" s="251" t="s">
        <v>86</v>
      </c>
      <c r="AV147" s="12" t="s">
        <v>86</v>
      </c>
      <c r="AW147" s="12" t="s">
        <v>4</v>
      </c>
      <c r="AX147" s="12" t="s">
        <v>84</v>
      </c>
      <c r="AY147" s="251" t="s">
        <v>118</v>
      </c>
    </row>
    <row r="148" spans="2:65" s="1" customFormat="1" ht="24" customHeight="1">
      <c r="B148" s="36"/>
      <c r="C148" s="213" t="s">
        <v>159</v>
      </c>
      <c r="D148" s="213" t="s">
        <v>119</v>
      </c>
      <c r="E148" s="214" t="s">
        <v>220</v>
      </c>
      <c r="F148" s="215" t="s">
        <v>221</v>
      </c>
      <c r="G148" s="216" t="s">
        <v>197</v>
      </c>
      <c r="H148" s="217">
        <v>187.757</v>
      </c>
      <c r="I148" s="218"/>
      <c r="J148" s="219">
        <f>ROUND(I148*H148,2)</f>
        <v>0</v>
      </c>
      <c r="K148" s="215" t="s">
        <v>1</v>
      </c>
      <c r="L148" s="41"/>
      <c r="M148" s="220" t="s">
        <v>1</v>
      </c>
      <c r="N148" s="221" t="s">
        <v>41</v>
      </c>
      <c r="O148" s="84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AR148" s="224" t="s">
        <v>117</v>
      </c>
      <c r="AT148" s="224" t="s">
        <v>119</v>
      </c>
      <c r="AU148" s="224" t="s">
        <v>86</v>
      </c>
      <c r="AY148" s="15" t="s">
        <v>118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5" t="s">
        <v>84</v>
      </c>
      <c r="BK148" s="225">
        <f>ROUND(I148*H148,2)</f>
        <v>0</v>
      </c>
      <c r="BL148" s="15" t="s">
        <v>117</v>
      </c>
      <c r="BM148" s="224" t="s">
        <v>522</v>
      </c>
    </row>
    <row r="149" spans="2:51" s="12" customFormat="1" ht="12">
      <c r="B149" s="240"/>
      <c r="C149" s="241"/>
      <c r="D149" s="242" t="s">
        <v>184</v>
      </c>
      <c r="E149" s="243" t="s">
        <v>1</v>
      </c>
      <c r="F149" s="244" t="s">
        <v>523</v>
      </c>
      <c r="G149" s="241"/>
      <c r="H149" s="245">
        <v>9.672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184</v>
      </c>
      <c r="AU149" s="251" t="s">
        <v>86</v>
      </c>
      <c r="AV149" s="12" t="s">
        <v>86</v>
      </c>
      <c r="AW149" s="12" t="s">
        <v>31</v>
      </c>
      <c r="AX149" s="12" t="s">
        <v>76</v>
      </c>
      <c r="AY149" s="251" t="s">
        <v>118</v>
      </c>
    </row>
    <row r="150" spans="2:51" s="12" customFormat="1" ht="12">
      <c r="B150" s="240"/>
      <c r="C150" s="241"/>
      <c r="D150" s="242" t="s">
        <v>184</v>
      </c>
      <c r="E150" s="243" t="s">
        <v>1</v>
      </c>
      <c r="F150" s="244" t="s">
        <v>524</v>
      </c>
      <c r="G150" s="241"/>
      <c r="H150" s="245">
        <v>8.95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184</v>
      </c>
      <c r="AU150" s="251" t="s">
        <v>86</v>
      </c>
      <c r="AV150" s="12" t="s">
        <v>86</v>
      </c>
      <c r="AW150" s="12" t="s">
        <v>31</v>
      </c>
      <c r="AX150" s="12" t="s">
        <v>76</v>
      </c>
      <c r="AY150" s="251" t="s">
        <v>118</v>
      </c>
    </row>
    <row r="151" spans="2:51" s="12" customFormat="1" ht="12">
      <c r="B151" s="240"/>
      <c r="C151" s="241"/>
      <c r="D151" s="242" t="s">
        <v>184</v>
      </c>
      <c r="E151" s="243" t="s">
        <v>1</v>
      </c>
      <c r="F151" s="244" t="s">
        <v>525</v>
      </c>
      <c r="G151" s="241"/>
      <c r="H151" s="245">
        <v>169.135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184</v>
      </c>
      <c r="AU151" s="251" t="s">
        <v>86</v>
      </c>
      <c r="AV151" s="12" t="s">
        <v>86</v>
      </c>
      <c r="AW151" s="12" t="s">
        <v>31</v>
      </c>
      <c r="AX151" s="12" t="s">
        <v>76</v>
      </c>
      <c r="AY151" s="251" t="s">
        <v>118</v>
      </c>
    </row>
    <row r="152" spans="2:51" s="13" customFormat="1" ht="12">
      <c r="B152" s="252"/>
      <c r="C152" s="253"/>
      <c r="D152" s="242" t="s">
        <v>184</v>
      </c>
      <c r="E152" s="254" t="s">
        <v>1</v>
      </c>
      <c r="F152" s="255" t="s">
        <v>194</v>
      </c>
      <c r="G152" s="253"/>
      <c r="H152" s="256">
        <v>187.757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184</v>
      </c>
      <c r="AU152" s="262" t="s">
        <v>86</v>
      </c>
      <c r="AV152" s="13" t="s">
        <v>117</v>
      </c>
      <c r="AW152" s="13" t="s">
        <v>31</v>
      </c>
      <c r="AX152" s="13" t="s">
        <v>84</v>
      </c>
      <c r="AY152" s="262" t="s">
        <v>118</v>
      </c>
    </row>
    <row r="153" spans="2:65" s="1" customFormat="1" ht="16.5" customHeight="1">
      <c r="B153" s="36"/>
      <c r="C153" s="213" t="s">
        <v>239</v>
      </c>
      <c r="D153" s="213" t="s">
        <v>119</v>
      </c>
      <c r="E153" s="214" t="s">
        <v>226</v>
      </c>
      <c r="F153" s="215" t="s">
        <v>227</v>
      </c>
      <c r="G153" s="216" t="s">
        <v>197</v>
      </c>
      <c r="H153" s="217">
        <v>187.757</v>
      </c>
      <c r="I153" s="218"/>
      <c r="J153" s="219">
        <f>ROUND(I153*H153,2)</f>
        <v>0</v>
      </c>
      <c r="K153" s="215" t="s">
        <v>178</v>
      </c>
      <c r="L153" s="41"/>
      <c r="M153" s="220" t="s">
        <v>1</v>
      </c>
      <c r="N153" s="221" t="s">
        <v>41</v>
      </c>
      <c r="O153" s="84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AR153" s="224" t="s">
        <v>117</v>
      </c>
      <c r="AT153" s="224" t="s">
        <v>119</v>
      </c>
      <c r="AU153" s="224" t="s">
        <v>86</v>
      </c>
      <c r="AY153" s="15" t="s">
        <v>118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5" t="s">
        <v>84</v>
      </c>
      <c r="BK153" s="225">
        <f>ROUND(I153*H153,2)</f>
        <v>0</v>
      </c>
      <c r="BL153" s="15" t="s">
        <v>117</v>
      </c>
      <c r="BM153" s="224" t="s">
        <v>526</v>
      </c>
    </row>
    <row r="154" spans="2:65" s="1" customFormat="1" ht="24" customHeight="1">
      <c r="B154" s="36"/>
      <c r="C154" s="213" t="s">
        <v>243</v>
      </c>
      <c r="D154" s="213" t="s">
        <v>119</v>
      </c>
      <c r="E154" s="214" t="s">
        <v>229</v>
      </c>
      <c r="F154" s="215" t="s">
        <v>230</v>
      </c>
      <c r="G154" s="216" t="s">
        <v>197</v>
      </c>
      <c r="H154" s="217">
        <v>78.335</v>
      </c>
      <c r="I154" s="218"/>
      <c r="J154" s="219">
        <f>ROUND(I154*H154,2)</f>
        <v>0</v>
      </c>
      <c r="K154" s="215" t="s">
        <v>178</v>
      </c>
      <c r="L154" s="41"/>
      <c r="M154" s="220" t="s">
        <v>1</v>
      </c>
      <c r="N154" s="221" t="s">
        <v>41</v>
      </c>
      <c r="O154" s="84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AR154" s="224" t="s">
        <v>117</v>
      </c>
      <c r="AT154" s="224" t="s">
        <v>119</v>
      </c>
      <c r="AU154" s="224" t="s">
        <v>86</v>
      </c>
      <c r="AY154" s="15" t="s">
        <v>118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5" t="s">
        <v>84</v>
      </c>
      <c r="BK154" s="225">
        <f>ROUND(I154*H154,2)</f>
        <v>0</v>
      </c>
      <c r="BL154" s="15" t="s">
        <v>117</v>
      </c>
      <c r="BM154" s="224" t="s">
        <v>527</v>
      </c>
    </row>
    <row r="155" spans="2:51" s="12" customFormat="1" ht="12">
      <c r="B155" s="240"/>
      <c r="C155" s="241"/>
      <c r="D155" s="242" t="s">
        <v>184</v>
      </c>
      <c r="E155" s="243" t="s">
        <v>1</v>
      </c>
      <c r="F155" s="244" t="s">
        <v>528</v>
      </c>
      <c r="G155" s="241"/>
      <c r="H155" s="245">
        <v>78.335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184</v>
      </c>
      <c r="AU155" s="251" t="s">
        <v>86</v>
      </c>
      <c r="AV155" s="12" t="s">
        <v>86</v>
      </c>
      <c r="AW155" s="12" t="s">
        <v>31</v>
      </c>
      <c r="AX155" s="12" t="s">
        <v>84</v>
      </c>
      <c r="AY155" s="251" t="s">
        <v>118</v>
      </c>
    </row>
    <row r="156" spans="2:65" s="1" customFormat="1" ht="16.5" customHeight="1">
      <c r="B156" s="36"/>
      <c r="C156" s="263" t="s">
        <v>248</v>
      </c>
      <c r="D156" s="263" t="s">
        <v>233</v>
      </c>
      <c r="E156" s="264" t="s">
        <v>529</v>
      </c>
      <c r="F156" s="265" t="s">
        <v>530</v>
      </c>
      <c r="G156" s="266" t="s">
        <v>236</v>
      </c>
      <c r="H156" s="267">
        <v>146.095</v>
      </c>
      <c r="I156" s="268"/>
      <c r="J156" s="269">
        <f>ROUND(I156*H156,2)</f>
        <v>0</v>
      </c>
      <c r="K156" s="265" t="s">
        <v>263</v>
      </c>
      <c r="L156" s="270"/>
      <c r="M156" s="271" t="s">
        <v>1</v>
      </c>
      <c r="N156" s="272" t="s">
        <v>41</v>
      </c>
      <c r="O156" s="84"/>
      <c r="P156" s="222">
        <f>O156*H156</f>
        <v>0</v>
      </c>
      <c r="Q156" s="222">
        <v>1</v>
      </c>
      <c r="R156" s="222">
        <f>Q156*H156</f>
        <v>146.095</v>
      </c>
      <c r="S156" s="222">
        <v>0</v>
      </c>
      <c r="T156" s="223">
        <f>S156*H156</f>
        <v>0</v>
      </c>
      <c r="AR156" s="224" t="s">
        <v>147</v>
      </c>
      <c r="AT156" s="224" t="s">
        <v>233</v>
      </c>
      <c r="AU156" s="224" t="s">
        <v>86</v>
      </c>
      <c r="AY156" s="15" t="s">
        <v>118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5" t="s">
        <v>84</v>
      </c>
      <c r="BK156" s="225">
        <f>ROUND(I156*H156,2)</f>
        <v>0</v>
      </c>
      <c r="BL156" s="15" t="s">
        <v>117</v>
      </c>
      <c r="BM156" s="224" t="s">
        <v>531</v>
      </c>
    </row>
    <row r="157" spans="2:51" s="12" customFormat="1" ht="12">
      <c r="B157" s="240"/>
      <c r="C157" s="241"/>
      <c r="D157" s="242" t="s">
        <v>184</v>
      </c>
      <c r="E157" s="241"/>
      <c r="F157" s="244" t="s">
        <v>532</v>
      </c>
      <c r="G157" s="241"/>
      <c r="H157" s="245">
        <v>146.095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184</v>
      </c>
      <c r="AU157" s="251" t="s">
        <v>86</v>
      </c>
      <c r="AV157" s="12" t="s">
        <v>86</v>
      </c>
      <c r="AW157" s="12" t="s">
        <v>4</v>
      </c>
      <c r="AX157" s="12" t="s">
        <v>84</v>
      </c>
      <c r="AY157" s="251" t="s">
        <v>118</v>
      </c>
    </row>
    <row r="158" spans="2:65" s="1" customFormat="1" ht="24" customHeight="1">
      <c r="B158" s="36"/>
      <c r="C158" s="213" t="s">
        <v>533</v>
      </c>
      <c r="D158" s="213" t="s">
        <v>119</v>
      </c>
      <c r="E158" s="214" t="s">
        <v>534</v>
      </c>
      <c r="F158" s="215" t="s">
        <v>535</v>
      </c>
      <c r="G158" s="216" t="s">
        <v>197</v>
      </c>
      <c r="H158" s="217">
        <v>16.335</v>
      </c>
      <c r="I158" s="218"/>
      <c r="J158" s="219">
        <f>ROUND(I158*H158,2)</f>
        <v>0</v>
      </c>
      <c r="K158" s="215" t="s">
        <v>178</v>
      </c>
      <c r="L158" s="41"/>
      <c r="M158" s="220" t="s">
        <v>1</v>
      </c>
      <c r="N158" s="221" t="s">
        <v>41</v>
      </c>
      <c r="O158" s="84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AR158" s="224" t="s">
        <v>117</v>
      </c>
      <c r="AT158" s="224" t="s">
        <v>119</v>
      </c>
      <c r="AU158" s="224" t="s">
        <v>86</v>
      </c>
      <c r="AY158" s="15" t="s">
        <v>118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5" t="s">
        <v>84</v>
      </c>
      <c r="BK158" s="225">
        <f>ROUND(I158*H158,2)</f>
        <v>0</v>
      </c>
      <c r="BL158" s="15" t="s">
        <v>117</v>
      </c>
      <c r="BM158" s="224" t="s">
        <v>536</v>
      </c>
    </row>
    <row r="159" spans="2:65" s="1" customFormat="1" ht="16.5" customHeight="1">
      <c r="B159" s="36"/>
      <c r="C159" s="263" t="s">
        <v>537</v>
      </c>
      <c r="D159" s="263" t="s">
        <v>233</v>
      </c>
      <c r="E159" s="264" t="s">
        <v>538</v>
      </c>
      <c r="F159" s="265" t="s">
        <v>539</v>
      </c>
      <c r="G159" s="266" t="s">
        <v>236</v>
      </c>
      <c r="H159" s="267">
        <v>30.465</v>
      </c>
      <c r="I159" s="268"/>
      <c r="J159" s="269">
        <f>ROUND(I159*H159,2)</f>
        <v>0</v>
      </c>
      <c r="K159" s="265" t="s">
        <v>263</v>
      </c>
      <c r="L159" s="270"/>
      <c r="M159" s="271" t="s">
        <v>1</v>
      </c>
      <c r="N159" s="272" t="s">
        <v>41</v>
      </c>
      <c r="O159" s="84"/>
      <c r="P159" s="222">
        <f>O159*H159</f>
        <v>0</v>
      </c>
      <c r="Q159" s="222">
        <v>1</v>
      </c>
      <c r="R159" s="222">
        <f>Q159*H159</f>
        <v>30.465</v>
      </c>
      <c r="S159" s="222">
        <v>0</v>
      </c>
      <c r="T159" s="223">
        <f>S159*H159</f>
        <v>0</v>
      </c>
      <c r="AR159" s="224" t="s">
        <v>147</v>
      </c>
      <c r="AT159" s="224" t="s">
        <v>233</v>
      </c>
      <c r="AU159" s="224" t="s">
        <v>86</v>
      </c>
      <c r="AY159" s="15" t="s">
        <v>118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5" t="s">
        <v>84</v>
      </c>
      <c r="BK159" s="225">
        <f>ROUND(I159*H159,2)</f>
        <v>0</v>
      </c>
      <c r="BL159" s="15" t="s">
        <v>117</v>
      </c>
      <c r="BM159" s="224" t="s">
        <v>540</v>
      </c>
    </row>
    <row r="160" spans="2:51" s="12" customFormat="1" ht="12">
      <c r="B160" s="240"/>
      <c r="C160" s="241"/>
      <c r="D160" s="242" t="s">
        <v>184</v>
      </c>
      <c r="E160" s="241"/>
      <c r="F160" s="244" t="s">
        <v>541</v>
      </c>
      <c r="G160" s="241"/>
      <c r="H160" s="245">
        <v>30.465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184</v>
      </c>
      <c r="AU160" s="251" t="s">
        <v>86</v>
      </c>
      <c r="AV160" s="12" t="s">
        <v>86</v>
      </c>
      <c r="AW160" s="12" t="s">
        <v>4</v>
      </c>
      <c r="AX160" s="12" t="s">
        <v>84</v>
      </c>
      <c r="AY160" s="251" t="s">
        <v>118</v>
      </c>
    </row>
    <row r="161" spans="2:65" s="1" customFormat="1" ht="16.5" customHeight="1">
      <c r="B161" s="36"/>
      <c r="C161" s="213" t="s">
        <v>8</v>
      </c>
      <c r="D161" s="213" t="s">
        <v>119</v>
      </c>
      <c r="E161" s="214" t="s">
        <v>240</v>
      </c>
      <c r="F161" s="215" t="s">
        <v>241</v>
      </c>
      <c r="G161" s="216" t="s">
        <v>197</v>
      </c>
      <c r="H161" s="217">
        <v>187.757</v>
      </c>
      <c r="I161" s="218"/>
      <c r="J161" s="219">
        <f>ROUND(I161*H161,2)</f>
        <v>0</v>
      </c>
      <c r="K161" s="215" t="s">
        <v>178</v>
      </c>
      <c r="L161" s="41"/>
      <c r="M161" s="220" t="s">
        <v>1</v>
      </c>
      <c r="N161" s="221" t="s">
        <v>41</v>
      </c>
      <c r="O161" s="84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AR161" s="224" t="s">
        <v>117</v>
      </c>
      <c r="AT161" s="224" t="s">
        <v>119</v>
      </c>
      <c r="AU161" s="224" t="s">
        <v>86</v>
      </c>
      <c r="AY161" s="15" t="s">
        <v>118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5" t="s">
        <v>84</v>
      </c>
      <c r="BK161" s="225">
        <f>ROUND(I161*H161,2)</f>
        <v>0</v>
      </c>
      <c r="BL161" s="15" t="s">
        <v>117</v>
      </c>
      <c r="BM161" s="224" t="s">
        <v>542</v>
      </c>
    </row>
    <row r="162" spans="2:65" s="1" customFormat="1" ht="24" customHeight="1">
      <c r="B162" s="36"/>
      <c r="C162" s="213" t="s">
        <v>255</v>
      </c>
      <c r="D162" s="213" t="s">
        <v>119</v>
      </c>
      <c r="E162" s="214" t="s">
        <v>244</v>
      </c>
      <c r="F162" s="215" t="s">
        <v>245</v>
      </c>
      <c r="G162" s="216" t="s">
        <v>236</v>
      </c>
      <c r="H162" s="217">
        <v>413.065</v>
      </c>
      <c r="I162" s="218"/>
      <c r="J162" s="219">
        <f>ROUND(I162*H162,2)</f>
        <v>0</v>
      </c>
      <c r="K162" s="215" t="s">
        <v>178</v>
      </c>
      <c r="L162" s="41"/>
      <c r="M162" s="220" t="s">
        <v>1</v>
      </c>
      <c r="N162" s="221" t="s">
        <v>41</v>
      </c>
      <c r="O162" s="84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AR162" s="224" t="s">
        <v>117</v>
      </c>
      <c r="AT162" s="224" t="s">
        <v>119</v>
      </c>
      <c r="AU162" s="224" t="s">
        <v>86</v>
      </c>
      <c r="AY162" s="15" t="s">
        <v>118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5" t="s">
        <v>84</v>
      </c>
      <c r="BK162" s="225">
        <f>ROUND(I162*H162,2)</f>
        <v>0</v>
      </c>
      <c r="BL162" s="15" t="s">
        <v>117</v>
      </c>
      <c r="BM162" s="224" t="s">
        <v>543</v>
      </c>
    </row>
    <row r="163" spans="2:51" s="12" customFormat="1" ht="12">
      <c r="B163" s="240"/>
      <c r="C163" s="241"/>
      <c r="D163" s="242" t="s">
        <v>184</v>
      </c>
      <c r="E163" s="241"/>
      <c r="F163" s="244" t="s">
        <v>544</v>
      </c>
      <c r="G163" s="241"/>
      <c r="H163" s="245">
        <v>413.065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184</v>
      </c>
      <c r="AU163" s="251" t="s">
        <v>86</v>
      </c>
      <c r="AV163" s="12" t="s">
        <v>86</v>
      </c>
      <c r="AW163" s="12" t="s">
        <v>4</v>
      </c>
      <c r="AX163" s="12" t="s">
        <v>84</v>
      </c>
      <c r="AY163" s="251" t="s">
        <v>118</v>
      </c>
    </row>
    <row r="164" spans="2:65" s="1" customFormat="1" ht="16.5" customHeight="1">
      <c r="B164" s="36"/>
      <c r="C164" s="213" t="s">
        <v>259</v>
      </c>
      <c r="D164" s="213" t="s">
        <v>119</v>
      </c>
      <c r="E164" s="214" t="s">
        <v>545</v>
      </c>
      <c r="F164" s="215" t="s">
        <v>546</v>
      </c>
      <c r="G164" s="216" t="s">
        <v>177</v>
      </c>
      <c r="H164" s="217">
        <v>15.5</v>
      </c>
      <c r="I164" s="218"/>
      <c r="J164" s="219">
        <f>ROUND(I164*H164,2)</f>
        <v>0</v>
      </c>
      <c r="K164" s="215" t="s">
        <v>178</v>
      </c>
      <c r="L164" s="41"/>
      <c r="M164" s="220" t="s">
        <v>1</v>
      </c>
      <c r="N164" s="221" t="s">
        <v>41</v>
      </c>
      <c r="O164" s="84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AR164" s="224" t="s">
        <v>117</v>
      </c>
      <c r="AT164" s="224" t="s">
        <v>119</v>
      </c>
      <c r="AU164" s="224" t="s">
        <v>86</v>
      </c>
      <c r="AY164" s="15" t="s">
        <v>118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5" t="s">
        <v>84</v>
      </c>
      <c r="BK164" s="225">
        <f>ROUND(I164*H164,2)</f>
        <v>0</v>
      </c>
      <c r="BL164" s="15" t="s">
        <v>117</v>
      </c>
      <c r="BM164" s="224" t="s">
        <v>547</v>
      </c>
    </row>
    <row r="165" spans="2:65" s="1" customFormat="1" ht="16.5" customHeight="1">
      <c r="B165" s="36"/>
      <c r="C165" s="213" t="s">
        <v>266</v>
      </c>
      <c r="D165" s="213" t="s">
        <v>119</v>
      </c>
      <c r="E165" s="214" t="s">
        <v>249</v>
      </c>
      <c r="F165" s="215" t="s">
        <v>250</v>
      </c>
      <c r="G165" s="216" t="s">
        <v>177</v>
      </c>
      <c r="H165" s="217">
        <v>101.53</v>
      </c>
      <c r="I165" s="218"/>
      <c r="J165" s="219">
        <f>ROUND(I165*H165,2)</f>
        <v>0</v>
      </c>
      <c r="K165" s="215" t="s">
        <v>178</v>
      </c>
      <c r="L165" s="41"/>
      <c r="M165" s="220" t="s">
        <v>1</v>
      </c>
      <c r="N165" s="221" t="s">
        <v>41</v>
      </c>
      <c r="O165" s="84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AR165" s="224" t="s">
        <v>117</v>
      </c>
      <c r="AT165" s="224" t="s">
        <v>119</v>
      </c>
      <c r="AU165" s="224" t="s">
        <v>86</v>
      </c>
      <c r="AY165" s="15" t="s">
        <v>118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5" t="s">
        <v>84</v>
      </c>
      <c r="BK165" s="225">
        <f>ROUND(I165*H165,2)</f>
        <v>0</v>
      </c>
      <c r="BL165" s="15" t="s">
        <v>117</v>
      </c>
      <c r="BM165" s="224" t="s">
        <v>548</v>
      </c>
    </row>
    <row r="166" spans="2:65" s="1" customFormat="1" ht="24" customHeight="1">
      <c r="B166" s="36"/>
      <c r="C166" s="213" t="s">
        <v>270</v>
      </c>
      <c r="D166" s="213" t="s">
        <v>119</v>
      </c>
      <c r="E166" s="214" t="s">
        <v>252</v>
      </c>
      <c r="F166" s="215" t="s">
        <v>253</v>
      </c>
      <c r="G166" s="216" t="s">
        <v>177</v>
      </c>
      <c r="H166" s="217">
        <v>36</v>
      </c>
      <c r="I166" s="218"/>
      <c r="J166" s="219">
        <f>ROUND(I166*H166,2)</f>
        <v>0</v>
      </c>
      <c r="K166" s="215" t="s">
        <v>178</v>
      </c>
      <c r="L166" s="41"/>
      <c r="M166" s="220" t="s">
        <v>1</v>
      </c>
      <c r="N166" s="221" t="s">
        <v>41</v>
      </c>
      <c r="O166" s="84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AR166" s="224" t="s">
        <v>117</v>
      </c>
      <c r="AT166" s="224" t="s">
        <v>119</v>
      </c>
      <c r="AU166" s="224" t="s">
        <v>86</v>
      </c>
      <c r="AY166" s="15" t="s">
        <v>118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5" t="s">
        <v>84</v>
      </c>
      <c r="BK166" s="225">
        <f>ROUND(I166*H166,2)</f>
        <v>0</v>
      </c>
      <c r="BL166" s="15" t="s">
        <v>117</v>
      </c>
      <c r="BM166" s="224" t="s">
        <v>549</v>
      </c>
    </row>
    <row r="167" spans="2:65" s="1" customFormat="1" ht="24" customHeight="1">
      <c r="B167" s="36"/>
      <c r="C167" s="213" t="s">
        <v>273</v>
      </c>
      <c r="D167" s="213" t="s">
        <v>119</v>
      </c>
      <c r="E167" s="214" t="s">
        <v>256</v>
      </c>
      <c r="F167" s="215" t="s">
        <v>257</v>
      </c>
      <c r="G167" s="216" t="s">
        <v>177</v>
      </c>
      <c r="H167" s="217">
        <v>36</v>
      </c>
      <c r="I167" s="218"/>
      <c r="J167" s="219">
        <f>ROUND(I167*H167,2)</f>
        <v>0</v>
      </c>
      <c r="K167" s="215" t="s">
        <v>178</v>
      </c>
      <c r="L167" s="41"/>
      <c r="M167" s="220" t="s">
        <v>1</v>
      </c>
      <c r="N167" s="221" t="s">
        <v>41</v>
      </c>
      <c r="O167" s="84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AR167" s="224" t="s">
        <v>117</v>
      </c>
      <c r="AT167" s="224" t="s">
        <v>119</v>
      </c>
      <c r="AU167" s="224" t="s">
        <v>86</v>
      </c>
      <c r="AY167" s="15" t="s">
        <v>118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5" t="s">
        <v>84</v>
      </c>
      <c r="BK167" s="225">
        <f>ROUND(I167*H167,2)</f>
        <v>0</v>
      </c>
      <c r="BL167" s="15" t="s">
        <v>117</v>
      </c>
      <c r="BM167" s="224" t="s">
        <v>550</v>
      </c>
    </row>
    <row r="168" spans="2:65" s="1" customFormat="1" ht="16.5" customHeight="1">
      <c r="B168" s="36"/>
      <c r="C168" s="263" t="s">
        <v>7</v>
      </c>
      <c r="D168" s="263" t="s">
        <v>233</v>
      </c>
      <c r="E168" s="264" t="s">
        <v>260</v>
      </c>
      <c r="F168" s="265" t="s">
        <v>261</v>
      </c>
      <c r="G168" s="266" t="s">
        <v>262</v>
      </c>
      <c r="H168" s="267">
        <v>1.08</v>
      </c>
      <c r="I168" s="268"/>
      <c r="J168" s="269">
        <f>ROUND(I168*H168,2)</f>
        <v>0</v>
      </c>
      <c r="K168" s="265" t="s">
        <v>263</v>
      </c>
      <c r="L168" s="270"/>
      <c r="M168" s="271" t="s">
        <v>1</v>
      </c>
      <c r="N168" s="272" t="s">
        <v>41</v>
      </c>
      <c r="O168" s="84"/>
      <c r="P168" s="222">
        <f>O168*H168</f>
        <v>0</v>
      </c>
      <c r="Q168" s="222">
        <v>0.001</v>
      </c>
      <c r="R168" s="222">
        <f>Q168*H168</f>
        <v>0.00108</v>
      </c>
      <c r="S168" s="222">
        <v>0</v>
      </c>
      <c r="T168" s="223">
        <f>S168*H168</f>
        <v>0</v>
      </c>
      <c r="AR168" s="224" t="s">
        <v>147</v>
      </c>
      <c r="AT168" s="224" t="s">
        <v>233</v>
      </c>
      <c r="AU168" s="224" t="s">
        <v>86</v>
      </c>
      <c r="AY168" s="15" t="s">
        <v>118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5" t="s">
        <v>84</v>
      </c>
      <c r="BK168" s="225">
        <f>ROUND(I168*H168,2)</f>
        <v>0</v>
      </c>
      <c r="BL168" s="15" t="s">
        <v>117</v>
      </c>
      <c r="BM168" s="224" t="s">
        <v>551</v>
      </c>
    </row>
    <row r="169" spans="2:51" s="12" customFormat="1" ht="12">
      <c r="B169" s="240"/>
      <c r="C169" s="241"/>
      <c r="D169" s="242" t="s">
        <v>184</v>
      </c>
      <c r="E169" s="241"/>
      <c r="F169" s="244" t="s">
        <v>552</v>
      </c>
      <c r="G169" s="241"/>
      <c r="H169" s="245">
        <v>1.08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184</v>
      </c>
      <c r="AU169" s="251" t="s">
        <v>86</v>
      </c>
      <c r="AV169" s="12" t="s">
        <v>86</v>
      </c>
      <c r="AW169" s="12" t="s">
        <v>4</v>
      </c>
      <c r="AX169" s="12" t="s">
        <v>84</v>
      </c>
      <c r="AY169" s="251" t="s">
        <v>118</v>
      </c>
    </row>
    <row r="170" spans="2:65" s="1" customFormat="1" ht="24" customHeight="1">
      <c r="B170" s="36"/>
      <c r="C170" s="213" t="s">
        <v>280</v>
      </c>
      <c r="D170" s="213" t="s">
        <v>119</v>
      </c>
      <c r="E170" s="214" t="s">
        <v>267</v>
      </c>
      <c r="F170" s="215" t="s">
        <v>268</v>
      </c>
      <c r="G170" s="216" t="s">
        <v>177</v>
      </c>
      <c r="H170" s="217">
        <v>131.1</v>
      </c>
      <c r="I170" s="218"/>
      <c r="J170" s="219">
        <f>ROUND(I170*H170,2)</f>
        <v>0</v>
      </c>
      <c r="K170" s="215" t="s">
        <v>178</v>
      </c>
      <c r="L170" s="41"/>
      <c r="M170" s="220" t="s">
        <v>1</v>
      </c>
      <c r="N170" s="221" t="s">
        <v>41</v>
      </c>
      <c r="O170" s="84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AR170" s="224" t="s">
        <v>117</v>
      </c>
      <c r="AT170" s="224" t="s">
        <v>119</v>
      </c>
      <c r="AU170" s="224" t="s">
        <v>86</v>
      </c>
      <c r="AY170" s="15" t="s">
        <v>118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5" t="s">
        <v>84</v>
      </c>
      <c r="BK170" s="225">
        <f>ROUND(I170*H170,2)</f>
        <v>0</v>
      </c>
      <c r="BL170" s="15" t="s">
        <v>117</v>
      </c>
      <c r="BM170" s="224" t="s">
        <v>553</v>
      </c>
    </row>
    <row r="171" spans="2:65" s="1" customFormat="1" ht="16.5" customHeight="1">
      <c r="B171" s="36"/>
      <c r="C171" s="263" t="s">
        <v>286</v>
      </c>
      <c r="D171" s="263" t="s">
        <v>233</v>
      </c>
      <c r="E171" s="264" t="s">
        <v>260</v>
      </c>
      <c r="F171" s="265" t="s">
        <v>261</v>
      </c>
      <c r="G171" s="266" t="s">
        <v>262</v>
      </c>
      <c r="H171" s="267">
        <v>3.933</v>
      </c>
      <c r="I171" s="268"/>
      <c r="J171" s="269">
        <f>ROUND(I171*H171,2)</f>
        <v>0</v>
      </c>
      <c r="K171" s="265" t="s">
        <v>263</v>
      </c>
      <c r="L171" s="270"/>
      <c r="M171" s="271" t="s">
        <v>1</v>
      </c>
      <c r="N171" s="272" t="s">
        <v>41</v>
      </c>
      <c r="O171" s="84"/>
      <c r="P171" s="222">
        <f>O171*H171</f>
        <v>0</v>
      </c>
      <c r="Q171" s="222">
        <v>0.001</v>
      </c>
      <c r="R171" s="222">
        <f>Q171*H171</f>
        <v>0.003933</v>
      </c>
      <c r="S171" s="222">
        <v>0</v>
      </c>
      <c r="T171" s="223">
        <f>S171*H171</f>
        <v>0</v>
      </c>
      <c r="AR171" s="224" t="s">
        <v>147</v>
      </c>
      <c r="AT171" s="224" t="s">
        <v>233</v>
      </c>
      <c r="AU171" s="224" t="s">
        <v>86</v>
      </c>
      <c r="AY171" s="15" t="s">
        <v>118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5" t="s">
        <v>84</v>
      </c>
      <c r="BK171" s="225">
        <f>ROUND(I171*H171,2)</f>
        <v>0</v>
      </c>
      <c r="BL171" s="15" t="s">
        <v>117</v>
      </c>
      <c r="BM171" s="224" t="s">
        <v>554</v>
      </c>
    </row>
    <row r="172" spans="2:51" s="12" customFormat="1" ht="12">
      <c r="B172" s="240"/>
      <c r="C172" s="241"/>
      <c r="D172" s="242" t="s">
        <v>184</v>
      </c>
      <c r="E172" s="241"/>
      <c r="F172" s="244" t="s">
        <v>555</v>
      </c>
      <c r="G172" s="241"/>
      <c r="H172" s="245">
        <v>3.933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184</v>
      </c>
      <c r="AU172" s="251" t="s">
        <v>86</v>
      </c>
      <c r="AV172" s="12" t="s">
        <v>86</v>
      </c>
      <c r="AW172" s="12" t="s">
        <v>4</v>
      </c>
      <c r="AX172" s="12" t="s">
        <v>84</v>
      </c>
      <c r="AY172" s="251" t="s">
        <v>118</v>
      </c>
    </row>
    <row r="173" spans="2:65" s="1" customFormat="1" ht="16.5" customHeight="1">
      <c r="B173" s="36"/>
      <c r="C173" s="213" t="s">
        <v>307</v>
      </c>
      <c r="D173" s="213" t="s">
        <v>119</v>
      </c>
      <c r="E173" s="214" t="s">
        <v>274</v>
      </c>
      <c r="F173" s="215" t="s">
        <v>275</v>
      </c>
      <c r="G173" s="216" t="s">
        <v>177</v>
      </c>
      <c r="H173" s="217">
        <v>131.1</v>
      </c>
      <c r="I173" s="218"/>
      <c r="J173" s="219">
        <f>ROUND(I173*H173,2)</f>
        <v>0</v>
      </c>
      <c r="K173" s="215" t="s">
        <v>178</v>
      </c>
      <c r="L173" s="41"/>
      <c r="M173" s="220" t="s">
        <v>1</v>
      </c>
      <c r="N173" s="221" t="s">
        <v>41</v>
      </c>
      <c r="O173" s="84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AR173" s="224" t="s">
        <v>117</v>
      </c>
      <c r="AT173" s="224" t="s">
        <v>119</v>
      </c>
      <c r="AU173" s="224" t="s">
        <v>86</v>
      </c>
      <c r="AY173" s="15" t="s">
        <v>118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5" t="s">
        <v>84</v>
      </c>
      <c r="BK173" s="225">
        <f>ROUND(I173*H173,2)</f>
        <v>0</v>
      </c>
      <c r="BL173" s="15" t="s">
        <v>117</v>
      </c>
      <c r="BM173" s="224" t="s">
        <v>556</v>
      </c>
    </row>
    <row r="174" spans="2:65" s="1" customFormat="1" ht="24" customHeight="1">
      <c r="B174" s="36"/>
      <c r="C174" s="213" t="s">
        <v>312</v>
      </c>
      <c r="D174" s="213" t="s">
        <v>119</v>
      </c>
      <c r="E174" s="214" t="s">
        <v>277</v>
      </c>
      <c r="F174" s="215" t="s">
        <v>278</v>
      </c>
      <c r="G174" s="216" t="s">
        <v>177</v>
      </c>
      <c r="H174" s="217">
        <v>131.1</v>
      </c>
      <c r="I174" s="218"/>
      <c r="J174" s="219">
        <f>ROUND(I174*H174,2)</f>
        <v>0</v>
      </c>
      <c r="K174" s="215" t="s">
        <v>178</v>
      </c>
      <c r="L174" s="41"/>
      <c r="M174" s="220" t="s">
        <v>1</v>
      </c>
      <c r="N174" s="221" t="s">
        <v>41</v>
      </c>
      <c r="O174" s="84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AR174" s="224" t="s">
        <v>117</v>
      </c>
      <c r="AT174" s="224" t="s">
        <v>119</v>
      </c>
      <c r="AU174" s="224" t="s">
        <v>86</v>
      </c>
      <c r="AY174" s="15" t="s">
        <v>118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5" t="s">
        <v>84</v>
      </c>
      <c r="BK174" s="225">
        <f>ROUND(I174*H174,2)</f>
        <v>0</v>
      </c>
      <c r="BL174" s="15" t="s">
        <v>117</v>
      </c>
      <c r="BM174" s="224" t="s">
        <v>557</v>
      </c>
    </row>
    <row r="175" spans="2:63" s="10" customFormat="1" ht="22.8" customHeight="1">
      <c r="B175" s="199"/>
      <c r="C175" s="200"/>
      <c r="D175" s="201" t="s">
        <v>75</v>
      </c>
      <c r="E175" s="238" t="s">
        <v>86</v>
      </c>
      <c r="F175" s="238" t="s">
        <v>290</v>
      </c>
      <c r="G175" s="200"/>
      <c r="H175" s="200"/>
      <c r="I175" s="203"/>
      <c r="J175" s="239">
        <f>BK175</f>
        <v>0</v>
      </c>
      <c r="K175" s="200"/>
      <c r="L175" s="205"/>
      <c r="M175" s="206"/>
      <c r="N175" s="207"/>
      <c r="O175" s="207"/>
      <c r="P175" s="208">
        <f>SUM(P176:P178)</f>
        <v>0</v>
      </c>
      <c r="Q175" s="207"/>
      <c r="R175" s="208">
        <f>SUM(R176:R178)</f>
        <v>7.02367</v>
      </c>
      <c r="S175" s="207"/>
      <c r="T175" s="209">
        <f>SUM(T176:T178)</f>
        <v>0</v>
      </c>
      <c r="AR175" s="210" t="s">
        <v>84</v>
      </c>
      <c r="AT175" s="211" t="s">
        <v>75</v>
      </c>
      <c r="AU175" s="211" t="s">
        <v>84</v>
      </c>
      <c r="AY175" s="210" t="s">
        <v>118</v>
      </c>
      <c r="BK175" s="212">
        <f>SUM(BK176:BK178)</f>
        <v>0</v>
      </c>
    </row>
    <row r="176" spans="2:65" s="1" customFormat="1" ht="24" customHeight="1">
      <c r="B176" s="36"/>
      <c r="C176" s="213" t="s">
        <v>350</v>
      </c>
      <c r="D176" s="213" t="s">
        <v>119</v>
      </c>
      <c r="E176" s="214" t="s">
        <v>292</v>
      </c>
      <c r="F176" s="215" t="s">
        <v>293</v>
      </c>
      <c r="G176" s="216" t="s">
        <v>294</v>
      </c>
      <c r="H176" s="217">
        <v>31</v>
      </c>
      <c r="I176" s="218"/>
      <c r="J176" s="219">
        <f>ROUND(I176*H176,2)</f>
        <v>0</v>
      </c>
      <c r="K176" s="215" t="s">
        <v>178</v>
      </c>
      <c r="L176" s="41"/>
      <c r="M176" s="220" t="s">
        <v>1</v>
      </c>
      <c r="N176" s="221" t="s">
        <v>41</v>
      </c>
      <c r="O176" s="84"/>
      <c r="P176" s="222">
        <f>O176*H176</f>
        <v>0</v>
      </c>
      <c r="Q176" s="222">
        <v>0.22657</v>
      </c>
      <c r="R176" s="222">
        <f>Q176*H176</f>
        <v>7.02367</v>
      </c>
      <c r="S176" s="222">
        <v>0</v>
      </c>
      <c r="T176" s="223">
        <f>S176*H176</f>
        <v>0</v>
      </c>
      <c r="AR176" s="224" t="s">
        <v>117</v>
      </c>
      <c r="AT176" s="224" t="s">
        <v>119</v>
      </c>
      <c r="AU176" s="224" t="s">
        <v>86</v>
      </c>
      <c r="AY176" s="15" t="s">
        <v>118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5" t="s">
        <v>84</v>
      </c>
      <c r="BK176" s="225">
        <f>ROUND(I176*H176,2)</f>
        <v>0</v>
      </c>
      <c r="BL176" s="15" t="s">
        <v>117</v>
      </c>
      <c r="BM176" s="224" t="s">
        <v>558</v>
      </c>
    </row>
    <row r="177" spans="2:65" s="1" customFormat="1" ht="16.5" customHeight="1">
      <c r="B177" s="36"/>
      <c r="C177" s="213" t="s">
        <v>559</v>
      </c>
      <c r="D177" s="213" t="s">
        <v>119</v>
      </c>
      <c r="E177" s="214" t="s">
        <v>560</v>
      </c>
      <c r="F177" s="215" t="s">
        <v>561</v>
      </c>
      <c r="G177" s="216" t="s">
        <v>197</v>
      </c>
      <c r="H177" s="217">
        <v>1.2</v>
      </c>
      <c r="I177" s="218"/>
      <c r="J177" s="219">
        <f>ROUND(I177*H177,2)</f>
        <v>0</v>
      </c>
      <c r="K177" s="215" t="s">
        <v>178</v>
      </c>
      <c r="L177" s="41"/>
      <c r="M177" s="220" t="s">
        <v>1</v>
      </c>
      <c r="N177" s="221" t="s">
        <v>41</v>
      </c>
      <c r="O177" s="84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AR177" s="224" t="s">
        <v>117</v>
      </c>
      <c r="AT177" s="224" t="s">
        <v>119</v>
      </c>
      <c r="AU177" s="224" t="s">
        <v>86</v>
      </c>
      <c r="AY177" s="15" t="s">
        <v>118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5" t="s">
        <v>84</v>
      </c>
      <c r="BK177" s="225">
        <f>ROUND(I177*H177,2)</f>
        <v>0</v>
      </c>
      <c r="BL177" s="15" t="s">
        <v>117</v>
      </c>
      <c r="BM177" s="224" t="s">
        <v>562</v>
      </c>
    </row>
    <row r="178" spans="2:51" s="12" customFormat="1" ht="12">
      <c r="B178" s="240"/>
      <c r="C178" s="241"/>
      <c r="D178" s="242" t="s">
        <v>184</v>
      </c>
      <c r="E178" s="243" t="s">
        <v>1</v>
      </c>
      <c r="F178" s="244" t="s">
        <v>518</v>
      </c>
      <c r="G178" s="241"/>
      <c r="H178" s="245">
        <v>1.2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184</v>
      </c>
      <c r="AU178" s="251" t="s">
        <v>86</v>
      </c>
      <c r="AV178" s="12" t="s">
        <v>86</v>
      </c>
      <c r="AW178" s="12" t="s">
        <v>31</v>
      </c>
      <c r="AX178" s="12" t="s">
        <v>84</v>
      </c>
      <c r="AY178" s="251" t="s">
        <v>118</v>
      </c>
    </row>
    <row r="179" spans="2:63" s="10" customFormat="1" ht="22.8" customHeight="1">
      <c r="B179" s="199"/>
      <c r="C179" s="200"/>
      <c r="D179" s="201" t="s">
        <v>75</v>
      </c>
      <c r="E179" s="238" t="s">
        <v>117</v>
      </c>
      <c r="F179" s="238" t="s">
        <v>301</v>
      </c>
      <c r="G179" s="200"/>
      <c r="H179" s="200"/>
      <c r="I179" s="203"/>
      <c r="J179" s="239">
        <f>BK179</f>
        <v>0</v>
      </c>
      <c r="K179" s="200"/>
      <c r="L179" s="205"/>
      <c r="M179" s="206"/>
      <c r="N179" s="207"/>
      <c r="O179" s="207"/>
      <c r="P179" s="208">
        <f>P180</f>
        <v>0</v>
      </c>
      <c r="Q179" s="207"/>
      <c r="R179" s="208">
        <f>R180</f>
        <v>2.9982</v>
      </c>
      <c r="S179" s="207"/>
      <c r="T179" s="209">
        <f>T180</f>
        <v>0</v>
      </c>
      <c r="AR179" s="210" t="s">
        <v>84</v>
      </c>
      <c r="AT179" s="211" t="s">
        <v>75</v>
      </c>
      <c r="AU179" s="211" t="s">
        <v>84</v>
      </c>
      <c r="AY179" s="210" t="s">
        <v>118</v>
      </c>
      <c r="BK179" s="212">
        <f>BK180</f>
        <v>0</v>
      </c>
    </row>
    <row r="180" spans="2:65" s="1" customFormat="1" ht="24" customHeight="1">
      <c r="B180" s="36"/>
      <c r="C180" s="213" t="s">
        <v>291</v>
      </c>
      <c r="D180" s="213" t="s">
        <v>119</v>
      </c>
      <c r="E180" s="214" t="s">
        <v>303</v>
      </c>
      <c r="F180" s="215" t="s">
        <v>304</v>
      </c>
      <c r="G180" s="216" t="s">
        <v>177</v>
      </c>
      <c r="H180" s="217">
        <v>3.8</v>
      </c>
      <c r="I180" s="218"/>
      <c r="J180" s="219">
        <f>ROUND(I180*H180,2)</f>
        <v>0</v>
      </c>
      <c r="K180" s="215" t="s">
        <v>178</v>
      </c>
      <c r="L180" s="41"/>
      <c r="M180" s="220" t="s">
        <v>1</v>
      </c>
      <c r="N180" s="221" t="s">
        <v>41</v>
      </c>
      <c r="O180" s="84"/>
      <c r="P180" s="222">
        <f>O180*H180</f>
        <v>0</v>
      </c>
      <c r="Q180" s="222">
        <v>0.789</v>
      </c>
      <c r="R180" s="222">
        <f>Q180*H180</f>
        <v>2.9982</v>
      </c>
      <c r="S180" s="222">
        <v>0</v>
      </c>
      <c r="T180" s="223">
        <f>S180*H180</f>
        <v>0</v>
      </c>
      <c r="AR180" s="224" t="s">
        <v>117</v>
      </c>
      <c r="AT180" s="224" t="s">
        <v>119</v>
      </c>
      <c r="AU180" s="224" t="s">
        <v>86</v>
      </c>
      <c r="AY180" s="15" t="s">
        <v>118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5" t="s">
        <v>84</v>
      </c>
      <c r="BK180" s="225">
        <f>ROUND(I180*H180,2)</f>
        <v>0</v>
      </c>
      <c r="BL180" s="15" t="s">
        <v>117</v>
      </c>
      <c r="BM180" s="224" t="s">
        <v>563</v>
      </c>
    </row>
    <row r="181" spans="2:63" s="10" customFormat="1" ht="22.8" customHeight="1">
      <c r="B181" s="199"/>
      <c r="C181" s="200"/>
      <c r="D181" s="201" t="s">
        <v>75</v>
      </c>
      <c r="E181" s="238" t="s">
        <v>135</v>
      </c>
      <c r="F181" s="238" t="s">
        <v>306</v>
      </c>
      <c r="G181" s="200"/>
      <c r="H181" s="200"/>
      <c r="I181" s="203"/>
      <c r="J181" s="239">
        <f>BK181</f>
        <v>0</v>
      </c>
      <c r="K181" s="200"/>
      <c r="L181" s="205"/>
      <c r="M181" s="206"/>
      <c r="N181" s="207"/>
      <c r="O181" s="207"/>
      <c r="P181" s="208">
        <f>SUM(P182:P202)</f>
        <v>0</v>
      </c>
      <c r="Q181" s="207"/>
      <c r="R181" s="208">
        <f>SUM(R182:R202)</f>
        <v>26.862165</v>
      </c>
      <c r="S181" s="207"/>
      <c r="T181" s="209">
        <f>SUM(T182:T202)</f>
        <v>0</v>
      </c>
      <c r="AR181" s="210" t="s">
        <v>84</v>
      </c>
      <c r="AT181" s="211" t="s">
        <v>75</v>
      </c>
      <c r="AU181" s="211" t="s">
        <v>84</v>
      </c>
      <c r="AY181" s="210" t="s">
        <v>118</v>
      </c>
      <c r="BK181" s="212">
        <f>SUM(BK182:BK202)</f>
        <v>0</v>
      </c>
    </row>
    <row r="182" spans="2:65" s="1" customFormat="1" ht="16.5" customHeight="1">
      <c r="B182" s="36"/>
      <c r="C182" s="213" t="s">
        <v>342</v>
      </c>
      <c r="D182" s="213" t="s">
        <v>119</v>
      </c>
      <c r="E182" s="214" t="s">
        <v>564</v>
      </c>
      <c r="F182" s="215" t="s">
        <v>565</v>
      </c>
      <c r="G182" s="216" t="s">
        <v>177</v>
      </c>
      <c r="H182" s="217">
        <v>38.75</v>
      </c>
      <c r="I182" s="218"/>
      <c r="J182" s="219">
        <f>ROUND(I182*H182,2)</f>
        <v>0</v>
      </c>
      <c r="K182" s="215" t="s">
        <v>178</v>
      </c>
      <c r="L182" s="41"/>
      <c r="M182" s="220" t="s">
        <v>1</v>
      </c>
      <c r="N182" s="221" t="s">
        <v>41</v>
      </c>
      <c r="O182" s="84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AR182" s="224" t="s">
        <v>117</v>
      </c>
      <c r="AT182" s="224" t="s">
        <v>119</v>
      </c>
      <c r="AU182" s="224" t="s">
        <v>86</v>
      </c>
      <c r="AY182" s="15" t="s">
        <v>118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5" t="s">
        <v>84</v>
      </c>
      <c r="BK182" s="225">
        <f>ROUND(I182*H182,2)</f>
        <v>0</v>
      </c>
      <c r="BL182" s="15" t="s">
        <v>117</v>
      </c>
      <c r="BM182" s="224" t="s">
        <v>566</v>
      </c>
    </row>
    <row r="183" spans="2:51" s="12" customFormat="1" ht="12">
      <c r="B183" s="240"/>
      <c r="C183" s="241"/>
      <c r="D183" s="242" t="s">
        <v>184</v>
      </c>
      <c r="E183" s="243" t="s">
        <v>1</v>
      </c>
      <c r="F183" s="244" t="s">
        <v>567</v>
      </c>
      <c r="G183" s="241"/>
      <c r="H183" s="245">
        <v>38.75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184</v>
      </c>
      <c r="AU183" s="251" t="s">
        <v>86</v>
      </c>
      <c r="AV183" s="12" t="s">
        <v>86</v>
      </c>
      <c r="AW183" s="12" t="s">
        <v>31</v>
      </c>
      <c r="AX183" s="12" t="s">
        <v>84</v>
      </c>
      <c r="AY183" s="251" t="s">
        <v>118</v>
      </c>
    </row>
    <row r="184" spans="2:65" s="1" customFormat="1" ht="16.5" customHeight="1">
      <c r="B184" s="36"/>
      <c r="C184" s="213" t="s">
        <v>373</v>
      </c>
      <c r="D184" s="213" t="s">
        <v>119</v>
      </c>
      <c r="E184" s="214" t="s">
        <v>568</v>
      </c>
      <c r="F184" s="215" t="s">
        <v>569</v>
      </c>
      <c r="G184" s="216" t="s">
        <v>177</v>
      </c>
      <c r="H184" s="217">
        <v>101.53</v>
      </c>
      <c r="I184" s="218"/>
      <c r="J184" s="219">
        <f>ROUND(I184*H184,2)</f>
        <v>0</v>
      </c>
      <c r="K184" s="215" t="s">
        <v>178</v>
      </c>
      <c r="L184" s="41"/>
      <c r="M184" s="220" t="s">
        <v>1</v>
      </c>
      <c r="N184" s="221" t="s">
        <v>41</v>
      </c>
      <c r="O184" s="84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AR184" s="224" t="s">
        <v>117</v>
      </c>
      <c r="AT184" s="224" t="s">
        <v>119</v>
      </c>
      <c r="AU184" s="224" t="s">
        <v>86</v>
      </c>
      <c r="AY184" s="15" t="s">
        <v>118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5" t="s">
        <v>84</v>
      </c>
      <c r="BK184" s="225">
        <f>ROUND(I184*H184,2)</f>
        <v>0</v>
      </c>
      <c r="BL184" s="15" t="s">
        <v>117</v>
      </c>
      <c r="BM184" s="224" t="s">
        <v>570</v>
      </c>
    </row>
    <row r="185" spans="2:51" s="12" customFormat="1" ht="12">
      <c r="B185" s="240"/>
      <c r="C185" s="241"/>
      <c r="D185" s="242" t="s">
        <v>184</v>
      </c>
      <c r="E185" s="243" t="s">
        <v>1</v>
      </c>
      <c r="F185" s="244" t="s">
        <v>571</v>
      </c>
      <c r="G185" s="241"/>
      <c r="H185" s="245">
        <v>101.53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184</v>
      </c>
      <c r="AU185" s="251" t="s">
        <v>86</v>
      </c>
      <c r="AV185" s="12" t="s">
        <v>86</v>
      </c>
      <c r="AW185" s="12" t="s">
        <v>31</v>
      </c>
      <c r="AX185" s="12" t="s">
        <v>84</v>
      </c>
      <c r="AY185" s="251" t="s">
        <v>118</v>
      </c>
    </row>
    <row r="186" spans="2:65" s="1" customFormat="1" ht="24" customHeight="1">
      <c r="B186" s="36"/>
      <c r="C186" s="213" t="s">
        <v>378</v>
      </c>
      <c r="D186" s="213" t="s">
        <v>119</v>
      </c>
      <c r="E186" s="214" t="s">
        <v>322</v>
      </c>
      <c r="F186" s="215" t="s">
        <v>323</v>
      </c>
      <c r="G186" s="216" t="s">
        <v>177</v>
      </c>
      <c r="H186" s="217">
        <v>31</v>
      </c>
      <c r="I186" s="218"/>
      <c r="J186" s="219">
        <f>ROUND(I186*H186,2)</f>
        <v>0</v>
      </c>
      <c r="K186" s="215" t="s">
        <v>178</v>
      </c>
      <c r="L186" s="41"/>
      <c r="M186" s="220" t="s">
        <v>1</v>
      </c>
      <c r="N186" s="221" t="s">
        <v>41</v>
      </c>
      <c r="O186" s="84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AR186" s="224" t="s">
        <v>117</v>
      </c>
      <c r="AT186" s="224" t="s">
        <v>119</v>
      </c>
      <c r="AU186" s="224" t="s">
        <v>86</v>
      </c>
      <c r="AY186" s="15" t="s">
        <v>118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5" t="s">
        <v>84</v>
      </c>
      <c r="BK186" s="225">
        <f>ROUND(I186*H186,2)</f>
        <v>0</v>
      </c>
      <c r="BL186" s="15" t="s">
        <v>117</v>
      </c>
      <c r="BM186" s="224" t="s">
        <v>572</v>
      </c>
    </row>
    <row r="187" spans="2:65" s="1" customFormat="1" ht="16.5" customHeight="1">
      <c r="B187" s="36"/>
      <c r="C187" s="213" t="s">
        <v>382</v>
      </c>
      <c r="D187" s="213" t="s">
        <v>119</v>
      </c>
      <c r="E187" s="214" t="s">
        <v>338</v>
      </c>
      <c r="F187" s="215" t="s">
        <v>339</v>
      </c>
      <c r="G187" s="216" t="s">
        <v>197</v>
      </c>
      <c r="H187" s="217">
        <v>12.6</v>
      </c>
      <c r="I187" s="218"/>
      <c r="J187" s="219">
        <f>ROUND(I187*H187,2)</f>
        <v>0</v>
      </c>
      <c r="K187" s="215" t="s">
        <v>178</v>
      </c>
      <c r="L187" s="41"/>
      <c r="M187" s="220" t="s">
        <v>1</v>
      </c>
      <c r="N187" s="221" t="s">
        <v>41</v>
      </c>
      <c r="O187" s="84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AR187" s="224" t="s">
        <v>117</v>
      </c>
      <c r="AT187" s="224" t="s">
        <v>119</v>
      </c>
      <c r="AU187" s="224" t="s">
        <v>86</v>
      </c>
      <c r="AY187" s="15" t="s">
        <v>118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5" t="s">
        <v>84</v>
      </c>
      <c r="BK187" s="225">
        <f>ROUND(I187*H187,2)</f>
        <v>0</v>
      </c>
      <c r="BL187" s="15" t="s">
        <v>117</v>
      </c>
      <c r="BM187" s="224" t="s">
        <v>573</v>
      </c>
    </row>
    <row r="188" spans="2:51" s="12" customFormat="1" ht="12">
      <c r="B188" s="240"/>
      <c r="C188" s="241"/>
      <c r="D188" s="242" t="s">
        <v>184</v>
      </c>
      <c r="E188" s="243" t="s">
        <v>1</v>
      </c>
      <c r="F188" s="244" t="s">
        <v>574</v>
      </c>
      <c r="G188" s="241"/>
      <c r="H188" s="245">
        <v>12.6</v>
      </c>
      <c r="I188" s="246"/>
      <c r="J188" s="241"/>
      <c r="K188" s="241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184</v>
      </c>
      <c r="AU188" s="251" t="s">
        <v>86</v>
      </c>
      <c r="AV188" s="12" t="s">
        <v>86</v>
      </c>
      <c r="AW188" s="12" t="s">
        <v>31</v>
      </c>
      <c r="AX188" s="12" t="s">
        <v>84</v>
      </c>
      <c r="AY188" s="251" t="s">
        <v>118</v>
      </c>
    </row>
    <row r="189" spans="2:65" s="1" customFormat="1" ht="16.5" customHeight="1">
      <c r="B189" s="36"/>
      <c r="C189" s="213" t="s">
        <v>575</v>
      </c>
      <c r="D189" s="213" t="s">
        <v>119</v>
      </c>
      <c r="E189" s="214" t="s">
        <v>576</v>
      </c>
      <c r="F189" s="215" t="s">
        <v>577</v>
      </c>
      <c r="G189" s="216" t="s">
        <v>177</v>
      </c>
      <c r="H189" s="217">
        <v>19</v>
      </c>
      <c r="I189" s="218"/>
      <c r="J189" s="219">
        <f>ROUND(I189*H189,2)</f>
        <v>0</v>
      </c>
      <c r="K189" s="215" t="s">
        <v>178</v>
      </c>
      <c r="L189" s="41"/>
      <c r="M189" s="220" t="s">
        <v>1</v>
      </c>
      <c r="N189" s="221" t="s">
        <v>41</v>
      </c>
      <c r="O189" s="84"/>
      <c r="P189" s="222">
        <f>O189*H189</f>
        <v>0</v>
      </c>
      <c r="Q189" s="222">
        <v>0.324</v>
      </c>
      <c r="R189" s="222">
        <f>Q189*H189</f>
        <v>6.156000000000001</v>
      </c>
      <c r="S189" s="222">
        <v>0</v>
      </c>
      <c r="T189" s="223">
        <f>S189*H189</f>
        <v>0</v>
      </c>
      <c r="AR189" s="224" t="s">
        <v>117</v>
      </c>
      <c r="AT189" s="224" t="s">
        <v>119</v>
      </c>
      <c r="AU189" s="224" t="s">
        <v>86</v>
      </c>
      <c r="AY189" s="15" t="s">
        <v>118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5" t="s">
        <v>84</v>
      </c>
      <c r="BK189" s="225">
        <f>ROUND(I189*H189,2)</f>
        <v>0</v>
      </c>
      <c r="BL189" s="15" t="s">
        <v>117</v>
      </c>
      <c r="BM189" s="224" t="s">
        <v>578</v>
      </c>
    </row>
    <row r="190" spans="2:65" s="1" customFormat="1" ht="24" customHeight="1">
      <c r="B190" s="36"/>
      <c r="C190" s="213" t="s">
        <v>174</v>
      </c>
      <c r="D190" s="213" t="s">
        <v>119</v>
      </c>
      <c r="E190" s="214" t="s">
        <v>326</v>
      </c>
      <c r="F190" s="215" t="s">
        <v>327</v>
      </c>
      <c r="G190" s="216" t="s">
        <v>177</v>
      </c>
      <c r="H190" s="217">
        <v>31</v>
      </c>
      <c r="I190" s="218"/>
      <c r="J190" s="219">
        <f>ROUND(I190*H190,2)</f>
        <v>0</v>
      </c>
      <c r="K190" s="215" t="s">
        <v>178</v>
      </c>
      <c r="L190" s="41"/>
      <c r="M190" s="220" t="s">
        <v>1</v>
      </c>
      <c r="N190" s="221" t="s">
        <v>41</v>
      </c>
      <c r="O190" s="84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AR190" s="224" t="s">
        <v>117</v>
      </c>
      <c r="AT190" s="224" t="s">
        <v>119</v>
      </c>
      <c r="AU190" s="224" t="s">
        <v>86</v>
      </c>
      <c r="AY190" s="15" t="s">
        <v>118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5" t="s">
        <v>84</v>
      </c>
      <c r="BK190" s="225">
        <f>ROUND(I190*H190,2)</f>
        <v>0</v>
      </c>
      <c r="BL190" s="15" t="s">
        <v>117</v>
      </c>
      <c r="BM190" s="224" t="s">
        <v>579</v>
      </c>
    </row>
    <row r="191" spans="2:65" s="1" customFormat="1" ht="24" customHeight="1">
      <c r="B191" s="36"/>
      <c r="C191" s="213" t="s">
        <v>580</v>
      </c>
      <c r="D191" s="213" t="s">
        <v>119</v>
      </c>
      <c r="E191" s="214" t="s">
        <v>330</v>
      </c>
      <c r="F191" s="215" t="s">
        <v>331</v>
      </c>
      <c r="G191" s="216" t="s">
        <v>177</v>
      </c>
      <c r="H191" s="217">
        <v>85.25</v>
      </c>
      <c r="I191" s="218"/>
      <c r="J191" s="219">
        <f>ROUND(I191*H191,2)</f>
        <v>0</v>
      </c>
      <c r="K191" s="215" t="s">
        <v>178</v>
      </c>
      <c r="L191" s="41"/>
      <c r="M191" s="220" t="s">
        <v>1</v>
      </c>
      <c r="N191" s="221" t="s">
        <v>41</v>
      </c>
      <c r="O191" s="84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AR191" s="224" t="s">
        <v>117</v>
      </c>
      <c r="AT191" s="224" t="s">
        <v>119</v>
      </c>
      <c r="AU191" s="224" t="s">
        <v>86</v>
      </c>
      <c r="AY191" s="15" t="s">
        <v>118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5" t="s">
        <v>84</v>
      </c>
      <c r="BK191" s="225">
        <f>ROUND(I191*H191,2)</f>
        <v>0</v>
      </c>
      <c r="BL191" s="15" t="s">
        <v>117</v>
      </c>
      <c r="BM191" s="224" t="s">
        <v>581</v>
      </c>
    </row>
    <row r="192" spans="2:65" s="1" customFormat="1" ht="24" customHeight="1">
      <c r="B192" s="36"/>
      <c r="C192" s="213" t="s">
        <v>386</v>
      </c>
      <c r="D192" s="213" t="s">
        <v>119</v>
      </c>
      <c r="E192" s="214" t="s">
        <v>582</v>
      </c>
      <c r="F192" s="215" t="s">
        <v>583</v>
      </c>
      <c r="G192" s="216" t="s">
        <v>177</v>
      </c>
      <c r="H192" s="217">
        <v>46.5</v>
      </c>
      <c r="I192" s="218"/>
      <c r="J192" s="219">
        <f>ROUND(I192*H192,2)</f>
        <v>0</v>
      </c>
      <c r="K192" s="215" t="s">
        <v>178</v>
      </c>
      <c r="L192" s="41"/>
      <c r="M192" s="220" t="s">
        <v>1</v>
      </c>
      <c r="N192" s="221" t="s">
        <v>41</v>
      </c>
      <c r="O192" s="84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AR192" s="224" t="s">
        <v>117</v>
      </c>
      <c r="AT192" s="224" t="s">
        <v>119</v>
      </c>
      <c r="AU192" s="224" t="s">
        <v>86</v>
      </c>
      <c r="AY192" s="15" t="s">
        <v>118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5" t="s">
        <v>84</v>
      </c>
      <c r="BK192" s="225">
        <f>ROUND(I192*H192,2)</f>
        <v>0</v>
      </c>
      <c r="BL192" s="15" t="s">
        <v>117</v>
      </c>
      <c r="BM192" s="224" t="s">
        <v>584</v>
      </c>
    </row>
    <row r="193" spans="2:65" s="1" customFormat="1" ht="24" customHeight="1">
      <c r="B193" s="36"/>
      <c r="C193" s="213" t="s">
        <v>390</v>
      </c>
      <c r="D193" s="213" t="s">
        <v>119</v>
      </c>
      <c r="E193" s="214" t="s">
        <v>585</v>
      </c>
      <c r="F193" s="215" t="s">
        <v>586</v>
      </c>
      <c r="G193" s="216" t="s">
        <v>177</v>
      </c>
      <c r="H193" s="217">
        <v>38.75</v>
      </c>
      <c r="I193" s="218"/>
      <c r="J193" s="219">
        <f>ROUND(I193*H193,2)</f>
        <v>0</v>
      </c>
      <c r="K193" s="215" t="s">
        <v>178</v>
      </c>
      <c r="L193" s="41"/>
      <c r="M193" s="220" t="s">
        <v>1</v>
      </c>
      <c r="N193" s="221" t="s">
        <v>41</v>
      </c>
      <c r="O193" s="84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AR193" s="224" t="s">
        <v>117</v>
      </c>
      <c r="AT193" s="224" t="s">
        <v>119</v>
      </c>
      <c r="AU193" s="224" t="s">
        <v>86</v>
      </c>
      <c r="AY193" s="15" t="s">
        <v>118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5" t="s">
        <v>84</v>
      </c>
      <c r="BK193" s="225">
        <f>ROUND(I193*H193,2)</f>
        <v>0</v>
      </c>
      <c r="BL193" s="15" t="s">
        <v>117</v>
      </c>
      <c r="BM193" s="224" t="s">
        <v>587</v>
      </c>
    </row>
    <row r="194" spans="2:65" s="1" customFormat="1" ht="16.5" customHeight="1">
      <c r="B194" s="36"/>
      <c r="C194" s="213" t="s">
        <v>412</v>
      </c>
      <c r="D194" s="213" t="s">
        <v>119</v>
      </c>
      <c r="E194" s="214" t="s">
        <v>343</v>
      </c>
      <c r="F194" s="215" t="s">
        <v>344</v>
      </c>
      <c r="G194" s="216" t="s">
        <v>294</v>
      </c>
      <c r="H194" s="217">
        <v>99</v>
      </c>
      <c r="I194" s="218"/>
      <c r="J194" s="219">
        <f>ROUND(I194*H194,2)</f>
        <v>0</v>
      </c>
      <c r="K194" s="215" t="s">
        <v>178</v>
      </c>
      <c r="L194" s="41"/>
      <c r="M194" s="220" t="s">
        <v>1</v>
      </c>
      <c r="N194" s="221" t="s">
        <v>41</v>
      </c>
      <c r="O194" s="84"/>
      <c r="P194" s="222">
        <f>O194*H194</f>
        <v>0</v>
      </c>
      <c r="Q194" s="222">
        <v>0.0036</v>
      </c>
      <c r="R194" s="222">
        <f>Q194*H194</f>
        <v>0.3564</v>
      </c>
      <c r="S194" s="222">
        <v>0</v>
      </c>
      <c r="T194" s="223">
        <f>S194*H194</f>
        <v>0</v>
      </c>
      <c r="AR194" s="224" t="s">
        <v>117</v>
      </c>
      <c r="AT194" s="224" t="s">
        <v>119</v>
      </c>
      <c r="AU194" s="224" t="s">
        <v>86</v>
      </c>
      <c r="AY194" s="15" t="s">
        <v>118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5" t="s">
        <v>84</v>
      </c>
      <c r="BK194" s="225">
        <f>ROUND(I194*H194,2)</f>
        <v>0</v>
      </c>
      <c r="BL194" s="15" t="s">
        <v>117</v>
      </c>
      <c r="BM194" s="224" t="s">
        <v>588</v>
      </c>
    </row>
    <row r="195" spans="2:65" s="1" customFormat="1" ht="24" customHeight="1">
      <c r="B195" s="36"/>
      <c r="C195" s="213" t="s">
        <v>394</v>
      </c>
      <c r="D195" s="213" t="s">
        <v>119</v>
      </c>
      <c r="E195" s="214" t="s">
        <v>355</v>
      </c>
      <c r="F195" s="215" t="s">
        <v>356</v>
      </c>
      <c r="G195" s="216" t="s">
        <v>177</v>
      </c>
      <c r="H195" s="217">
        <v>78.1</v>
      </c>
      <c r="I195" s="218"/>
      <c r="J195" s="219">
        <f>ROUND(I195*H195,2)</f>
        <v>0</v>
      </c>
      <c r="K195" s="215" t="s">
        <v>178</v>
      </c>
      <c r="L195" s="41"/>
      <c r="M195" s="220" t="s">
        <v>1</v>
      </c>
      <c r="N195" s="221" t="s">
        <v>41</v>
      </c>
      <c r="O195" s="84"/>
      <c r="P195" s="222">
        <f>O195*H195</f>
        <v>0</v>
      </c>
      <c r="Q195" s="222">
        <v>0.08565</v>
      </c>
      <c r="R195" s="222">
        <f>Q195*H195</f>
        <v>6.689265</v>
      </c>
      <c r="S195" s="222">
        <v>0</v>
      </c>
      <c r="T195" s="223">
        <f>S195*H195</f>
        <v>0</v>
      </c>
      <c r="AR195" s="224" t="s">
        <v>117</v>
      </c>
      <c r="AT195" s="224" t="s">
        <v>119</v>
      </c>
      <c r="AU195" s="224" t="s">
        <v>86</v>
      </c>
      <c r="AY195" s="15" t="s">
        <v>118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5" t="s">
        <v>84</v>
      </c>
      <c r="BK195" s="225">
        <f>ROUND(I195*H195,2)</f>
        <v>0</v>
      </c>
      <c r="BL195" s="15" t="s">
        <v>117</v>
      </c>
      <c r="BM195" s="224" t="s">
        <v>589</v>
      </c>
    </row>
    <row r="196" spans="2:51" s="12" customFormat="1" ht="12">
      <c r="B196" s="240"/>
      <c r="C196" s="241"/>
      <c r="D196" s="242" t="s">
        <v>184</v>
      </c>
      <c r="E196" s="243" t="s">
        <v>1</v>
      </c>
      <c r="F196" s="244" t="s">
        <v>590</v>
      </c>
      <c r="G196" s="241"/>
      <c r="H196" s="245">
        <v>73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184</v>
      </c>
      <c r="AU196" s="251" t="s">
        <v>86</v>
      </c>
      <c r="AV196" s="12" t="s">
        <v>86</v>
      </c>
      <c r="AW196" s="12" t="s">
        <v>31</v>
      </c>
      <c r="AX196" s="12" t="s">
        <v>76</v>
      </c>
      <c r="AY196" s="251" t="s">
        <v>118</v>
      </c>
    </row>
    <row r="197" spans="2:51" s="12" customFormat="1" ht="12">
      <c r="B197" s="240"/>
      <c r="C197" s="241"/>
      <c r="D197" s="242" t="s">
        <v>184</v>
      </c>
      <c r="E197" s="243" t="s">
        <v>1</v>
      </c>
      <c r="F197" s="244" t="s">
        <v>591</v>
      </c>
      <c r="G197" s="241"/>
      <c r="H197" s="245">
        <v>3.6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184</v>
      </c>
      <c r="AU197" s="251" t="s">
        <v>86</v>
      </c>
      <c r="AV197" s="12" t="s">
        <v>86</v>
      </c>
      <c r="AW197" s="12" t="s">
        <v>31</v>
      </c>
      <c r="AX197" s="12" t="s">
        <v>76</v>
      </c>
      <c r="AY197" s="251" t="s">
        <v>118</v>
      </c>
    </row>
    <row r="198" spans="2:51" s="12" customFormat="1" ht="12">
      <c r="B198" s="240"/>
      <c r="C198" s="241"/>
      <c r="D198" s="242" t="s">
        <v>184</v>
      </c>
      <c r="E198" s="243" t="s">
        <v>1</v>
      </c>
      <c r="F198" s="244" t="s">
        <v>592</v>
      </c>
      <c r="G198" s="241"/>
      <c r="H198" s="245">
        <v>1.5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184</v>
      </c>
      <c r="AU198" s="251" t="s">
        <v>86</v>
      </c>
      <c r="AV198" s="12" t="s">
        <v>86</v>
      </c>
      <c r="AW198" s="12" t="s">
        <v>31</v>
      </c>
      <c r="AX198" s="12" t="s">
        <v>76</v>
      </c>
      <c r="AY198" s="251" t="s">
        <v>118</v>
      </c>
    </row>
    <row r="199" spans="2:51" s="13" customFormat="1" ht="12">
      <c r="B199" s="252"/>
      <c r="C199" s="253"/>
      <c r="D199" s="242" t="s">
        <v>184</v>
      </c>
      <c r="E199" s="254" t="s">
        <v>1</v>
      </c>
      <c r="F199" s="255" t="s">
        <v>194</v>
      </c>
      <c r="G199" s="253"/>
      <c r="H199" s="256">
        <v>78.1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AT199" s="262" t="s">
        <v>184</v>
      </c>
      <c r="AU199" s="262" t="s">
        <v>86</v>
      </c>
      <c r="AV199" s="13" t="s">
        <v>117</v>
      </c>
      <c r="AW199" s="13" t="s">
        <v>31</v>
      </c>
      <c r="AX199" s="13" t="s">
        <v>84</v>
      </c>
      <c r="AY199" s="262" t="s">
        <v>118</v>
      </c>
    </row>
    <row r="200" spans="2:65" s="1" customFormat="1" ht="16.5" customHeight="1">
      <c r="B200" s="36"/>
      <c r="C200" s="263" t="s">
        <v>398</v>
      </c>
      <c r="D200" s="263" t="s">
        <v>233</v>
      </c>
      <c r="E200" s="264" t="s">
        <v>360</v>
      </c>
      <c r="F200" s="265" t="s">
        <v>361</v>
      </c>
      <c r="G200" s="266" t="s">
        <v>177</v>
      </c>
      <c r="H200" s="267">
        <v>73</v>
      </c>
      <c r="I200" s="268"/>
      <c r="J200" s="269">
        <f>ROUND(I200*H200,2)</f>
        <v>0</v>
      </c>
      <c r="K200" s="265" t="s">
        <v>263</v>
      </c>
      <c r="L200" s="270"/>
      <c r="M200" s="271" t="s">
        <v>1</v>
      </c>
      <c r="N200" s="272" t="s">
        <v>41</v>
      </c>
      <c r="O200" s="84"/>
      <c r="P200" s="222">
        <f>O200*H200</f>
        <v>0</v>
      </c>
      <c r="Q200" s="222">
        <v>0.18</v>
      </c>
      <c r="R200" s="222">
        <f>Q200*H200</f>
        <v>13.139999999999999</v>
      </c>
      <c r="S200" s="222">
        <v>0</v>
      </c>
      <c r="T200" s="223">
        <f>S200*H200</f>
        <v>0</v>
      </c>
      <c r="AR200" s="224" t="s">
        <v>147</v>
      </c>
      <c r="AT200" s="224" t="s">
        <v>233</v>
      </c>
      <c r="AU200" s="224" t="s">
        <v>86</v>
      </c>
      <c r="AY200" s="15" t="s">
        <v>118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5" t="s">
        <v>84</v>
      </c>
      <c r="BK200" s="225">
        <f>ROUND(I200*H200,2)</f>
        <v>0</v>
      </c>
      <c r="BL200" s="15" t="s">
        <v>117</v>
      </c>
      <c r="BM200" s="224" t="s">
        <v>593</v>
      </c>
    </row>
    <row r="201" spans="2:65" s="1" customFormat="1" ht="24" customHeight="1">
      <c r="B201" s="36"/>
      <c r="C201" s="263" t="s">
        <v>402</v>
      </c>
      <c r="D201" s="263" t="s">
        <v>233</v>
      </c>
      <c r="E201" s="264" t="s">
        <v>594</v>
      </c>
      <c r="F201" s="265" t="s">
        <v>352</v>
      </c>
      <c r="G201" s="266" t="s">
        <v>177</v>
      </c>
      <c r="H201" s="267">
        <v>1.5</v>
      </c>
      <c r="I201" s="268"/>
      <c r="J201" s="269">
        <f>ROUND(I201*H201,2)</f>
        <v>0</v>
      </c>
      <c r="K201" s="265" t="s">
        <v>263</v>
      </c>
      <c r="L201" s="270"/>
      <c r="M201" s="271" t="s">
        <v>1</v>
      </c>
      <c r="N201" s="272" t="s">
        <v>41</v>
      </c>
      <c r="O201" s="84"/>
      <c r="P201" s="222">
        <f>O201*H201</f>
        <v>0</v>
      </c>
      <c r="Q201" s="222">
        <v>0.131</v>
      </c>
      <c r="R201" s="222">
        <f>Q201*H201</f>
        <v>0.1965</v>
      </c>
      <c r="S201" s="222">
        <v>0</v>
      </c>
      <c r="T201" s="223">
        <f>S201*H201</f>
        <v>0</v>
      </c>
      <c r="AR201" s="224" t="s">
        <v>147</v>
      </c>
      <c r="AT201" s="224" t="s">
        <v>233</v>
      </c>
      <c r="AU201" s="224" t="s">
        <v>86</v>
      </c>
      <c r="AY201" s="15" t="s">
        <v>118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5" t="s">
        <v>84</v>
      </c>
      <c r="BK201" s="225">
        <f>ROUND(I201*H201,2)</f>
        <v>0</v>
      </c>
      <c r="BL201" s="15" t="s">
        <v>117</v>
      </c>
      <c r="BM201" s="224" t="s">
        <v>595</v>
      </c>
    </row>
    <row r="202" spans="2:65" s="1" customFormat="1" ht="24" customHeight="1">
      <c r="B202" s="36"/>
      <c r="C202" s="263" t="s">
        <v>408</v>
      </c>
      <c r="D202" s="263" t="s">
        <v>233</v>
      </c>
      <c r="E202" s="264" t="s">
        <v>596</v>
      </c>
      <c r="F202" s="265" t="s">
        <v>597</v>
      </c>
      <c r="G202" s="266" t="s">
        <v>177</v>
      </c>
      <c r="H202" s="267">
        <v>3.6</v>
      </c>
      <c r="I202" s="268"/>
      <c r="J202" s="269">
        <f>ROUND(I202*H202,2)</f>
        <v>0</v>
      </c>
      <c r="K202" s="265" t="s">
        <v>263</v>
      </c>
      <c r="L202" s="270"/>
      <c r="M202" s="271" t="s">
        <v>1</v>
      </c>
      <c r="N202" s="272" t="s">
        <v>41</v>
      </c>
      <c r="O202" s="84"/>
      <c r="P202" s="222">
        <f>O202*H202</f>
        <v>0</v>
      </c>
      <c r="Q202" s="222">
        <v>0.09</v>
      </c>
      <c r="R202" s="222">
        <f>Q202*H202</f>
        <v>0.324</v>
      </c>
      <c r="S202" s="222">
        <v>0</v>
      </c>
      <c r="T202" s="223">
        <f>S202*H202</f>
        <v>0</v>
      </c>
      <c r="AR202" s="224" t="s">
        <v>147</v>
      </c>
      <c r="AT202" s="224" t="s">
        <v>233</v>
      </c>
      <c r="AU202" s="224" t="s">
        <v>86</v>
      </c>
      <c r="AY202" s="15" t="s">
        <v>118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5" t="s">
        <v>84</v>
      </c>
      <c r="BK202" s="225">
        <f>ROUND(I202*H202,2)</f>
        <v>0</v>
      </c>
      <c r="BL202" s="15" t="s">
        <v>117</v>
      </c>
      <c r="BM202" s="224" t="s">
        <v>598</v>
      </c>
    </row>
    <row r="203" spans="2:63" s="10" customFormat="1" ht="22.8" customHeight="1">
      <c r="B203" s="199"/>
      <c r="C203" s="200"/>
      <c r="D203" s="201" t="s">
        <v>75</v>
      </c>
      <c r="E203" s="238" t="s">
        <v>151</v>
      </c>
      <c r="F203" s="238" t="s">
        <v>364</v>
      </c>
      <c r="G203" s="200"/>
      <c r="H203" s="200"/>
      <c r="I203" s="203"/>
      <c r="J203" s="239">
        <f>BK203</f>
        <v>0</v>
      </c>
      <c r="K203" s="200"/>
      <c r="L203" s="205"/>
      <c r="M203" s="206"/>
      <c r="N203" s="207"/>
      <c r="O203" s="207"/>
      <c r="P203" s="208">
        <f>SUM(P204:P253)</f>
        <v>0</v>
      </c>
      <c r="Q203" s="207"/>
      <c r="R203" s="208">
        <f>SUM(R204:R253)</f>
        <v>29.6545438</v>
      </c>
      <c r="S203" s="207"/>
      <c r="T203" s="209">
        <f>SUM(T204:T253)</f>
        <v>3.9710000000000005</v>
      </c>
      <c r="AR203" s="210" t="s">
        <v>84</v>
      </c>
      <c r="AT203" s="211" t="s">
        <v>75</v>
      </c>
      <c r="AU203" s="211" t="s">
        <v>84</v>
      </c>
      <c r="AY203" s="210" t="s">
        <v>118</v>
      </c>
      <c r="BK203" s="212">
        <f>SUM(BK204:BK253)</f>
        <v>0</v>
      </c>
    </row>
    <row r="204" spans="2:65" s="1" customFormat="1" ht="24" customHeight="1">
      <c r="B204" s="36"/>
      <c r="C204" s="213" t="s">
        <v>417</v>
      </c>
      <c r="D204" s="213" t="s">
        <v>119</v>
      </c>
      <c r="E204" s="214" t="s">
        <v>374</v>
      </c>
      <c r="F204" s="215" t="s">
        <v>375</v>
      </c>
      <c r="G204" s="216" t="s">
        <v>376</v>
      </c>
      <c r="H204" s="217">
        <v>5</v>
      </c>
      <c r="I204" s="218"/>
      <c r="J204" s="219">
        <f>ROUND(I204*H204,2)</f>
        <v>0</v>
      </c>
      <c r="K204" s="215" t="s">
        <v>178</v>
      </c>
      <c r="L204" s="41"/>
      <c r="M204" s="220" t="s">
        <v>1</v>
      </c>
      <c r="N204" s="221" t="s">
        <v>41</v>
      </c>
      <c r="O204" s="84"/>
      <c r="P204" s="222">
        <f>O204*H204</f>
        <v>0</v>
      </c>
      <c r="Q204" s="222">
        <v>0.0007</v>
      </c>
      <c r="R204" s="222">
        <f>Q204*H204</f>
        <v>0.0035</v>
      </c>
      <c r="S204" s="222">
        <v>0</v>
      </c>
      <c r="T204" s="223">
        <f>S204*H204</f>
        <v>0</v>
      </c>
      <c r="AR204" s="224" t="s">
        <v>117</v>
      </c>
      <c r="AT204" s="224" t="s">
        <v>119</v>
      </c>
      <c r="AU204" s="224" t="s">
        <v>86</v>
      </c>
      <c r="AY204" s="15" t="s">
        <v>118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5" t="s">
        <v>84</v>
      </c>
      <c r="BK204" s="225">
        <f>ROUND(I204*H204,2)</f>
        <v>0</v>
      </c>
      <c r="BL204" s="15" t="s">
        <v>117</v>
      </c>
      <c r="BM204" s="224" t="s">
        <v>599</v>
      </c>
    </row>
    <row r="205" spans="2:51" s="12" customFormat="1" ht="12">
      <c r="B205" s="240"/>
      <c r="C205" s="241"/>
      <c r="D205" s="242" t="s">
        <v>184</v>
      </c>
      <c r="E205" s="243" t="s">
        <v>1</v>
      </c>
      <c r="F205" s="244" t="s">
        <v>600</v>
      </c>
      <c r="G205" s="241"/>
      <c r="H205" s="245">
        <v>2</v>
      </c>
      <c r="I205" s="246"/>
      <c r="J205" s="241"/>
      <c r="K205" s="241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184</v>
      </c>
      <c r="AU205" s="251" t="s">
        <v>86</v>
      </c>
      <c r="AV205" s="12" t="s">
        <v>86</v>
      </c>
      <c r="AW205" s="12" t="s">
        <v>31</v>
      </c>
      <c r="AX205" s="12" t="s">
        <v>76</v>
      </c>
      <c r="AY205" s="251" t="s">
        <v>118</v>
      </c>
    </row>
    <row r="206" spans="2:51" s="12" customFormat="1" ht="12">
      <c r="B206" s="240"/>
      <c r="C206" s="241"/>
      <c r="D206" s="242" t="s">
        <v>184</v>
      </c>
      <c r="E206" s="243" t="s">
        <v>1</v>
      </c>
      <c r="F206" s="244" t="s">
        <v>601</v>
      </c>
      <c r="G206" s="241"/>
      <c r="H206" s="245">
        <v>2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184</v>
      </c>
      <c r="AU206" s="251" t="s">
        <v>86</v>
      </c>
      <c r="AV206" s="12" t="s">
        <v>86</v>
      </c>
      <c r="AW206" s="12" t="s">
        <v>31</v>
      </c>
      <c r="AX206" s="12" t="s">
        <v>76</v>
      </c>
      <c r="AY206" s="251" t="s">
        <v>118</v>
      </c>
    </row>
    <row r="207" spans="2:51" s="12" customFormat="1" ht="12">
      <c r="B207" s="240"/>
      <c r="C207" s="241"/>
      <c r="D207" s="242" t="s">
        <v>184</v>
      </c>
      <c r="E207" s="243" t="s">
        <v>1</v>
      </c>
      <c r="F207" s="244" t="s">
        <v>602</v>
      </c>
      <c r="G207" s="241"/>
      <c r="H207" s="245">
        <v>1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184</v>
      </c>
      <c r="AU207" s="251" t="s">
        <v>86</v>
      </c>
      <c r="AV207" s="12" t="s">
        <v>86</v>
      </c>
      <c r="AW207" s="12" t="s">
        <v>31</v>
      </c>
      <c r="AX207" s="12" t="s">
        <v>76</v>
      </c>
      <c r="AY207" s="251" t="s">
        <v>118</v>
      </c>
    </row>
    <row r="208" spans="2:51" s="13" customFormat="1" ht="12">
      <c r="B208" s="252"/>
      <c r="C208" s="253"/>
      <c r="D208" s="242" t="s">
        <v>184</v>
      </c>
      <c r="E208" s="254" t="s">
        <v>1</v>
      </c>
      <c r="F208" s="255" t="s">
        <v>194</v>
      </c>
      <c r="G208" s="253"/>
      <c r="H208" s="256">
        <v>5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184</v>
      </c>
      <c r="AU208" s="262" t="s">
        <v>86</v>
      </c>
      <c r="AV208" s="13" t="s">
        <v>117</v>
      </c>
      <c r="AW208" s="13" t="s">
        <v>31</v>
      </c>
      <c r="AX208" s="13" t="s">
        <v>84</v>
      </c>
      <c r="AY208" s="262" t="s">
        <v>118</v>
      </c>
    </row>
    <row r="209" spans="2:65" s="1" customFormat="1" ht="16.5" customHeight="1">
      <c r="B209" s="36"/>
      <c r="C209" s="213" t="s">
        <v>369</v>
      </c>
      <c r="D209" s="213" t="s">
        <v>119</v>
      </c>
      <c r="E209" s="214" t="s">
        <v>603</v>
      </c>
      <c r="F209" s="215" t="s">
        <v>604</v>
      </c>
      <c r="G209" s="216" t="s">
        <v>376</v>
      </c>
      <c r="H209" s="217">
        <v>1</v>
      </c>
      <c r="I209" s="218"/>
      <c r="J209" s="219">
        <f>ROUND(I209*H209,2)</f>
        <v>0</v>
      </c>
      <c r="K209" s="215" t="s">
        <v>1</v>
      </c>
      <c r="L209" s="41"/>
      <c r="M209" s="220" t="s">
        <v>1</v>
      </c>
      <c r="N209" s="221" t="s">
        <v>41</v>
      </c>
      <c r="O209" s="84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AR209" s="224" t="s">
        <v>117</v>
      </c>
      <c r="AT209" s="224" t="s">
        <v>119</v>
      </c>
      <c r="AU209" s="224" t="s">
        <v>86</v>
      </c>
      <c r="AY209" s="15" t="s">
        <v>118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5" t="s">
        <v>84</v>
      </c>
      <c r="BK209" s="225">
        <f>ROUND(I209*H209,2)</f>
        <v>0</v>
      </c>
      <c r="BL209" s="15" t="s">
        <v>117</v>
      </c>
      <c r="BM209" s="224" t="s">
        <v>605</v>
      </c>
    </row>
    <row r="210" spans="2:65" s="1" customFormat="1" ht="16.5" customHeight="1">
      <c r="B210" s="36"/>
      <c r="C210" s="213" t="s">
        <v>317</v>
      </c>
      <c r="D210" s="213" t="s">
        <v>119</v>
      </c>
      <c r="E210" s="214" t="s">
        <v>606</v>
      </c>
      <c r="F210" s="215" t="s">
        <v>607</v>
      </c>
      <c r="G210" s="216" t="s">
        <v>376</v>
      </c>
      <c r="H210" s="217">
        <v>1</v>
      </c>
      <c r="I210" s="218"/>
      <c r="J210" s="219">
        <f>ROUND(I210*H210,2)</f>
        <v>0</v>
      </c>
      <c r="K210" s="215" t="s">
        <v>178</v>
      </c>
      <c r="L210" s="41"/>
      <c r="M210" s="220" t="s">
        <v>1</v>
      </c>
      <c r="N210" s="221" t="s">
        <v>41</v>
      </c>
      <c r="O210" s="84"/>
      <c r="P210" s="222">
        <f>O210*H210</f>
        <v>0</v>
      </c>
      <c r="Q210" s="222">
        <v>0.07287</v>
      </c>
      <c r="R210" s="222">
        <f>Q210*H210</f>
        <v>0.07287</v>
      </c>
      <c r="S210" s="222">
        <v>0</v>
      </c>
      <c r="T210" s="223">
        <f>S210*H210</f>
        <v>0</v>
      </c>
      <c r="AR210" s="224" t="s">
        <v>117</v>
      </c>
      <c r="AT210" s="224" t="s">
        <v>119</v>
      </c>
      <c r="AU210" s="224" t="s">
        <v>86</v>
      </c>
      <c r="AY210" s="15" t="s">
        <v>118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5" t="s">
        <v>84</v>
      </c>
      <c r="BK210" s="225">
        <f>ROUND(I210*H210,2)</f>
        <v>0</v>
      </c>
      <c r="BL210" s="15" t="s">
        <v>117</v>
      </c>
      <c r="BM210" s="224" t="s">
        <v>608</v>
      </c>
    </row>
    <row r="211" spans="2:65" s="1" customFormat="1" ht="24" customHeight="1">
      <c r="B211" s="36"/>
      <c r="C211" s="213" t="s">
        <v>321</v>
      </c>
      <c r="D211" s="213" t="s">
        <v>119</v>
      </c>
      <c r="E211" s="214" t="s">
        <v>609</v>
      </c>
      <c r="F211" s="215" t="s">
        <v>610</v>
      </c>
      <c r="G211" s="216" t="s">
        <v>376</v>
      </c>
      <c r="H211" s="217">
        <v>1</v>
      </c>
      <c r="I211" s="218"/>
      <c r="J211" s="219">
        <f>ROUND(I211*H211,2)</f>
        <v>0</v>
      </c>
      <c r="K211" s="215" t="s">
        <v>1</v>
      </c>
      <c r="L211" s="41"/>
      <c r="M211" s="220" t="s">
        <v>1</v>
      </c>
      <c r="N211" s="221" t="s">
        <v>41</v>
      </c>
      <c r="O211" s="84"/>
      <c r="P211" s="222">
        <f>O211*H211</f>
        <v>0</v>
      </c>
      <c r="Q211" s="222">
        <v>0</v>
      </c>
      <c r="R211" s="222">
        <f>Q211*H211</f>
        <v>0</v>
      </c>
      <c r="S211" s="222">
        <v>0.087</v>
      </c>
      <c r="T211" s="223">
        <f>S211*H211</f>
        <v>0.087</v>
      </c>
      <c r="AR211" s="224" t="s">
        <v>117</v>
      </c>
      <c r="AT211" s="224" t="s">
        <v>119</v>
      </c>
      <c r="AU211" s="224" t="s">
        <v>86</v>
      </c>
      <c r="AY211" s="15" t="s">
        <v>118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5" t="s">
        <v>84</v>
      </c>
      <c r="BK211" s="225">
        <f>ROUND(I211*H211,2)</f>
        <v>0</v>
      </c>
      <c r="BL211" s="15" t="s">
        <v>117</v>
      </c>
      <c r="BM211" s="224" t="s">
        <v>611</v>
      </c>
    </row>
    <row r="212" spans="2:65" s="1" customFormat="1" ht="24" customHeight="1">
      <c r="B212" s="36"/>
      <c r="C212" s="213" t="s">
        <v>346</v>
      </c>
      <c r="D212" s="213" t="s">
        <v>119</v>
      </c>
      <c r="E212" s="214" t="s">
        <v>612</v>
      </c>
      <c r="F212" s="215" t="s">
        <v>613</v>
      </c>
      <c r="G212" s="216" t="s">
        <v>177</v>
      </c>
      <c r="H212" s="217">
        <v>8.9</v>
      </c>
      <c r="I212" s="218"/>
      <c r="J212" s="219">
        <f>ROUND(I212*H212,2)</f>
        <v>0</v>
      </c>
      <c r="K212" s="215" t="s">
        <v>1</v>
      </c>
      <c r="L212" s="41"/>
      <c r="M212" s="220" t="s">
        <v>1</v>
      </c>
      <c r="N212" s="221" t="s">
        <v>41</v>
      </c>
      <c r="O212" s="84"/>
      <c r="P212" s="222">
        <f>O212*H212</f>
        <v>0</v>
      </c>
      <c r="Q212" s="222">
        <v>0</v>
      </c>
      <c r="R212" s="222">
        <f>Q212*H212</f>
        <v>0</v>
      </c>
      <c r="S212" s="222">
        <v>0.2</v>
      </c>
      <c r="T212" s="223">
        <f>S212*H212</f>
        <v>1.7800000000000002</v>
      </c>
      <c r="AR212" s="224" t="s">
        <v>117</v>
      </c>
      <c r="AT212" s="224" t="s">
        <v>119</v>
      </c>
      <c r="AU212" s="224" t="s">
        <v>86</v>
      </c>
      <c r="AY212" s="15" t="s">
        <v>118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5" t="s">
        <v>84</v>
      </c>
      <c r="BK212" s="225">
        <f>ROUND(I212*H212,2)</f>
        <v>0</v>
      </c>
      <c r="BL212" s="15" t="s">
        <v>117</v>
      </c>
      <c r="BM212" s="224" t="s">
        <v>614</v>
      </c>
    </row>
    <row r="213" spans="2:65" s="1" customFormat="1" ht="24" customHeight="1">
      <c r="B213" s="36"/>
      <c r="C213" s="263" t="s">
        <v>421</v>
      </c>
      <c r="D213" s="263" t="s">
        <v>233</v>
      </c>
      <c r="E213" s="264" t="s">
        <v>379</v>
      </c>
      <c r="F213" s="265" t="s">
        <v>380</v>
      </c>
      <c r="G213" s="266" t="s">
        <v>376</v>
      </c>
      <c r="H213" s="267">
        <v>5</v>
      </c>
      <c r="I213" s="268"/>
      <c r="J213" s="269">
        <f>ROUND(I213*H213,2)</f>
        <v>0</v>
      </c>
      <c r="K213" s="265" t="s">
        <v>263</v>
      </c>
      <c r="L213" s="270"/>
      <c r="M213" s="271" t="s">
        <v>1</v>
      </c>
      <c r="N213" s="272" t="s">
        <v>41</v>
      </c>
      <c r="O213" s="84"/>
      <c r="P213" s="222">
        <f>O213*H213</f>
        <v>0</v>
      </c>
      <c r="Q213" s="222">
        <v>0.0025</v>
      </c>
      <c r="R213" s="222">
        <f>Q213*H213</f>
        <v>0.0125</v>
      </c>
      <c r="S213" s="222">
        <v>0</v>
      </c>
      <c r="T213" s="223">
        <f>S213*H213</f>
        <v>0</v>
      </c>
      <c r="AR213" s="224" t="s">
        <v>147</v>
      </c>
      <c r="AT213" s="224" t="s">
        <v>233</v>
      </c>
      <c r="AU213" s="224" t="s">
        <v>86</v>
      </c>
      <c r="AY213" s="15" t="s">
        <v>118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5" t="s">
        <v>84</v>
      </c>
      <c r="BK213" s="225">
        <f>ROUND(I213*H213,2)</f>
        <v>0</v>
      </c>
      <c r="BL213" s="15" t="s">
        <v>117</v>
      </c>
      <c r="BM213" s="224" t="s">
        <v>615</v>
      </c>
    </row>
    <row r="214" spans="2:65" s="1" customFormat="1" ht="24" customHeight="1">
      <c r="B214" s="36"/>
      <c r="C214" s="213" t="s">
        <v>616</v>
      </c>
      <c r="D214" s="213" t="s">
        <v>119</v>
      </c>
      <c r="E214" s="214" t="s">
        <v>387</v>
      </c>
      <c r="F214" s="215" t="s">
        <v>388</v>
      </c>
      <c r="G214" s="216" t="s">
        <v>376</v>
      </c>
      <c r="H214" s="217">
        <v>5</v>
      </c>
      <c r="I214" s="218"/>
      <c r="J214" s="219">
        <f>ROUND(I214*H214,2)</f>
        <v>0</v>
      </c>
      <c r="K214" s="215" t="s">
        <v>178</v>
      </c>
      <c r="L214" s="41"/>
      <c r="M214" s="220" t="s">
        <v>1</v>
      </c>
      <c r="N214" s="221" t="s">
        <v>41</v>
      </c>
      <c r="O214" s="84"/>
      <c r="P214" s="222">
        <f>O214*H214</f>
        <v>0</v>
      </c>
      <c r="Q214" s="222">
        <v>0.10941</v>
      </c>
      <c r="R214" s="222">
        <f>Q214*H214</f>
        <v>0.5470499999999999</v>
      </c>
      <c r="S214" s="222">
        <v>0</v>
      </c>
      <c r="T214" s="223">
        <f>S214*H214</f>
        <v>0</v>
      </c>
      <c r="AR214" s="224" t="s">
        <v>117</v>
      </c>
      <c r="AT214" s="224" t="s">
        <v>119</v>
      </c>
      <c r="AU214" s="224" t="s">
        <v>86</v>
      </c>
      <c r="AY214" s="15" t="s">
        <v>118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5" t="s">
        <v>84</v>
      </c>
      <c r="BK214" s="225">
        <f>ROUND(I214*H214,2)</f>
        <v>0</v>
      </c>
      <c r="BL214" s="15" t="s">
        <v>117</v>
      </c>
      <c r="BM214" s="224" t="s">
        <v>617</v>
      </c>
    </row>
    <row r="215" spans="2:65" s="1" customFormat="1" ht="16.5" customHeight="1">
      <c r="B215" s="36"/>
      <c r="C215" s="263" t="s">
        <v>618</v>
      </c>
      <c r="D215" s="263" t="s">
        <v>233</v>
      </c>
      <c r="E215" s="264" t="s">
        <v>391</v>
      </c>
      <c r="F215" s="265" t="s">
        <v>392</v>
      </c>
      <c r="G215" s="266" t="s">
        <v>376</v>
      </c>
      <c r="H215" s="267">
        <v>5</v>
      </c>
      <c r="I215" s="268"/>
      <c r="J215" s="269">
        <f>ROUND(I215*H215,2)</f>
        <v>0</v>
      </c>
      <c r="K215" s="265" t="s">
        <v>178</v>
      </c>
      <c r="L215" s="270"/>
      <c r="M215" s="271" t="s">
        <v>1</v>
      </c>
      <c r="N215" s="272" t="s">
        <v>41</v>
      </c>
      <c r="O215" s="84"/>
      <c r="P215" s="222">
        <f>O215*H215</f>
        <v>0</v>
      </c>
      <c r="Q215" s="222">
        <v>0.0033</v>
      </c>
      <c r="R215" s="222">
        <f>Q215*H215</f>
        <v>0.0165</v>
      </c>
      <c r="S215" s="222">
        <v>0</v>
      </c>
      <c r="T215" s="223">
        <f>S215*H215</f>
        <v>0</v>
      </c>
      <c r="AR215" s="224" t="s">
        <v>147</v>
      </c>
      <c r="AT215" s="224" t="s">
        <v>233</v>
      </c>
      <c r="AU215" s="224" t="s">
        <v>86</v>
      </c>
      <c r="AY215" s="15" t="s">
        <v>118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5" t="s">
        <v>84</v>
      </c>
      <c r="BK215" s="225">
        <f>ROUND(I215*H215,2)</f>
        <v>0</v>
      </c>
      <c r="BL215" s="15" t="s">
        <v>117</v>
      </c>
      <c r="BM215" s="224" t="s">
        <v>619</v>
      </c>
    </row>
    <row r="216" spans="2:65" s="1" customFormat="1" ht="16.5" customHeight="1">
      <c r="B216" s="36"/>
      <c r="C216" s="263" t="s">
        <v>433</v>
      </c>
      <c r="D216" s="263" t="s">
        <v>233</v>
      </c>
      <c r="E216" s="264" t="s">
        <v>395</v>
      </c>
      <c r="F216" s="265" t="s">
        <v>396</v>
      </c>
      <c r="G216" s="266" t="s">
        <v>376</v>
      </c>
      <c r="H216" s="267">
        <v>5</v>
      </c>
      <c r="I216" s="268"/>
      <c r="J216" s="269">
        <f>ROUND(I216*H216,2)</f>
        <v>0</v>
      </c>
      <c r="K216" s="265" t="s">
        <v>178</v>
      </c>
      <c r="L216" s="270"/>
      <c r="M216" s="271" t="s">
        <v>1</v>
      </c>
      <c r="N216" s="272" t="s">
        <v>41</v>
      </c>
      <c r="O216" s="84"/>
      <c r="P216" s="222">
        <f>O216*H216</f>
        <v>0</v>
      </c>
      <c r="Q216" s="222">
        <v>0.0065</v>
      </c>
      <c r="R216" s="222">
        <f>Q216*H216</f>
        <v>0.0325</v>
      </c>
      <c r="S216" s="222">
        <v>0</v>
      </c>
      <c r="T216" s="223">
        <f>S216*H216</f>
        <v>0</v>
      </c>
      <c r="AR216" s="224" t="s">
        <v>147</v>
      </c>
      <c r="AT216" s="224" t="s">
        <v>233</v>
      </c>
      <c r="AU216" s="224" t="s">
        <v>86</v>
      </c>
      <c r="AY216" s="15" t="s">
        <v>118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5" t="s">
        <v>84</v>
      </c>
      <c r="BK216" s="225">
        <f>ROUND(I216*H216,2)</f>
        <v>0</v>
      </c>
      <c r="BL216" s="15" t="s">
        <v>117</v>
      </c>
      <c r="BM216" s="224" t="s">
        <v>620</v>
      </c>
    </row>
    <row r="217" spans="2:65" s="1" customFormat="1" ht="24" customHeight="1">
      <c r="B217" s="36"/>
      <c r="C217" s="213" t="s">
        <v>437</v>
      </c>
      <c r="D217" s="213" t="s">
        <v>119</v>
      </c>
      <c r="E217" s="214" t="s">
        <v>399</v>
      </c>
      <c r="F217" s="215" t="s">
        <v>400</v>
      </c>
      <c r="G217" s="216" t="s">
        <v>294</v>
      </c>
      <c r="H217" s="217">
        <v>34</v>
      </c>
      <c r="I217" s="218"/>
      <c r="J217" s="219">
        <f>ROUND(I217*H217,2)</f>
        <v>0</v>
      </c>
      <c r="K217" s="215" t="s">
        <v>178</v>
      </c>
      <c r="L217" s="41"/>
      <c r="M217" s="220" t="s">
        <v>1</v>
      </c>
      <c r="N217" s="221" t="s">
        <v>41</v>
      </c>
      <c r="O217" s="84"/>
      <c r="P217" s="222">
        <f>O217*H217</f>
        <v>0</v>
      </c>
      <c r="Q217" s="222">
        <v>0.00011</v>
      </c>
      <c r="R217" s="222">
        <f>Q217*H217</f>
        <v>0.0037400000000000003</v>
      </c>
      <c r="S217" s="222">
        <v>0</v>
      </c>
      <c r="T217" s="223">
        <f>S217*H217</f>
        <v>0</v>
      </c>
      <c r="AR217" s="224" t="s">
        <v>117</v>
      </c>
      <c r="AT217" s="224" t="s">
        <v>119</v>
      </c>
      <c r="AU217" s="224" t="s">
        <v>86</v>
      </c>
      <c r="AY217" s="15" t="s">
        <v>118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5" t="s">
        <v>84</v>
      </c>
      <c r="BK217" s="225">
        <f>ROUND(I217*H217,2)</f>
        <v>0</v>
      </c>
      <c r="BL217" s="15" t="s">
        <v>117</v>
      </c>
      <c r="BM217" s="224" t="s">
        <v>621</v>
      </c>
    </row>
    <row r="218" spans="2:65" s="1" customFormat="1" ht="24" customHeight="1">
      <c r="B218" s="36"/>
      <c r="C218" s="213" t="s">
        <v>441</v>
      </c>
      <c r="D218" s="213" t="s">
        <v>119</v>
      </c>
      <c r="E218" s="214" t="s">
        <v>403</v>
      </c>
      <c r="F218" s="215" t="s">
        <v>404</v>
      </c>
      <c r="G218" s="216" t="s">
        <v>177</v>
      </c>
      <c r="H218" s="217">
        <v>5.58</v>
      </c>
      <c r="I218" s="218"/>
      <c r="J218" s="219">
        <f>ROUND(I218*H218,2)</f>
        <v>0</v>
      </c>
      <c r="K218" s="215" t="s">
        <v>178</v>
      </c>
      <c r="L218" s="41"/>
      <c r="M218" s="220" t="s">
        <v>1</v>
      </c>
      <c r="N218" s="221" t="s">
        <v>41</v>
      </c>
      <c r="O218" s="84"/>
      <c r="P218" s="222">
        <f>O218*H218</f>
        <v>0</v>
      </c>
      <c r="Q218" s="222">
        <v>0.0006</v>
      </c>
      <c r="R218" s="222">
        <f>Q218*H218</f>
        <v>0.003348</v>
      </c>
      <c r="S218" s="222">
        <v>0</v>
      </c>
      <c r="T218" s="223">
        <f>S218*H218</f>
        <v>0</v>
      </c>
      <c r="AR218" s="224" t="s">
        <v>117</v>
      </c>
      <c r="AT218" s="224" t="s">
        <v>119</v>
      </c>
      <c r="AU218" s="224" t="s">
        <v>86</v>
      </c>
      <c r="AY218" s="15" t="s">
        <v>118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5" t="s">
        <v>84</v>
      </c>
      <c r="BK218" s="225">
        <f>ROUND(I218*H218,2)</f>
        <v>0</v>
      </c>
      <c r="BL218" s="15" t="s">
        <v>117</v>
      </c>
      <c r="BM218" s="224" t="s">
        <v>622</v>
      </c>
    </row>
    <row r="219" spans="2:51" s="12" customFormat="1" ht="12">
      <c r="B219" s="240"/>
      <c r="C219" s="241"/>
      <c r="D219" s="242" t="s">
        <v>184</v>
      </c>
      <c r="E219" s="243" t="s">
        <v>1</v>
      </c>
      <c r="F219" s="244" t="s">
        <v>623</v>
      </c>
      <c r="G219" s="241"/>
      <c r="H219" s="245">
        <v>5.58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184</v>
      </c>
      <c r="AU219" s="251" t="s">
        <v>86</v>
      </c>
      <c r="AV219" s="12" t="s">
        <v>86</v>
      </c>
      <c r="AW219" s="12" t="s">
        <v>31</v>
      </c>
      <c r="AX219" s="12" t="s">
        <v>84</v>
      </c>
      <c r="AY219" s="251" t="s">
        <v>118</v>
      </c>
    </row>
    <row r="220" spans="2:65" s="1" customFormat="1" ht="16.5" customHeight="1">
      <c r="B220" s="36"/>
      <c r="C220" s="213" t="s">
        <v>445</v>
      </c>
      <c r="D220" s="213" t="s">
        <v>119</v>
      </c>
      <c r="E220" s="214" t="s">
        <v>409</v>
      </c>
      <c r="F220" s="215" t="s">
        <v>410</v>
      </c>
      <c r="G220" s="216" t="s">
        <v>294</v>
      </c>
      <c r="H220" s="217">
        <v>34</v>
      </c>
      <c r="I220" s="218"/>
      <c r="J220" s="219">
        <f>ROUND(I220*H220,2)</f>
        <v>0</v>
      </c>
      <c r="K220" s="215" t="s">
        <v>178</v>
      </c>
      <c r="L220" s="41"/>
      <c r="M220" s="220" t="s">
        <v>1</v>
      </c>
      <c r="N220" s="221" t="s">
        <v>41</v>
      </c>
      <c r="O220" s="84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AR220" s="224" t="s">
        <v>117</v>
      </c>
      <c r="AT220" s="224" t="s">
        <v>119</v>
      </c>
      <c r="AU220" s="224" t="s">
        <v>86</v>
      </c>
      <c r="AY220" s="15" t="s">
        <v>118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5" t="s">
        <v>84</v>
      </c>
      <c r="BK220" s="225">
        <f>ROUND(I220*H220,2)</f>
        <v>0</v>
      </c>
      <c r="BL220" s="15" t="s">
        <v>117</v>
      </c>
      <c r="BM220" s="224" t="s">
        <v>624</v>
      </c>
    </row>
    <row r="221" spans="2:65" s="1" customFormat="1" ht="16.5" customHeight="1">
      <c r="B221" s="36"/>
      <c r="C221" s="213" t="s">
        <v>449</v>
      </c>
      <c r="D221" s="213" t="s">
        <v>119</v>
      </c>
      <c r="E221" s="214" t="s">
        <v>413</v>
      </c>
      <c r="F221" s="215" t="s">
        <v>414</v>
      </c>
      <c r="G221" s="216" t="s">
        <v>177</v>
      </c>
      <c r="H221" s="217">
        <v>5.58</v>
      </c>
      <c r="I221" s="218"/>
      <c r="J221" s="219">
        <f>ROUND(I221*H221,2)</f>
        <v>0</v>
      </c>
      <c r="K221" s="215" t="s">
        <v>178</v>
      </c>
      <c r="L221" s="41"/>
      <c r="M221" s="220" t="s">
        <v>1</v>
      </c>
      <c r="N221" s="221" t="s">
        <v>41</v>
      </c>
      <c r="O221" s="84"/>
      <c r="P221" s="222">
        <f>O221*H221</f>
        <v>0</v>
      </c>
      <c r="Q221" s="222">
        <v>1E-05</v>
      </c>
      <c r="R221" s="222">
        <f>Q221*H221</f>
        <v>5.580000000000001E-05</v>
      </c>
      <c r="S221" s="222">
        <v>0</v>
      </c>
      <c r="T221" s="223">
        <f>S221*H221</f>
        <v>0</v>
      </c>
      <c r="AR221" s="224" t="s">
        <v>117</v>
      </c>
      <c r="AT221" s="224" t="s">
        <v>119</v>
      </c>
      <c r="AU221" s="224" t="s">
        <v>86</v>
      </c>
      <c r="AY221" s="15" t="s">
        <v>118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5" t="s">
        <v>84</v>
      </c>
      <c r="BK221" s="225">
        <f>ROUND(I221*H221,2)</f>
        <v>0</v>
      </c>
      <c r="BL221" s="15" t="s">
        <v>117</v>
      </c>
      <c r="BM221" s="224" t="s">
        <v>625</v>
      </c>
    </row>
    <row r="222" spans="2:51" s="12" customFormat="1" ht="12">
      <c r="B222" s="240"/>
      <c r="C222" s="241"/>
      <c r="D222" s="242" t="s">
        <v>184</v>
      </c>
      <c r="E222" s="243" t="s">
        <v>1</v>
      </c>
      <c r="F222" s="244" t="s">
        <v>623</v>
      </c>
      <c r="G222" s="241"/>
      <c r="H222" s="245">
        <v>5.58</v>
      </c>
      <c r="I222" s="246"/>
      <c r="J222" s="241"/>
      <c r="K222" s="241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184</v>
      </c>
      <c r="AU222" s="251" t="s">
        <v>86</v>
      </c>
      <c r="AV222" s="12" t="s">
        <v>86</v>
      </c>
      <c r="AW222" s="12" t="s">
        <v>31</v>
      </c>
      <c r="AX222" s="12" t="s">
        <v>84</v>
      </c>
      <c r="AY222" s="251" t="s">
        <v>118</v>
      </c>
    </row>
    <row r="223" spans="2:65" s="1" customFormat="1" ht="24" customHeight="1">
      <c r="B223" s="36"/>
      <c r="C223" s="213" t="s">
        <v>453</v>
      </c>
      <c r="D223" s="213" t="s">
        <v>119</v>
      </c>
      <c r="E223" s="214" t="s">
        <v>626</v>
      </c>
      <c r="F223" s="215" t="s">
        <v>627</v>
      </c>
      <c r="G223" s="216" t="s">
        <v>294</v>
      </c>
      <c r="H223" s="217">
        <v>24</v>
      </c>
      <c r="I223" s="218"/>
      <c r="J223" s="219">
        <f>ROUND(I223*H223,2)</f>
        <v>0</v>
      </c>
      <c r="K223" s="215" t="s">
        <v>1</v>
      </c>
      <c r="L223" s="41"/>
      <c r="M223" s="220" t="s">
        <v>1</v>
      </c>
      <c r="N223" s="221" t="s">
        <v>41</v>
      </c>
      <c r="O223" s="84"/>
      <c r="P223" s="222">
        <f>O223*H223</f>
        <v>0</v>
      </c>
      <c r="Q223" s="222">
        <v>0.08084</v>
      </c>
      <c r="R223" s="222">
        <f>Q223*H223</f>
        <v>1.9401599999999999</v>
      </c>
      <c r="S223" s="222">
        <v>0</v>
      </c>
      <c r="T223" s="223">
        <f>S223*H223</f>
        <v>0</v>
      </c>
      <c r="AR223" s="224" t="s">
        <v>117</v>
      </c>
      <c r="AT223" s="224" t="s">
        <v>119</v>
      </c>
      <c r="AU223" s="224" t="s">
        <v>86</v>
      </c>
      <c r="AY223" s="15" t="s">
        <v>118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5" t="s">
        <v>84</v>
      </c>
      <c r="BK223" s="225">
        <f>ROUND(I223*H223,2)</f>
        <v>0</v>
      </c>
      <c r="BL223" s="15" t="s">
        <v>117</v>
      </c>
      <c r="BM223" s="224" t="s">
        <v>628</v>
      </c>
    </row>
    <row r="224" spans="2:65" s="1" customFormat="1" ht="16.5" customHeight="1">
      <c r="B224" s="36"/>
      <c r="C224" s="263" t="s">
        <v>629</v>
      </c>
      <c r="D224" s="263" t="s">
        <v>233</v>
      </c>
      <c r="E224" s="264" t="s">
        <v>630</v>
      </c>
      <c r="F224" s="265" t="s">
        <v>631</v>
      </c>
      <c r="G224" s="266" t="s">
        <v>236</v>
      </c>
      <c r="H224" s="267">
        <v>0.48</v>
      </c>
      <c r="I224" s="268"/>
      <c r="J224" s="269">
        <f>ROUND(I224*H224,2)</f>
        <v>0</v>
      </c>
      <c r="K224" s="265" t="s">
        <v>263</v>
      </c>
      <c r="L224" s="270"/>
      <c r="M224" s="271" t="s">
        <v>1</v>
      </c>
      <c r="N224" s="272" t="s">
        <v>41</v>
      </c>
      <c r="O224" s="84"/>
      <c r="P224" s="222">
        <f>O224*H224</f>
        <v>0</v>
      </c>
      <c r="Q224" s="222">
        <v>1</v>
      </c>
      <c r="R224" s="222">
        <f>Q224*H224</f>
        <v>0.48</v>
      </c>
      <c r="S224" s="222">
        <v>0</v>
      </c>
      <c r="T224" s="223">
        <f>S224*H224</f>
        <v>0</v>
      </c>
      <c r="AR224" s="224" t="s">
        <v>147</v>
      </c>
      <c r="AT224" s="224" t="s">
        <v>233</v>
      </c>
      <c r="AU224" s="224" t="s">
        <v>86</v>
      </c>
      <c r="AY224" s="15" t="s">
        <v>118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5" t="s">
        <v>84</v>
      </c>
      <c r="BK224" s="225">
        <f>ROUND(I224*H224,2)</f>
        <v>0</v>
      </c>
      <c r="BL224" s="15" t="s">
        <v>117</v>
      </c>
      <c r="BM224" s="224" t="s">
        <v>632</v>
      </c>
    </row>
    <row r="225" spans="2:65" s="1" customFormat="1" ht="24" customHeight="1">
      <c r="B225" s="36"/>
      <c r="C225" s="213" t="s">
        <v>633</v>
      </c>
      <c r="D225" s="213" t="s">
        <v>119</v>
      </c>
      <c r="E225" s="214" t="s">
        <v>634</v>
      </c>
      <c r="F225" s="215" t="s">
        <v>635</v>
      </c>
      <c r="G225" s="216" t="s">
        <v>294</v>
      </c>
      <c r="H225" s="217">
        <v>24</v>
      </c>
      <c r="I225" s="218"/>
      <c r="J225" s="219">
        <f>ROUND(I225*H225,2)</f>
        <v>0</v>
      </c>
      <c r="K225" s="215" t="s">
        <v>1</v>
      </c>
      <c r="L225" s="41"/>
      <c r="M225" s="220" t="s">
        <v>1</v>
      </c>
      <c r="N225" s="221" t="s">
        <v>41</v>
      </c>
      <c r="O225" s="84"/>
      <c r="P225" s="222">
        <f>O225*H225</f>
        <v>0</v>
      </c>
      <c r="Q225" s="222">
        <v>0.10988</v>
      </c>
      <c r="R225" s="222">
        <f>Q225*H225</f>
        <v>2.6371200000000004</v>
      </c>
      <c r="S225" s="222">
        <v>0</v>
      </c>
      <c r="T225" s="223">
        <f>S225*H225</f>
        <v>0</v>
      </c>
      <c r="AR225" s="224" t="s">
        <v>117</v>
      </c>
      <c r="AT225" s="224" t="s">
        <v>119</v>
      </c>
      <c r="AU225" s="224" t="s">
        <v>86</v>
      </c>
      <c r="AY225" s="15" t="s">
        <v>118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5" t="s">
        <v>84</v>
      </c>
      <c r="BK225" s="225">
        <f>ROUND(I225*H225,2)</f>
        <v>0</v>
      </c>
      <c r="BL225" s="15" t="s">
        <v>117</v>
      </c>
      <c r="BM225" s="224" t="s">
        <v>636</v>
      </c>
    </row>
    <row r="226" spans="2:65" s="1" customFormat="1" ht="16.5" customHeight="1">
      <c r="B226" s="36"/>
      <c r="C226" s="263" t="s">
        <v>470</v>
      </c>
      <c r="D226" s="263" t="s">
        <v>233</v>
      </c>
      <c r="E226" s="264" t="s">
        <v>630</v>
      </c>
      <c r="F226" s="265" t="s">
        <v>631</v>
      </c>
      <c r="G226" s="266" t="s">
        <v>236</v>
      </c>
      <c r="H226" s="267">
        <v>0.48</v>
      </c>
      <c r="I226" s="268"/>
      <c r="J226" s="269">
        <f>ROUND(I226*H226,2)</f>
        <v>0</v>
      </c>
      <c r="K226" s="265" t="s">
        <v>263</v>
      </c>
      <c r="L226" s="270"/>
      <c r="M226" s="271" t="s">
        <v>1</v>
      </c>
      <c r="N226" s="272" t="s">
        <v>41</v>
      </c>
      <c r="O226" s="84"/>
      <c r="P226" s="222">
        <f>O226*H226</f>
        <v>0</v>
      </c>
      <c r="Q226" s="222">
        <v>1</v>
      </c>
      <c r="R226" s="222">
        <f>Q226*H226</f>
        <v>0.48</v>
      </c>
      <c r="S226" s="222">
        <v>0</v>
      </c>
      <c r="T226" s="223">
        <f>S226*H226</f>
        <v>0</v>
      </c>
      <c r="AR226" s="224" t="s">
        <v>147</v>
      </c>
      <c r="AT226" s="224" t="s">
        <v>233</v>
      </c>
      <c r="AU226" s="224" t="s">
        <v>86</v>
      </c>
      <c r="AY226" s="15" t="s">
        <v>118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5" t="s">
        <v>84</v>
      </c>
      <c r="BK226" s="225">
        <f>ROUND(I226*H226,2)</f>
        <v>0</v>
      </c>
      <c r="BL226" s="15" t="s">
        <v>117</v>
      </c>
      <c r="BM226" s="224" t="s">
        <v>637</v>
      </c>
    </row>
    <row r="227" spans="2:65" s="1" customFormat="1" ht="24" customHeight="1">
      <c r="B227" s="36"/>
      <c r="C227" s="213" t="s">
        <v>476</v>
      </c>
      <c r="D227" s="213" t="s">
        <v>119</v>
      </c>
      <c r="E227" s="214" t="s">
        <v>418</v>
      </c>
      <c r="F227" s="215" t="s">
        <v>419</v>
      </c>
      <c r="G227" s="216" t="s">
        <v>294</v>
      </c>
      <c r="H227" s="217">
        <v>98</v>
      </c>
      <c r="I227" s="218"/>
      <c r="J227" s="219">
        <f>ROUND(I227*H227,2)</f>
        <v>0</v>
      </c>
      <c r="K227" s="215" t="s">
        <v>178</v>
      </c>
      <c r="L227" s="41"/>
      <c r="M227" s="220" t="s">
        <v>1</v>
      </c>
      <c r="N227" s="221" t="s">
        <v>41</v>
      </c>
      <c r="O227" s="84"/>
      <c r="P227" s="222">
        <f>O227*H227</f>
        <v>0</v>
      </c>
      <c r="Q227" s="222">
        <v>0.1554</v>
      </c>
      <c r="R227" s="222">
        <f>Q227*H227</f>
        <v>15.2292</v>
      </c>
      <c r="S227" s="222">
        <v>0</v>
      </c>
      <c r="T227" s="223">
        <f>S227*H227</f>
        <v>0</v>
      </c>
      <c r="AR227" s="224" t="s">
        <v>117</v>
      </c>
      <c r="AT227" s="224" t="s">
        <v>119</v>
      </c>
      <c r="AU227" s="224" t="s">
        <v>86</v>
      </c>
      <c r="AY227" s="15" t="s">
        <v>118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5" t="s">
        <v>84</v>
      </c>
      <c r="BK227" s="225">
        <f>ROUND(I227*H227,2)</f>
        <v>0</v>
      </c>
      <c r="BL227" s="15" t="s">
        <v>117</v>
      </c>
      <c r="BM227" s="224" t="s">
        <v>638</v>
      </c>
    </row>
    <row r="228" spans="2:51" s="12" customFormat="1" ht="12">
      <c r="B228" s="240"/>
      <c r="C228" s="241"/>
      <c r="D228" s="242" t="s">
        <v>184</v>
      </c>
      <c r="E228" s="243" t="s">
        <v>1</v>
      </c>
      <c r="F228" s="244" t="s">
        <v>639</v>
      </c>
      <c r="G228" s="241"/>
      <c r="H228" s="245">
        <v>72</v>
      </c>
      <c r="I228" s="246"/>
      <c r="J228" s="241"/>
      <c r="K228" s="241"/>
      <c r="L228" s="247"/>
      <c r="M228" s="248"/>
      <c r="N228" s="249"/>
      <c r="O228" s="249"/>
      <c r="P228" s="249"/>
      <c r="Q228" s="249"/>
      <c r="R228" s="249"/>
      <c r="S228" s="249"/>
      <c r="T228" s="250"/>
      <c r="AT228" s="251" t="s">
        <v>184</v>
      </c>
      <c r="AU228" s="251" t="s">
        <v>86</v>
      </c>
      <c r="AV228" s="12" t="s">
        <v>86</v>
      </c>
      <c r="AW228" s="12" t="s">
        <v>31</v>
      </c>
      <c r="AX228" s="12" t="s">
        <v>76</v>
      </c>
      <c r="AY228" s="251" t="s">
        <v>118</v>
      </c>
    </row>
    <row r="229" spans="2:51" s="12" customFormat="1" ht="12">
      <c r="B229" s="240"/>
      <c r="C229" s="241"/>
      <c r="D229" s="242" t="s">
        <v>184</v>
      </c>
      <c r="E229" s="243" t="s">
        <v>1</v>
      </c>
      <c r="F229" s="244" t="s">
        <v>640</v>
      </c>
      <c r="G229" s="241"/>
      <c r="H229" s="245">
        <v>12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184</v>
      </c>
      <c r="AU229" s="251" t="s">
        <v>86</v>
      </c>
      <c r="AV229" s="12" t="s">
        <v>86</v>
      </c>
      <c r="AW229" s="12" t="s">
        <v>31</v>
      </c>
      <c r="AX229" s="12" t="s">
        <v>76</v>
      </c>
      <c r="AY229" s="251" t="s">
        <v>118</v>
      </c>
    </row>
    <row r="230" spans="2:51" s="12" customFormat="1" ht="12">
      <c r="B230" s="240"/>
      <c r="C230" s="241"/>
      <c r="D230" s="242" t="s">
        <v>184</v>
      </c>
      <c r="E230" s="243" t="s">
        <v>1</v>
      </c>
      <c r="F230" s="244" t="s">
        <v>641</v>
      </c>
      <c r="G230" s="241"/>
      <c r="H230" s="245">
        <v>14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184</v>
      </c>
      <c r="AU230" s="251" t="s">
        <v>86</v>
      </c>
      <c r="AV230" s="12" t="s">
        <v>86</v>
      </c>
      <c r="AW230" s="12" t="s">
        <v>31</v>
      </c>
      <c r="AX230" s="12" t="s">
        <v>76</v>
      </c>
      <c r="AY230" s="251" t="s">
        <v>118</v>
      </c>
    </row>
    <row r="231" spans="2:51" s="13" customFormat="1" ht="12">
      <c r="B231" s="252"/>
      <c r="C231" s="253"/>
      <c r="D231" s="242" t="s">
        <v>184</v>
      </c>
      <c r="E231" s="254" t="s">
        <v>1</v>
      </c>
      <c r="F231" s="255" t="s">
        <v>194</v>
      </c>
      <c r="G231" s="253"/>
      <c r="H231" s="256">
        <v>98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AT231" s="262" t="s">
        <v>184</v>
      </c>
      <c r="AU231" s="262" t="s">
        <v>86</v>
      </c>
      <c r="AV231" s="13" t="s">
        <v>117</v>
      </c>
      <c r="AW231" s="13" t="s">
        <v>31</v>
      </c>
      <c r="AX231" s="13" t="s">
        <v>84</v>
      </c>
      <c r="AY231" s="262" t="s">
        <v>118</v>
      </c>
    </row>
    <row r="232" spans="2:65" s="1" customFormat="1" ht="16.5" customHeight="1">
      <c r="B232" s="36"/>
      <c r="C232" s="263" t="s">
        <v>490</v>
      </c>
      <c r="D232" s="263" t="s">
        <v>233</v>
      </c>
      <c r="E232" s="264" t="s">
        <v>422</v>
      </c>
      <c r="F232" s="265" t="s">
        <v>423</v>
      </c>
      <c r="G232" s="266" t="s">
        <v>294</v>
      </c>
      <c r="H232" s="267">
        <v>12</v>
      </c>
      <c r="I232" s="268"/>
      <c r="J232" s="269">
        <f>ROUND(I232*H232,2)</f>
        <v>0</v>
      </c>
      <c r="K232" s="265" t="s">
        <v>263</v>
      </c>
      <c r="L232" s="270"/>
      <c r="M232" s="271" t="s">
        <v>1</v>
      </c>
      <c r="N232" s="272" t="s">
        <v>41</v>
      </c>
      <c r="O232" s="84"/>
      <c r="P232" s="222">
        <f>O232*H232</f>
        <v>0</v>
      </c>
      <c r="Q232" s="222">
        <v>0.085</v>
      </c>
      <c r="R232" s="222">
        <f>Q232*H232</f>
        <v>1.02</v>
      </c>
      <c r="S232" s="222">
        <v>0</v>
      </c>
      <c r="T232" s="223">
        <f>S232*H232</f>
        <v>0</v>
      </c>
      <c r="AR232" s="224" t="s">
        <v>147</v>
      </c>
      <c r="AT232" s="224" t="s">
        <v>233</v>
      </c>
      <c r="AU232" s="224" t="s">
        <v>86</v>
      </c>
      <c r="AY232" s="15" t="s">
        <v>118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5" t="s">
        <v>84</v>
      </c>
      <c r="BK232" s="225">
        <f>ROUND(I232*H232,2)</f>
        <v>0</v>
      </c>
      <c r="BL232" s="15" t="s">
        <v>117</v>
      </c>
      <c r="BM232" s="224" t="s">
        <v>642</v>
      </c>
    </row>
    <row r="233" spans="2:65" s="1" customFormat="1" ht="16.5" customHeight="1">
      <c r="B233" s="36"/>
      <c r="C233" s="263" t="s">
        <v>425</v>
      </c>
      <c r="D233" s="263" t="s">
        <v>233</v>
      </c>
      <c r="E233" s="264" t="s">
        <v>430</v>
      </c>
      <c r="F233" s="265" t="s">
        <v>431</v>
      </c>
      <c r="G233" s="266" t="s">
        <v>294</v>
      </c>
      <c r="H233" s="267">
        <v>72</v>
      </c>
      <c r="I233" s="268"/>
      <c r="J233" s="269">
        <f>ROUND(I233*H233,2)</f>
        <v>0</v>
      </c>
      <c r="K233" s="265" t="s">
        <v>263</v>
      </c>
      <c r="L233" s="270"/>
      <c r="M233" s="271" t="s">
        <v>1</v>
      </c>
      <c r="N233" s="272" t="s">
        <v>41</v>
      </c>
      <c r="O233" s="84"/>
      <c r="P233" s="222">
        <f>O233*H233</f>
        <v>0</v>
      </c>
      <c r="Q233" s="222">
        <v>0.058</v>
      </c>
      <c r="R233" s="222">
        <f>Q233*H233</f>
        <v>4.176</v>
      </c>
      <c r="S233" s="222">
        <v>0</v>
      </c>
      <c r="T233" s="223">
        <f>S233*H233</f>
        <v>0</v>
      </c>
      <c r="AR233" s="224" t="s">
        <v>147</v>
      </c>
      <c r="AT233" s="224" t="s">
        <v>233</v>
      </c>
      <c r="AU233" s="224" t="s">
        <v>86</v>
      </c>
      <c r="AY233" s="15" t="s">
        <v>118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5" t="s">
        <v>84</v>
      </c>
      <c r="BK233" s="225">
        <f>ROUND(I233*H233,2)</f>
        <v>0</v>
      </c>
      <c r="BL233" s="15" t="s">
        <v>117</v>
      </c>
      <c r="BM233" s="224" t="s">
        <v>643</v>
      </c>
    </row>
    <row r="234" spans="2:65" s="1" customFormat="1" ht="16.5" customHeight="1">
      <c r="B234" s="36"/>
      <c r="C234" s="263" t="s">
        <v>644</v>
      </c>
      <c r="D234" s="263" t="s">
        <v>233</v>
      </c>
      <c r="E234" s="264" t="s">
        <v>645</v>
      </c>
      <c r="F234" s="265" t="s">
        <v>646</v>
      </c>
      <c r="G234" s="266" t="s">
        <v>294</v>
      </c>
      <c r="H234" s="267">
        <v>12</v>
      </c>
      <c r="I234" s="268"/>
      <c r="J234" s="269">
        <f>ROUND(I234*H234,2)</f>
        <v>0</v>
      </c>
      <c r="K234" s="265" t="s">
        <v>263</v>
      </c>
      <c r="L234" s="270"/>
      <c r="M234" s="271" t="s">
        <v>1</v>
      </c>
      <c r="N234" s="272" t="s">
        <v>41</v>
      </c>
      <c r="O234" s="84"/>
      <c r="P234" s="222">
        <f>O234*H234</f>
        <v>0</v>
      </c>
      <c r="Q234" s="222">
        <v>0.225</v>
      </c>
      <c r="R234" s="222">
        <f>Q234*H234</f>
        <v>2.7</v>
      </c>
      <c r="S234" s="222">
        <v>0</v>
      </c>
      <c r="T234" s="223">
        <f>S234*H234</f>
        <v>0</v>
      </c>
      <c r="AR234" s="224" t="s">
        <v>147</v>
      </c>
      <c r="AT234" s="224" t="s">
        <v>233</v>
      </c>
      <c r="AU234" s="224" t="s">
        <v>86</v>
      </c>
      <c r="AY234" s="15" t="s">
        <v>118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5" t="s">
        <v>84</v>
      </c>
      <c r="BK234" s="225">
        <f>ROUND(I234*H234,2)</f>
        <v>0</v>
      </c>
      <c r="BL234" s="15" t="s">
        <v>117</v>
      </c>
      <c r="BM234" s="224" t="s">
        <v>647</v>
      </c>
    </row>
    <row r="235" spans="2:65" s="1" customFormat="1" ht="16.5" customHeight="1">
      <c r="B235" s="36"/>
      <c r="C235" s="263" t="s">
        <v>429</v>
      </c>
      <c r="D235" s="263" t="s">
        <v>233</v>
      </c>
      <c r="E235" s="264" t="s">
        <v>648</v>
      </c>
      <c r="F235" s="265" t="s">
        <v>649</v>
      </c>
      <c r="G235" s="266" t="s">
        <v>294</v>
      </c>
      <c r="H235" s="267">
        <v>2</v>
      </c>
      <c r="I235" s="268"/>
      <c r="J235" s="269">
        <f>ROUND(I235*H235,2)</f>
        <v>0</v>
      </c>
      <c r="K235" s="265" t="s">
        <v>263</v>
      </c>
      <c r="L235" s="270"/>
      <c r="M235" s="271" t="s">
        <v>1</v>
      </c>
      <c r="N235" s="272" t="s">
        <v>41</v>
      </c>
      <c r="O235" s="84"/>
      <c r="P235" s="222">
        <f>O235*H235</f>
        <v>0</v>
      </c>
      <c r="Q235" s="222">
        <v>0.15</v>
      </c>
      <c r="R235" s="222">
        <f>Q235*H235</f>
        <v>0.3</v>
      </c>
      <c r="S235" s="222">
        <v>0</v>
      </c>
      <c r="T235" s="223">
        <f>S235*H235</f>
        <v>0</v>
      </c>
      <c r="AR235" s="224" t="s">
        <v>147</v>
      </c>
      <c r="AT235" s="224" t="s">
        <v>233</v>
      </c>
      <c r="AU235" s="224" t="s">
        <v>86</v>
      </c>
      <c r="AY235" s="15" t="s">
        <v>118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5" t="s">
        <v>84</v>
      </c>
      <c r="BK235" s="225">
        <f>ROUND(I235*H235,2)</f>
        <v>0</v>
      </c>
      <c r="BL235" s="15" t="s">
        <v>117</v>
      </c>
      <c r="BM235" s="224" t="s">
        <v>650</v>
      </c>
    </row>
    <row r="236" spans="2:65" s="1" customFormat="1" ht="16.5" customHeight="1">
      <c r="B236" s="36"/>
      <c r="C236" s="213" t="s">
        <v>325</v>
      </c>
      <c r="D236" s="213" t="s">
        <v>119</v>
      </c>
      <c r="E236" s="214" t="s">
        <v>434</v>
      </c>
      <c r="F236" s="215" t="s">
        <v>435</v>
      </c>
      <c r="G236" s="216" t="s">
        <v>294</v>
      </c>
      <c r="H236" s="217">
        <v>99</v>
      </c>
      <c r="I236" s="218"/>
      <c r="J236" s="219">
        <f>ROUND(I236*H236,2)</f>
        <v>0</v>
      </c>
      <c r="K236" s="215" t="s">
        <v>178</v>
      </c>
      <c r="L236" s="41"/>
      <c r="M236" s="220" t="s">
        <v>1</v>
      </c>
      <c r="N236" s="221" t="s">
        <v>41</v>
      </c>
      <c r="O236" s="84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AR236" s="224" t="s">
        <v>117</v>
      </c>
      <c r="AT236" s="224" t="s">
        <v>119</v>
      </c>
      <c r="AU236" s="224" t="s">
        <v>86</v>
      </c>
      <c r="AY236" s="15" t="s">
        <v>118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5" t="s">
        <v>84</v>
      </c>
      <c r="BK236" s="225">
        <f>ROUND(I236*H236,2)</f>
        <v>0</v>
      </c>
      <c r="BL236" s="15" t="s">
        <v>117</v>
      </c>
      <c r="BM236" s="224" t="s">
        <v>651</v>
      </c>
    </row>
    <row r="237" spans="2:51" s="12" customFormat="1" ht="12">
      <c r="B237" s="240"/>
      <c r="C237" s="241"/>
      <c r="D237" s="242" t="s">
        <v>184</v>
      </c>
      <c r="E237" s="243" t="s">
        <v>1</v>
      </c>
      <c r="F237" s="244" t="s">
        <v>652</v>
      </c>
      <c r="G237" s="241"/>
      <c r="H237" s="245">
        <v>99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184</v>
      </c>
      <c r="AU237" s="251" t="s">
        <v>86</v>
      </c>
      <c r="AV237" s="12" t="s">
        <v>86</v>
      </c>
      <c r="AW237" s="12" t="s">
        <v>31</v>
      </c>
      <c r="AX237" s="12" t="s">
        <v>84</v>
      </c>
      <c r="AY237" s="251" t="s">
        <v>118</v>
      </c>
    </row>
    <row r="238" spans="2:65" s="1" customFormat="1" ht="24" customHeight="1">
      <c r="B238" s="36"/>
      <c r="C238" s="213" t="s">
        <v>329</v>
      </c>
      <c r="D238" s="213" t="s">
        <v>119</v>
      </c>
      <c r="E238" s="214" t="s">
        <v>438</v>
      </c>
      <c r="F238" s="215" t="s">
        <v>439</v>
      </c>
      <c r="G238" s="216" t="s">
        <v>177</v>
      </c>
      <c r="H238" s="217">
        <v>105</v>
      </c>
      <c r="I238" s="218"/>
      <c r="J238" s="219">
        <f>ROUND(I238*H238,2)</f>
        <v>0</v>
      </c>
      <c r="K238" s="215" t="s">
        <v>178</v>
      </c>
      <c r="L238" s="41"/>
      <c r="M238" s="220" t="s">
        <v>1</v>
      </c>
      <c r="N238" s="221" t="s">
        <v>41</v>
      </c>
      <c r="O238" s="84"/>
      <c r="P238" s="222">
        <f>O238*H238</f>
        <v>0</v>
      </c>
      <c r="Q238" s="222">
        <v>0</v>
      </c>
      <c r="R238" s="222">
        <f>Q238*H238</f>
        <v>0</v>
      </c>
      <c r="S238" s="222">
        <v>0.02</v>
      </c>
      <c r="T238" s="223">
        <f>S238*H238</f>
        <v>2.1</v>
      </c>
      <c r="AR238" s="224" t="s">
        <v>117</v>
      </c>
      <c r="AT238" s="224" t="s">
        <v>119</v>
      </c>
      <c r="AU238" s="224" t="s">
        <v>86</v>
      </c>
      <c r="AY238" s="15" t="s">
        <v>118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5" t="s">
        <v>84</v>
      </c>
      <c r="BK238" s="225">
        <f>ROUND(I238*H238,2)</f>
        <v>0</v>
      </c>
      <c r="BL238" s="15" t="s">
        <v>117</v>
      </c>
      <c r="BM238" s="224" t="s">
        <v>653</v>
      </c>
    </row>
    <row r="239" spans="2:51" s="12" customFormat="1" ht="12">
      <c r="B239" s="240"/>
      <c r="C239" s="241"/>
      <c r="D239" s="242" t="s">
        <v>184</v>
      </c>
      <c r="E239" s="243" t="s">
        <v>1</v>
      </c>
      <c r="F239" s="244" t="s">
        <v>654</v>
      </c>
      <c r="G239" s="241"/>
      <c r="H239" s="245">
        <v>105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184</v>
      </c>
      <c r="AU239" s="251" t="s">
        <v>86</v>
      </c>
      <c r="AV239" s="12" t="s">
        <v>86</v>
      </c>
      <c r="AW239" s="12" t="s">
        <v>31</v>
      </c>
      <c r="AX239" s="12" t="s">
        <v>84</v>
      </c>
      <c r="AY239" s="251" t="s">
        <v>118</v>
      </c>
    </row>
    <row r="240" spans="2:65" s="1" customFormat="1" ht="24" customHeight="1">
      <c r="B240" s="36"/>
      <c r="C240" s="213" t="s">
        <v>180</v>
      </c>
      <c r="D240" s="213" t="s">
        <v>119</v>
      </c>
      <c r="E240" s="214" t="s">
        <v>450</v>
      </c>
      <c r="F240" s="215" t="s">
        <v>451</v>
      </c>
      <c r="G240" s="216" t="s">
        <v>376</v>
      </c>
      <c r="H240" s="217">
        <v>1</v>
      </c>
      <c r="I240" s="218"/>
      <c r="J240" s="219">
        <f>ROUND(I240*H240,2)</f>
        <v>0</v>
      </c>
      <c r="K240" s="215" t="s">
        <v>178</v>
      </c>
      <c r="L240" s="41"/>
      <c r="M240" s="220" t="s">
        <v>1</v>
      </c>
      <c r="N240" s="221" t="s">
        <v>41</v>
      </c>
      <c r="O240" s="84"/>
      <c r="P240" s="222">
        <f>O240*H240</f>
        <v>0</v>
      </c>
      <c r="Q240" s="222">
        <v>0</v>
      </c>
      <c r="R240" s="222">
        <f>Q240*H240</f>
        <v>0</v>
      </c>
      <c r="S240" s="222">
        <v>0.004</v>
      </c>
      <c r="T240" s="223">
        <f>S240*H240</f>
        <v>0.004</v>
      </c>
      <c r="AR240" s="224" t="s">
        <v>117</v>
      </c>
      <c r="AT240" s="224" t="s">
        <v>119</v>
      </c>
      <c r="AU240" s="224" t="s">
        <v>86</v>
      </c>
      <c r="AY240" s="15" t="s">
        <v>118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5" t="s">
        <v>84</v>
      </c>
      <c r="BK240" s="225">
        <f>ROUND(I240*H240,2)</f>
        <v>0</v>
      </c>
      <c r="BL240" s="15" t="s">
        <v>117</v>
      </c>
      <c r="BM240" s="224" t="s">
        <v>655</v>
      </c>
    </row>
    <row r="241" spans="2:51" s="12" customFormat="1" ht="12">
      <c r="B241" s="240"/>
      <c r="C241" s="241"/>
      <c r="D241" s="242" t="s">
        <v>184</v>
      </c>
      <c r="E241" s="243" t="s">
        <v>1</v>
      </c>
      <c r="F241" s="244" t="s">
        <v>602</v>
      </c>
      <c r="G241" s="241"/>
      <c r="H241" s="245">
        <v>1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184</v>
      </c>
      <c r="AU241" s="251" t="s">
        <v>86</v>
      </c>
      <c r="AV241" s="12" t="s">
        <v>86</v>
      </c>
      <c r="AW241" s="12" t="s">
        <v>31</v>
      </c>
      <c r="AX241" s="12" t="s">
        <v>84</v>
      </c>
      <c r="AY241" s="251" t="s">
        <v>118</v>
      </c>
    </row>
    <row r="242" spans="2:65" s="1" customFormat="1" ht="24" customHeight="1">
      <c r="B242" s="36"/>
      <c r="C242" s="213" t="s">
        <v>302</v>
      </c>
      <c r="D242" s="213" t="s">
        <v>119</v>
      </c>
      <c r="E242" s="214" t="s">
        <v>656</v>
      </c>
      <c r="F242" s="215" t="s">
        <v>657</v>
      </c>
      <c r="G242" s="216" t="s">
        <v>294</v>
      </c>
      <c r="H242" s="217">
        <v>34</v>
      </c>
      <c r="I242" s="218"/>
      <c r="J242" s="219">
        <f>ROUND(I242*H242,2)</f>
        <v>0</v>
      </c>
      <c r="K242" s="215" t="s">
        <v>178</v>
      </c>
      <c r="L242" s="41"/>
      <c r="M242" s="220" t="s">
        <v>1</v>
      </c>
      <c r="N242" s="221" t="s">
        <v>41</v>
      </c>
      <c r="O242" s="84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AR242" s="224" t="s">
        <v>117</v>
      </c>
      <c r="AT242" s="224" t="s">
        <v>119</v>
      </c>
      <c r="AU242" s="224" t="s">
        <v>86</v>
      </c>
      <c r="AY242" s="15" t="s">
        <v>118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5" t="s">
        <v>84</v>
      </c>
      <c r="BK242" s="225">
        <f>ROUND(I242*H242,2)</f>
        <v>0</v>
      </c>
      <c r="BL242" s="15" t="s">
        <v>117</v>
      </c>
      <c r="BM242" s="224" t="s">
        <v>658</v>
      </c>
    </row>
    <row r="243" spans="2:65" s="1" customFormat="1" ht="24" customHeight="1">
      <c r="B243" s="36"/>
      <c r="C243" s="213" t="s">
        <v>354</v>
      </c>
      <c r="D243" s="213" t="s">
        <v>119</v>
      </c>
      <c r="E243" s="214" t="s">
        <v>454</v>
      </c>
      <c r="F243" s="215" t="s">
        <v>455</v>
      </c>
      <c r="G243" s="216" t="s">
        <v>177</v>
      </c>
      <c r="H243" s="217">
        <v>5.58</v>
      </c>
      <c r="I243" s="218"/>
      <c r="J243" s="219">
        <f>ROUND(I243*H243,2)</f>
        <v>0</v>
      </c>
      <c r="K243" s="215" t="s">
        <v>178</v>
      </c>
      <c r="L243" s="41"/>
      <c r="M243" s="220" t="s">
        <v>1</v>
      </c>
      <c r="N243" s="221" t="s">
        <v>41</v>
      </c>
      <c r="O243" s="84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AR243" s="224" t="s">
        <v>117</v>
      </c>
      <c r="AT243" s="224" t="s">
        <v>119</v>
      </c>
      <c r="AU243" s="224" t="s">
        <v>86</v>
      </c>
      <c r="AY243" s="15" t="s">
        <v>118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5" t="s">
        <v>84</v>
      </c>
      <c r="BK243" s="225">
        <f>ROUND(I243*H243,2)</f>
        <v>0</v>
      </c>
      <c r="BL243" s="15" t="s">
        <v>117</v>
      </c>
      <c r="BM243" s="224" t="s">
        <v>659</v>
      </c>
    </row>
    <row r="244" spans="2:51" s="12" customFormat="1" ht="12">
      <c r="B244" s="240"/>
      <c r="C244" s="241"/>
      <c r="D244" s="242" t="s">
        <v>184</v>
      </c>
      <c r="E244" s="243" t="s">
        <v>1</v>
      </c>
      <c r="F244" s="244" t="s">
        <v>660</v>
      </c>
      <c r="G244" s="241"/>
      <c r="H244" s="245">
        <v>5.58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184</v>
      </c>
      <c r="AU244" s="251" t="s">
        <v>86</v>
      </c>
      <c r="AV244" s="12" t="s">
        <v>86</v>
      </c>
      <c r="AW244" s="12" t="s">
        <v>31</v>
      </c>
      <c r="AX244" s="12" t="s">
        <v>84</v>
      </c>
      <c r="AY244" s="251" t="s">
        <v>118</v>
      </c>
    </row>
    <row r="245" spans="2:65" s="1" customFormat="1" ht="16.5" customHeight="1">
      <c r="B245" s="36"/>
      <c r="C245" s="213" t="s">
        <v>661</v>
      </c>
      <c r="D245" s="213" t="s">
        <v>119</v>
      </c>
      <c r="E245" s="214" t="s">
        <v>459</v>
      </c>
      <c r="F245" s="215" t="s">
        <v>460</v>
      </c>
      <c r="G245" s="216" t="s">
        <v>236</v>
      </c>
      <c r="H245" s="217">
        <v>27.721</v>
      </c>
      <c r="I245" s="218"/>
      <c r="J245" s="219">
        <f>ROUND(I245*H245,2)</f>
        <v>0</v>
      </c>
      <c r="K245" s="215" t="s">
        <v>178</v>
      </c>
      <c r="L245" s="41"/>
      <c r="M245" s="220" t="s">
        <v>1</v>
      </c>
      <c r="N245" s="221" t="s">
        <v>41</v>
      </c>
      <c r="O245" s="84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AR245" s="224" t="s">
        <v>117</v>
      </c>
      <c r="AT245" s="224" t="s">
        <v>119</v>
      </c>
      <c r="AU245" s="224" t="s">
        <v>86</v>
      </c>
      <c r="AY245" s="15" t="s">
        <v>118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5" t="s">
        <v>84</v>
      </c>
      <c r="BK245" s="225">
        <f>ROUND(I245*H245,2)</f>
        <v>0</v>
      </c>
      <c r="BL245" s="15" t="s">
        <v>117</v>
      </c>
      <c r="BM245" s="224" t="s">
        <v>662</v>
      </c>
    </row>
    <row r="246" spans="2:51" s="12" customFormat="1" ht="12">
      <c r="B246" s="240"/>
      <c r="C246" s="241"/>
      <c r="D246" s="242" t="s">
        <v>184</v>
      </c>
      <c r="E246" s="243" t="s">
        <v>1</v>
      </c>
      <c r="F246" s="244" t="s">
        <v>663</v>
      </c>
      <c r="G246" s="241"/>
      <c r="H246" s="245">
        <v>14.957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AT246" s="251" t="s">
        <v>184</v>
      </c>
      <c r="AU246" s="251" t="s">
        <v>86</v>
      </c>
      <c r="AV246" s="12" t="s">
        <v>86</v>
      </c>
      <c r="AW246" s="12" t="s">
        <v>31</v>
      </c>
      <c r="AX246" s="12" t="s">
        <v>76</v>
      </c>
      <c r="AY246" s="251" t="s">
        <v>118</v>
      </c>
    </row>
    <row r="247" spans="2:51" s="12" customFormat="1" ht="12">
      <c r="B247" s="240"/>
      <c r="C247" s="241"/>
      <c r="D247" s="242" t="s">
        <v>184</v>
      </c>
      <c r="E247" s="243" t="s">
        <v>1</v>
      </c>
      <c r="F247" s="244" t="s">
        <v>664</v>
      </c>
      <c r="G247" s="241"/>
      <c r="H247" s="245">
        <v>6.45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184</v>
      </c>
      <c r="AU247" s="251" t="s">
        <v>86</v>
      </c>
      <c r="AV247" s="12" t="s">
        <v>86</v>
      </c>
      <c r="AW247" s="12" t="s">
        <v>31</v>
      </c>
      <c r="AX247" s="12" t="s">
        <v>76</v>
      </c>
      <c r="AY247" s="251" t="s">
        <v>118</v>
      </c>
    </row>
    <row r="248" spans="2:51" s="12" customFormat="1" ht="12">
      <c r="B248" s="240"/>
      <c r="C248" s="241"/>
      <c r="D248" s="242" t="s">
        <v>184</v>
      </c>
      <c r="E248" s="243" t="s">
        <v>1</v>
      </c>
      <c r="F248" s="244" t="s">
        <v>665</v>
      </c>
      <c r="G248" s="241"/>
      <c r="H248" s="245">
        <v>6.314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184</v>
      </c>
      <c r="AU248" s="251" t="s">
        <v>86</v>
      </c>
      <c r="AV248" s="12" t="s">
        <v>86</v>
      </c>
      <c r="AW248" s="12" t="s">
        <v>31</v>
      </c>
      <c r="AX248" s="12" t="s">
        <v>76</v>
      </c>
      <c r="AY248" s="251" t="s">
        <v>118</v>
      </c>
    </row>
    <row r="249" spans="2:51" s="13" customFormat="1" ht="12">
      <c r="B249" s="252"/>
      <c r="C249" s="253"/>
      <c r="D249" s="242" t="s">
        <v>184</v>
      </c>
      <c r="E249" s="254" t="s">
        <v>1</v>
      </c>
      <c r="F249" s="255" t="s">
        <v>194</v>
      </c>
      <c r="G249" s="253"/>
      <c r="H249" s="256">
        <v>27.721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AT249" s="262" t="s">
        <v>184</v>
      </c>
      <c r="AU249" s="262" t="s">
        <v>86</v>
      </c>
      <c r="AV249" s="13" t="s">
        <v>117</v>
      </c>
      <c r="AW249" s="13" t="s">
        <v>31</v>
      </c>
      <c r="AX249" s="13" t="s">
        <v>84</v>
      </c>
      <c r="AY249" s="262" t="s">
        <v>118</v>
      </c>
    </row>
    <row r="250" spans="2:65" s="1" customFormat="1" ht="24" customHeight="1">
      <c r="B250" s="36"/>
      <c r="C250" s="213" t="s">
        <v>666</v>
      </c>
      <c r="D250" s="213" t="s">
        <v>119</v>
      </c>
      <c r="E250" s="214" t="s">
        <v>466</v>
      </c>
      <c r="F250" s="215" t="s">
        <v>467</v>
      </c>
      <c r="G250" s="216" t="s">
        <v>236</v>
      </c>
      <c r="H250" s="217">
        <v>249.489</v>
      </c>
      <c r="I250" s="218"/>
      <c r="J250" s="219">
        <f>ROUND(I250*H250,2)</f>
        <v>0</v>
      </c>
      <c r="K250" s="215" t="s">
        <v>178</v>
      </c>
      <c r="L250" s="41"/>
      <c r="M250" s="220" t="s">
        <v>1</v>
      </c>
      <c r="N250" s="221" t="s">
        <v>41</v>
      </c>
      <c r="O250" s="84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AR250" s="224" t="s">
        <v>117</v>
      </c>
      <c r="AT250" s="224" t="s">
        <v>119</v>
      </c>
      <c r="AU250" s="224" t="s">
        <v>86</v>
      </c>
      <c r="AY250" s="15" t="s">
        <v>118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5" t="s">
        <v>84</v>
      </c>
      <c r="BK250" s="225">
        <f>ROUND(I250*H250,2)</f>
        <v>0</v>
      </c>
      <c r="BL250" s="15" t="s">
        <v>117</v>
      </c>
      <c r="BM250" s="224" t="s">
        <v>667</v>
      </c>
    </row>
    <row r="251" spans="2:51" s="12" customFormat="1" ht="12">
      <c r="B251" s="240"/>
      <c r="C251" s="241"/>
      <c r="D251" s="242" t="s">
        <v>184</v>
      </c>
      <c r="E251" s="241"/>
      <c r="F251" s="244" t="s">
        <v>668</v>
      </c>
      <c r="G251" s="241"/>
      <c r="H251" s="245">
        <v>249.489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184</v>
      </c>
      <c r="AU251" s="251" t="s">
        <v>86</v>
      </c>
      <c r="AV251" s="12" t="s">
        <v>86</v>
      </c>
      <c r="AW251" s="12" t="s">
        <v>4</v>
      </c>
      <c r="AX251" s="12" t="s">
        <v>84</v>
      </c>
      <c r="AY251" s="251" t="s">
        <v>118</v>
      </c>
    </row>
    <row r="252" spans="2:65" s="1" customFormat="1" ht="24" customHeight="1">
      <c r="B252" s="36"/>
      <c r="C252" s="213" t="s">
        <v>486</v>
      </c>
      <c r="D252" s="213" t="s">
        <v>119</v>
      </c>
      <c r="E252" s="214" t="s">
        <v>491</v>
      </c>
      <c r="F252" s="215" t="s">
        <v>492</v>
      </c>
      <c r="G252" s="216" t="s">
        <v>236</v>
      </c>
      <c r="H252" s="217">
        <v>243.109</v>
      </c>
      <c r="I252" s="218"/>
      <c r="J252" s="219">
        <f>ROUND(I252*H252,2)</f>
        <v>0</v>
      </c>
      <c r="K252" s="215" t="s">
        <v>178</v>
      </c>
      <c r="L252" s="41"/>
      <c r="M252" s="220" t="s">
        <v>1</v>
      </c>
      <c r="N252" s="221" t="s">
        <v>41</v>
      </c>
      <c r="O252" s="84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AR252" s="224" t="s">
        <v>117</v>
      </c>
      <c r="AT252" s="224" t="s">
        <v>119</v>
      </c>
      <c r="AU252" s="224" t="s">
        <v>86</v>
      </c>
      <c r="AY252" s="15" t="s">
        <v>118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5" t="s">
        <v>84</v>
      </c>
      <c r="BK252" s="225">
        <f>ROUND(I252*H252,2)</f>
        <v>0</v>
      </c>
      <c r="BL252" s="15" t="s">
        <v>117</v>
      </c>
      <c r="BM252" s="224" t="s">
        <v>669</v>
      </c>
    </row>
    <row r="253" spans="2:65" s="1" customFormat="1" ht="24" customHeight="1">
      <c r="B253" s="36"/>
      <c r="C253" s="213" t="s">
        <v>670</v>
      </c>
      <c r="D253" s="213" t="s">
        <v>119</v>
      </c>
      <c r="E253" s="214" t="s">
        <v>487</v>
      </c>
      <c r="F253" s="215" t="s">
        <v>488</v>
      </c>
      <c r="G253" s="216" t="s">
        <v>236</v>
      </c>
      <c r="H253" s="217">
        <v>27.721</v>
      </c>
      <c r="I253" s="218"/>
      <c r="J253" s="219">
        <f>ROUND(I253*H253,2)</f>
        <v>0</v>
      </c>
      <c r="K253" s="215" t="s">
        <v>178</v>
      </c>
      <c r="L253" s="41"/>
      <c r="M253" s="226" t="s">
        <v>1</v>
      </c>
      <c r="N253" s="227" t="s">
        <v>41</v>
      </c>
      <c r="O253" s="228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AR253" s="224" t="s">
        <v>117</v>
      </c>
      <c r="AT253" s="224" t="s">
        <v>119</v>
      </c>
      <c r="AU253" s="224" t="s">
        <v>86</v>
      </c>
      <c r="AY253" s="15" t="s">
        <v>118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5" t="s">
        <v>84</v>
      </c>
      <c r="BK253" s="225">
        <f>ROUND(I253*H253,2)</f>
        <v>0</v>
      </c>
      <c r="BL253" s="15" t="s">
        <v>117</v>
      </c>
      <c r="BM253" s="224" t="s">
        <v>671</v>
      </c>
    </row>
    <row r="254" spans="2:12" s="1" customFormat="1" ht="6.95" customHeight="1">
      <c r="B254" s="59"/>
      <c r="C254" s="60"/>
      <c r="D254" s="60"/>
      <c r="E254" s="60"/>
      <c r="F254" s="60"/>
      <c r="G254" s="60"/>
      <c r="H254" s="60"/>
      <c r="I254" s="171"/>
      <c r="J254" s="60"/>
      <c r="K254" s="60"/>
      <c r="L254" s="41"/>
    </row>
  </sheetData>
  <sheetProtection password="CC35" sheet="1" objects="1" scenarios="1" formatColumns="0" formatRows="0" autoFilter="0"/>
  <autoFilter ref="C121:K25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Klajmonova-HP\Klajmonova</dc:creator>
  <cp:keywords/>
  <dc:description/>
  <cp:lastModifiedBy>Klajmonova-HP\Klajmonova</cp:lastModifiedBy>
  <dcterms:created xsi:type="dcterms:W3CDTF">2019-06-25T08:53:56Z</dcterms:created>
  <dcterms:modified xsi:type="dcterms:W3CDTF">2019-06-25T08:53:59Z</dcterms:modified>
  <cp:category/>
  <cp:version/>
  <cp:contentType/>
  <cp:contentStatus/>
</cp:coreProperties>
</file>