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klovska.NOVYJICIN\Documents\Akce\Stranicky potok\2019\výběrovka\"/>
    </mc:Choice>
  </mc:AlternateContent>
  <bookViews>
    <workbookView xWindow="-120" yWindow="-120" windowWidth="29040" windowHeight="15840" activeTab="3"/>
  </bookViews>
  <sheets>
    <sheet name="Rekapitulace stavby" sheetId="1" r:id="rId1"/>
    <sheet name="001 - 01 - SO 01 Úprava p..." sheetId="2" r:id="rId2"/>
    <sheet name="002 - 02 - SO 02 Stavební..." sheetId="3" r:id="rId3"/>
    <sheet name="003 - Vedlejší rozpočtové..." sheetId="4" r:id="rId4"/>
  </sheets>
  <definedNames>
    <definedName name="_xlnm._FilterDatabase" localSheetId="1" hidden="1">'001 - 01 - SO 01 Úprava p...'!$C$122:$K$252</definedName>
    <definedName name="_xlnm._FilterDatabase" localSheetId="2" hidden="1">'002 - 02 - SO 02 Stavební...'!$C$120:$K$228</definedName>
    <definedName name="_xlnm._FilterDatabase" localSheetId="3" hidden="1">'003 - Vedlejší rozpočtové...'!$C$120:$K$133</definedName>
    <definedName name="_xlnm.Print_Titles" localSheetId="1">'001 - 01 - SO 01 Úprava p...'!$122:$122</definedName>
    <definedName name="_xlnm.Print_Titles" localSheetId="2">'002 - 02 - SO 02 Stavební...'!$120:$120</definedName>
    <definedName name="_xlnm.Print_Titles" localSheetId="3">'003 - Vedlejší rozpočtové...'!$120:$120</definedName>
    <definedName name="_xlnm.Print_Titles" localSheetId="0">'Rekapitulace stavby'!$92:$92</definedName>
    <definedName name="_xlnm.Print_Area" localSheetId="1">'001 - 01 - SO 01 Úprava p...'!$C$4:$J$76,'001 - 01 - SO 01 Úprava p...'!$C$110:$K$252</definedName>
    <definedName name="_xlnm.Print_Area" localSheetId="2">'002 - 02 - SO 02 Stavební...'!$C$4:$J$76,'002 - 02 - SO 02 Stavební...'!$C$108:$K$228</definedName>
    <definedName name="_xlnm.Print_Area" localSheetId="3">'003 - Vedlejší rozpočtové...'!$C$4:$J$76,'003 - Vedlejší rozpočtové...'!$C$108:$K$133</definedName>
    <definedName name="_xlnm.Print_Area" localSheetId="0">'Rekapitulace stavby'!$D$4:$AO$76,'Rekapitulace stavby'!$C$82:$AQ$98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33" i="4"/>
  <c r="BH133" i="4"/>
  <c r="BG133" i="4"/>
  <c r="BF133" i="4"/>
  <c r="T133" i="4"/>
  <c r="T132" i="4"/>
  <c r="R133" i="4"/>
  <c r="R132" i="4" s="1"/>
  <c r="P133" i="4"/>
  <c r="P132" i="4"/>
  <c r="BK133" i="4"/>
  <c r="BK132" i="4" s="1"/>
  <c r="J132" i="4" s="1"/>
  <c r="J101" i="4" s="1"/>
  <c r="J133" i="4"/>
  <c r="BE133" i="4"/>
  <c r="BI131" i="4"/>
  <c r="BH131" i="4"/>
  <c r="BG131" i="4"/>
  <c r="BF131" i="4"/>
  <c r="T131" i="4"/>
  <c r="T130" i="4"/>
  <c r="R131" i="4"/>
  <c r="R130" i="4" s="1"/>
  <c r="P131" i="4"/>
  <c r="P130" i="4"/>
  <c r="BK131" i="4"/>
  <c r="BK130" i="4" s="1"/>
  <c r="J130" i="4" s="1"/>
  <c r="J100" i="4" s="1"/>
  <c r="J131" i="4"/>
  <c r="BE131" i="4"/>
  <c r="BI129" i="4"/>
  <c r="BH129" i="4"/>
  <c r="BG129" i="4"/>
  <c r="BF129" i="4"/>
  <c r="T129" i="4"/>
  <c r="T128" i="4"/>
  <c r="R129" i="4"/>
  <c r="R128" i="4" s="1"/>
  <c r="R122" i="4" s="1"/>
  <c r="R121" i="4" s="1"/>
  <c r="P129" i="4"/>
  <c r="P128" i="4"/>
  <c r="BK129" i="4"/>
  <c r="BK128" i="4" s="1"/>
  <c r="J128" i="4" s="1"/>
  <c r="J99" i="4" s="1"/>
  <c r="J129" i="4"/>
  <c r="BE129" i="4"/>
  <c r="BI127" i="4"/>
  <c r="BH127" i="4"/>
  <c r="BG127" i="4"/>
  <c r="BF127" i="4"/>
  <c r="T127" i="4"/>
  <c r="R127" i="4"/>
  <c r="P127" i="4"/>
  <c r="BK127" i="4"/>
  <c r="J127" i="4"/>
  <c r="BE127" i="4"/>
  <c r="BI126" i="4"/>
  <c r="BH126" i="4"/>
  <c r="BG126" i="4"/>
  <c r="BF126" i="4"/>
  <c r="J34" i="4" s="1"/>
  <c r="AW97" i="1" s="1"/>
  <c r="T126" i="4"/>
  <c r="T123" i="4" s="1"/>
  <c r="T122" i="4" s="1"/>
  <c r="T121" i="4" s="1"/>
  <c r="R126" i="4"/>
  <c r="P126" i="4"/>
  <c r="BK126" i="4"/>
  <c r="J126" i="4"/>
  <c r="BE126" i="4" s="1"/>
  <c r="BI125" i="4"/>
  <c r="BH125" i="4"/>
  <c r="BG125" i="4"/>
  <c r="BF125" i="4"/>
  <c r="T125" i="4"/>
  <c r="R125" i="4"/>
  <c r="P125" i="4"/>
  <c r="BK125" i="4"/>
  <c r="J125" i="4"/>
  <c r="BE125" i="4"/>
  <c r="BI124" i="4"/>
  <c r="BH124" i="4"/>
  <c r="F36" i="4"/>
  <c r="BC97" i="1" s="1"/>
  <c r="BG124" i="4"/>
  <c r="BF124" i="4"/>
  <c r="F34" i="4"/>
  <c r="BA97" i="1" s="1"/>
  <c r="T124" i="4"/>
  <c r="R124" i="4"/>
  <c r="R123" i="4"/>
  <c r="P124" i="4"/>
  <c r="BK124" i="4"/>
  <c r="BK123" i="4"/>
  <c r="J124" i="4"/>
  <c r="BE124" i="4"/>
  <c r="J118" i="4"/>
  <c r="J117" i="4"/>
  <c r="F117" i="4"/>
  <c r="F115" i="4"/>
  <c r="E113" i="4"/>
  <c r="J92" i="4"/>
  <c r="J91" i="4"/>
  <c r="F91" i="4"/>
  <c r="F89" i="4"/>
  <c r="E87" i="4"/>
  <c r="J18" i="4"/>
  <c r="E18" i="4"/>
  <c r="F118" i="4"/>
  <c r="F92" i="4"/>
  <c r="J17" i="4"/>
  <c r="J12" i="4"/>
  <c r="J115" i="4"/>
  <c r="J89" i="4"/>
  <c r="E7" i="4"/>
  <c r="J37" i="3"/>
  <c r="J36" i="3"/>
  <c r="AY96" i="1" s="1"/>
  <c r="J35" i="3"/>
  <c r="AX96" i="1"/>
  <c r="BI228" i="3"/>
  <c r="BH228" i="3"/>
  <c r="BG228" i="3"/>
  <c r="BF228" i="3"/>
  <c r="T228" i="3"/>
  <c r="T226" i="3" s="1"/>
  <c r="R228" i="3"/>
  <c r="P228" i="3"/>
  <c r="BK228" i="3"/>
  <c r="J228" i="3"/>
  <c r="BE228" i="3" s="1"/>
  <c r="BI227" i="3"/>
  <c r="BH227" i="3"/>
  <c r="BG227" i="3"/>
  <c r="BF227" i="3"/>
  <c r="T227" i="3"/>
  <c r="R227" i="3"/>
  <c r="R226" i="3" s="1"/>
  <c r="P227" i="3"/>
  <c r="P226" i="3"/>
  <c r="BK227" i="3"/>
  <c r="BK226" i="3" s="1"/>
  <c r="J226" i="3" s="1"/>
  <c r="J101" i="3" s="1"/>
  <c r="J227" i="3"/>
  <c r="BE227" i="3"/>
  <c r="BI224" i="3"/>
  <c r="BH224" i="3"/>
  <c r="BG224" i="3"/>
  <c r="BF224" i="3"/>
  <c r="T224" i="3"/>
  <c r="T223" i="3"/>
  <c r="R224" i="3"/>
  <c r="R223" i="3" s="1"/>
  <c r="P224" i="3"/>
  <c r="P223" i="3"/>
  <c r="BK224" i="3"/>
  <c r="BK223" i="3" s="1"/>
  <c r="J223" i="3" s="1"/>
  <c r="J100" i="3" s="1"/>
  <c r="J224" i="3"/>
  <c r="BE224" i="3"/>
  <c r="BI218" i="3"/>
  <c r="BH218" i="3"/>
  <c r="BG218" i="3"/>
  <c r="BF218" i="3"/>
  <c r="T218" i="3"/>
  <c r="R218" i="3"/>
  <c r="P218" i="3"/>
  <c r="BK218" i="3"/>
  <c r="J218" i="3"/>
  <c r="BE218" i="3"/>
  <c r="BI216" i="3"/>
  <c r="BH216" i="3"/>
  <c r="BG216" i="3"/>
  <c r="BF216" i="3"/>
  <c r="T216" i="3"/>
  <c r="R216" i="3"/>
  <c r="P216" i="3"/>
  <c r="BK216" i="3"/>
  <c r="J216" i="3"/>
  <c r="BE216" i="3" s="1"/>
  <c r="BI213" i="3"/>
  <c r="BH213" i="3"/>
  <c r="BG213" i="3"/>
  <c r="BF213" i="3"/>
  <c r="T213" i="3"/>
  <c r="R213" i="3"/>
  <c r="P213" i="3"/>
  <c r="BK213" i="3"/>
  <c r="J213" i="3"/>
  <c r="BE213" i="3"/>
  <c r="BI200" i="3"/>
  <c r="BH200" i="3"/>
  <c r="BG200" i="3"/>
  <c r="BF200" i="3"/>
  <c r="T200" i="3"/>
  <c r="R200" i="3"/>
  <c r="P200" i="3"/>
  <c r="BK200" i="3"/>
  <c r="J200" i="3"/>
  <c r="BE200" i="3" s="1"/>
  <c r="BI195" i="3"/>
  <c r="BH195" i="3"/>
  <c r="BG195" i="3"/>
  <c r="BF195" i="3"/>
  <c r="T195" i="3"/>
  <c r="R195" i="3"/>
  <c r="R189" i="3" s="1"/>
  <c r="P195" i="3"/>
  <c r="BK195" i="3"/>
  <c r="J195" i="3"/>
  <c r="BE195" i="3"/>
  <c r="BI190" i="3"/>
  <c r="BH190" i="3"/>
  <c r="BG190" i="3"/>
  <c r="BF190" i="3"/>
  <c r="T190" i="3"/>
  <c r="R190" i="3"/>
  <c r="P190" i="3"/>
  <c r="BK190" i="3"/>
  <c r="BK189" i="3"/>
  <c r="J189" i="3" s="1"/>
  <c r="J99" i="3" s="1"/>
  <c r="J190" i="3"/>
  <c r="BE190" i="3"/>
  <c r="BI188" i="3"/>
  <c r="BH188" i="3"/>
  <c r="BG188" i="3"/>
  <c r="BF188" i="3"/>
  <c r="T188" i="3"/>
  <c r="R188" i="3"/>
  <c r="P188" i="3"/>
  <c r="BK188" i="3"/>
  <c r="J188" i="3"/>
  <c r="BE188" i="3" s="1"/>
  <c r="BI186" i="3"/>
  <c r="BH186" i="3"/>
  <c r="BG186" i="3"/>
  <c r="BF186" i="3"/>
  <c r="T186" i="3"/>
  <c r="R186" i="3"/>
  <c r="P186" i="3"/>
  <c r="BK186" i="3"/>
  <c r="J186" i="3"/>
  <c r="BE186" i="3"/>
  <c r="BI184" i="3"/>
  <c r="BH184" i="3"/>
  <c r="BG184" i="3"/>
  <c r="BF184" i="3"/>
  <c r="T184" i="3"/>
  <c r="R184" i="3"/>
  <c r="P184" i="3"/>
  <c r="BK184" i="3"/>
  <c r="J184" i="3"/>
  <c r="BE184" i="3" s="1"/>
  <c r="BI182" i="3"/>
  <c r="BH182" i="3"/>
  <c r="BG182" i="3"/>
  <c r="BF182" i="3"/>
  <c r="T182" i="3"/>
  <c r="R182" i="3"/>
  <c r="P182" i="3"/>
  <c r="BK182" i="3"/>
  <c r="J182" i="3"/>
  <c r="BE182" i="3"/>
  <c r="BI180" i="3"/>
  <c r="BH180" i="3"/>
  <c r="BG180" i="3"/>
  <c r="BF180" i="3"/>
  <c r="T180" i="3"/>
  <c r="R180" i="3"/>
  <c r="P180" i="3"/>
  <c r="BK180" i="3"/>
  <c r="J180" i="3"/>
  <c r="BE180" i="3" s="1"/>
  <c r="BI178" i="3"/>
  <c r="BH178" i="3"/>
  <c r="BG178" i="3"/>
  <c r="BF178" i="3"/>
  <c r="T178" i="3"/>
  <c r="R178" i="3"/>
  <c r="P178" i="3"/>
  <c r="BK178" i="3"/>
  <c r="J178" i="3"/>
  <c r="BE178" i="3"/>
  <c r="BI177" i="3"/>
  <c r="BH177" i="3"/>
  <c r="BG177" i="3"/>
  <c r="BF177" i="3"/>
  <c r="T177" i="3"/>
  <c r="R177" i="3"/>
  <c r="P177" i="3"/>
  <c r="BK177" i="3"/>
  <c r="J177" i="3"/>
  <c r="BE177" i="3" s="1"/>
  <c r="BI175" i="3"/>
  <c r="BH175" i="3"/>
  <c r="BG175" i="3"/>
  <c r="BF175" i="3"/>
  <c r="T175" i="3"/>
  <c r="R175" i="3"/>
  <c r="P175" i="3"/>
  <c r="BK175" i="3"/>
  <c r="J175" i="3"/>
  <c r="BE175" i="3"/>
  <c r="BI173" i="3"/>
  <c r="BH173" i="3"/>
  <c r="BG173" i="3"/>
  <c r="BF173" i="3"/>
  <c r="T173" i="3"/>
  <c r="R173" i="3"/>
  <c r="P173" i="3"/>
  <c r="BK173" i="3"/>
  <c r="J173" i="3"/>
  <c r="BE173" i="3" s="1"/>
  <c r="BI171" i="3"/>
  <c r="BH171" i="3"/>
  <c r="BG171" i="3"/>
  <c r="BF171" i="3"/>
  <c r="T171" i="3"/>
  <c r="R171" i="3"/>
  <c r="P171" i="3"/>
  <c r="BK171" i="3"/>
  <c r="J171" i="3"/>
  <c r="BE171" i="3"/>
  <c r="BI168" i="3"/>
  <c r="BH168" i="3"/>
  <c r="BG168" i="3"/>
  <c r="BF168" i="3"/>
  <c r="T168" i="3"/>
  <c r="R168" i="3"/>
  <c r="P168" i="3"/>
  <c r="BK168" i="3"/>
  <c r="J168" i="3"/>
  <c r="BE168" i="3" s="1"/>
  <c r="BI166" i="3"/>
  <c r="BH166" i="3"/>
  <c r="BG166" i="3"/>
  <c r="BF166" i="3"/>
  <c r="T166" i="3"/>
  <c r="R166" i="3"/>
  <c r="P166" i="3"/>
  <c r="BK166" i="3"/>
  <c r="J166" i="3"/>
  <c r="BE166" i="3"/>
  <c r="BI164" i="3"/>
  <c r="BH164" i="3"/>
  <c r="BG164" i="3"/>
  <c r="BF164" i="3"/>
  <c r="T164" i="3"/>
  <c r="R164" i="3"/>
  <c r="P164" i="3"/>
  <c r="BK164" i="3"/>
  <c r="J164" i="3"/>
  <c r="BE164" i="3" s="1"/>
  <c r="BI160" i="3"/>
  <c r="BH160" i="3"/>
  <c r="BG160" i="3"/>
  <c r="BF160" i="3"/>
  <c r="T160" i="3"/>
  <c r="R160" i="3"/>
  <c r="P160" i="3"/>
  <c r="BK160" i="3"/>
  <c r="J160" i="3"/>
  <c r="BE160" i="3"/>
  <c r="BI158" i="3"/>
  <c r="BH158" i="3"/>
  <c r="BG158" i="3"/>
  <c r="BF158" i="3"/>
  <c r="T158" i="3"/>
  <c r="R158" i="3"/>
  <c r="P158" i="3"/>
  <c r="BK158" i="3"/>
  <c r="J158" i="3"/>
  <c r="BE158" i="3" s="1"/>
  <c r="BI156" i="3"/>
  <c r="BH156" i="3"/>
  <c r="BG156" i="3"/>
  <c r="BF156" i="3"/>
  <c r="T156" i="3"/>
  <c r="R156" i="3"/>
  <c r="P156" i="3"/>
  <c r="BK156" i="3"/>
  <c r="J156" i="3"/>
  <c r="BE156" i="3"/>
  <c r="BI153" i="3"/>
  <c r="BH153" i="3"/>
  <c r="BG153" i="3"/>
  <c r="BF153" i="3"/>
  <c r="T153" i="3"/>
  <c r="R153" i="3"/>
  <c r="P153" i="3"/>
  <c r="BK153" i="3"/>
  <c r="J153" i="3"/>
  <c r="BE153" i="3" s="1"/>
  <c r="BI147" i="3"/>
  <c r="BH147" i="3"/>
  <c r="BG147" i="3"/>
  <c r="BF147" i="3"/>
  <c r="T147" i="3"/>
  <c r="R147" i="3"/>
  <c r="P147" i="3"/>
  <c r="BK147" i="3"/>
  <c r="J147" i="3"/>
  <c r="BE147" i="3"/>
  <c r="BI145" i="3"/>
  <c r="BH145" i="3"/>
  <c r="BG145" i="3"/>
  <c r="BF145" i="3"/>
  <c r="T145" i="3"/>
  <c r="R145" i="3"/>
  <c r="P145" i="3"/>
  <c r="BK145" i="3"/>
  <c r="J145" i="3"/>
  <c r="BE145" i="3" s="1"/>
  <c r="BI138" i="3"/>
  <c r="BH138" i="3"/>
  <c r="BG138" i="3"/>
  <c r="BF138" i="3"/>
  <c r="T138" i="3"/>
  <c r="R138" i="3"/>
  <c r="P138" i="3"/>
  <c r="BK138" i="3"/>
  <c r="J138" i="3"/>
  <c r="BE138" i="3"/>
  <c r="BI136" i="3"/>
  <c r="BH136" i="3"/>
  <c r="BG136" i="3"/>
  <c r="BF136" i="3"/>
  <c r="T136" i="3"/>
  <c r="R136" i="3"/>
  <c r="P136" i="3"/>
  <c r="BK136" i="3"/>
  <c r="J136" i="3"/>
  <c r="BE136" i="3" s="1"/>
  <c r="BI134" i="3"/>
  <c r="BH134" i="3"/>
  <c r="BG134" i="3"/>
  <c r="BF134" i="3"/>
  <c r="T134" i="3"/>
  <c r="R134" i="3"/>
  <c r="P134" i="3"/>
  <c r="BK134" i="3"/>
  <c r="J134" i="3"/>
  <c r="BE134" i="3"/>
  <c r="BI132" i="3"/>
  <c r="BH132" i="3"/>
  <c r="BG132" i="3"/>
  <c r="BF132" i="3"/>
  <c r="T132" i="3"/>
  <c r="R132" i="3"/>
  <c r="P132" i="3"/>
  <c r="BK132" i="3"/>
  <c r="J132" i="3"/>
  <c r="BE132" i="3" s="1"/>
  <c r="BI130" i="3"/>
  <c r="BH130" i="3"/>
  <c r="BG130" i="3"/>
  <c r="BF130" i="3"/>
  <c r="T130" i="3"/>
  <c r="R130" i="3"/>
  <c r="P130" i="3"/>
  <c r="BK130" i="3"/>
  <c r="J130" i="3"/>
  <c r="BE130" i="3"/>
  <c r="BI129" i="3"/>
  <c r="BH129" i="3"/>
  <c r="BG129" i="3"/>
  <c r="BF129" i="3"/>
  <c r="F34" i="3" s="1"/>
  <c r="BA96" i="1" s="1"/>
  <c r="T129" i="3"/>
  <c r="R129" i="3"/>
  <c r="P129" i="3"/>
  <c r="BK129" i="3"/>
  <c r="J129" i="3"/>
  <c r="BE129" i="3" s="1"/>
  <c r="BI127" i="3"/>
  <c r="BH127" i="3"/>
  <c r="BG127" i="3"/>
  <c r="F35" i="3" s="1"/>
  <c r="BB96" i="1" s="1"/>
  <c r="BF127" i="3"/>
  <c r="T127" i="3"/>
  <c r="R127" i="3"/>
  <c r="P127" i="3"/>
  <c r="P123" i="3" s="1"/>
  <c r="BK127" i="3"/>
  <c r="J127" i="3"/>
  <c r="BE127" i="3"/>
  <c r="BI126" i="3"/>
  <c r="BH126" i="3"/>
  <c r="BG126" i="3"/>
  <c r="BF126" i="3"/>
  <c r="T126" i="3"/>
  <c r="T123" i="3" s="1"/>
  <c r="R126" i="3"/>
  <c r="P126" i="3"/>
  <c r="BK126" i="3"/>
  <c r="J126" i="3"/>
  <c r="BE126" i="3" s="1"/>
  <c r="BI125" i="3"/>
  <c r="BH125" i="3"/>
  <c r="BG125" i="3"/>
  <c r="BF125" i="3"/>
  <c r="T125" i="3"/>
  <c r="R125" i="3"/>
  <c r="P125" i="3"/>
  <c r="BK125" i="3"/>
  <c r="J125" i="3"/>
  <c r="BE125" i="3"/>
  <c r="BI124" i="3"/>
  <c r="BH124" i="3"/>
  <c r="F36" i="3" s="1"/>
  <c r="BC96" i="1" s="1"/>
  <c r="BG124" i="3"/>
  <c r="BF124" i="3"/>
  <c r="T124" i="3"/>
  <c r="R124" i="3"/>
  <c r="R123" i="3"/>
  <c r="R122" i="3" s="1"/>
  <c r="R121" i="3" s="1"/>
  <c r="P124" i="3"/>
  <c r="BK124" i="3"/>
  <c r="BK123" i="3" s="1"/>
  <c r="J124" i="3"/>
  <c r="BE124" i="3" s="1"/>
  <c r="J33" i="3"/>
  <c r="AV96" i="1" s="1"/>
  <c r="J118" i="3"/>
  <c r="J117" i="3"/>
  <c r="F117" i="3"/>
  <c r="F115" i="3"/>
  <c r="E113" i="3"/>
  <c r="J92" i="3"/>
  <c r="J91" i="3"/>
  <c r="F91" i="3"/>
  <c r="F89" i="3"/>
  <c r="E87" i="3"/>
  <c r="J18" i="3"/>
  <c r="E18" i="3"/>
  <c r="F118" i="3" s="1"/>
  <c r="F92" i="3"/>
  <c r="J17" i="3"/>
  <c r="J12" i="3"/>
  <c r="J115" i="3" s="1"/>
  <c r="J89" i="3"/>
  <c r="E7" i="3"/>
  <c r="J37" i="2"/>
  <c r="J36" i="2"/>
  <c r="AY95" i="1" s="1"/>
  <c r="J35" i="2"/>
  <c r="AX95" i="1"/>
  <c r="BI252" i="2"/>
  <c r="BH252" i="2"/>
  <c r="BG252" i="2"/>
  <c r="BF252" i="2"/>
  <c r="T252" i="2"/>
  <c r="R252" i="2"/>
  <c r="P252" i="2"/>
  <c r="BK252" i="2"/>
  <c r="J252" i="2"/>
  <c r="BE252" i="2" s="1"/>
  <c r="BI251" i="2"/>
  <c r="BH251" i="2"/>
  <c r="BG251" i="2"/>
  <c r="BF251" i="2"/>
  <c r="T251" i="2"/>
  <c r="T250" i="2"/>
  <c r="R251" i="2"/>
  <c r="R250" i="2" s="1"/>
  <c r="P251" i="2"/>
  <c r="P250" i="2"/>
  <c r="BK251" i="2"/>
  <c r="BK250" i="2" s="1"/>
  <c r="J250" i="2" s="1"/>
  <c r="J103" i="2" s="1"/>
  <c r="J251" i="2"/>
  <c r="BE251" i="2" s="1"/>
  <c r="BI245" i="2"/>
  <c r="BH245" i="2"/>
  <c r="BG245" i="2"/>
  <c r="BF245" i="2"/>
  <c r="T245" i="2"/>
  <c r="T244" i="2"/>
  <c r="R245" i="2"/>
  <c r="R244" i="2" s="1"/>
  <c r="P245" i="2"/>
  <c r="P244" i="2"/>
  <c r="BK245" i="2"/>
  <c r="BK244" i="2" s="1"/>
  <c r="J244" i="2" s="1"/>
  <c r="J102" i="2" s="1"/>
  <c r="J245" i="2"/>
  <c r="BE245" i="2" s="1"/>
  <c r="BI241" i="2"/>
  <c r="BH241" i="2"/>
  <c r="BG241" i="2"/>
  <c r="BF241" i="2"/>
  <c r="T241" i="2"/>
  <c r="R241" i="2"/>
  <c r="P241" i="2"/>
  <c r="BK241" i="2"/>
  <c r="J241" i="2"/>
  <c r="BE241" i="2"/>
  <c r="BI238" i="2"/>
  <c r="BH238" i="2"/>
  <c r="BG238" i="2"/>
  <c r="BF238" i="2"/>
  <c r="T238" i="2"/>
  <c r="R238" i="2"/>
  <c r="P238" i="2"/>
  <c r="BK238" i="2"/>
  <c r="J238" i="2"/>
  <c r="BE238" i="2" s="1"/>
  <c r="BI237" i="2"/>
  <c r="BH237" i="2"/>
  <c r="BG237" i="2"/>
  <c r="BF237" i="2"/>
  <c r="T237" i="2"/>
  <c r="R237" i="2"/>
  <c r="P237" i="2"/>
  <c r="BK237" i="2"/>
  <c r="J237" i="2"/>
  <c r="BE237" i="2"/>
  <c r="BI231" i="2"/>
  <c r="BH231" i="2"/>
  <c r="BG231" i="2"/>
  <c r="BF231" i="2"/>
  <c r="T231" i="2"/>
  <c r="R231" i="2"/>
  <c r="P231" i="2"/>
  <c r="BK231" i="2"/>
  <c r="J231" i="2"/>
  <c r="BE231" i="2" s="1"/>
  <c r="BI228" i="2"/>
  <c r="BH228" i="2"/>
  <c r="BG228" i="2"/>
  <c r="BF228" i="2"/>
  <c r="T228" i="2"/>
  <c r="R228" i="2"/>
  <c r="P228" i="2"/>
  <c r="BK228" i="2"/>
  <c r="J228" i="2"/>
  <c r="BE228" i="2"/>
  <c r="BI225" i="2"/>
  <c r="BH225" i="2"/>
  <c r="BG225" i="2"/>
  <c r="BF225" i="2"/>
  <c r="T225" i="2"/>
  <c r="T221" i="2" s="1"/>
  <c r="R225" i="2"/>
  <c r="P225" i="2"/>
  <c r="BK225" i="2"/>
  <c r="J225" i="2"/>
  <c r="BE225" i="2" s="1"/>
  <c r="BI222" i="2"/>
  <c r="BH222" i="2"/>
  <c r="BG222" i="2"/>
  <c r="BF222" i="2"/>
  <c r="T222" i="2"/>
  <c r="R222" i="2"/>
  <c r="P222" i="2"/>
  <c r="P221" i="2"/>
  <c r="BK222" i="2"/>
  <c r="J222" i="2"/>
  <c r="BE222" i="2"/>
  <c r="BI217" i="2"/>
  <c r="BH217" i="2"/>
  <c r="BG217" i="2"/>
  <c r="BF217" i="2"/>
  <c r="T217" i="2"/>
  <c r="T216" i="2"/>
  <c r="R217" i="2"/>
  <c r="R216" i="2" s="1"/>
  <c r="P217" i="2"/>
  <c r="P216" i="2"/>
  <c r="BK217" i="2"/>
  <c r="BK216" i="2" s="1"/>
  <c r="J216" i="2" s="1"/>
  <c r="J100" i="2" s="1"/>
  <c r="J217" i="2"/>
  <c r="BE217" i="2"/>
  <c r="BI212" i="2"/>
  <c r="BH212" i="2"/>
  <c r="BG212" i="2"/>
  <c r="BF212" i="2"/>
  <c r="T212" i="2"/>
  <c r="R212" i="2"/>
  <c r="P212" i="2"/>
  <c r="BK212" i="2"/>
  <c r="J212" i="2"/>
  <c r="BE212" i="2"/>
  <c r="BI211" i="2"/>
  <c r="BH211" i="2"/>
  <c r="BG211" i="2"/>
  <c r="BF211" i="2"/>
  <c r="T211" i="2"/>
  <c r="R211" i="2"/>
  <c r="P211" i="2"/>
  <c r="BK211" i="2"/>
  <c r="BK201" i="2" s="1"/>
  <c r="J201" i="2" s="1"/>
  <c r="J99" i="2" s="1"/>
  <c r="J211" i="2"/>
  <c r="BE211" i="2" s="1"/>
  <c r="BI207" i="2"/>
  <c r="BH207" i="2"/>
  <c r="BG207" i="2"/>
  <c r="BF207" i="2"/>
  <c r="T207" i="2"/>
  <c r="R207" i="2"/>
  <c r="R201" i="2" s="1"/>
  <c r="P207" i="2"/>
  <c r="BK207" i="2"/>
  <c r="J207" i="2"/>
  <c r="BE207" i="2"/>
  <c r="BI202" i="2"/>
  <c r="BH202" i="2"/>
  <c r="BG202" i="2"/>
  <c r="BF202" i="2"/>
  <c r="T202" i="2"/>
  <c r="T201" i="2" s="1"/>
  <c r="R202" i="2"/>
  <c r="P202" i="2"/>
  <c r="P201" i="2" s="1"/>
  <c r="BK202" i="2"/>
  <c r="J202" i="2"/>
  <c r="BE202" i="2" s="1"/>
  <c r="BI200" i="2"/>
  <c r="BH200" i="2"/>
  <c r="BG200" i="2"/>
  <c r="BF200" i="2"/>
  <c r="T200" i="2"/>
  <c r="R200" i="2"/>
  <c r="P200" i="2"/>
  <c r="BK200" i="2"/>
  <c r="J200" i="2"/>
  <c r="BE200" i="2" s="1"/>
  <c r="BI198" i="2"/>
  <c r="BH198" i="2"/>
  <c r="BG198" i="2"/>
  <c r="BF198" i="2"/>
  <c r="T198" i="2"/>
  <c r="R198" i="2"/>
  <c r="P198" i="2"/>
  <c r="BK198" i="2"/>
  <c r="J198" i="2"/>
  <c r="BE198" i="2"/>
  <c r="BI193" i="2"/>
  <c r="BH193" i="2"/>
  <c r="BG193" i="2"/>
  <c r="BF193" i="2"/>
  <c r="T193" i="2"/>
  <c r="R193" i="2"/>
  <c r="P193" i="2"/>
  <c r="BK193" i="2"/>
  <c r="J193" i="2"/>
  <c r="BE193" i="2" s="1"/>
  <c r="BI192" i="2"/>
  <c r="BH192" i="2"/>
  <c r="BG192" i="2"/>
  <c r="BF192" i="2"/>
  <c r="T192" i="2"/>
  <c r="R192" i="2"/>
  <c r="P192" i="2"/>
  <c r="BK192" i="2"/>
  <c r="J192" i="2"/>
  <c r="BE192" i="2"/>
  <c r="BI191" i="2"/>
  <c r="BH191" i="2"/>
  <c r="BG191" i="2"/>
  <c r="BF191" i="2"/>
  <c r="T191" i="2"/>
  <c r="R191" i="2"/>
  <c r="P191" i="2"/>
  <c r="BK191" i="2"/>
  <c r="J191" i="2"/>
  <c r="BE191" i="2" s="1"/>
  <c r="BI190" i="2"/>
  <c r="BH190" i="2"/>
  <c r="BG190" i="2"/>
  <c r="BF190" i="2"/>
  <c r="T190" i="2"/>
  <c r="R190" i="2"/>
  <c r="P190" i="2"/>
  <c r="BK190" i="2"/>
  <c r="J190" i="2"/>
  <c r="BE190" i="2"/>
  <c r="BI188" i="2"/>
  <c r="BH188" i="2"/>
  <c r="BG188" i="2"/>
  <c r="BF188" i="2"/>
  <c r="T188" i="2"/>
  <c r="R188" i="2"/>
  <c r="P188" i="2"/>
  <c r="BK188" i="2"/>
  <c r="J188" i="2"/>
  <c r="BE188" i="2" s="1"/>
  <c r="BI186" i="2"/>
  <c r="BH186" i="2"/>
  <c r="BG186" i="2"/>
  <c r="BF186" i="2"/>
  <c r="T186" i="2"/>
  <c r="R186" i="2"/>
  <c r="P186" i="2"/>
  <c r="BK186" i="2"/>
  <c r="J186" i="2"/>
  <c r="BE186" i="2"/>
  <c r="BI184" i="2"/>
  <c r="BH184" i="2"/>
  <c r="BG184" i="2"/>
  <c r="BF184" i="2"/>
  <c r="T184" i="2"/>
  <c r="R184" i="2"/>
  <c r="P184" i="2"/>
  <c r="BK184" i="2"/>
  <c r="J184" i="2"/>
  <c r="BE184" i="2" s="1"/>
  <c r="BI182" i="2"/>
  <c r="BH182" i="2"/>
  <c r="BG182" i="2"/>
  <c r="BF182" i="2"/>
  <c r="T182" i="2"/>
  <c r="R182" i="2"/>
  <c r="R125" i="2" s="1"/>
  <c r="P182" i="2"/>
  <c r="BK182" i="2"/>
  <c r="J182" i="2"/>
  <c r="BE182" i="2"/>
  <c r="BI179" i="2"/>
  <c r="BH179" i="2"/>
  <c r="BG179" i="2"/>
  <c r="BF179" i="2"/>
  <c r="T179" i="2"/>
  <c r="R179" i="2"/>
  <c r="P179" i="2"/>
  <c r="BK179" i="2"/>
  <c r="BK125" i="2" s="1"/>
  <c r="J179" i="2"/>
  <c r="BE179" i="2" s="1"/>
  <c r="BI177" i="2"/>
  <c r="BH177" i="2"/>
  <c r="BG177" i="2"/>
  <c r="BF177" i="2"/>
  <c r="T177" i="2"/>
  <c r="R177" i="2"/>
  <c r="P177" i="2"/>
  <c r="P125" i="2" s="1"/>
  <c r="P124" i="2" s="1"/>
  <c r="P123" i="2" s="1"/>
  <c r="AU95" i="1" s="1"/>
  <c r="BK177" i="2"/>
  <c r="J177" i="2"/>
  <c r="BE177" i="2"/>
  <c r="BI175" i="2"/>
  <c r="F37" i="2" s="1"/>
  <c r="BD95" i="1" s="1"/>
  <c r="BH175" i="2"/>
  <c r="BG175" i="2"/>
  <c r="BF175" i="2"/>
  <c r="T175" i="2"/>
  <c r="T125" i="2" s="1"/>
  <c r="T124" i="2" s="1"/>
  <c r="T123" i="2" s="1"/>
  <c r="R175" i="2"/>
  <c r="P175" i="2"/>
  <c r="BK175" i="2"/>
  <c r="J175" i="2"/>
  <c r="BE175" i="2" s="1"/>
  <c r="J33" i="2" s="1"/>
  <c r="AV95" i="1" s="1"/>
  <c r="BI171" i="2"/>
  <c r="BH171" i="2"/>
  <c r="BG171" i="2"/>
  <c r="BF171" i="2"/>
  <c r="T171" i="2"/>
  <c r="R171" i="2"/>
  <c r="P171" i="2"/>
  <c r="BK171" i="2"/>
  <c r="J171" i="2"/>
  <c r="BE171" i="2"/>
  <c r="BI169" i="2"/>
  <c r="BH169" i="2"/>
  <c r="BG169" i="2"/>
  <c r="BF169" i="2"/>
  <c r="T169" i="2"/>
  <c r="R169" i="2"/>
  <c r="P169" i="2"/>
  <c r="BK169" i="2"/>
  <c r="J169" i="2"/>
  <c r="BE169" i="2" s="1"/>
  <c r="BI167" i="2"/>
  <c r="BH167" i="2"/>
  <c r="BG167" i="2"/>
  <c r="BF167" i="2"/>
  <c r="T167" i="2"/>
  <c r="R167" i="2"/>
  <c r="P167" i="2"/>
  <c r="BK167" i="2"/>
  <c r="J167" i="2"/>
  <c r="BE167" i="2"/>
  <c r="BI164" i="2"/>
  <c r="BH164" i="2"/>
  <c r="BG164" i="2"/>
  <c r="BF164" i="2"/>
  <c r="T164" i="2"/>
  <c r="R164" i="2"/>
  <c r="P164" i="2"/>
  <c r="BK164" i="2"/>
  <c r="J164" i="2"/>
  <c r="BE164" i="2"/>
  <c r="BI158" i="2"/>
  <c r="BH158" i="2"/>
  <c r="BG158" i="2"/>
  <c r="BF158" i="2"/>
  <c r="T158" i="2"/>
  <c r="R158" i="2"/>
  <c r="P158" i="2"/>
  <c r="BK158" i="2"/>
  <c r="J158" i="2"/>
  <c r="BE158" i="2"/>
  <c r="BI156" i="2"/>
  <c r="BH156" i="2"/>
  <c r="BG156" i="2"/>
  <c r="BF156" i="2"/>
  <c r="T156" i="2"/>
  <c r="R156" i="2"/>
  <c r="P156" i="2"/>
  <c r="BK156" i="2"/>
  <c r="J156" i="2"/>
  <c r="BE156" i="2"/>
  <c r="BI149" i="2"/>
  <c r="BH149" i="2"/>
  <c r="BG149" i="2"/>
  <c r="BF149" i="2"/>
  <c r="T149" i="2"/>
  <c r="R149" i="2"/>
  <c r="P149" i="2"/>
  <c r="BK149" i="2"/>
  <c r="J149" i="2"/>
  <c r="BE149" i="2"/>
  <c r="BI147" i="2"/>
  <c r="BH147" i="2"/>
  <c r="BG147" i="2"/>
  <c r="BF147" i="2"/>
  <c r="T147" i="2"/>
  <c r="R147" i="2"/>
  <c r="P147" i="2"/>
  <c r="BK147" i="2"/>
  <c r="J147" i="2"/>
  <c r="BE147" i="2"/>
  <c r="BI142" i="2"/>
  <c r="BH142" i="2"/>
  <c r="BG142" i="2"/>
  <c r="BF142" i="2"/>
  <c r="T142" i="2"/>
  <c r="R142" i="2"/>
  <c r="P142" i="2"/>
  <c r="BK142" i="2"/>
  <c r="J142" i="2"/>
  <c r="BE142" i="2"/>
  <c r="BI140" i="2"/>
  <c r="BH140" i="2"/>
  <c r="BG140" i="2"/>
  <c r="BF140" i="2"/>
  <c r="T140" i="2"/>
  <c r="R140" i="2"/>
  <c r="P140" i="2"/>
  <c r="BK140" i="2"/>
  <c r="J140" i="2"/>
  <c r="BE140" i="2"/>
  <c r="BI138" i="2"/>
  <c r="BH138" i="2"/>
  <c r="BG138" i="2"/>
  <c r="BF138" i="2"/>
  <c r="T138" i="2"/>
  <c r="R138" i="2"/>
  <c r="P138" i="2"/>
  <c r="BK138" i="2"/>
  <c r="J138" i="2"/>
  <c r="BE138" i="2"/>
  <c r="BI136" i="2"/>
  <c r="BH136" i="2"/>
  <c r="BG136" i="2"/>
  <c r="BF136" i="2"/>
  <c r="T136" i="2"/>
  <c r="R136" i="2"/>
  <c r="P136" i="2"/>
  <c r="BK136" i="2"/>
  <c r="J136" i="2"/>
  <c r="BE136" i="2"/>
  <c r="BI134" i="2"/>
  <c r="BH134" i="2"/>
  <c r="BG134" i="2"/>
  <c r="BF134" i="2"/>
  <c r="T134" i="2"/>
  <c r="R134" i="2"/>
  <c r="P134" i="2"/>
  <c r="BK134" i="2"/>
  <c r="J134" i="2"/>
  <c r="BE134" i="2"/>
  <c r="BI133" i="2"/>
  <c r="BH133" i="2"/>
  <c r="BG133" i="2"/>
  <c r="BF133" i="2"/>
  <c r="T133" i="2"/>
  <c r="R133" i="2"/>
  <c r="P133" i="2"/>
  <c r="BK133" i="2"/>
  <c r="J133" i="2"/>
  <c r="BE133" i="2"/>
  <c r="BI132" i="2"/>
  <c r="BH132" i="2"/>
  <c r="BG132" i="2"/>
  <c r="BF132" i="2"/>
  <c r="T132" i="2"/>
  <c r="R132" i="2"/>
  <c r="P132" i="2"/>
  <c r="BK132" i="2"/>
  <c r="J132" i="2"/>
  <c r="BE132" i="2"/>
  <c r="BI131" i="2"/>
  <c r="BH131" i="2"/>
  <c r="BG131" i="2"/>
  <c r="BF131" i="2"/>
  <c r="T131" i="2"/>
  <c r="R131" i="2"/>
  <c r="P131" i="2"/>
  <c r="BK131" i="2"/>
  <c r="J131" i="2"/>
  <c r="BE131" i="2"/>
  <c r="BI129" i="2"/>
  <c r="BH129" i="2"/>
  <c r="BG129" i="2"/>
  <c r="BF129" i="2"/>
  <c r="T129" i="2"/>
  <c r="R129" i="2"/>
  <c r="P129" i="2"/>
  <c r="BK129" i="2"/>
  <c r="J129" i="2"/>
  <c r="BE129" i="2"/>
  <c r="BI128" i="2"/>
  <c r="BH128" i="2"/>
  <c r="BG128" i="2"/>
  <c r="BF128" i="2"/>
  <c r="T128" i="2"/>
  <c r="R128" i="2"/>
  <c r="P128" i="2"/>
  <c r="BK128" i="2"/>
  <c r="J128" i="2"/>
  <c r="BE128" i="2"/>
  <c r="BI127" i="2"/>
  <c r="BH127" i="2"/>
  <c r="BG127" i="2"/>
  <c r="BF127" i="2"/>
  <c r="T127" i="2"/>
  <c r="R127" i="2"/>
  <c r="P127" i="2"/>
  <c r="BK127" i="2"/>
  <c r="J127" i="2"/>
  <c r="BE127" i="2"/>
  <c r="BI126" i="2"/>
  <c r="BH126" i="2"/>
  <c r="F36" i="2" s="1"/>
  <c r="BC95" i="1" s="1"/>
  <c r="BC94" i="1" s="1"/>
  <c r="BG126" i="2"/>
  <c r="F35" i="2"/>
  <c r="BB95" i="1" s="1"/>
  <c r="BF126" i="2"/>
  <c r="F34" i="2"/>
  <c r="BA95" i="1" s="1"/>
  <c r="BA94" i="1" s="1"/>
  <c r="T126" i="2"/>
  <c r="R126" i="2"/>
  <c r="P126" i="2"/>
  <c r="BK126" i="2"/>
  <c r="J126" i="2"/>
  <c r="BE126" i="2" s="1"/>
  <c r="J120" i="2"/>
  <c r="J119" i="2"/>
  <c r="F119" i="2"/>
  <c r="F117" i="2"/>
  <c r="E115" i="2"/>
  <c r="J92" i="2"/>
  <c r="J91" i="2"/>
  <c r="F91" i="2"/>
  <c r="F89" i="2"/>
  <c r="E87" i="2"/>
  <c r="J18" i="2"/>
  <c r="E18" i="2"/>
  <c r="F120" i="2" s="1"/>
  <c r="J17" i="2"/>
  <c r="J12" i="2"/>
  <c r="J117" i="2" s="1"/>
  <c r="J89" i="2"/>
  <c r="E7" i="2"/>
  <c r="E85" i="2" s="1"/>
  <c r="AS94" i="1"/>
  <c r="L90" i="1"/>
  <c r="AM90" i="1"/>
  <c r="AM89" i="1"/>
  <c r="L89" i="1"/>
  <c r="AM87" i="1"/>
  <c r="L87" i="1"/>
  <c r="L85" i="1"/>
  <c r="L84" i="1"/>
  <c r="J125" i="2" l="1"/>
  <c r="J98" i="2" s="1"/>
  <c r="W30" i="1"/>
  <c r="AW94" i="1"/>
  <c r="AK30" i="1" s="1"/>
  <c r="J123" i="3"/>
  <c r="J98" i="3" s="1"/>
  <c r="BK122" i="3"/>
  <c r="R124" i="2"/>
  <c r="R123" i="2" s="1"/>
  <c r="W32" i="1"/>
  <c r="AY94" i="1"/>
  <c r="F33" i="2"/>
  <c r="AZ95" i="1" s="1"/>
  <c r="T122" i="3"/>
  <c r="T121" i="3" s="1"/>
  <c r="F37" i="3"/>
  <c r="BD96" i="1" s="1"/>
  <c r="BD94" i="1" s="1"/>
  <c r="W33" i="1" s="1"/>
  <c r="T189" i="3"/>
  <c r="J33" i="4"/>
  <c r="AV97" i="1" s="1"/>
  <c r="AT97" i="1" s="1"/>
  <c r="E113" i="2"/>
  <c r="J34" i="2"/>
  <c r="AW95" i="1" s="1"/>
  <c r="AT95" i="1" s="1"/>
  <c r="R221" i="2"/>
  <c r="P189" i="3"/>
  <c r="P122" i="3" s="1"/>
  <c r="P121" i="3" s="1"/>
  <c r="AU96" i="1" s="1"/>
  <c r="AU94" i="1" s="1"/>
  <c r="E111" i="4"/>
  <c r="E85" i="4"/>
  <c r="F37" i="4"/>
  <c r="BD97" i="1" s="1"/>
  <c r="P123" i="4"/>
  <c r="P122" i="4" s="1"/>
  <c r="P121" i="4" s="1"/>
  <c r="AU97" i="1" s="1"/>
  <c r="F35" i="4"/>
  <c r="BB97" i="1" s="1"/>
  <c r="BB94" i="1" s="1"/>
  <c r="F33" i="3"/>
  <c r="AZ96" i="1" s="1"/>
  <c r="F92" i="2"/>
  <c r="BK221" i="2"/>
  <c r="J221" i="2" s="1"/>
  <c r="J101" i="2" s="1"/>
  <c r="E111" i="3"/>
  <c r="E85" i="3"/>
  <c r="J34" i="3"/>
  <c r="AW96" i="1" s="1"/>
  <c r="AT96" i="1" s="1"/>
  <c r="F33" i="4"/>
  <c r="AZ97" i="1" s="1"/>
  <c r="J123" i="4"/>
  <c r="J98" i="4" s="1"/>
  <c r="BK122" i="4"/>
  <c r="AX94" i="1" l="1"/>
  <c r="W31" i="1"/>
  <c r="J122" i="3"/>
  <c r="J97" i="3" s="1"/>
  <c r="BK121" i="3"/>
  <c r="J121" i="3" s="1"/>
  <c r="AZ94" i="1"/>
  <c r="BK124" i="2"/>
  <c r="J122" i="4"/>
  <c r="J97" i="4" s="1"/>
  <c r="BK121" i="4"/>
  <c r="J121" i="4" s="1"/>
  <c r="J96" i="4" l="1"/>
  <c r="J30" i="4"/>
  <c r="J96" i="3"/>
  <c r="J30" i="3"/>
  <c r="J124" i="2"/>
  <c r="J97" i="2" s="1"/>
  <c r="BK123" i="2"/>
  <c r="J123" i="2" s="1"/>
  <c r="W29" i="1"/>
  <c r="AV94" i="1"/>
  <c r="AK29" i="1" l="1"/>
  <c r="AT94" i="1"/>
  <c r="AG96" i="1"/>
  <c r="AN96" i="1" s="1"/>
  <c r="J39" i="3"/>
  <c r="J96" i="2"/>
  <c r="J30" i="2"/>
  <c r="J39" i="4"/>
  <c r="AG97" i="1"/>
  <c r="AN97" i="1" s="1"/>
  <c r="AG95" i="1" l="1"/>
  <c r="J39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<sst xmlns="http://schemas.openxmlformats.org/spreadsheetml/2006/main" count="3325" uniqueCount="494">
  <si>
    <t>Export Komplet</t>
  </si>
  <si>
    <t/>
  </si>
  <si>
    <t>2.0</t>
  </si>
  <si>
    <t>False</t>
  </si>
  <si>
    <t>{50898842-0a7a-48a5-af70-79e6b7f2e96f}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</si>
  <si>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</si>
  <si>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</si>
  <si>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</si>
  <si>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</si>
  <si>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</si>
  <si>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</si>
  <si>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</si>
  <si>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</si>
  <si>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</si>
  <si>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</si>
  <si>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</si>
  <si>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Úprava levostranného přítoku Stranického potoka délka 0,070km -III,etapa</t>
  </si>
  <si>
    <t>KSO:</t>
  </si>
  <si>
    <t>CC-CZ:</t>
  </si>
  <si>
    <t>Místo:</t>
  </si>
  <si>
    <t>Straník</t>
  </si>
  <si>
    <t>Datum:</t>
  </si>
  <si>
    <t>29. 3. 2019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</si>
  <si>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</si>
  <si>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</si>
  <si>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</si>
  <si>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</si>
  <si>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</si>
  <si>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</si>
  <si>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</si>
  <si>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03692485</t>
  </si>
  <si>
    <t>Projekční a inženýrská činnost Groman a spol.,s.r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</si>
  <si>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</si>
  <si>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</si>
  <si>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</si>
  <si>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</si>
  <si>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</si>
  <si>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</si>
  <si>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</si>
  <si>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</si>
  <si>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</si>
  <si>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</si>
  <si>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</si>
  <si>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</si>
  <si>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</si>
  <si>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</si>
  <si>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</si>
  <si>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</si>
  <si>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</si>
  <si>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</si>
  <si>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</si>
  <si>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</si>
  <si>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</si>
  <si>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</si>
  <si>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</si>
  <si>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</si>
  <si>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</si>
  <si>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</si>
  <si>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</si>
  <si>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</si>
  <si>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</si>
  <si>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</si>
  <si>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</si>
  <si>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</si>
  <si>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</si>
  <si>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</si>
  <si>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</si>
  <si>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</si>
  <si>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</si>
  <si>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</si>
  <si>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</si>
  <si>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</si>
  <si>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</si>
  <si>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</si>
  <si>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</si>
  <si>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</si>
  <si>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</si>
  <si>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</si>
  <si>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</si>
  <si>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</si>
  <si>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</si>
  <si>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</si>
  <si>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01 - SO 01 Úprava průtočného profilu koryta potoka</t>
  </si>
  <si>
    <t>STA</t>
  </si>
  <si>
    <t>1</t>
  </si>
  <si>
    <t>{549affd3-def3-48d7-bb30-8f5b68ef7d04}</t>
  </si>
  <si>
    <t>2</t>
  </si>
  <si>
    <t>002</t>
  </si>
  <si>
    <t>02 - SO 02 Stavební stupně h=600 v ř.km.682,44, ř.km.686,94 a ř.km. 709,25</t>
  </si>
  <si>
    <t>{07f48e27-fa3f-4051-bf4a-4d19f7f4c562}</t>
  </si>
  <si>
    <t>003</t>
  </si>
  <si>
    <t>Vedlejší rozpočtové náklady</t>
  </si>
  <si>
    <t>{62b44163-64a1-4d40-9094-607e41ce2596}</t>
  </si>
  <si>
    <t>j</t>
  </si>
  <si>
    <t>171,717</t>
  </si>
  <si>
    <t>hr</t>
  </si>
  <si>
    <t>7,5</t>
  </si>
  <si>
    <t>KRYCÍ LIST SOUPISU PRACÍ</t>
  </si>
  <si>
    <t>n</t>
  </si>
  <si>
    <t>22,922</t>
  </si>
  <si>
    <t>o</t>
  </si>
  <si>
    <t>159,595</t>
  </si>
  <si>
    <t>or</t>
  </si>
  <si>
    <t>215</t>
  </si>
  <si>
    <t>r</t>
  </si>
  <si>
    <t>10,8</t>
  </si>
  <si>
    <t>Objekt:</t>
  </si>
  <si>
    <t>001 - 01 - SO 01 Úprava průtočného profilu koryta potoka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</si>
  <si>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</si>
  <si>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</si>
  <si>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</si>
  <si>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</si>
  <si>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</si>
  <si>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</si>
  <si>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</si>
  <si>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</si>
  <si>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</si>
  <si>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</si>
  <si>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</si>
  <si>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</si>
  <si>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</si>
  <si>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</si>
  <si>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</si>
  <si>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</si>
  <si>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</si>
  <si>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</si>
  <si>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</si>
  <si>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</si>
  <si>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</si>
  <si>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</si>
  <si>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</si>
  <si>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</si>
  <si>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</si>
  <si>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</si>
  <si>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</si>
  <si>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</si>
  <si>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</si>
  <si>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</si>
  <si>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</si>
  <si>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</si>
  <si>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</si>
  <si>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2019 01</t>
  </si>
  <si>
    <t>4</t>
  </si>
  <si>
    <t>-937716719</t>
  </si>
  <si>
    <t>111201401</t>
  </si>
  <si>
    <t>Spálení křovin a stromů průměru kmene do 100 mm</t>
  </si>
  <si>
    <t>-692792118</t>
  </si>
  <si>
    <t>3</t>
  </si>
  <si>
    <t>115001104</t>
  </si>
  <si>
    <t>Převedení vody potrubím DN do 300</t>
  </si>
  <si>
    <t>m</t>
  </si>
  <si>
    <t>1822983952</t>
  </si>
  <si>
    <t>115101201</t>
  </si>
  <si>
    <t>Čerpání vody na dopravní výšku do 10 m průměrný přítok do 500 l/min</t>
  </si>
  <si>
    <t>hod</t>
  </si>
  <si>
    <t>2020559637</t>
  </si>
  <si>
    <t>VV</t>
  </si>
  <si>
    <t>24*10</t>
  </si>
  <si>
    <t>5</t>
  </si>
  <si>
    <t>115101301</t>
  </si>
  <si>
    <t>Pohotovost čerpací soupravy pro dopravní výšku do 10 m přítok do 500 l/min</t>
  </si>
  <si>
    <t>den</t>
  </si>
  <si>
    <t>-1299757655</t>
  </si>
  <si>
    <t>6</t>
  </si>
  <si>
    <t>119002411.1</t>
  </si>
  <si>
    <t>zřízení provizorního sjezdu zřízení</t>
  </si>
  <si>
    <t>-2119834095</t>
  </si>
  <si>
    <t>7</t>
  </si>
  <si>
    <t>119002412.1</t>
  </si>
  <si>
    <t>odstranění provizorního sjezdu</t>
  </si>
  <si>
    <t>-1070951535</t>
  </si>
  <si>
    <t>8</t>
  </si>
  <si>
    <t>122201101</t>
  </si>
  <si>
    <t>Odkopávky a prokopávky nezapažené v hornině tř. 3 objem do 100 m3</t>
  </si>
  <si>
    <t>m3</t>
  </si>
  <si>
    <t>1295718321</t>
  </si>
  <si>
    <t>"odstranění hrázky"   hr</t>
  </si>
  <si>
    <t>9</t>
  </si>
  <si>
    <t>124203119</t>
  </si>
  <si>
    <t>Příplatek k vykopávkám pro koryta vodotečí v hornině tř. 3 v tekoucí vodě při LTM</t>
  </si>
  <si>
    <t>-334400311</t>
  </si>
  <si>
    <t>10</t>
  </si>
  <si>
    <t>131203101</t>
  </si>
  <si>
    <t>Hloubení jam ručním nebo pneum nářadím v soudržných horninách tř. 3</t>
  </si>
  <si>
    <t>-1585583805</t>
  </si>
  <si>
    <t>"dle THU "   171,717</t>
  </si>
  <si>
    <t>11</t>
  </si>
  <si>
    <t>131203109</t>
  </si>
  <si>
    <t>Příplatek za lepivost u hloubení jam ručním nebo pneum nářadím v hornině tř. 3</t>
  </si>
  <si>
    <t>-1142998742</t>
  </si>
  <si>
    <t>j*0,3</t>
  </si>
  <si>
    <t>12</t>
  </si>
  <si>
    <t>132312103</t>
  </si>
  <si>
    <t>Hloubení rýh š do 600 mm ručně v bahnitých horninách tř. 4</t>
  </si>
  <si>
    <t>-1181899012</t>
  </si>
  <si>
    <t>výkop pro zídky</t>
  </si>
  <si>
    <t>15,0*0,5*0,8</t>
  </si>
  <si>
    <t>12,0*0,5*0,8</t>
  </si>
  <si>
    <t>Součet</t>
  </si>
  <si>
    <t>13</t>
  </si>
  <si>
    <t>132312109</t>
  </si>
  <si>
    <t>Příplatek za lepivost u hloubení rýh š do 600 mm ručním nebo pneum nářadím v hornině tř. 4</t>
  </si>
  <si>
    <t>1734075550</t>
  </si>
  <si>
    <t>r*0,3</t>
  </si>
  <si>
    <t>14</t>
  </si>
  <si>
    <t>162201211</t>
  </si>
  <si>
    <t>Vodorovné přemístění výkopku z horniny tř. 1 až 4 stavebním kolečkem do 10 m</t>
  </si>
  <si>
    <t>-748020765</t>
  </si>
  <si>
    <t>50m v těžce přístupném místě</t>
  </si>
  <si>
    <t>"odvoz zeminy na mezideponii pro násypy " n</t>
  </si>
  <si>
    <t>"dovoz zeminy z mezideponie pro násypy " n</t>
  </si>
  <si>
    <t>"dovoz zeminy pro zřízení hrázky"   hr</t>
  </si>
  <si>
    <t>"odvoz zeminy odstranění hrázky"   hr</t>
  </si>
  <si>
    <t>162201219</t>
  </si>
  <si>
    <t>Příplatek k vodorovnému přemístění výkopku z horniny tř. 1 až 4 stavebním kolečkem ZKD 10 m</t>
  </si>
  <si>
    <t>2070873254</t>
  </si>
  <si>
    <t>60,844*4</t>
  </si>
  <si>
    <t>16</t>
  </si>
  <si>
    <t>162301102</t>
  </si>
  <si>
    <t>Vodorovné přemístění do 1000 m výkopku/sypaniny z horniny tř. 1 až 4</t>
  </si>
  <si>
    <t>-236351648</t>
  </si>
  <si>
    <t>17</t>
  </si>
  <si>
    <t>162701105</t>
  </si>
  <si>
    <t>Vodorovné přemístění do 10000 m výkopku/sypaniny z horniny tř. 1 až 4</t>
  </si>
  <si>
    <t>-1188213166</t>
  </si>
  <si>
    <t>odvoz přebytečné zeminy</t>
  </si>
  <si>
    <t>j-n+r</t>
  </si>
  <si>
    <t>18</t>
  </si>
  <si>
    <t>-1664756692</t>
  </si>
  <si>
    <t>"dovoz ornice"   or*0,1</t>
  </si>
  <si>
    <t>19</t>
  </si>
  <si>
    <t>162701109</t>
  </si>
  <si>
    <t>Příplatek k vodorovnému přemístění výkopku/sypaniny z horniny tř. 1 až 4 ZKD 1000 m přes 10000 m</t>
  </si>
  <si>
    <t>1485580284</t>
  </si>
  <si>
    <t>o*5</t>
  </si>
  <si>
    <t>20</t>
  </si>
  <si>
    <t>167101101</t>
  </si>
  <si>
    <t>Nakládání výkopku z hornin tř. 1 až 4 do 100 m3</t>
  </si>
  <si>
    <t>1253700580</t>
  </si>
  <si>
    <t>"naložení zeminy pro zřízení hrázky"  hr</t>
  </si>
  <si>
    <t>"naložení zeminy pro odstranění hrázky"  hr</t>
  </si>
  <si>
    <t>-2106239714</t>
  </si>
  <si>
    <t>"naložení ornice"   or*0,1</t>
  </si>
  <si>
    <t>22</t>
  </si>
  <si>
    <t>171101105</t>
  </si>
  <si>
    <t>Uložení sypaniny z hornin soudržných do násypů zhutněných do 103 % PS</t>
  </si>
  <si>
    <t>597606301</t>
  </si>
  <si>
    <t>23</t>
  </si>
  <si>
    <t>171103101</t>
  </si>
  <si>
    <t>Zemní hrázky  z horniny tř. 1 až 4</t>
  </si>
  <si>
    <t>-1359128126</t>
  </si>
  <si>
    <t>pro převedení vody potrubím</t>
  </si>
  <si>
    <t>(1,0+1,5)*0,5*1,0*3,0*2</t>
  </si>
  <si>
    <t>24</t>
  </si>
  <si>
    <t>171201201</t>
  </si>
  <si>
    <t>Uložení sypaniny na skládky</t>
  </si>
  <si>
    <t>-1739612514</t>
  </si>
  <si>
    <t>25</t>
  </si>
  <si>
    <t>171201211</t>
  </si>
  <si>
    <t>Poplatek za uložení stavebního odpadu - zeminy a kameniva na skládce</t>
  </si>
  <si>
    <t>t</t>
  </si>
  <si>
    <t>-869231121</t>
  </si>
  <si>
    <t>o*1,67</t>
  </si>
  <si>
    <t>26</t>
  </si>
  <si>
    <t>181411132</t>
  </si>
  <si>
    <t>Založení parkového trávníku výsevem plochy do 1000 m2 ve svahu do 1:2</t>
  </si>
  <si>
    <t>-1667791318</t>
  </si>
  <si>
    <t>27</t>
  </si>
  <si>
    <t>M</t>
  </si>
  <si>
    <t>00572410</t>
  </si>
  <si>
    <t>osivo směs travní parková</t>
  </si>
  <si>
    <t>kg</t>
  </si>
  <si>
    <t>2132872955</t>
  </si>
  <si>
    <t>215,000*0,03*1,015</t>
  </si>
  <si>
    <t>28</t>
  </si>
  <si>
    <t>181951102</t>
  </si>
  <si>
    <t>Úprava pláně v hornině tř. 1 až 4 se zhutněním</t>
  </si>
  <si>
    <t>-211025809</t>
  </si>
  <si>
    <t>29</t>
  </si>
  <si>
    <t>182101101</t>
  </si>
  <si>
    <t>Svahování v zářezech v hornině tř. 1 až 4</t>
  </si>
  <si>
    <t>1987917964</t>
  </si>
  <si>
    <t>30</t>
  </si>
  <si>
    <t>182201101</t>
  </si>
  <si>
    <t>Svahování násypů</t>
  </si>
  <si>
    <t>-738080938</t>
  </si>
  <si>
    <t>31</t>
  </si>
  <si>
    <t>182301121</t>
  </si>
  <si>
    <t>Rozprostření ornice pl do 500 m2 ve svahu přes 1:5 tl vrstvy do 100 mm</t>
  </si>
  <si>
    <t>1962914490</t>
  </si>
  <si>
    <t>106,0+170,0</t>
  </si>
  <si>
    <t>-(70,0-10,52-8,52)*0,6*2</t>
  </si>
  <si>
    <t>32</t>
  </si>
  <si>
    <t>183403253</t>
  </si>
  <si>
    <t>Obdělání půdy hrabáním ve svahu do 1:2</t>
  </si>
  <si>
    <t>-532693228</t>
  </si>
  <si>
    <t>33</t>
  </si>
  <si>
    <t>183403261</t>
  </si>
  <si>
    <t>Obdělání půdy válením ve svahu do 1:2</t>
  </si>
  <si>
    <t>-279581456</t>
  </si>
  <si>
    <t>Zakládání</t>
  </si>
  <si>
    <t>34</t>
  </si>
  <si>
    <t>274321411</t>
  </si>
  <si>
    <t>Základové pasy ze ŽB bez zvýšených nároků na prostředí tř. C 20/25</t>
  </si>
  <si>
    <t>-237274435</t>
  </si>
  <si>
    <t>pod OZ</t>
  </si>
  <si>
    <t>35</t>
  </si>
  <si>
    <t>274351121</t>
  </si>
  <si>
    <t>Zřízení bednění základových pasů rovného</t>
  </si>
  <si>
    <t>2141430016</t>
  </si>
  <si>
    <t>(15,0+0,5)*2*0,8</t>
  </si>
  <si>
    <t>(12,0+0,5)*2*0,8</t>
  </si>
  <si>
    <t>36</t>
  </si>
  <si>
    <t>274351122</t>
  </si>
  <si>
    <t>Odstranění bednění základových pasů rovného</t>
  </si>
  <si>
    <t>1097406893</t>
  </si>
  <si>
    <t>37</t>
  </si>
  <si>
    <t>274362021</t>
  </si>
  <si>
    <t>Výztuž základových pásů svařovanými sítěmi Kari</t>
  </si>
  <si>
    <t>2132184018</t>
  </si>
  <si>
    <t>(15,0+0,5)*2*0,8*3,03*0,001*1,1</t>
  </si>
  <si>
    <t>(12,0+0,5)*2*0,8*3,03*0,001*1,1</t>
  </si>
  <si>
    <t>Svislé a kompletní konstrukce</t>
  </si>
  <si>
    <t>38</t>
  </si>
  <si>
    <t>327211211.1</t>
  </si>
  <si>
    <t xml:space="preserve">Zdivo opěrných zdí z  kamenů na maltu vč.přisekání,spárování </t>
  </si>
  <si>
    <t>711553781</t>
  </si>
  <si>
    <t>15,0*2,0*0,3</t>
  </si>
  <si>
    <t>12,0*1,5*0,3</t>
  </si>
  <si>
    <t>Vodorovné konstrukce</t>
  </si>
  <si>
    <t>39</t>
  </si>
  <si>
    <t>451317111</t>
  </si>
  <si>
    <t>Podklad pod dlažbu z betonu prostého pro prostředí s mrazovými cykly C 25/30 tl do 100 mm</t>
  </si>
  <si>
    <t>71552153</t>
  </si>
  <si>
    <t>odpočet spádový stupeň</t>
  </si>
  <si>
    <t>(70,0-10,52-8,52)*(0,8*2+1,1)</t>
  </si>
  <si>
    <t>40</t>
  </si>
  <si>
    <t>451571221</t>
  </si>
  <si>
    <t>Podklad pod dlažbu ze štěrkopísku tl do 100 mm</t>
  </si>
  <si>
    <t>-978368533</t>
  </si>
  <si>
    <t>(70,0-10,52-8,52)*(1,0*2+1,1)</t>
  </si>
  <si>
    <t>41</t>
  </si>
  <si>
    <t>461211721</t>
  </si>
  <si>
    <t>Patka z lomového kamene pro dlažbu na sucho s vyspárováním cementovou maltou</t>
  </si>
  <si>
    <t>-1958976860</t>
  </si>
  <si>
    <t>(70,0-10,52-8,52)*0,3*0,5*2</t>
  </si>
  <si>
    <t>42</t>
  </si>
  <si>
    <t>462512270</t>
  </si>
  <si>
    <t>Zához z lomového kamene s proštěrkováním z terénu hmotnost do 200 kg</t>
  </si>
  <si>
    <t>1558526909</t>
  </si>
  <si>
    <t>"nátrž 50% do 200kg"</t>
  </si>
  <si>
    <t>(0,346+1,04+1,04+14,014+3,533+0,34+0,768)*0,5</t>
  </si>
  <si>
    <t>-15,0*0,3*0,5</t>
  </si>
  <si>
    <t>-12,0*0,3*0,5</t>
  </si>
  <si>
    <t>43</t>
  </si>
  <si>
    <t>462512370</t>
  </si>
  <si>
    <t>Zához z lomového kamene s proštěrkováním z terénu hmotnost nad 200 do 500 kg</t>
  </si>
  <si>
    <t>-1688347278</t>
  </si>
  <si>
    <t>44</t>
  </si>
  <si>
    <t>465513127</t>
  </si>
  <si>
    <t>Dlažba z lomového kamene na cementovou maltu s vyspárováním tl 200 mm</t>
  </si>
  <si>
    <t>168792334</t>
  </si>
  <si>
    <t>(70,0-10,52-8,52)*0,6*2</t>
  </si>
  <si>
    <t>45</t>
  </si>
  <si>
    <t>465513227</t>
  </si>
  <si>
    <t>Dlažba z lomového kamene na cementovou maltu s vyspárováním tl 250 mm</t>
  </si>
  <si>
    <t>1827935976</t>
  </si>
  <si>
    <t>(70,0-10,52-8,52)*1,1</t>
  </si>
  <si>
    <t>Ostatní konstrukce a práce, bourání</t>
  </si>
  <si>
    <t>46</t>
  </si>
  <si>
    <t>9670236R01</t>
  </si>
  <si>
    <t>Přisekání kameniva - dlažby,patky</t>
  </si>
  <si>
    <t>1367080280</t>
  </si>
  <si>
    <t>61,152+56,056</t>
  </si>
  <si>
    <t>15,288/0,5</t>
  </si>
  <si>
    <t>150</t>
  </si>
  <si>
    <t>998</t>
  </si>
  <si>
    <t>Přesun hmot</t>
  </si>
  <si>
    <t>47</t>
  </si>
  <si>
    <t>998332011</t>
  </si>
  <si>
    <t>Přesun hmot pro úpravy vodních toků a kanály</t>
  </si>
  <si>
    <t>1964472317</t>
  </si>
  <si>
    <t>48</t>
  </si>
  <si>
    <t>998332091.1</t>
  </si>
  <si>
    <t>Příplatek k přesunu hmot  těžce přístupná místa</t>
  </si>
  <si>
    <t>-1613483556</t>
  </si>
  <si>
    <t>79,697</t>
  </si>
  <si>
    <t>19,316</t>
  </si>
  <si>
    <t>60,381</t>
  </si>
  <si>
    <t>002 - 02 - SO 02 Stavební stupně h=600 v ř.km.682,44, ř.km.686,94 a ř.km. 709,25</t>
  </si>
  <si>
    <t>-698399222</t>
  </si>
  <si>
    <t>-113219625</t>
  </si>
  <si>
    <t>1539351437</t>
  </si>
  <si>
    <t>-2028530699</t>
  </si>
  <si>
    <t>-125544395</t>
  </si>
  <si>
    <t>-1315833188</t>
  </si>
  <si>
    <t>1198271967</t>
  </si>
  <si>
    <t>1768236978</t>
  </si>
  <si>
    <t>"dle THU "   79,697</t>
  </si>
  <si>
    <t>1562091370</t>
  </si>
  <si>
    <t>1304301584</t>
  </si>
  <si>
    <t>826158598</t>
  </si>
  <si>
    <t>-1055195137</t>
  </si>
  <si>
    <t>214540111</t>
  </si>
  <si>
    <t>j-n</t>
  </si>
  <si>
    <t>-1285858703</t>
  </si>
  <si>
    <t>-847099220</t>
  </si>
  <si>
    <t>-2087380880</t>
  </si>
  <si>
    <t>1779983868</t>
  </si>
  <si>
    <t>-312608964</t>
  </si>
  <si>
    <t>117077019</t>
  </si>
  <si>
    <t>-1569686062</t>
  </si>
  <si>
    <t>1047382301</t>
  </si>
  <si>
    <t>2016886391</t>
  </si>
  <si>
    <t>-610158827</t>
  </si>
  <si>
    <t>-1632122995</t>
  </si>
  <si>
    <t>54,626+42,3+25,33+28,416+17,577</t>
  </si>
  <si>
    <t>1180534219</t>
  </si>
  <si>
    <t>9,15+27,68+21,42+14,08+5,1</t>
  </si>
  <si>
    <t>-1714606628</t>
  </si>
  <si>
    <t>37,752+12,825+2,72+6,4+4,725</t>
  </si>
  <si>
    <t>-843554728</t>
  </si>
  <si>
    <t>22,0*1,0*2</t>
  </si>
  <si>
    <t>1858682592</t>
  </si>
  <si>
    <t>1991193165</t>
  </si>
  <si>
    <t>1911759252</t>
  </si>
  <si>
    <t>spádový stupeň</t>
  </si>
  <si>
    <t>(4,0+5,0)*(1,1+1,2*2)</t>
  </si>
  <si>
    <t>(2,0+5,0)*(1,1+1,2*2)</t>
  </si>
  <si>
    <t>2011507504</t>
  </si>
  <si>
    <t>(4,0+5,0)*(1,1+1,4*2)</t>
  </si>
  <si>
    <t>(2,0+5,0)*(1,1+1,4*2)</t>
  </si>
  <si>
    <t>452218142</t>
  </si>
  <si>
    <t>Zajišťovací práh z upraveného lomového kamene na cementovou maltu</t>
  </si>
  <si>
    <t>-1983866531</t>
  </si>
  <si>
    <t>2,45*0,9*(0,5+0,62+0,4)</t>
  </si>
  <si>
    <t>1,35*0,5*0,5*2</t>
  </si>
  <si>
    <t>1,35*(0,5+0,62)*0,5*0,5*2</t>
  </si>
  <si>
    <t>1,35*0,5*0,4*2</t>
  </si>
  <si>
    <t>(1,38+0,707)*0,5*(3,45-1,5)</t>
  </si>
  <si>
    <t>(1,38+0,707)*0,62*(3,45-1,5)</t>
  </si>
  <si>
    <t>(1,38+0,707)*0,4*(3,45-1,5)</t>
  </si>
  <si>
    <t>1,5*(0,5+0,62+0,4)*0,707</t>
  </si>
  <si>
    <t>Mezisoučet</t>
  </si>
  <si>
    <t>16,473</t>
  </si>
  <si>
    <t>-1110110963</t>
  </si>
  <si>
    <t>(10,52+8,52)*0,4*0,9*2</t>
  </si>
  <si>
    <t>2124960641</t>
  </si>
  <si>
    <t>1,1*(1,0+0,3)*0,5*0,9*2</t>
  </si>
  <si>
    <t>57753086</t>
  </si>
  <si>
    <t>(4,0+5,0)*(1,1+1,0*2)</t>
  </si>
  <si>
    <t>(2,0+5,0)*(1,1+1,0*2)</t>
  </si>
  <si>
    <t>Přisekání kameniva - dlažby,patka</t>
  </si>
  <si>
    <t>1821488503</t>
  </si>
  <si>
    <t>80</t>
  </si>
  <si>
    <t>163269769</t>
  </si>
  <si>
    <t>250727395</t>
  </si>
  <si>
    <t>003 -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</si>
  <si>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</si>
  <si>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</si>
  <si>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</si>
  <si>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</si>
  <si>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</si>
  <si>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</si>
  <si>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</si>
  <si>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</si>
  <si>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</si>
  <si>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</si>
  <si>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</si>
  <si>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</si>
  <si>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712263547</t>
  </si>
  <si>
    <t>012203000</t>
  </si>
  <si>
    <t>Vytýčení inženýrských sítí</t>
  </si>
  <si>
    <t>-119752783</t>
  </si>
  <si>
    <t>012303000</t>
  </si>
  <si>
    <t>233672165</t>
  </si>
  <si>
    <t>013254000</t>
  </si>
  <si>
    <t>Dokumentace skutečného provedení stavby</t>
  </si>
  <si>
    <t>1807659619</t>
  </si>
  <si>
    <t>VRN3</t>
  </si>
  <si>
    <t>Zařízení staveniště</t>
  </si>
  <si>
    <t>030001000</t>
  </si>
  <si>
    <t>206637811</t>
  </si>
  <si>
    <t>VRN6</t>
  </si>
  <si>
    <t>Územní vlivy</t>
  </si>
  <si>
    <t>063002000</t>
  </si>
  <si>
    <t>Práce na těžce přístupných místech</t>
  </si>
  <si>
    <t>-1140369911</t>
  </si>
  <si>
    <t>VRN7</t>
  </si>
  <si>
    <t>Provozní vlivy</t>
  </si>
  <si>
    <t>072002000</t>
  </si>
  <si>
    <t>Silniční provoz - dočasné dopravní značení</t>
  </si>
  <si>
    <t>753835070</t>
  </si>
  <si>
    <t>Geodetické práce po výstavbě, vč.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</si>
</sst>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2" xfId="0" applyNumberFormat="1" applyFont="1" applyBorder="1"/>
    <xf numFmtId="166" fontId="34" fillId="0" borderId="13" xfId="0" applyNumberFormat="1" applyFont="1" applyBorder="1"/>
    <xf numFmtId="4" fontId="35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4" workbookViewId="0">
      <selection activeCell="AE9" sqref="AE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22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>
      <c r="B5" s="20"/>
      <c r="D5" s="24" t="s">
        <v>13</v>
      </c>
      <c r="K5" s="23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20"/>
      <c r="BE5" s="240" t="s">
        <v>14</v>
      </c>
      <c r="BS5" s="17" t="s">
        <v>6</v>
      </c>
    </row>
    <row r="6" spans="1:74" ht="36.950000000000003" customHeight="1">
      <c r="B6" s="20"/>
      <c r="D6" s="26" t="s">
        <v>15</v>
      </c>
      <c r="K6" s="234" t="s">
        <v>16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20"/>
      <c r="BE6" s="241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41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41"/>
      <c r="BS8" s="17" t="s">
        <v>6</v>
      </c>
    </row>
    <row r="9" spans="1:74" ht="14.45" customHeight="1">
      <c r="B9" s="20"/>
      <c r="AR9" s="20"/>
      <c r="BE9" s="241"/>
      <c r="BS9" s="17" t="s">
        <v>6</v>
      </c>
    </row>
    <row r="10" spans="1:74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41"/>
      <c r="BS10" s="17" t="s">
        <v>6</v>
      </c>
    </row>
    <row r="11" spans="1:74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1:74" ht="6.95" customHeight="1">
      <c r="B12" s="20"/>
      <c r="AR12" s="20"/>
      <c r="BE12" s="241"/>
      <c r="BS12" s="17" t="s">
        <v>6</v>
      </c>
    </row>
    <row r="13" spans="1:74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41"/>
      <c r="BS13" s="17" t="s">
        <v>6</v>
      </c>
    </row>
    <row r="14" spans="1:74" ht="12.75">
      <c r="B14" s="20"/>
      <c r="E14" s="235" t="s">
        <v>28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7" t="s">
        <v>26</v>
      </c>
      <c r="AN14" s="29" t="s">
        <v>28</v>
      </c>
      <c r="AR14" s="20"/>
      <c r="BE14" s="241"/>
      <c r="BS14" s="17" t="s">
        <v>6</v>
      </c>
    </row>
    <row r="15" spans="1:74" ht="6.95" customHeight="1">
      <c r="B15" s="20"/>
      <c r="AR15" s="20"/>
      <c r="BE15" s="241"/>
      <c r="BS15" s="17" t="s">
        <v>3</v>
      </c>
    </row>
    <row r="16" spans="1:74" ht="12" customHeight="1">
      <c r="B16" s="20"/>
      <c r="D16" s="27" t="s">
        <v>29</v>
      </c>
      <c r="AK16" s="27" t="s">
        <v>24</v>
      </c>
      <c r="AN16" s="25" t="s">
        <v>30</v>
      </c>
      <c r="AR16" s="20"/>
      <c r="BE16" s="241"/>
      <c r="BS16" s="17" t="s">
        <v>3</v>
      </c>
    </row>
    <row r="17" spans="2:71" ht="18.399999999999999" customHeight="1">
      <c r="B17" s="20"/>
      <c r="E17" s="25" t="s">
        <v>31</v>
      </c>
      <c r="AK17" s="27" t="s">
        <v>26</v>
      </c>
      <c r="AN17" s="25" t="s">
        <v>1</v>
      </c>
      <c r="AR17" s="20"/>
      <c r="BE17" s="241"/>
      <c r="BS17" s="17" t="s">
        <v>32</v>
      </c>
    </row>
    <row r="18" spans="2:71" ht="6.95" customHeight="1">
      <c r="B18" s="20"/>
      <c r="AR18" s="20"/>
      <c r="BE18" s="241"/>
      <c r="BS18" s="17" t="s">
        <v>6</v>
      </c>
    </row>
    <row r="19" spans="2:71" ht="12" customHeight="1">
      <c r="B19" s="20"/>
      <c r="D19" s="27" t="s">
        <v>33</v>
      </c>
      <c r="AK19" s="27" t="s">
        <v>24</v>
      </c>
      <c r="AN19" s="25" t="s">
        <v>1</v>
      </c>
      <c r="AR19" s="20"/>
      <c r="BE19" s="241"/>
      <c r="BS19" s="17" t="s">
        <v>6</v>
      </c>
    </row>
    <row r="20" spans="2:71" ht="18.399999999999999" customHeight="1">
      <c r="B20" s="20"/>
      <c r="E20" s="25" t="s">
        <v>34</v>
      </c>
      <c r="AK20" s="27" t="s">
        <v>26</v>
      </c>
      <c r="AN20" s="25" t="s">
        <v>1</v>
      </c>
      <c r="AR20" s="20"/>
      <c r="BE20" s="241"/>
      <c r="BS20" s="17" t="s">
        <v>32</v>
      </c>
    </row>
    <row r="21" spans="2:71" ht="6.95" customHeight="1">
      <c r="B21" s="20"/>
      <c r="AR21" s="20"/>
      <c r="BE21" s="241"/>
    </row>
    <row r="22" spans="2:71" ht="12" customHeight="1">
      <c r="B22" s="20"/>
      <c r="D22" s="27" t="s">
        <v>35</v>
      </c>
      <c r="AR22" s="20"/>
      <c r="BE22" s="241"/>
    </row>
    <row r="23" spans="2:71" ht="16.5" customHeight="1">
      <c r="B23" s="20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20"/>
      <c r="BE23" s="241"/>
    </row>
    <row r="24" spans="2:71" ht="6.95" customHeight="1">
      <c r="B24" s="20"/>
      <c r="AR24" s="20"/>
      <c r="BE24" s="241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2:71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3">
        <f>ROUND(AG94,2)</f>
        <v>0</v>
      </c>
      <c r="AL26" s="244"/>
      <c r="AM26" s="244"/>
      <c r="AN26" s="244"/>
      <c r="AO26" s="244"/>
      <c r="AR26" s="32"/>
      <c r="BE26" s="241"/>
    </row>
    <row r="27" spans="2:71" s="1" customFormat="1" ht="6.95" customHeight="1">
      <c r="B27" s="32"/>
      <c r="AR27" s="32"/>
      <c r="BE27" s="241"/>
    </row>
    <row r="28" spans="2:71" s="1" customFormat="1" ht="12.75">
      <c r="B28" s="32"/>
      <c r="L28" s="238" t="s">
        <v>37</v>
      </c>
      <c r="M28" s="238"/>
      <c r="N28" s="238"/>
      <c r="O28" s="238"/>
      <c r="P28" s="238"/>
      <c r="W28" s="238" t="s">
        <v>38</v>
      </c>
      <c r="X28" s="238"/>
      <c r="Y28" s="238"/>
      <c r="Z28" s="238"/>
      <c r="AA28" s="238"/>
      <c r="AB28" s="238"/>
      <c r="AC28" s="238"/>
      <c r="AD28" s="238"/>
      <c r="AE28" s="238"/>
      <c r="AK28" s="238" t="s">
        <v>39</v>
      </c>
      <c r="AL28" s="238"/>
      <c r="AM28" s="238"/>
      <c r="AN28" s="238"/>
      <c r="AO28" s="238"/>
      <c r="AR28" s="32"/>
      <c r="BE28" s="241"/>
    </row>
    <row r="29" spans="2:71" s="2" customFormat="1" ht="14.45" customHeight="1">
      <c r="B29" s="36"/>
      <c r="D29" s="27" t="s">
        <v>40</v>
      </c>
      <c r="F29" s="27" t="s">
        <v>41</v>
      </c>
      <c r="L29" s="214">
        <v>0.21</v>
      </c>
      <c r="M29" s="215"/>
      <c r="N29" s="215"/>
      <c r="O29" s="215"/>
      <c r="P29" s="215"/>
      <c r="W29" s="239">
        <f>ROUND(AZ94, 2)</f>
        <v>0</v>
      </c>
      <c r="X29" s="215"/>
      <c r="Y29" s="215"/>
      <c r="Z29" s="215"/>
      <c r="AA29" s="215"/>
      <c r="AB29" s="215"/>
      <c r="AC29" s="215"/>
      <c r="AD29" s="215"/>
      <c r="AE29" s="215"/>
      <c r="AK29" s="239">
        <f>ROUND(AV94, 2)</f>
        <v>0</v>
      </c>
      <c r="AL29" s="215"/>
      <c r="AM29" s="215"/>
      <c r="AN29" s="215"/>
      <c r="AO29" s="215"/>
      <c r="AR29" s="36"/>
      <c r="BE29" s="242"/>
    </row>
    <row r="30" spans="2:71" s="2" customFormat="1" ht="14.45" customHeight="1">
      <c r="B30" s="36"/>
      <c r="F30" s="27" t="s">
        <v>42</v>
      </c>
      <c r="L30" s="214">
        <v>0.15</v>
      </c>
      <c r="M30" s="215"/>
      <c r="N30" s="215"/>
      <c r="O30" s="215"/>
      <c r="P30" s="215"/>
      <c r="W30" s="239">
        <f>ROUND(BA94, 2)</f>
        <v>0</v>
      </c>
      <c r="X30" s="215"/>
      <c r="Y30" s="215"/>
      <c r="Z30" s="215"/>
      <c r="AA30" s="215"/>
      <c r="AB30" s="215"/>
      <c r="AC30" s="215"/>
      <c r="AD30" s="215"/>
      <c r="AE30" s="215"/>
      <c r="AK30" s="239">
        <f>ROUND(AW94, 2)</f>
        <v>0</v>
      </c>
      <c r="AL30" s="215"/>
      <c r="AM30" s="215"/>
      <c r="AN30" s="215"/>
      <c r="AO30" s="215"/>
      <c r="AR30" s="36"/>
      <c r="BE30" s="242"/>
    </row>
    <row r="31" spans="2:71" s="2" customFormat="1" ht="14.45" hidden="1" customHeight="1">
      <c r="B31" s="36"/>
      <c r="F31" s="27" t="s">
        <v>43</v>
      </c>
      <c r="L31" s="214">
        <v>0.21</v>
      </c>
      <c r="M31" s="215"/>
      <c r="N31" s="215"/>
      <c r="O31" s="215"/>
      <c r="P31" s="215"/>
      <c r="W31" s="239">
        <f>ROUND(BB94, 2)</f>
        <v>0</v>
      </c>
      <c r="X31" s="215"/>
      <c r="Y31" s="215"/>
      <c r="Z31" s="215"/>
      <c r="AA31" s="215"/>
      <c r="AB31" s="215"/>
      <c r="AC31" s="215"/>
      <c r="AD31" s="215"/>
      <c r="AE31" s="215"/>
      <c r="AK31" s="239">
        <v>0</v>
      </c>
      <c r="AL31" s="215"/>
      <c r="AM31" s="215"/>
      <c r="AN31" s="215"/>
      <c r="AO31" s="215"/>
      <c r="AR31" s="36"/>
      <c r="BE31" s="242"/>
    </row>
    <row r="32" spans="2:71" s="2" customFormat="1" ht="14.45" hidden="1" customHeight="1">
      <c r="B32" s="36"/>
      <c r="F32" s="27" t="s">
        <v>44</v>
      </c>
      <c r="L32" s="214">
        <v>0.15</v>
      </c>
      <c r="M32" s="215"/>
      <c r="N32" s="215"/>
      <c r="O32" s="215"/>
      <c r="P32" s="215"/>
      <c r="W32" s="239">
        <f>ROUND(BC94, 2)</f>
        <v>0</v>
      </c>
      <c r="X32" s="215"/>
      <c r="Y32" s="215"/>
      <c r="Z32" s="215"/>
      <c r="AA32" s="215"/>
      <c r="AB32" s="215"/>
      <c r="AC32" s="215"/>
      <c r="AD32" s="215"/>
      <c r="AE32" s="215"/>
      <c r="AK32" s="239">
        <v>0</v>
      </c>
      <c r="AL32" s="215"/>
      <c r="AM32" s="215"/>
      <c r="AN32" s="215"/>
      <c r="AO32" s="215"/>
      <c r="AR32" s="36"/>
      <c r="BE32" s="242"/>
    </row>
    <row r="33" spans="2:57" s="2" customFormat="1" ht="14.45" hidden="1" customHeight="1">
      <c r="B33" s="36"/>
      <c r="F33" s="27" t="s">
        <v>45</v>
      </c>
      <c r="L33" s="214">
        <v>0</v>
      </c>
      <c r="M33" s="215"/>
      <c r="N33" s="215"/>
      <c r="O33" s="215"/>
      <c r="P33" s="215"/>
      <c r="W33" s="239">
        <f>ROUND(BD94, 2)</f>
        <v>0</v>
      </c>
      <c r="X33" s="215"/>
      <c r="Y33" s="215"/>
      <c r="Z33" s="215"/>
      <c r="AA33" s="215"/>
      <c r="AB33" s="215"/>
      <c r="AC33" s="215"/>
      <c r="AD33" s="215"/>
      <c r="AE33" s="215"/>
      <c r="AK33" s="239">
        <v>0</v>
      </c>
      <c r="AL33" s="215"/>
      <c r="AM33" s="215"/>
      <c r="AN33" s="215"/>
      <c r="AO33" s="215"/>
      <c r="AR33" s="36"/>
      <c r="BE33" s="242"/>
    </row>
    <row r="34" spans="2:57" s="1" customFormat="1" ht="6.95" customHeight="1">
      <c r="B34" s="32"/>
      <c r="AR34" s="32"/>
      <c r="BE34" s="241"/>
    </row>
    <row r="35" spans="2:57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18" t="s">
        <v>48</v>
      </c>
      <c r="Y35" s="219"/>
      <c r="Z35" s="219"/>
      <c r="AA35" s="219"/>
      <c r="AB35" s="219"/>
      <c r="AC35" s="39"/>
      <c r="AD35" s="39"/>
      <c r="AE35" s="39"/>
      <c r="AF35" s="39"/>
      <c r="AG35" s="39"/>
      <c r="AH35" s="39"/>
      <c r="AI35" s="39"/>
      <c r="AJ35" s="39"/>
      <c r="AK35" s="220">
        <f>SUM(AK26:AK33)</f>
        <v>0</v>
      </c>
      <c r="AL35" s="219"/>
      <c r="AM35" s="219"/>
      <c r="AN35" s="219"/>
      <c r="AO35" s="221"/>
      <c r="AP35" s="37"/>
      <c r="AQ35" s="37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1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1" s="1" customFormat="1" ht="24.95" customHeight="1">
      <c r="B82" s="32"/>
      <c r="C82" s="21" t="s">
        <v>55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48"/>
      <c r="C84" s="27" t="s">
        <v>13</v>
      </c>
      <c r="L84" s="3">
        <f>K5</f>
        <v>0</v>
      </c>
      <c r="AR84" s="48"/>
    </row>
    <row r="85" spans="1:91" s="4" customFormat="1" ht="36.950000000000003" customHeight="1">
      <c r="B85" s="49"/>
      <c r="C85" s="50" t="s">
        <v>15</v>
      </c>
      <c r="L85" s="230" t="str">
        <f>K6</f>
        <v>Úprava levostranného přítoku Stranického potoka délka 0,070km -III,etapa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R85" s="49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19</v>
      </c>
      <c r="L87" s="51" t="str">
        <f>IF(K8="","",K8)</f>
        <v>Straník</v>
      </c>
      <c r="AI87" s="27" t="s">
        <v>21</v>
      </c>
      <c r="AM87" s="232" t="str">
        <f>IF(AN8= "","",AN8)</f>
        <v>29. 3. 2019</v>
      </c>
      <c r="AN87" s="232"/>
      <c r="AR87" s="32"/>
    </row>
    <row r="88" spans="1:91" s="1" customFormat="1" ht="6.95" customHeight="1">
      <c r="B88" s="32"/>
      <c r="AR88" s="32"/>
    </row>
    <row r="89" spans="1:91" s="1" customFormat="1" ht="27.95" customHeight="1">
      <c r="B89" s="32"/>
      <c r="C89" s="27" t="s">
        <v>23</v>
      </c>
      <c r="L89" s="3" t="str">
        <f>IF(E11= "","",E11)</f>
        <v>Město Nový Jičín</v>
      </c>
      <c r="AI89" s="27" t="s">
        <v>29</v>
      </c>
      <c r="AM89" s="228" t="str">
        <f>IF(E17="","",E17)</f>
        <v>Projekční a inženýrská činnost Groman a spol.,s.r</v>
      </c>
      <c r="AN89" s="229"/>
      <c r="AO89" s="229"/>
      <c r="AP89" s="229"/>
      <c r="AR89" s="32"/>
      <c r="AS89" s="224" t="s">
        <v>56</v>
      </c>
      <c r="AT89" s="225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1" customFormat="1" ht="15.2" customHeight="1">
      <c r="B90" s="32"/>
      <c r="C90" s="27" t="s">
        <v>27</v>
      </c>
      <c r="L90" s="3" t="str">
        <f>IF(E14= "Vyplň údaj","",E14)</f>
        <v/>
      </c>
      <c r="AI90" s="27" t="s">
        <v>33</v>
      </c>
      <c r="AM90" s="228" t="str">
        <f>IF(E20="","",E20)</f>
        <v>Fajfrová Irena</v>
      </c>
      <c r="AN90" s="229"/>
      <c r="AO90" s="229"/>
      <c r="AP90" s="229"/>
      <c r="AR90" s="32"/>
      <c r="AS90" s="226"/>
      <c r="AT90" s="227"/>
      <c r="BD90" s="56"/>
    </row>
    <row r="91" spans="1:91" s="1" customFormat="1" ht="10.9" customHeight="1">
      <c r="B91" s="32"/>
      <c r="AR91" s="32"/>
      <c r="AS91" s="226"/>
      <c r="AT91" s="227"/>
      <c r="BD91" s="56"/>
    </row>
    <row r="92" spans="1:91" s="1" customFormat="1" ht="29.25" customHeight="1">
      <c r="B92" s="32"/>
      <c r="C92" s="209" t="s">
        <v>57</v>
      </c>
      <c r="D92" s="210"/>
      <c r="E92" s="210"/>
      <c r="F92" s="210"/>
      <c r="G92" s="210"/>
      <c r="H92" s="57"/>
      <c r="I92" s="211" t="s">
        <v>58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7" t="s">
        <v>59</v>
      </c>
      <c r="AH92" s="210"/>
      <c r="AI92" s="210"/>
      <c r="AJ92" s="210"/>
      <c r="AK92" s="210"/>
      <c r="AL92" s="210"/>
      <c r="AM92" s="210"/>
      <c r="AN92" s="211" t="s">
        <v>60</v>
      </c>
      <c r="AO92" s="210"/>
      <c r="AP92" s="216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1:91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5" customFormat="1" ht="32.450000000000003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7">
        <f>ROUND(SUM(AG95:AG97),2)</f>
        <v>0</v>
      </c>
      <c r="AH94" s="207"/>
      <c r="AI94" s="207"/>
      <c r="AJ94" s="207"/>
      <c r="AK94" s="207"/>
      <c r="AL94" s="207"/>
      <c r="AM94" s="207"/>
      <c r="AN94" s="208">
        <f>SUM(AG94,AT94)</f>
        <v>0</v>
      </c>
      <c r="AO94" s="208"/>
      <c r="AP94" s="208"/>
      <c r="AQ94" s="67" t="s">
        <v>1</v>
      </c>
      <c r="AR94" s="63"/>
      <c r="AS94" s="68">
        <f>ROUND(SUM(AS95:AS97),2)</f>
        <v>0</v>
      </c>
      <c r="AT94" s="69">
        <f>ROUND(SUM(AV94:AW94),2)</f>
        <v>0</v>
      </c>
      <c r="AU94" s="70">
        <f>ROUND(SUM(AU95:AU97),5)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ROUND(SUM(AZ95:AZ97),2)</f>
        <v>0</v>
      </c>
      <c r="BA94" s="69">
        <f>ROUND(SUM(BA95:BA97),2)</f>
        <v>0</v>
      </c>
      <c r="BB94" s="69">
        <f>ROUND(SUM(BB95:BB97),2)</f>
        <v>0</v>
      </c>
      <c r="BC94" s="69">
        <f>ROUND(SUM(BC95:BC97),2)</f>
        <v>0</v>
      </c>
      <c r="BD94" s="71">
        <f>ROUND(SUM(BD95:BD97),2)</f>
        <v>0</v>
      </c>
      <c r="BS94" s="72" t="s">
        <v>75</v>
      </c>
      <c r="BT94" s="72" t="s">
        <v>76</v>
      </c>
      <c r="BU94" s="73" t="s">
        <v>77</v>
      </c>
      <c r="BV94" s="72" t="s">
        <v>78</v>
      </c>
      <c r="BW94" s="72" t="s">
        <v>4</v>
      </c>
      <c r="BX94" s="72" t="s">
        <v>79</v>
      </c>
      <c r="CL94" s="72" t="s">
        <v>1</v>
      </c>
    </row>
    <row r="95" spans="1:91" s="6" customFormat="1" ht="27" customHeight="1">
      <c r="A95" s="74" t="s">
        <v>80</v>
      </c>
      <c r="B95" s="75"/>
      <c r="C95" s="76"/>
      <c r="D95" s="206" t="s">
        <v>81</v>
      </c>
      <c r="E95" s="206"/>
      <c r="F95" s="206"/>
      <c r="G95" s="206"/>
      <c r="H95" s="206"/>
      <c r="I95" s="77"/>
      <c r="J95" s="206" t="s">
        <v>82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12">
        <f>'001 - 01 - SO 01 Úprava p...'!J30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78" t="s">
        <v>83</v>
      </c>
      <c r="AR95" s="75"/>
      <c r="AS95" s="79">
        <v>0</v>
      </c>
      <c r="AT95" s="80">
        <f>ROUND(SUM(AV95:AW95),2)</f>
        <v>0</v>
      </c>
      <c r="AU95" s="81">
        <f>'001 - 01 - SO 01 Úprava p...'!P123</f>
        <v>0</v>
      </c>
      <c r="AV95" s="80">
        <f>'001 - 01 - SO 01 Úprava p...'!J33</f>
        <v>0</v>
      </c>
      <c r="AW95" s="80">
        <f>'001 - 01 - SO 01 Úprava p...'!J34</f>
        <v>0</v>
      </c>
      <c r="AX95" s="80">
        <f>'001 - 01 - SO 01 Úprava p...'!J35</f>
        <v>0</v>
      </c>
      <c r="AY95" s="80">
        <f>'001 - 01 - SO 01 Úprava p...'!J36</f>
        <v>0</v>
      </c>
      <c r="AZ95" s="80">
        <f>'001 - 01 - SO 01 Úprava p...'!F33</f>
        <v>0</v>
      </c>
      <c r="BA95" s="80">
        <f>'001 - 01 - SO 01 Úprava p...'!F34</f>
        <v>0</v>
      </c>
      <c r="BB95" s="80">
        <f>'001 - 01 - SO 01 Úprava p...'!F35</f>
        <v>0</v>
      </c>
      <c r="BC95" s="80">
        <f>'001 - 01 - SO 01 Úprava p...'!F36</f>
        <v>0</v>
      </c>
      <c r="BD95" s="82">
        <f>'001 - 01 - SO 01 Úprava p...'!F37</f>
        <v>0</v>
      </c>
      <c r="BT95" s="83" t="s">
        <v>84</v>
      </c>
      <c r="BV95" s="83" t="s">
        <v>78</v>
      </c>
      <c r="BW95" s="83" t="s">
        <v>85</v>
      </c>
      <c r="BX95" s="83" t="s">
        <v>4</v>
      </c>
      <c r="CL95" s="83" t="s">
        <v>1</v>
      </c>
      <c r="CM95" s="83" t="s">
        <v>86</v>
      </c>
    </row>
    <row r="96" spans="1:91" s="6" customFormat="1" ht="27" customHeight="1">
      <c r="A96" s="74" t="s">
        <v>80</v>
      </c>
      <c r="B96" s="75"/>
      <c r="C96" s="76"/>
      <c r="D96" s="206" t="s">
        <v>87</v>
      </c>
      <c r="E96" s="206"/>
      <c r="F96" s="206"/>
      <c r="G96" s="206"/>
      <c r="H96" s="206"/>
      <c r="I96" s="77"/>
      <c r="J96" s="206" t="s">
        <v>88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12">
        <f>'002 - 02 - SO 02 Stavební...'!J30</f>
        <v>0</v>
      </c>
      <c r="AH96" s="213"/>
      <c r="AI96" s="213"/>
      <c r="AJ96" s="213"/>
      <c r="AK96" s="213"/>
      <c r="AL96" s="213"/>
      <c r="AM96" s="213"/>
      <c r="AN96" s="212">
        <f>SUM(AG96,AT96)</f>
        <v>0</v>
      </c>
      <c r="AO96" s="213"/>
      <c r="AP96" s="213"/>
      <c r="AQ96" s="78" t="s">
        <v>83</v>
      </c>
      <c r="AR96" s="75"/>
      <c r="AS96" s="79">
        <v>0</v>
      </c>
      <c r="AT96" s="80">
        <f>ROUND(SUM(AV96:AW96),2)</f>
        <v>0</v>
      </c>
      <c r="AU96" s="81">
        <f>'002 - 02 - SO 02 Stavební...'!P121</f>
        <v>0</v>
      </c>
      <c r="AV96" s="80">
        <f>'002 - 02 - SO 02 Stavební...'!J33</f>
        <v>0</v>
      </c>
      <c r="AW96" s="80">
        <f>'002 - 02 - SO 02 Stavební...'!J34</f>
        <v>0</v>
      </c>
      <c r="AX96" s="80">
        <f>'002 - 02 - SO 02 Stavební...'!J35</f>
        <v>0</v>
      </c>
      <c r="AY96" s="80">
        <f>'002 - 02 - SO 02 Stavební...'!J36</f>
        <v>0</v>
      </c>
      <c r="AZ96" s="80">
        <f>'002 - 02 - SO 02 Stavební...'!F33</f>
        <v>0</v>
      </c>
      <c r="BA96" s="80">
        <f>'002 - 02 - SO 02 Stavební...'!F34</f>
        <v>0</v>
      </c>
      <c r="BB96" s="80">
        <f>'002 - 02 - SO 02 Stavební...'!F35</f>
        <v>0</v>
      </c>
      <c r="BC96" s="80">
        <f>'002 - 02 - SO 02 Stavební...'!F36</f>
        <v>0</v>
      </c>
      <c r="BD96" s="82">
        <f>'002 - 02 - SO 02 Stavební...'!F37</f>
        <v>0</v>
      </c>
      <c r="BT96" s="83" t="s">
        <v>84</v>
      </c>
      <c r="BV96" s="83" t="s">
        <v>78</v>
      </c>
      <c r="BW96" s="83" t="s">
        <v>89</v>
      </c>
      <c r="BX96" s="83" t="s">
        <v>4</v>
      </c>
      <c r="CL96" s="83" t="s">
        <v>1</v>
      </c>
      <c r="CM96" s="83" t="s">
        <v>86</v>
      </c>
    </row>
    <row r="97" spans="1:91" s="6" customFormat="1" ht="16.5" customHeight="1">
      <c r="A97" s="74" t="s">
        <v>80</v>
      </c>
      <c r="B97" s="75"/>
      <c r="C97" s="76"/>
      <c r="D97" s="206" t="s">
        <v>90</v>
      </c>
      <c r="E97" s="206"/>
      <c r="F97" s="206"/>
      <c r="G97" s="206"/>
      <c r="H97" s="206"/>
      <c r="I97" s="77"/>
      <c r="J97" s="206" t="s">
        <v>91</v>
      </c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12">
        <f>'003 - Vedlejší rozpočtové...'!J30</f>
        <v>0</v>
      </c>
      <c r="AH97" s="213"/>
      <c r="AI97" s="213"/>
      <c r="AJ97" s="213"/>
      <c r="AK97" s="213"/>
      <c r="AL97" s="213"/>
      <c r="AM97" s="213"/>
      <c r="AN97" s="212">
        <f>SUM(AG97,AT97)</f>
        <v>0</v>
      </c>
      <c r="AO97" s="213"/>
      <c r="AP97" s="213"/>
      <c r="AQ97" s="78" t="s">
        <v>83</v>
      </c>
      <c r="AR97" s="75"/>
      <c r="AS97" s="84">
        <v>0</v>
      </c>
      <c r="AT97" s="85">
        <f>ROUND(SUM(AV97:AW97),2)</f>
        <v>0</v>
      </c>
      <c r="AU97" s="86">
        <f>'003 - Vedlejší rozpočtové...'!P121</f>
        <v>0</v>
      </c>
      <c r="AV97" s="85">
        <f>'003 - Vedlejší rozpočtové...'!J33</f>
        <v>0</v>
      </c>
      <c r="AW97" s="85">
        <f>'003 - Vedlejší rozpočtové...'!J34</f>
        <v>0</v>
      </c>
      <c r="AX97" s="85">
        <f>'003 - Vedlejší rozpočtové...'!J35</f>
        <v>0</v>
      </c>
      <c r="AY97" s="85">
        <f>'003 - Vedlejší rozpočtové...'!J36</f>
        <v>0</v>
      </c>
      <c r="AZ97" s="85">
        <f>'003 - Vedlejší rozpočtové...'!F33</f>
        <v>0</v>
      </c>
      <c r="BA97" s="85">
        <f>'003 - Vedlejší rozpočtové...'!F34</f>
        <v>0</v>
      </c>
      <c r="BB97" s="85">
        <f>'003 - Vedlejší rozpočtové...'!F35</f>
        <v>0</v>
      </c>
      <c r="BC97" s="85">
        <f>'003 - Vedlejší rozpočtové...'!F36</f>
        <v>0</v>
      </c>
      <c r="BD97" s="87">
        <f>'003 - Vedlejší rozpočtové...'!F37</f>
        <v>0</v>
      </c>
      <c r="BT97" s="83" t="s">
        <v>84</v>
      </c>
      <c r="BV97" s="83" t="s">
        <v>78</v>
      </c>
      <c r="BW97" s="83" t="s">
        <v>92</v>
      </c>
      <c r="BX97" s="83" t="s">
        <v>4</v>
      </c>
      <c r="CL97" s="83" t="s">
        <v>1</v>
      </c>
      <c r="CM97" s="83" t="s">
        <v>86</v>
      </c>
    </row>
    <row r="98" spans="1:91" s="1" customFormat="1" ht="30" customHeight="1">
      <c r="B98" s="32"/>
      <c r="AR98" s="32"/>
    </row>
    <row r="99" spans="1:91" s="1" customFormat="1" ht="6.9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2"/>
    </row>
  </sheetData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</mergeCells>
  <hyperlinks>
    <hyperlink ref="A95" location="'001 - 01 - SO 01 Úprava p...'!C2" display="/"/>
    <hyperlink ref="A96" location="'002 - 02 - SO 02 Stavební...'!C2" display="/"/>
    <hyperlink ref="A97" location="'003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3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85</v>
      </c>
      <c r="AZ2" s="89" t="s">
        <v>93</v>
      </c>
      <c r="BA2" s="89" t="s">
        <v>1</v>
      </c>
      <c r="BB2" s="89" t="s">
        <v>1</v>
      </c>
      <c r="BC2" s="89" t="s">
        <v>94</v>
      </c>
      <c r="BD2" s="89" t="s">
        <v>86</v>
      </c>
    </row>
    <row r="3" spans="2:56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86</v>
      </c>
      <c r="AZ3" s="89" t="s">
        <v>95</v>
      </c>
      <c r="BA3" s="89" t="s">
        <v>1</v>
      </c>
      <c r="BB3" s="89" t="s">
        <v>1</v>
      </c>
      <c r="BC3" s="89" t="s">
        <v>96</v>
      </c>
      <c r="BD3" s="89" t="s">
        <v>86</v>
      </c>
    </row>
    <row r="4" spans="2:56" ht="24.95" customHeight="1">
      <c r="B4" s="20"/>
      <c r="D4" s="21" t="s">
        <v>97</v>
      </c>
      <c r="L4" s="20"/>
      <c r="M4" s="91" t="s">
        <v>10</v>
      </c>
      <c r="AT4" s="17" t="s">
        <v>3</v>
      </c>
      <c r="AZ4" s="89" t="s">
        <v>98</v>
      </c>
      <c r="BA4" s="89" t="s">
        <v>1</v>
      </c>
      <c r="BB4" s="89" t="s">
        <v>1</v>
      </c>
      <c r="BC4" s="89" t="s">
        <v>99</v>
      </c>
      <c r="BD4" s="89" t="s">
        <v>86</v>
      </c>
    </row>
    <row r="5" spans="2:56" ht="6.95" customHeight="1">
      <c r="B5" s="20"/>
      <c r="L5" s="20"/>
      <c r="AZ5" s="89" t="s">
        <v>100</v>
      </c>
      <c r="BA5" s="89" t="s">
        <v>1</v>
      </c>
      <c r="BB5" s="89" t="s">
        <v>1</v>
      </c>
      <c r="BC5" s="89" t="s">
        <v>101</v>
      </c>
      <c r="BD5" s="89" t="s">
        <v>86</v>
      </c>
    </row>
    <row r="6" spans="2:56" ht="12" customHeight="1">
      <c r="B6" s="20"/>
      <c r="D6" s="27" t="s">
        <v>15</v>
      </c>
      <c r="L6" s="20"/>
      <c r="AZ6" s="89" t="s">
        <v>102</v>
      </c>
      <c r="BA6" s="89" t="s">
        <v>1</v>
      </c>
      <c r="BB6" s="89" t="s">
        <v>1</v>
      </c>
      <c r="BC6" s="89" t="s">
        <v>103</v>
      </c>
      <c r="BD6" s="89" t="s">
        <v>86</v>
      </c>
    </row>
    <row r="7" spans="2:56" ht="16.5" customHeight="1">
      <c r="B7" s="20"/>
      <c r="E7" s="246" t="str">
        <f>'Rekapitulace stavby'!K6</f>
        <v>Úprava levostranného přítoku Stranického potoka délka 0,070km -III,etapa</v>
      </c>
      <c r="F7" s="247"/>
      <c r="G7" s="247"/>
      <c r="H7" s="247"/>
      <c r="L7" s="20"/>
      <c r="AZ7" s="89" t="s">
        <v>104</v>
      </c>
      <c r="BA7" s="89" t="s">
        <v>1</v>
      </c>
      <c r="BB7" s="89" t="s">
        <v>1</v>
      </c>
      <c r="BC7" s="89" t="s">
        <v>105</v>
      </c>
      <c r="BD7" s="89" t="s">
        <v>86</v>
      </c>
    </row>
    <row r="8" spans="2:56" s="1" customFormat="1" ht="12" customHeight="1">
      <c r="B8" s="32"/>
      <c r="D8" s="27" t="s">
        <v>106</v>
      </c>
      <c r="I8" s="92"/>
      <c r="L8" s="32"/>
    </row>
    <row r="9" spans="2:56" s="1" customFormat="1" ht="36.950000000000003" customHeight="1">
      <c r="B9" s="32"/>
      <c r="E9" s="230" t="s">
        <v>107</v>
      </c>
      <c r="F9" s="245"/>
      <c r="G9" s="245"/>
      <c r="H9" s="245"/>
      <c r="I9" s="92"/>
      <c r="L9" s="32"/>
    </row>
    <row r="10" spans="2:56" s="1" customFormat="1">
      <c r="B10" s="32"/>
      <c r="I10" s="92"/>
      <c r="L10" s="32"/>
    </row>
    <row r="11" spans="2:56" s="1" customFormat="1" ht="12" customHeight="1">
      <c r="B11" s="32"/>
      <c r="D11" s="27" t="s">
        <v>17</v>
      </c>
      <c r="F11" s="25" t="s">
        <v>1</v>
      </c>
      <c r="I11" s="93" t="s">
        <v>18</v>
      </c>
      <c r="J11" s="25" t="s">
        <v>1</v>
      </c>
      <c r="L11" s="32"/>
    </row>
    <row r="12" spans="2:56" s="1" customFormat="1" ht="12" customHeight="1">
      <c r="B12" s="32"/>
      <c r="D12" s="27" t="s">
        <v>19</v>
      </c>
      <c r="F12" s="25" t="s">
        <v>20</v>
      </c>
      <c r="I12" s="93" t="s">
        <v>21</v>
      </c>
      <c r="J12" s="52" t="str">
        <f>'Rekapitulace stavby'!AN8</f>
        <v>29. 3. 2019</v>
      </c>
      <c r="L12" s="32"/>
    </row>
    <row r="13" spans="2:56" s="1" customFormat="1" ht="10.9" customHeight="1">
      <c r="B13" s="32"/>
      <c r="I13" s="92"/>
      <c r="L13" s="32"/>
    </row>
    <row r="14" spans="2:56" s="1" customFormat="1" ht="12" customHeight="1">
      <c r="B14" s="32"/>
      <c r="D14" s="27" t="s">
        <v>23</v>
      </c>
      <c r="I14" s="93" t="s">
        <v>24</v>
      </c>
      <c r="J14" s="25" t="s">
        <v>1</v>
      </c>
      <c r="L14" s="32"/>
    </row>
    <row r="15" spans="2:56" s="1" customFormat="1" ht="18" customHeight="1">
      <c r="B15" s="32"/>
      <c r="E15" s="25" t="s">
        <v>25</v>
      </c>
      <c r="I15" s="93" t="s">
        <v>26</v>
      </c>
      <c r="J15" s="25" t="s">
        <v>1</v>
      </c>
      <c r="L15" s="32"/>
    </row>
    <row r="16" spans="2:56" s="1" customFormat="1" ht="6.95" customHeight="1">
      <c r="B16" s="32"/>
      <c r="I16" s="92"/>
      <c r="L16" s="32"/>
    </row>
    <row r="17" spans="2:12" s="1" customFormat="1" ht="12" customHeight="1">
      <c r="B17" s="32"/>
      <c r="D17" s="27" t="s">
        <v>27</v>
      </c>
      <c r="I17" s="93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8" t="str">
        <f>'Rekapitulace stavby'!E14</f>
        <v>Vyplň údaj</v>
      </c>
      <c r="F18" s="233"/>
      <c r="G18" s="233"/>
      <c r="H18" s="233"/>
      <c r="I18" s="93" t="s">
        <v>26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2"/>
      <c r="L19" s="32"/>
    </row>
    <row r="20" spans="2:12" s="1" customFormat="1" ht="12" customHeight="1">
      <c r="B20" s="32"/>
      <c r="D20" s="27" t="s">
        <v>29</v>
      </c>
      <c r="I20" s="93" t="s">
        <v>24</v>
      </c>
      <c r="J20" s="25" t="s">
        <v>30</v>
      </c>
      <c r="L20" s="32"/>
    </row>
    <row r="21" spans="2:12" s="1" customFormat="1" ht="18" customHeight="1">
      <c r="B21" s="32"/>
      <c r="E21" s="25" t="s">
        <v>31</v>
      </c>
      <c r="I21" s="93" t="s">
        <v>26</v>
      </c>
      <c r="J21" s="25" t="s">
        <v>1</v>
      </c>
      <c r="L21" s="32"/>
    </row>
    <row r="22" spans="2:12" s="1" customFormat="1" ht="6.95" customHeight="1">
      <c r="B22" s="32"/>
      <c r="I22" s="92"/>
      <c r="L22" s="32"/>
    </row>
    <row r="23" spans="2:12" s="1" customFormat="1" ht="12" customHeight="1">
      <c r="B23" s="32"/>
      <c r="D23" s="27" t="s">
        <v>33</v>
      </c>
      <c r="I23" s="93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93" t="s">
        <v>26</v>
      </c>
      <c r="J24" s="25" t="s">
        <v>1</v>
      </c>
      <c r="L24" s="32"/>
    </row>
    <row r="25" spans="2:12" s="1" customFormat="1" ht="6.95" customHeight="1">
      <c r="B25" s="32"/>
      <c r="I25" s="92"/>
      <c r="L25" s="32"/>
    </row>
    <row r="26" spans="2:12" s="1" customFormat="1" ht="12" customHeight="1">
      <c r="B26" s="32"/>
      <c r="D26" s="27" t="s">
        <v>35</v>
      </c>
      <c r="I26" s="92"/>
      <c r="L26" s="32"/>
    </row>
    <row r="27" spans="2:12" s="7" customFormat="1" ht="16.5" customHeight="1">
      <c r="B27" s="94"/>
      <c r="E27" s="237" t="s">
        <v>1</v>
      </c>
      <c r="F27" s="237"/>
      <c r="G27" s="237"/>
      <c r="H27" s="237"/>
      <c r="I27" s="95"/>
      <c r="L27" s="94"/>
    </row>
    <row r="28" spans="2:12" s="1" customFormat="1" ht="6.95" customHeight="1">
      <c r="B28" s="32"/>
      <c r="I28" s="9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6"/>
      <c r="J29" s="53"/>
      <c r="K29" s="53"/>
      <c r="L29" s="32"/>
    </row>
    <row r="30" spans="2:12" s="1" customFormat="1" ht="25.35" customHeight="1">
      <c r="B30" s="32"/>
      <c r="D30" s="97" t="s">
        <v>36</v>
      </c>
      <c r="I30" s="92"/>
      <c r="J30" s="66">
        <f>ROUND(J123,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6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8" t="s">
        <v>37</v>
      </c>
      <c r="J32" s="35" t="s">
        <v>39</v>
      </c>
      <c r="L32" s="32"/>
    </row>
    <row r="33" spans="2:12" s="1" customFormat="1" ht="14.45" customHeight="1">
      <c r="B33" s="32"/>
      <c r="D33" s="55" t="s">
        <v>40</v>
      </c>
      <c r="E33" s="27" t="s">
        <v>41</v>
      </c>
      <c r="F33" s="99">
        <f>ROUND((SUM(BE123:BE252)),  2)</f>
        <v>0</v>
      </c>
      <c r="I33" s="100">
        <v>0.21</v>
      </c>
      <c r="J33" s="99">
        <f>ROUND(((SUM(BE123:BE252))*I33),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ROUND((SUM(BF123:BF252)),  2)</f>
        <v>0</v>
      </c>
      <c r="I34" s="100">
        <v>0.15</v>
      </c>
      <c r="J34" s="99">
        <f>ROUND(((SUM(BF123:BF252))*I34),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ROUND((SUM(BG123:BG252)),  2)</f>
        <v>0</v>
      </c>
      <c r="I35" s="100">
        <v>0.21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ROUND((SUM(BH123:BH252)),  2)</f>
        <v>0</v>
      </c>
      <c r="I36" s="100">
        <v>0.15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ROUND((SUM(BI123:BI252)),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2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hidden="1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hidden="1" customHeight="1">
      <c r="B82" s="32"/>
      <c r="C82" s="21" t="s">
        <v>108</v>
      </c>
      <c r="I82" s="92"/>
      <c r="L82" s="32"/>
    </row>
    <row r="83" spans="2:47" s="1" customFormat="1" ht="6.95" hidden="1" customHeight="1">
      <c r="B83" s="32"/>
      <c r="I83" s="92"/>
      <c r="L83" s="32"/>
    </row>
    <row r="84" spans="2:47" s="1" customFormat="1" ht="12" hidden="1" customHeight="1">
      <c r="B84" s="32"/>
      <c r="C84" s="27" t="s">
        <v>15</v>
      </c>
      <c r="I84" s="92"/>
      <c r="L84" s="32"/>
    </row>
    <row r="85" spans="2:47" s="1" customFormat="1" ht="16.5" hidden="1" customHeight="1">
      <c r="B85" s="32"/>
      <c r="E85" s="246" t="str">
        <f>E7</f>
        <v>Úprava levostranného přítoku Stranického potoka délka 0,070km -III,etapa</v>
      </c>
      <c r="F85" s="247"/>
      <c r="G85" s="247"/>
      <c r="H85" s="247"/>
      <c r="I85" s="92"/>
      <c r="L85" s="32"/>
    </row>
    <row r="86" spans="2:47" s="1" customFormat="1" ht="12" hidden="1" customHeight="1">
      <c r="B86" s="32"/>
      <c r="C86" s="27" t="s">
        <v>106</v>
      </c>
      <c r="I86" s="92"/>
      <c r="L86" s="32"/>
    </row>
    <row r="87" spans="2:47" s="1" customFormat="1" ht="16.5" hidden="1" customHeight="1">
      <c r="B87" s="32"/>
      <c r="E87" s="230" t="str">
        <f>E9</f>
        <v>001 - 01 - SO 01 Úprava průtočného profilu koryta potoka</v>
      </c>
      <c r="F87" s="245"/>
      <c r="G87" s="245"/>
      <c r="H87" s="245"/>
      <c r="I87" s="92"/>
      <c r="L87" s="32"/>
    </row>
    <row r="88" spans="2:47" s="1" customFormat="1" ht="6.95" hidden="1" customHeight="1">
      <c r="B88" s="32"/>
      <c r="I88" s="92"/>
      <c r="L88" s="32"/>
    </row>
    <row r="89" spans="2:47" s="1" customFormat="1" ht="12" hidden="1" customHeight="1">
      <c r="B89" s="32"/>
      <c r="C89" s="27" t="s">
        <v>19</v>
      </c>
      <c r="F89" s="25" t="str">
        <f>F12</f>
        <v>Straník</v>
      </c>
      <c r="I89" s="93" t="s">
        <v>21</v>
      </c>
      <c r="J89" s="52" t="str">
        <f>IF(J12="","",J12)</f>
        <v>29. 3. 2019</v>
      </c>
      <c r="L89" s="32"/>
    </row>
    <row r="90" spans="2:47" s="1" customFormat="1" ht="6.95" hidden="1" customHeight="1">
      <c r="B90" s="32"/>
      <c r="I90" s="92"/>
      <c r="L90" s="32"/>
    </row>
    <row r="91" spans="2:47" s="1" customFormat="1" ht="43.15" hidden="1" customHeight="1">
      <c r="B91" s="32"/>
      <c r="C91" s="27" t="s">
        <v>23</v>
      </c>
      <c r="F91" s="25" t="str">
        <f>E15</f>
        <v>Město Nový Jičín</v>
      </c>
      <c r="I91" s="93" t="s">
        <v>29</v>
      </c>
      <c r="J91" s="30" t="str">
        <f>E21</f>
        <v>Projekční a inženýrská činnost Groman a spol.,s.r</v>
      </c>
      <c r="L91" s="32"/>
    </row>
    <row r="92" spans="2:47" s="1" customFormat="1" ht="15.2" hidden="1" customHeight="1">
      <c r="B92" s="32"/>
      <c r="C92" s="27" t="s">
        <v>27</v>
      </c>
      <c r="F92" s="25" t="str">
        <f>IF(E18="","",E18)</f>
        <v>Vyplň údaj</v>
      </c>
      <c r="I92" s="93" t="s">
        <v>33</v>
      </c>
      <c r="J92" s="30" t="str">
        <f>E24</f>
        <v>Fajfrová Irena</v>
      </c>
      <c r="L92" s="32"/>
    </row>
    <row r="93" spans="2:47" s="1" customFormat="1" ht="10.35" hidden="1" customHeight="1">
      <c r="B93" s="32"/>
      <c r="I93" s="92"/>
      <c r="L93" s="32"/>
    </row>
    <row r="94" spans="2:47" s="1" customFormat="1" ht="29.25" hidden="1" customHeight="1">
      <c r="B94" s="32"/>
      <c r="C94" s="114" t="s">
        <v>109</v>
      </c>
      <c r="D94" s="101"/>
      <c r="E94" s="101"/>
      <c r="F94" s="101"/>
      <c r="G94" s="101"/>
      <c r="H94" s="101"/>
      <c r="I94" s="115"/>
      <c r="J94" s="116" t="s">
        <v>110</v>
      </c>
      <c r="K94" s="101"/>
      <c r="L94" s="32"/>
    </row>
    <row r="95" spans="2:47" s="1" customFormat="1" ht="10.35" hidden="1" customHeight="1">
      <c r="B95" s="32"/>
      <c r="I95" s="92"/>
      <c r="L95" s="32"/>
    </row>
    <row r="96" spans="2:47" s="1" customFormat="1" ht="22.9" hidden="1" customHeight="1">
      <c r="B96" s="32"/>
      <c r="C96" s="117" t="s">
        <v>111</v>
      </c>
      <c r="I96" s="92"/>
      <c r="J96" s="66">
        <f>J123</f>
        <v>0</v>
      </c>
      <c r="L96" s="32"/>
      <c r="AU96" s="17" t="s">
        <v>112</v>
      </c>
    </row>
    <row r="97" spans="2:12" s="8" customFormat="1" ht="24.95" hidden="1" customHeight="1">
      <c r="B97" s="118"/>
      <c r="D97" s="119" t="s">
        <v>113</v>
      </c>
      <c r="E97" s="120"/>
      <c r="F97" s="120"/>
      <c r="G97" s="120"/>
      <c r="H97" s="120"/>
      <c r="I97" s="121"/>
      <c r="J97" s="122">
        <f>J124</f>
        <v>0</v>
      </c>
      <c r="L97" s="118"/>
    </row>
    <row r="98" spans="2:12" s="9" customFormat="1" ht="19.899999999999999" hidden="1" customHeight="1">
      <c r="B98" s="123"/>
      <c r="D98" s="124" t="s">
        <v>114</v>
      </c>
      <c r="E98" s="125"/>
      <c r="F98" s="125"/>
      <c r="G98" s="125"/>
      <c r="H98" s="125"/>
      <c r="I98" s="126"/>
      <c r="J98" s="127">
        <f>J125</f>
        <v>0</v>
      </c>
      <c r="L98" s="123"/>
    </row>
    <row r="99" spans="2:12" s="9" customFormat="1" ht="19.899999999999999" hidden="1" customHeight="1">
      <c r="B99" s="123"/>
      <c r="D99" s="124" t="s">
        <v>115</v>
      </c>
      <c r="E99" s="125"/>
      <c r="F99" s="125"/>
      <c r="G99" s="125"/>
      <c r="H99" s="125"/>
      <c r="I99" s="126"/>
      <c r="J99" s="127">
        <f>J201</f>
        <v>0</v>
      </c>
      <c r="L99" s="123"/>
    </row>
    <row r="100" spans="2:12" s="9" customFormat="1" ht="19.899999999999999" hidden="1" customHeight="1">
      <c r="B100" s="123"/>
      <c r="D100" s="124" t="s">
        <v>116</v>
      </c>
      <c r="E100" s="125"/>
      <c r="F100" s="125"/>
      <c r="G100" s="125"/>
      <c r="H100" s="125"/>
      <c r="I100" s="126"/>
      <c r="J100" s="127">
        <f>J216</f>
        <v>0</v>
      </c>
      <c r="L100" s="123"/>
    </row>
    <row r="101" spans="2:12" s="9" customFormat="1" ht="19.899999999999999" hidden="1" customHeight="1">
      <c r="B101" s="123"/>
      <c r="D101" s="124" t="s">
        <v>117</v>
      </c>
      <c r="E101" s="125"/>
      <c r="F101" s="125"/>
      <c r="G101" s="125"/>
      <c r="H101" s="125"/>
      <c r="I101" s="126"/>
      <c r="J101" s="127">
        <f>J221</f>
        <v>0</v>
      </c>
      <c r="L101" s="123"/>
    </row>
    <row r="102" spans="2:12" s="9" customFormat="1" ht="19.899999999999999" hidden="1" customHeight="1">
      <c r="B102" s="123"/>
      <c r="D102" s="124" t="s">
        <v>118</v>
      </c>
      <c r="E102" s="125"/>
      <c r="F102" s="125"/>
      <c r="G102" s="125"/>
      <c r="H102" s="125"/>
      <c r="I102" s="126"/>
      <c r="J102" s="127">
        <f>J244</f>
        <v>0</v>
      </c>
      <c r="L102" s="123"/>
    </row>
    <row r="103" spans="2:12" s="9" customFormat="1" ht="19.899999999999999" hidden="1" customHeight="1">
      <c r="B103" s="123"/>
      <c r="D103" s="124" t="s">
        <v>119</v>
      </c>
      <c r="E103" s="125"/>
      <c r="F103" s="125"/>
      <c r="G103" s="125"/>
      <c r="H103" s="125"/>
      <c r="I103" s="126"/>
      <c r="J103" s="127">
        <f>J250</f>
        <v>0</v>
      </c>
      <c r="L103" s="123"/>
    </row>
    <row r="104" spans="2:12" s="1" customFormat="1" ht="21.75" hidden="1" customHeight="1">
      <c r="B104" s="32"/>
      <c r="I104" s="92"/>
      <c r="L104" s="32"/>
    </row>
    <row r="105" spans="2:12" s="1" customFormat="1" ht="6.95" hidden="1" customHeight="1">
      <c r="B105" s="44"/>
      <c r="C105" s="45"/>
      <c r="D105" s="45"/>
      <c r="E105" s="45"/>
      <c r="F105" s="45"/>
      <c r="G105" s="45"/>
      <c r="H105" s="45"/>
      <c r="I105" s="112"/>
      <c r="J105" s="45"/>
      <c r="K105" s="45"/>
      <c r="L105" s="32"/>
    </row>
    <row r="106" spans="2:12" hidden="1"/>
    <row r="107" spans="2:12" hidden="1"/>
    <row r="108" spans="2:12" hidden="1"/>
    <row r="109" spans="2:12" s="1" customFormat="1" ht="6.95" customHeight="1">
      <c r="B109" s="46"/>
      <c r="C109" s="47"/>
      <c r="D109" s="47"/>
      <c r="E109" s="47"/>
      <c r="F109" s="47"/>
      <c r="G109" s="47"/>
      <c r="H109" s="47"/>
      <c r="I109" s="113"/>
      <c r="J109" s="47"/>
      <c r="K109" s="47"/>
      <c r="L109" s="32"/>
    </row>
    <row r="110" spans="2:12" s="1" customFormat="1" ht="24.95" customHeight="1">
      <c r="B110" s="32"/>
      <c r="C110" s="21" t="s">
        <v>120</v>
      </c>
      <c r="I110" s="92"/>
      <c r="L110" s="32"/>
    </row>
    <row r="111" spans="2:12" s="1" customFormat="1" ht="6.95" customHeight="1">
      <c r="B111" s="32"/>
      <c r="I111" s="92"/>
      <c r="L111" s="32"/>
    </row>
    <row r="112" spans="2:12" s="1" customFormat="1" ht="12" customHeight="1">
      <c r="B112" s="32"/>
      <c r="C112" s="27" t="s">
        <v>15</v>
      </c>
      <c r="I112" s="92"/>
      <c r="L112" s="32"/>
    </row>
    <row r="113" spans="2:65" s="1" customFormat="1" ht="16.5" customHeight="1">
      <c r="B113" s="32"/>
      <c r="E113" s="246" t="str">
        <f>E7</f>
        <v>Úprava levostranného přítoku Stranického potoka délka 0,070km -III,etapa</v>
      </c>
      <c r="F113" s="247"/>
      <c r="G113" s="247"/>
      <c r="H113" s="247"/>
      <c r="I113" s="92"/>
      <c r="L113" s="32"/>
    </row>
    <row r="114" spans="2:65" s="1" customFormat="1" ht="12" customHeight="1">
      <c r="B114" s="32"/>
      <c r="C114" s="27" t="s">
        <v>106</v>
      </c>
      <c r="I114" s="92"/>
      <c r="L114" s="32"/>
    </row>
    <row r="115" spans="2:65" s="1" customFormat="1" ht="16.5" customHeight="1">
      <c r="B115" s="32"/>
      <c r="E115" s="230" t="str">
        <f>E9</f>
        <v>001 - 01 - SO 01 Úprava průtočného profilu koryta potoka</v>
      </c>
      <c r="F115" s="245"/>
      <c r="G115" s="245"/>
      <c r="H115" s="245"/>
      <c r="I115" s="92"/>
      <c r="L115" s="32"/>
    </row>
    <row r="116" spans="2:65" s="1" customFormat="1" ht="6.95" customHeight="1">
      <c r="B116" s="32"/>
      <c r="I116" s="92"/>
      <c r="L116" s="32"/>
    </row>
    <row r="117" spans="2:65" s="1" customFormat="1" ht="12" customHeight="1">
      <c r="B117" s="32"/>
      <c r="C117" s="27" t="s">
        <v>19</v>
      </c>
      <c r="F117" s="25" t="str">
        <f>F12</f>
        <v>Straník</v>
      </c>
      <c r="I117" s="93" t="s">
        <v>21</v>
      </c>
      <c r="J117" s="52" t="str">
        <f>IF(J12="","",J12)</f>
        <v>29. 3. 2019</v>
      </c>
      <c r="L117" s="32"/>
    </row>
    <row r="118" spans="2:65" s="1" customFormat="1" ht="6.95" customHeight="1">
      <c r="B118" s="32"/>
      <c r="I118" s="92"/>
      <c r="L118" s="32"/>
    </row>
    <row r="119" spans="2:65" s="1" customFormat="1" ht="43.15" customHeight="1">
      <c r="B119" s="32"/>
      <c r="C119" s="27" t="s">
        <v>23</v>
      </c>
      <c r="F119" s="25" t="str">
        <f>E15</f>
        <v>Město Nový Jičín</v>
      </c>
      <c r="I119" s="93" t="s">
        <v>29</v>
      </c>
      <c r="J119" s="30" t="str">
        <f>E21</f>
        <v>Projekční a inženýrská činnost Groman a spol.,s.r</v>
      </c>
      <c r="L119" s="32"/>
    </row>
    <row r="120" spans="2:65" s="1" customFormat="1" ht="15.2" customHeight="1">
      <c r="B120" s="32"/>
      <c r="C120" s="27" t="s">
        <v>27</v>
      </c>
      <c r="F120" s="25" t="str">
        <f>IF(E18="","",E18)</f>
        <v>Vyplň údaj</v>
      </c>
      <c r="I120" s="93" t="s">
        <v>33</v>
      </c>
      <c r="J120" s="30" t="str">
        <f>E24</f>
        <v>Fajfrová Irena</v>
      </c>
      <c r="L120" s="32"/>
    </row>
    <row r="121" spans="2:65" s="1" customFormat="1" ht="10.35" customHeight="1">
      <c r="B121" s="32"/>
      <c r="I121" s="92"/>
      <c r="L121" s="32"/>
    </row>
    <row r="122" spans="2:65" s="10" customFormat="1" ht="29.25" customHeight="1">
      <c r="B122" s="128"/>
      <c r="C122" s="129" t="s">
        <v>121</v>
      </c>
      <c r="D122" s="130" t="s">
        <v>61</v>
      </c>
      <c r="E122" s="130" t="s">
        <v>57</v>
      </c>
      <c r="F122" s="130" t="s">
        <v>58</v>
      </c>
      <c r="G122" s="130" t="s">
        <v>122</v>
      </c>
      <c r="H122" s="130" t="s">
        <v>123</v>
      </c>
      <c r="I122" s="131" t="s">
        <v>124</v>
      </c>
      <c r="J122" s="130" t="s">
        <v>110</v>
      </c>
      <c r="K122" s="132" t="s">
        <v>125</v>
      </c>
      <c r="L122" s="128"/>
      <c r="M122" s="59" t="s">
        <v>1</v>
      </c>
      <c r="N122" s="60" t="s">
        <v>40</v>
      </c>
      <c r="O122" s="60" t="s">
        <v>126</v>
      </c>
      <c r="P122" s="60" t="s">
        <v>127</v>
      </c>
      <c r="Q122" s="60" t="s">
        <v>128</v>
      </c>
      <c r="R122" s="60" t="s">
        <v>129</v>
      </c>
      <c r="S122" s="60" t="s">
        <v>130</v>
      </c>
      <c r="T122" s="61" t="s">
        <v>131</v>
      </c>
    </row>
    <row r="123" spans="2:65" s="1" customFormat="1" ht="22.9" customHeight="1">
      <c r="B123" s="32"/>
      <c r="C123" s="64" t="s">
        <v>132</v>
      </c>
      <c r="I123" s="92"/>
      <c r="J123" s="133">
        <f>BK123</f>
        <v>0</v>
      </c>
      <c r="L123" s="32"/>
      <c r="M123" s="62"/>
      <c r="N123" s="53"/>
      <c r="O123" s="53"/>
      <c r="P123" s="134">
        <f>P124</f>
        <v>0</v>
      </c>
      <c r="Q123" s="53"/>
      <c r="R123" s="134">
        <f>R124</f>
        <v>299.80924474</v>
      </c>
      <c r="S123" s="53"/>
      <c r="T123" s="135">
        <f>T124</f>
        <v>5.7</v>
      </c>
      <c r="AT123" s="17" t="s">
        <v>75</v>
      </c>
      <c r="AU123" s="17" t="s">
        <v>112</v>
      </c>
      <c r="BK123" s="136">
        <f>BK124</f>
        <v>0</v>
      </c>
    </row>
    <row r="124" spans="2:65" s="11" customFormat="1" ht="25.9" customHeight="1">
      <c r="B124" s="137"/>
      <c r="D124" s="138" t="s">
        <v>75</v>
      </c>
      <c r="E124" s="139" t="s">
        <v>133</v>
      </c>
      <c r="F124" s="139" t="s">
        <v>134</v>
      </c>
      <c r="I124" s="140"/>
      <c r="J124" s="141">
        <f>BK124</f>
        <v>0</v>
      </c>
      <c r="L124" s="137"/>
      <c r="M124" s="142"/>
      <c r="P124" s="143">
        <f>P125+P201+P216+P221+P244+P250</f>
        <v>0</v>
      </c>
      <c r="R124" s="143">
        <f>R125+R201+R216+R221+R244+R250</f>
        <v>299.80924474</v>
      </c>
      <c r="T124" s="144">
        <f>T125+T201+T216+T221+T244+T250</f>
        <v>5.7</v>
      </c>
      <c r="AR124" s="138" t="s">
        <v>84</v>
      </c>
      <c r="AT124" s="145" t="s">
        <v>75</v>
      </c>
      <c r="AU124" s="145" t="s">
        <v>76</v>
      </c>
      <c r="AY124" s="138" t="s">
        <v>135</v>
      </c>
      <c r="BK124" s="146">
        <f>BK125+BK201+BK216+BK221+BK244+BK250</f>
        <v>0</v>
      </c>
    </row>
    <row r="125" spans="2:65" s="11" customFormat="1" ht="22.9" customHeight="1">
      <c r="B125" s="137"/>
      <c r="D125" s="138" t="s">
        <v>75</v>
      </c>
      <c r="E125" s="147" t="s">
        <v>84</v>
      </c>
      <c r="F125" s="147" t="s">
        <v>136</v>
      </c>
      <c r="I125" s="140"/>
      <c r="J125" s="148">
        <f>BK125</f>
        <v>0</v>
      </c>
      <c r="L125" s="137"/>
      <c r="M125" s="142"/>
      <c r="P125" s="143">
        <f>SUM(P126:P200)</f>
        <v>0</v>
      </c>
      <c r="R125" s="143">
        <f>SUM(R126:R200)</f>
        <v>0.16866699999999998</v>
      </c>
      <c r="T125" s="144">
        <f>SUM(T126:T200)</f>
        <v>0</v>
      </c>
      <c r="AR125" s="138" t="s">
        <v>84</v>
      </c>
      <c r="AT125" s="145" t="s">
        <v>75</v>
      </c>
      <c r="AU125" s="145" t="s">
        <v>84</v>
      </c>
      <c r="AY125" s="138" t="s">
        <v>135</v>
      </c>
      <c r="BK125" s="146">
        <f>SUM(BK126:BK200)</f>
        <v>0</v>
      </c>
    </row>
    <row r="126" spans="2:65" s="1" customFormat="1" ht="24" customHeight="1">
      <c r="B126" s="149"/>
      <c r="C126" s="150" t="s">
        <v>84</v>
      </c>
      <c r="D126" s="150" t="s">
        <v>137</v>
      </c>
      <c r="E126" s="151" t="s">
        <v>138</v>
      </c>
      <c r="F126" s="152" t="s">
        <v>139</v>
      </c>
      <c r="G126" s="153" t="s">
        <v>140</v>
      </c>
      <c r="H126" s="154">
        <v>30</v>
      </c>
      <c r="I126" s="155"/>
      <c r="J126" s="156">
        <f>ROUND(I126*H126,2)</f>
        <v>0</v>
      </c>
      <c r="K126" s="152" t="s">
        <v>141</v>
      </c>
      <c r="L126" s="32"/>
      <c r="M126" s="157" t="s">
        <v>1</v>
      </c>
      <c r="N126" s="158" t="s">
        <v>41</v>
      </c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142</v>
      </c>
      <c r="AT126" s="161" t="s">
        <v>137</v>
      </c>
      <c r="AU126" s="161" t="s">
        <v>86</v>
      </c>
      <c r="AY126" s="17" t="s">
        <v>135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7" t="s">
        <v>84</v>
      </c>
      <c r="BK126" s="162">
        <f>ROUND(I126*H126,2)</f>
        <v>0</v>
      </c>
      <c r="BL126" s="17" t="s">
        <v>142</v>
      </c>
      <c r="BM126" s="161" t="s">
        <v>143</v>
      </c>
    </row>
    <row r="127" spans="2:65" s="1" customFormat="1" ht="16.5" customHeight="1">
      <c r="B127" s="149"/>
      <c r="C127" s="150" t="s">
        <v>86</v>
      </c>
      <c r="D127" s="150" t="s">
        <v>137</v>
      </c>
      <c r="E127" s="151" t="s">
        <v>144</v>
      </c>
      <c r="F127" s="152" t="s">
        <v>145</v>
      </c>
      <c r="G127" s="153" t="s">
        <v>140</v>
      </c>
      <c r="H127" s="154">
        <v>30</v>
      </c>
      <c r="I127" s="155"/>
      <c r="J127" s="156">
        <f>ROUND(I127*H127,2)</f>
        <v>0</v>
      </c>
      <c r="K127" s="152" t="s">
        <v>141</v>
      </c>
      <c r="L127" s="32"/>
      <c r="M127" s="157" t="s">
        <v>1</v>
      </c>
      <c r="N127" s="158" t="s">
        <v>41</v>
      </c>
      <c r="P127" s="159">
        <f>O127*H127</f>
        <v>0</v>
      </c>
      <c r="Q127" s="159">
        <v>1.8000000000000001E-4</v>
      </c>
      <c r="R127" s="159">
        <f>Q127*H127</f>
        <v>5.4000000000000003E-3</v>
      </c>
      <c r="S127" s="159">
        <v>0</v>
      </c>
      <c r="T127" s="160">
        <f>S127*H127</f>
        <v>0</v>
      </c>
      <c r="AR127" s="161" t="s">
        <v>142</v>
      </c>
      <c r="AT127" s="161" t="s">
        <v>137</v>
      </c>
      <c r="AU127" s="161" t="s">
        <v>86</v>
      </c>
      <c r="AY127" s="17" t="s">
        <v>135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84</v>
      </c>
      <c r="BK127" s="162">
        <f>ROUND(I127*H127,2)</f>
        <v>0</v>
      </c>
      <c r="BL127" s="17" t="s">
        <v>142</v>
      </c>
      <c r="BM127" s="161" t="s">
        <v>146</v>
      </c>
    </row>
    <row r="128" spans="2:65" s="1" customFormat="1" ht="16.5" customHeight="1">
      <c r="B128" s="149"/>
      <c r="C128" s="150" t="s">
        <v>147</v>
      </c>
      <c r="D128" s="150" t="s">
        <v>137</v>
      </c>
      <c r="E128" s="151" t="s">
        <v>148</v>
      </c>
      <c r="F128" s="152" t="s">
        <v>149</v>
      </c>
      <c r="G128" s="153" t="s">
        <v>150</v>
      </c>
      <c r="H128" s="154">
        <v>8</v>
      </c>
      <c r="I128" s="155"/>
      <c r="J128" s="156">
        <f>ROUND(I128*H128,2)</f>
        <v>0</v>
      </c>
      <c r="K128" s="152" t="s">
        <v>141</v>
      </c>
      <c r="L128" s="32"/>
      <c r="M128" s="157" t="s">
        <v>1</v>
      </c>
      <c r="N128" s="158" t="s">
        <v>41</v>
      </c>
      <c r="P128" s="159">
        <f>O128*H128</f>
        <v>0</v>
      </c>
      <c r="Q128" s="159">
        <v>1.559E-2</v>
      </c>
      <c r="R128" s="159">
        <f>Q128*H128</f>
        <v>0.12472</v>
      </c>
      <c r="S128" s="159">
        <v>0</v>
      </c>
      <c r="T128" s="160">
        <f>S128*H128</f>
        <v>0</v>
      </c>
      <c r="AR128" s="161" t="s">
        <v>142</v>
      </c>
      <c r="AT128" s="161" t="s">
        <v>137</v>
      </c>
      <c r="AU128" s="161" t="s">
        <v>86</v>
      </c>
      <c r="AY128" s="17" t="s">
        <v>135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7" t="s">
        <v>84</v>
      </c>
      <c r="BK128" s="162">
        <f>ROUND(I128*H128,2)</f>
        <v>0</v>
      </c>
      <c r="BL128" s="17" t="s">
        <v>142</v>
      </c>
      <c r="BM128" s="161" t="s">
        <v>151</v>
      </c>
    </row>
    <row r="129" spans="2:65" s="1" customFormat="1" ht="24" customHeight="1">
      <c r="B129" s="149"/>
      <c r="C129" s="150" t="s">
        <v>142</v>
      </c>
      <c r="D129" s="150" t="s">
        <v>137</v>
      </c>
      <c r="E129" s="151" t="s">
        <v>152</v>
      </c>
      <c r="F129" s="152" t="s">
        <v>153</v>
      </c>
      <c r="G129" s="153" t="s">
        <v>154</v>
      </c>
      <c r="H129" s="154">
        <v>240</v>
      </c>
      <c r="I129" s="155"/>
      <c r="J129" s="156">
        <f>ROUND(I129*H129,2)</f>
        <v>0</v>
      </c>
      <c r="K129" s="152" t="s">
        <v>141</v>
      </c>
      <c r="L129" s="32"/>
      <c r="M129" s="157" t="s">
        <v>1</v>
      </c>
      <c r="N129" s="158" t="s">
        <v>41</v>
      </c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161" t="s">
        <v>142</v>
      </c>
      <c r="AT129" s="161" t="s">
        <v>137</v>
      </c>
      <c r="AU129" s="161" t="s">
        <v>86</v>
      </c>
      <c r="AY129" s="17" t="s">
        <v>135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7" t="s">
        <v>84</v>
      </c>
      <c r="BK129" s="162">
        <f>ROUND(I129*H129,2)</f>
        <v>0</v>
      </c>
      <c r="BL129" s="17" t="s">
        <v>142</v>
      </c>
      <c r="BM129" s="161" t="s">
        <v>155</v>
      </c>
    </row>
    <row r="130" spans="2:65" s="12" customFormat="1">
      <c r="B130" s="163"/>
      <c r="D130" s="164" t="s">
        <v>156</v>
      </c>
      <c r="E130" s="165" t="s">
        <v>1</v>
      </c>
      <c r="F130" s="166" t="s">
        <v>157</v>
      </c>
      <c r="H130" s="167">
        <v>240</v>
      </c>
      <c r="I130" s="168"/>
      <c r="L130" s="163"/>
      <c r="M130" s="169"/>
      <c r="T130" s="170"/>
      <c r="AT130" s="165" t="s">
        <v>156</v>
      </c>
      <c r="AU130" s="165" t="s">
        <v>86</v>
      </c>
      <c r="AV130" s="12" t="s">
        <v>86</v>
      </c>
      <c r="AW130" s="12" t="s">
        <v>32</v>
      </c>
      <c r="AX130" s="12" t="s">
        <v>84</v>
      </c>
      <c r="AY130" s="165" t="s">
        <v>135</v>
      </c>
    </row>
    <row r="131" spans="2:65" s="1" customFormat="1" ht="24" customHeight="1">
      <c r="B131" s="149"/>
      <c r="C131" s="150" t="s">
        <v>158</v>
      </c>
      <c r="D131" s="150" t="s">
        <v>137</v>
      </c>
      <c r="E131" s="151" t="s">
        <v>159</v>
      </c>
      <c r="F131" s="152" t="s">
        <v>160</v>
      </c>
      <c r="G131" s="153" t="s">
        <v>161</v>
      </c>
      <c r="H131" s="154">
        <v>10</v>
      </c>
      <c r="I131" s="155"/>
      <c r="J131" s="156">
        <f>ROUND(I131*H131,2)</f>
        <v>0</v>
      </c>
      <c r="K131" s="152" t="s">
        <v>141</v>
      </c>
      <c r="L131" s="32"/>
      <c r="M131" s="157" t="s">
        <v>1</v>
      </c>
      <c r="N131" s="158" t="s">
        <v>41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142</v>
      </c>
      <c r="AT131" s="161" t="s">
        <v>137</v>
      </c>
      <c r="AU131" s="161" t="s">
        <v>86</v>
      </c>
      <c r="AY131" s="17" t="s">
        <v>135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7" t="s">
        <v>84</v>
      </c>
      <c r="BK131" s="162">
        <f>ROUND(I131*H131,2)</f>
        <v>0</v>
      </c>
      <c r="BL131" s="17" t="s">
        <v>142</v>
      </c>
      <c r="BM131" s="161" t="s">
        <v>162</v>
      </c>
    </row>
    <row r="132" spans="2:65" s="1" customFormat="1" ht="16.5" customHeight="1">
      <c r="B132" s="149"/>
      <c r="C132" s="150" t="s">
        <v>163</v>
      </c>
      <c r="D132" s="150" t="s">
        <v>137</v>
      </c>
      <c r="E132" s="151" t="s">
        <v>164</v>
      </c>
      <c r="F132" s="152" t="s">
        <v>165</v>
      </c>
      <c r="G132" s="153" t="s">
        <v>140</v>
      </c>
      <c r="H132" s="154">
        <v>50</v>
      </c>
      <c r="I132" s="155"/>
      <c r="J132" s="156">
        <f>ROUND(I132*H132,2)</f>
        <v>0</v>
      </c>
      <c r="K132" s="152" t="s">
        <v>1</v>
      </c>
      <c r="L132" s="32"/>
      <c r="M132" s="157" t="s">
        <v>1</v>
      </c>
      <c r="N132" s="158" t="s">
        <v>41</v>
      </c>
      <c r="P132" s="159">
        <f>O132*H132</f>
        <v>0</v>
      </c>
      <c r="Q132" s="159">
        <v>6.4000000000000005E-4</v>
      </c>
      <c r="R132" s="159">
        <f>Q132*H132</f>
        <v>3.2000000000000001E-2</v>
      </c>
      <c r="S132" s="159">
        <v>0</v>
      </c>
      <c r="T132" s="160">
        <f>S132*H132</f>
        <v>0</v>
      </c>
      <c r="AR132" s="161" t="s">
        <v>142</v>
      </c>
      <c r="AT132" s="161" t="s">
        <v>137</v>
      </c>
      <c r="AU132" s="161" t="s">
        <v>86</v>
      </c>
      <c r="AY132" s="17" t="s">
        <v>135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7" t="s">
        <v>84</v>
      </c>
      <c r="BK132" s="162">
        <f>ROUND(I132*H132,2)</f>
        <v>0</v>
      </c>
      <c r="BL132" s="17" t="s">
        <v>142</v>
      </c>
      <c r="BM132" s="161" t="s">
        <v>166</v>
      </c>
    </row>
    <row r="133" spans="2:65" s="1" customFormat="1" ht="16.5" customHeight="1">
      <c r="B133" s="149"/>
      <c r="C133" s="150" t="s">
        <v>167</v>
      </c>
      <c r="D133" s="150" t="s">
        <v>137</v>
      </c>
      <c r="E133" s="151" t="s">
        <v>168</v>
      </c>
      <c r="F133" s="152" t="s">
        <v>169</v>
      </c>
      <c r="G133" s="153" t="s">
        <v>140</v>
      </c>
      <c r="H133" s="154">
        <v>50</v>
      </c>
      <c r="I133" s="155"/>
      <c r="J133" s="156">
        <f>ROUND(I133*H133,2)</f>
        <v>0</v>
      </c>
      <c r="K133" s="152" t="s">
        <v>1</v>
      </c>
      <c r="L133" s="32"/>
      <c r="M133" s="157" t="s">
        <v>1</v>
      </c>
      <c r="N133" s="158" t="s">
        <v>41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61" t="s">
        <v>142</v>
      </c>
      <c r="AT133" s="161" t="s">
        <v>137</v>
      </c>
      <c r="AU133" s="161" t="s">
        <v>86</v>
      </c>
      <c r="AY133" s="17" t="s">
        <v>135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7" t="s">
        <v>84</v>
      </c>
      <c r="BK133" s="162">
        <f>ROUND(I133*H133,2)</f>
        <v>0</v>
      </c>
      <c r="BL133" s="17" t="s">
        <v>142</v>
      </c>
      <c r="BM133" s="161" t="s">
        <v>170</v>
      </c>
    </row>
    <row r="134" spans="2:65" s="1" customFormat="1" ht="24" customHeight="1">
      <c r="B134" s="149"/>
      <c r="C134" s="150" t="s">
        <v>171</v>
      </c>
      <c r="D134" s="150" t="s">
        <v>137</v>
      </c>
      <c r="E134" s="151" t="s">
        <v>172</v>
      </c>
      <c r="F134" s="152" t="s">
        <v>173</v>
      </c>
      <c r="G134" s="153" t="s">
        <v>174</v>
      </c>
      <c r="H134" s="154">
        <v>7.5</v>
      </c>
      <c r="I134" s="155"/>
      <c r="J134" s="156">
        <f>ROUND(I134*H134,2)</f>
        <v>0</v>
      </c>
      <c r="K134" s="152" t="s">
        <v>141</v>
      </c>
      <c r="L134" s="32"/>
      <c r="M134" s="157" t="s">
        <v>1</v>
      </c>
      <c r="N134" s="158" t="s">
        <v>41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142</v>
      </c>
      <c r="AT134" s="161" t="s">
        <v>137</v>
      </c>
      <c r="AU134" s="161" t="s">
        <v>86</v>
      </c>
      <c r="AY134" s="17" t="s">
        <v>135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7" t="s">
        <v>84</v>
      </c>
      <c r="BK134" s="162">
        <f>ROUND(I134*H134,2)</f>
        <v>0</v>
      </c>
      <c r="BL134" s="17" t="s">
        <v>142</v>
      </c>
      <c r="BM134" s="161" t="s">
        <v>175</v>
      </c>
    </row>
    <row r="135" spans="2:65" s="12" customFormat="1">
      <c r="B135" s="163"/>
      <c r="D135" s="164" t="s">
        <v>156</v>
      </c>
      <c r="E135" s="165" t="s">
        <v>1</v>
      </c>
      <c r="F135" s="166" t="s">
        <v>176</v>
      </c>
      <c r="H135" s="167">
        <v>7.5</v>
      </c>
      <c r="I135" s="168"/>
      <c r="L135" s="163"/>
      <c r="M135" s="169"/>
      <c r="T135" s="170"/>
      <c r="AT135" s="165" t="s">
        <v>156</v>
      </c>
      <c r="AU135" s="165" t="s">
        <v>86</v>
      </c>
      <c r="AV135" s="12" t="s">
        <v>86</v>
      </c>
      <c r="AW135" s="12" t="s">
        <v>32</v>
      </c>
      <c r="AX135" s="12" t="s">
        <v>84</v>
      </c>
      <c r="AY135" s="165" t="s">
        <v>135</v>
      </c>
    </row>
    <row r="136" spans="2:65" s="1" customFormat="1" ht="24" customHeight="1">
      <c r="B136" s="149"/>
      <c r="C136" s="150" t="s">
        <v>177</v>
      </c>
      <c r="D136" s="150" t="s">
        <v>137</v>
      </c>
      <c r="E136" s="151" t="s">
        <v>178</v>
      </c>
      <c r="F136" s="152" t="s">
        <v>179</v>
      </c>
      <c r="G136" s="153" t="s">
        <v>174</v>
      </c>
      <c r="H136" s="154">
        <v>171.71700000000001</v>
      </c>
      <c r="I136" s="155"/>
      <c r="J136" s="156">
        <f>ROUND(I136*H136,2)</f>
        <v>0</v>
      </c>
      <c r="K136" s="152" t="s">
        <v>141</v>
      </c>
      <c r="L136" s="32"/>
      <c r="M136" s="157" t="s">
        <v>1</v>
      </c>
      <c r="N136" s="158" t="s">
        <v>41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142</v>
      </c>
      <c r="AT136" s="161" t="s">
        <v>137</v>
      </c>
      <c r="AU136" s="161" t="s">
        <v>86</v>
      </c>
      <c r="AY136" s="17" t="s">
        <v>135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7" t="s">
        <v>84</v>
      </c>
      <c r="BK136" s="162">
        <f>ROUND(I136*H136,2)</f>
        <v>0</v>
      </c>
      <c r="BL136" s="17" t="s">
        <v>142</v>
      </c>
      <c r="BM136" s="161" t="s">
        <v>180</v>
      </c>
    </row>
    <row r="137" spans="2:65" s="12" customFormat="1">
      <c r="B137" s="163"/>
      <c r="D137" s="164" t="s">
        <v>156</v>
      </c>
      <c r="E137" s="165" t="s">
        <v>1</v>
      </c>
      <c r="F137" s="166" t="s">
        <v>93</v>
      </c>
      <c r="H137" s="167">
        <v>171.71700000000001</v>
      </c>
      <c r="I137" s="168"/>
      <c r="L137" s="163"/>
      <c r="M137" s="169"/>
      <c r="T137" s="170"/>
      <c r="AT137" s="165" t="s">
        <v>156</v>
      </c>
      <c r="AU137" s="165" t="s">
        <v>86</v>
      </c>
      <c r="AV137" s="12" t="s">
        <v>86</v>
      </c>
      <c r="AW137" s="12" t="s">
        <v>32</v>
      </c>
      <c r="AX137" s="12" t="s">
        <v>84</v>
      </c>
      <c r="AY137" s="165" t="s">
        <v>135</v>
      </c>
    </row>
    <row r="138" spans="2:65" s="1" customFormat="1" ht="24" customHeight="1">
      <c r="B138" s="149"/>
      <c r="C138" s="150" t="s">
        <v>181</v>
      </c>
      <c r="D138" s="150" t="s">
        <v>137</v>
      </c>
      <c r="E138" s="151" t="s">
        <v>182</v>
      </c>
      <c r="F138" s="152" t="s">
        <v>183</v>
      </c>
      <c r="G138" s="153" t="s">
        <v>174</v>
      </c>
      <c r="H138" s="154">
        <v>171.71700000000001</v>
      </c>
      <c r="I138" s="155"/>
      <c r="J138" s="156">
        <f>ROUND(I138*H138,2)</f>
        <v>0</v>
      </c>
      <c r="K138" s="152" t="s">
        <v>141</v>
      </c>
      <c r="L138" s="32"/>
      <c r="M138" s="157" t="s">
        <v>1</v>
      </c>
      <c r="N138" s="158" t="s">
        <v>41</v>
      </c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142</v>
      </c>
      <c r="AT138" s="161" t="s">
        <v>137</v>
      </c>
      <c r="AU138" s="161" t="s">
        <v>86</v>
      </c>
      <c r="AY138" s="17" t="s">
        <v>135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7" t="s">
        <v>84</v>
      </c>
      <c r="BK138" s="162">
        <f>ROUND(I138*H138,2)</f>
        <v>0</v>
      </c>
      <c r="BL138" s="17" t="s">
        <v>142</v>
      </c>
      <c r="BM138" s="161" t="s">
        <v>184</v>
      </c>
    </row>
    <row r="139" spans="2:65" s="12" customFormat="1">
      <c r="B139" s="163"/>
      <c r="D139" s="164" t="s">
        <v>156</v>
      </c>
      <c r="E139" s="165" t="s">
        <v>93</v>
      </c>
      <c r="F139" s="166" t="s">
        <v>185</v>
      </c>
      <c r="H139" s="167">
        <v>171.71700000000001</v>
      </c>
      <c r="I139" s="168"/>
      <c r="L139" s="163"/>
      <c r="M139" s="169"/>
      <c r="T139" s="170"/>
      <c r="AT139" s="165" t="s">
        <v>156</v>
      </c>
      <c r="AU139" s="165" t="s">
        <v>86</v>
      </c>
      <c r="AV139" s="12" t="s">
        <v>86</v>
      </c>
      <c r="AW139" s="12" t="s">
        <v>32</v>
      </c>
      <c r="AX139" s="12" t="s">
        <v>84</v>
      </c>
      <c r="AY139" s="165" t="s">
        <v>135</v>
      </c>
    </row>
    <row r="140" spans="2:65" s="1" customFormat="1" ht="24" customHeight="1">
      <c r="B140" s="149"/>
      <c r="C140" s="150" t="s">
        <v>186</v>
      </c>
      <c r="D140" s="150" t="s">
        <v>137</v>
      </c>
      <c r="E140" s="151" t="s">
        <v>187</v>
      </c>
      <c r="F140" s="152" t="s">
        <v>188</v>
      </c>
      <c r="G140" s="153" t="s">
        <v>174</v>
      </c>
      <c r="H140" s="154">
        <v>51.515000000000001</v>
      </c>
      <c r="I140" s="155"/>
      <c r="J140" s="156">
        <f>ROUND(I140*H140,2)</f>
        <v>0</v>
      </c>
      <c r="K140" s="152" t="s">
        <v>141</v>
      </c>
      <c r="L140" s="32"/>
      <c r="M140" s="157" t="s">
        <v>1</v>
      </c>
      <c r="N140" s="158" t="s">
        <v>41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61" t="s">
        <v>142</v>
      </c>
      <c r="AT140" s="161" t="s">
        <v>137</v>
      </c>
      <c r="AU140" s="161" t="s">
        <v>86</v>
      </c>
      <c r="AY140" s="17" t="s">
        <v>135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7" t="s">
        <v>84</v>
      </c>
      <c r="BK140" s="162">
        <f>ROUND(I140*H140,2)</f>
        <v>0</v>
      </c>
      <c r="BL140" s="17" t="s">
        <v>142</v>
      </c>
      <c r="BM140" s="161" t="s">
        <v>189</v>
      </c>
    </row>
    <row r="141" spans="2:65" s="12" customFormat="1">
      <c r="B141" s="163"/>
      <c r="D141" s="164" t="s">
        <v>156</v>
      </c>
      <c r="E141" s="165" t="s">
        <v>1</v>
      </c>
      <c r="F141" s="166" t="s">
        <v>190</v>
      </c>
      <c r="H141" s="167">
        <v>51.515000000000001</v>
      </c>
      <c r="I141" s="168"/>
      <c r="L141" s="163"/>
      <c r="M141" s="169"/>
      <c r="T141" s="170"/>
      <c r="AT141" s="165" t="s">
        <v>156</v>
      </c>
      <c r="AU141" s="165" t="s">
        <v>86</v>
      </c>
      <c r="AV141" s="12" t="s">
        <v>86</v>
      </c>
      <c r="AW141" s="12" t="s">
        <v>32</v>
      </c>
      <c r="AX141" s="12" t="s">
        <v>84</v>
      </c>
      <c r="AY141" s="165" t="s">
        <v>135</v>
      </c>
    </row>
    <row r="142" spans="2:65" s="1" customFormat="1" ht="24" customHeight="1">
      <c r="B142" s="149"/>
      <c r="C142" s="150" t="s">
        <v>191</v>
      </c>
      <c r="D142" s="150" t="s">
        <v>137</v>
      </c>
      <c r="E142" s="151" t="s">
        <v>192</v>
      </c>
      <c r="F142" s="152" t="s">
        <v>193</v>
      </c>
      <c r="G142" s="153" t="s">
        <v>174</v>
      </c>
      <c r="H142" s="154">
        <v>10.8</v>
      </c>
      <c r="I142" s="155"/>
      <c r="J142" s="156">
        <f>ROUND(I142*H142,2)</f>
        <v>0</v>
      </c>
      <c r="K142" s="152" t="s">
        <v>141</v>
      </c>
      <c r="L142" s="32"/>
      <c r="M142" s="157" t="s">
        <v>1</v>
      </c>
      <c r="N142" s="158" t="s">
        <v>41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61" t="s">
        <v>142</v>
      </c>
      <c r="AT142" s="161" t="s">
        <v>137</v>
      </c>
      <c r="AU142" s="161" t="s">
        <v>86</v>
      </c>
      <c r="AY142" s="17" t="s">
        <v>135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7" t="s">
        <v>84</v>
      </c>
      <c r="BK142" s="162">
        <f>ROUND(I142*H142,2)</f>
        <v>0</v>
      </c>
      <c r="BL142" s="17" t="s">
        <v>142</v>
      </c>
      <c r="BM142" s="161" t="s">
        <v>194</v>
      </c>
    </row>
    <row r="143" spans="2:65" s="13" customFormat="1">
      <c r="B143" s="171"/>
      <c r="D143" s="164" t="s">
        <v>156</v>
      </c>
      <c r="E143" s="172" t="s">
        <v>1</v>
      </c>
      <c r="F143" s="173" t="s">
        <v>195</v>
      </c>
      <c r="H143" s="172" t="s">
        <v>1</v>
      </c>
      <c r="I143" s="174"/>
      <c r="L143" s="171"/>
      <c r="M143" s="175"/>
      <c r="T143" s="176"/>
      <c r="AT143" s="172" t="s">
        <v>156</v>
      </c>
      <c r="AU143" s="172" t="s">
        <v>86</v>
      </c>
      <c r="AV143" s="13" t="s">
        <v>84</v>
      </c>
      <c r="AW143" s="13" t="s">
        <v>32</v>
      </c>
      <c r="AX143" s="13" t="s">
        <v>76</v>
      </c>
      <c r="AY143" s="172" t="s">
        <v>135</v>
      </c>
    </row>
    <row r="144" spans="2:65" s="12" customFormat="1">
      <c r="B144" s="163"/>
      <c r="D144" s="164" t="s">
        <v>156</v>
      </c>
      <c r="E144" s="165" t="s">
        <v>1</v>
      </c>
      <c r="F144" s="166" t="s">
        <v>196</v>
      </c>
      <c r="H144" s="167">
        <v>6</v>
      </c>
      <c r="I144" s="168"/>
      <c r="L144" s="163"/>
      <c r="M144" s="169"/>
      <c r="T144" s="170"/>
      <c r="AT144" s="165" t="s">
        <v>156</v>
      </c>
      <c r="AU144" s="165" t="s">
        <v>86</v>
      </c>
      <c r="AV144" s="12" t="s">
        <v>86</v>
      </c>
      <c r="AW144" s="12" t="s">
        <v>32</v>
      </c>
      <c r="AX144" s="12" t="s">
        <v>76</v>
      </c>
      <c r="AY144" s="165" t="s">
        <v>135</v>
      </c>
    </row>
    <row r="145" spans="2:65" s="12" customFormat="1">
      <c r="B145" s="163"/>
      <c r="D145" s="164" t="s">
        <v>156</v>
      </c>
      <c r="E145" s="165" t="s">
        <v>1</v>
      </c>
      <c r="F145" s="166" t="s">
        <v>197</v>
      </c>
      <c r="H145" s="167">
        <v>4.8</v>
      </c>
      <c r="I145" s="168"/>
      <c r="L145" s="163"/>
      <c r="M145" s="169"/>
      <c r="T145" s="170"/>
      <c r="AT145" s="165" t="s">
        <v>156</v>
      </c>
      <c r="AU145" s="165" t="s">
        <v>86</v>
      </c>
      <c r="AV145" s="12" t="s">
        <v>86</v>
      </c>
      <c r="AW145" s="12" t="s">
        <v>32</v>
      </c>
      <c r="AX145" s="12" t="s">
        <v>76</v>
      </c>
      <c r="AY145" s="165" t="s">
        <v>135</v>
      </c>
    </row>
    <row r="146" spans="2:65" s="14" customFormat="1">
      <c r="B146" s="177"/>
      <c r="D146" s="164" t="s">
        <v>156</v>
      </c>
      <c r="E146" s="178" t="s">
        <v>104</v>
      </c>
      <c r="F146" s="179" t="s">
        <v>198</v>
      </c>
      <c r="H146" s="180">
        <v>10.8</v>
      </c>
      <c r="I146" s="181"/>
      <c r="L146" s="177"/>
      <c r="M146" s="182"/>
      <c r="T146" s="183"/>
      <c r="AT146" s="178" t="s">
        <v>156</v>
      </c>
      <c r="AU146" s="178" t="s">
        <v>86</v>
      </c>
      <c r="AV146" s="14" t="s">
        <v>142</v>
      </c>
      <c r="AW146" s="14" t="s">
        <v>32</v>
      </c>
      <c r="AX146" s="14" t="s">
        <v>84</v>
      </c>
      <c r="AY146" s="178" t="s">
        <v>135</v>
      </c>
    </row>
    <row r="147" spans="2:65" s="1" customFormat="1" ht="24" customHeight="1">
      <c r="B147" s="149"/>
      <c r="C147" s="150" t="s">
        <v>199</v>
      </c>
      <c r="D147" s="150" t="s">
        <v>137</v>
      </c>
      <c r="E147" s="151" t="s">
        <v>200</v>
      </c>
      <c r="F147" s="152" t="s">
        <v>201</v>
      </c>
      <c r="G147" s="153" t="s">
        <v>174</v>
      </c>
      <c r="H147" s="154">
        <v>3.24</v>
      </c>
      <c r="I147" s="155"/>
      <c r="J147" s="156">
        <f>ROUND(I147*H147,2)</f>
        <v>0</v>
      </c>
      <c r="K147" s="152" t="s">
        <v>141</v>
      </c>
      <c r="L147" s="32"/>
      <c r="M147" s="157" t="s">
        <v>1</v>
      </c>
      <c r="N147" s="158" t="s">
        <v>41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142</v>
      </c>
      <c r="AT147" s="161" t="s">
        <v>137</v>
      </c>
      <c r="AU147" s="161" t="s">
        <v>86</v>
      </c>
      <c r="AY147" s="17" t="s">
        <v>135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7" t="s">
        <v>84</v>
      </c>
      <c r="BK147" s="162">
        <f>ROUND(I147*H147,2)</f>
        <v>0</v>
      </c>
      <c r="BL147" s="17" t="s">
        <v>142</v>
      </c>
      <c r="BM147" s="161" t="s">
        <v>202</v>
      </c>
    </row>
    <row r="148" spans="2:65" s="12" customFormat="1">
      <c r="B148" s="163"/>
      <c r="D148" s="164" t="s">
        <v>156</v>
      </c>
      <c r="E148" s="165" t="s">
        <v>1</v>
      </c>
      <c r="F148" s="166" t="s">
        <v>203</v>
      </c>
      <c r="H148" s="167">
        <v>3.24</v>
      </c>
      <c r="I148" s="168"/>
      <c r="L148" s="163"/>
      <c r="M148" s="169"/>
      <c r="T148" s="170"/>
      <c r="AT148" s="165" t="s">
        <v>156</v>
      </c>
      <c r="AU148" s="165" t="s">
        <v>86</v>
      </c>
      <c r="AV148" s="12" t="s">
        <v>86</v>
      </c>
      <c r="AW148" s="12" t="s">
        <v>32</v>
      </c>
      <c r="AX148" s="12" t="s">
        <v>84</v>
      </c>
      <c r="AY148" s="165" t="s">
        <v>135</v>
      </c>
    </row>
    <row r="149" spans="2:65" s="1" customFormat="1" ht="24" customHeight="1">
      <c r="B149" s="149"/>
      <c r="C149" s="150" t="s">
        <v>204</v>
      </c>
      <c r="D149" s="150" t="s">
        <v>137</v>
      </c>
      <c r="E149" s="151" t="s">
        <v>205</v>
      </c>
      <c r="F149" s="152" t="s">
        <v>206</v>
      </c>
      <c r="G149" s="153" t="s">
        <v>174</v>
      </c>
      <c r="H149" s="154">
        <v>60.844000000000001</v>
      </c>
      <c r="I149" s="155"/>
      <c r="J149" s="156">
        <f>ROUND(I149*H149,2)</f>
        <v>0</v>
      </c>
      <c r="K149" s="152" t="s">
        <v>141</v>
      </c>
      <c r="L149" s="32"/>
      <c r="M149" s="157" t="s">
        <v>1</v>
      </c>
      <c r="N149" s="158" t="s">
        <v>41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61" t="s">
        <v>142</v>
      </c>
      <c r="AT149" s="161" t="s">
        <v>137</v>
      </c>
      <c r="AU149" s="161" t="s">
        <v>86</v>
      </c>
      <c r="AY149" s="17" t="s">
        <v>135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7" t="s">
        <v>84</v>
      </c>
      <c r="BK149" s="162">
        <f>ROUND(I149*H149,2)</f>
        <v>0</v>
      </c>
      <c r="BL149" s="17" t="s">
        <v>142</v>
      </c>
      <c r="BM149" s="161" t="s">
        <v>207</v>
      </c>
    </row>
    <row r="150" spans="2:65" s="13" customFormat="1">
      <c r="B150" s="171"/>
      <c r="D150" s="164" t="s">
        <v>156</v>
      </c>
      <c r="E150" s="172" t="s">
        <v>1</v>
      </c>
      <c r="F150" s="173" t="s">
        <v>208</v>
      </c>
      <c r="H150" s="172" t="s">
        <v>1</v>
      </c>
      <c r="I150" s="174"/>
      <c r="L150" s="171"/>
      <c r="M150" s="175"/>
      <c r="T150" s="176"/>
      <c r="AT150" s="172" t="s">
        <v>156</v>
      </c>
      <c r="AU150" s="172" t="s">
        <v>86</v>
      </c>
      <c r="AV150" s="13" t="s">
        <v>84</v>
      </c>
      <c r="AW150" s="13" t="s">
        <v>32</v>
      </c>
      <c r="AX150" s="13" t="s">
        <v>76</v>
      </c>
      <c r="AY150" s="172" t="s">
        <v>135</v>
      </c>
    </row>
    <row r="151" spans="2:65" s="12" customFormat="1">
      <c r="B151" s="163"/>
      <c r="D151" s="164" t="s">
        <v>156</v>
      </c>
      <c r="E151" s="165" t="s">
        <v>1</v>
      </c>
      <c r="F151" s="166" t="s">
        <v>209</v>
      </c>
      <c r="H151" s="167">
        <v>22.922000000000001</v>
      </c>
      <c r="I151" s="168"/>
      <c r="L151" s="163"/>
      <c r="M151" s="169"/>
      <c r="T151" s="170"/>
      <c r="AT151" s="165" t="s">
        <v>156</v>
      </c>
      <c r="AU151" s="165" t="s">
        <v>86</v>
      </c>
      <c r="AV151" s="12" t="s">
        <v>86</v>
      </c>
      <c r="AW151" s="12" t="s">
        <v>32</v>
      </c>
      <c r="AX151" s="12" t="s">
        <v>76</v>
      </c>
      <c r="AY151" s="165" t="s">
        <v>135</v>
      </c>
    </row>
    <row r="152" spans="2:65" s="12" customFormat="1">
      <c r="B152" s="163"/>
      <c r="D152" s="164" t="s">
        <v>156</v>
      </c>
      <c r="E152" s="165" t="s">
        <v>1</v>
      </c>
      <c r="F152" s="166" t="s">
        <v>210</v>
      </c>
      <c r="H152" s="167">
        <v>22.922000000000001</v>
      </c>
      <c r="I152" s="168"/>
      <c r="L152" s="163"/>
      <c r="M152" s="169"/>
      <c r="T152" s="170"/>
      <c r="AT152" s="165" t="s">
        <v>156</v>
      </c>
      <c r="AU152" s="165" t="s">
        <v>86</v>
      </c>
      <c r="AV152" s="12" t="s">
        <v>86</v>
      </c>
      <c r="AW152" s="12" t="s">
        <v>32</v>
      </c>
      <c r="AX152" s="12" t="s">
        <v>76</v>
      </c>
      <c r="AY152" s="165" t="s">
        <v>135</v>
      </c>
    </row>
    <row r="153" spans="2:65" s="12" customFormat="1">
      <c r="B153" s="163"/>
      <c r="D153" s="164" t="s">
        <v>156</v>
      </c>
      <c r="E153" s="165" t="s">
        <v>1</v>
      </c>
      <c r="F153" s="166" t="s">
        <v>211</v>
      </c>
      <c r="H153" s="167">
        <v>7.5</v>
      </c>
      <c r="I153" s="168"/>
      <c r="L153" s="163"/>
      <c r="M153" s="169"/>
      <c r="T153" s="170"/>
      <c r="AT153" s="165" t="s">
        <v>156</v>
      </c>
      <c r="AU153" s="165" t="s">
        <v>86</v>
      </c>
      <c r="AV153" s="12" t="s">
        <v>86</v>
      </c>
      <c r="AW153" s="12" t="s">
        <v>32</v>
      </c>
      <c r="AX153" s="12" t="s">
        <v>76</v>
      </c>
      <c r="AY153" s="165" t="s">
        <v>135</v>
      </c>
    </row>
    <row r="154" spans="2:65" s="12" customFormat="1">
      <c r="B154" s="163"/>
      <c r="D154" s="164" t="s">
        <v>156</v>
      </c>
      <c r="E154" s="165" t="s">
        <v>1</v>
      </c>
      <c r="F154" s="166" t="s">
        <v>212</v>
      </c>
      <c r="H154" s="167">
        <v>7.5</v>
      </c>
      <c r="I154" s="168"/>
      <c r="L154" s="163"/>
      <c r="M154" s="169"/>
      <c r="T154" s="170"/>
      <c r="AT154" s="165" t="s">
        <v>156</v>
      </c>
      <c r="AU154" s="165" t="s">
        <v>86</v>
      </c>
      <c r="AV154" s="12" t="s">
        <v>86</v>
      </c>
      <c r="AW154" s="12" t="s">
        <v>32</v>
      </c>
      <c r="AX154" s="12" t="s">
        <v>76</v>
      </c>
      <c r="AY154" s="165" t="s">
        <v>135</v>
      </c>
    </row>
    <row r="155" spans="2:65" s="14" customFormat="1">
      <c r="B155" s="177"/>
      <c r="D155" s="164" t="s">
        <v>156</v>
      </c>
      <c r="E155" s="178" t="s">
        <v>1</v>
      </c>
      <c r="F155" s="179" t="s">
        <v>198</v>
      </c>
      <c r="H155" s="180">
        <v>60.844000000000001</v>
      </c>
      <c r="I155" s="181"/>
      <c r="L155" s="177"/>
      <c r="M155" s="182"/>
      <c r="T155" s="183"/>
      <c r="AT155" s="178" t="s">
        <v>156</v>
      </c>
      <c r="AU155" s="178" t="s">
        <v>86</v>
      </c>
      <c r="AV155" s="14" t="s">
        <v>142</v>
      </c>
      <c r="AW155" s="14" t="s">
        <v>32</v>
      </c>
      <c r="AX155" s="14" t="s">
        <v>84</v>
      </c>
      <c r="AY155" s="178" t="s">
        <v>135</v>
      </c>
    </row>
    <row r="156" spans="2:65" s="1" customFormat="1" ht="24" customHeight="1">
      <c r="B156" s="149"/>
      <c r="C156" s="150" t="s">
        <v>8</v>
      </c>
      <c r="D156" s="150" t="s">
        <v>137</v>
      </c>
      <c r="E156" s="151" t="s">
        <v>213</v>
      </c>
      <c r="F156" s="152" t="s">
        <v>214</v>
      </c>
      <c r="G156" s="153" t="s">
        <v>174</v>
      </c>
      <c r="H156" s="154">
        <v>243.376</v>
      </c>
      <c r="I156" s="155"/>
      <c r="J156" s="156">
        <f>ROUND(I156*H156,2)</f>
        <v>0</v>
      </c>
      <c r="K156" s="152" t="s">
        <v>141</v>
      </c>
      <c r="L156" s="32"/>
      <c r="M156" s="157" t="s">
        <v>1</v>
      </c>
      <c r="N156" s="158" t="s">
        <v>41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142</v>
      </c>
      <c r="AT156" s="161" t="s">
        <v>137</v>
      </c>
      <c r="AU156" s="161" t="s">
        <v>86</v>
      </c>
      <c r="AY156" s="17" t="s">
        <v>135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7" t="s">
        <v>84</v>
      </c>
      <c r="BK156" s="162">
        <f>ROUND(I156*H156,2)</f>
        <v>0</v>
      </c>
      <c r="BL156" s="17" t="s">
        <v>142</v>
      </c>
      <c r="BM156" s="161" t="s">
        <v>215</v>
      </c>
    </row>
    <row r="157" spans="2:65" s="12" customFormat="1">
      <c r="B157" s="163"/>
      <c r="D157" s="164" t="s">
        <v>156</v>
      </c>
      <c r="E157" s="165" t="s">
        <v>1</v>
      </c>
      <c r="F157" s="166" t="s">
        <v>216</v>
      </c>
      <c r="H157" s="167">
        <v>243.376</v>
      </c>
      <c r="I157" s="168"/>
      <c r="L157" s="163"/>
      <c r="M157" s="169"/>
      <c r="T157" s="170"/>
      <c r="AT157" s="165" t="s">
        <v>156</v>
      </c>
      <c r="AU157" s="165" t="s">
        <v>86</v>
      </c>
      <c r="AV157" s="12" t="s">
        <v>86</v>
      </c>
      <c r="AW157" s="12" t="s">
        <v>32</v>
      </c>
      <c r="AX157" s="12" t="s">
        <v>84</v>
      </c>
      <c r="AY157" s="165" t="s">
        <v>135</v>
      </c>
    </row>
    <row r="158" spans="2:65" s="1" customFormat="1" ht="24" customHeight="1">
      <c r="B158" s="149"/>
      <c r="C158" s="150" t="s">
        <v>217</v>
      </c>
      <c r="D158" s="150" t="s">
        <v>137</v>
      </c>
      <c r="E158" s="151" t="s">
        <v>218</v>
      </c>
      <c r="F158" s="152" t="s">
        <v>219</v>
      </c>
      <c r="G158" s="153" t="s">
        <v>174</v>
      </c>
      <c r="H158" s="154">
        <v>60.844000000000001</v>
      </c>
      <c r="I158" s="155"/>
      <c r="J158" s="156">
        <f>ROUND(I158*H158,2)</f>
        <v>0</v>
      </c>
      <c r="K158" s="152" t="s">
        <v>141</v>
      </c>
      <c r="L158" s="32"/>
      <c r="M158" s="157" t="s">
        <v>1</v>
      </c>
      <c r="N158" s="158" t="s">
        <v>41</v>
      </c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61" t="s">
        <v>142</v>
      </c>
      <c r="AT158" s="161" t="s">
        <v>137</v>
      </c>
      <c r="AU158" s="161" t="s">
        <v>86</v>
      </c>
      <c r="AY158" s="17" t="s">
        <v>135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7" t="s">
        <v>84</v>
      </c>
      <c r="BK158" s="162">
        <f>ROUND(I158*H158,2)</f>
        <v>0</v>
      </c>
      <c r="BL158" s="17" t="s">
        <v>142</v>
      </c>
      <c r="BM158" s="161" t="s">
        <v>220</v>
      </c>
    </row>
    <row r="159" spans="2:65" s="12" customFormat="1">
      <c r="B159" s="163"/>
      <c r="D159" s="164" t="s">
        <v>156</v>
      </c>
      <c r="E159" s="165" t="s">
        <v>1</v>
      </c>
      <c r="F159" s="166" t="s">
        <v>209</v>
      </c>
      <c r="H159" s="167">
        <v>22.922000000000001</v>
      </c>
      <c r="I159" s="168"/>
      <c r="L159" s="163"/>
      <c r="M159" s="169"/>
      <c r="T159" s="170"/>
      <c r="AT159" s="165" t="s">
        <v>156</v>
      </c>
      <c r="AU159" s="165" t="s">
        <v>86</v>
      </c>
      <c r="AV159" s="12" t="s">
        <v>86</v>
      </c>
      <c r="AW159" s="12" t="s">
        <v>32</v>
      </c>
      <c r="AX159" s="12" t="s">
        <v>76</v>
      </c>
      <c r="AY159" s="165" t="s">
        <v>135</v>
      </c>
    </row>
    <row r="160" spans="2:65" s="12" customFormat="1">
      <c r="B160" s="163"/>
      <c r="D160" s="164" t="s">
        <v>156</v>
      </c>
      <c r="E160" s="165" t="s">
        <v>1</v>
      </c>
      <c r="F160" s="166" t="s">
        <v>210</v>
      </c>
      <c r="H160" s="167">
        <v>22.922000000000001</v>
      </c>
      <c r="I160" s="168"/>
      <c r="L160" s="163"/>
      <c r="M160" s="169"/>
      <c r="T160" s="170"/>
      <c r="AT160" s="165" t="s">
        <v>156</v>
      </c>
      <c r="AU160" s="165" t="s">
        <v>86</v>
      </c>
      <c r="AV160" s="12" t="s">
        <v>86</v>
      </c>
      <c r="AW160" s="12" t="s">
        <v>32</v>
      </c>
      <c r="AX160" s="12" t="s">
        <v>76</v>
      </c>
      <c r="AY160" s="165" t="s">
        <v>135</v>
      </c>
    </row>
    <row r="161" spans="2:65" s="12" customFormat="1">
      <c r="B161" s="163"/>
      <c r="D161" s="164" t="s">
        <v>156</v>
      </c>
      <c r="E161" s="165" t="s">
        <v>1</v>
      </c>
      <c r="F161" s="166" t="s">
        <v>211</v>
      </c>
      <c r="H161" s="167">
        <v>7.5</v>
      </c>
      <c r="I161" s="168"/>
      <c r="L161" s="163"/>
      <c r="M161" s="169"/>
      <c r="T161" s="170"/>
      <c r="AT161" s="165" t="s">
        <v>156</v>
      </c>
      <c r="AU161" s="165" t="s">
        <v>86</v>
      </c>
      <c r="AV161" s="12" t="s">
        <v>86</v>
      </c>
      <c r="AW161" s="12" t="s">
        <v>32</v>
      </c>
      <c r="AX161" s="12" t="s">
        <v>76</v>
      </c>
      <c r="AY161" s="165" t="s">
        <v>135</v>
      </c>
    </row>
    <row r="162" spans="2:65" s="12" customFormat="1">
      <c r="B162" s="163"/>
      <c r="D162" s="164" t="s">
        <v>156</v>
      </c>
      <c r="E162" s="165" t="s">
        <v>1</v>
      </c>
      <c r="F162" s="166" t="s">
        <v>212</v>
      </c>
      <c r="H162" s="167">
        <v>7.5</v>
      </c>
      <c r="I162" s="168"/>
      <c r="L162" s="163"/>
      <c r="M162" s="169"/>
      <c r="T162" s="170"/>
      <c r="AT162" s="165" t="s">
        <v>156</v>
      </c>
      <c r="AU162" s="165" t="s">
        <v>86</v>
      </c>
      <c r="AV162" s="12" t="s">
        <v>86</v>
      </c>
      <c r="AW162" s="12" t="s">
        <v>32</v>
      </c>
      <c r="AX162" s="12" t="s">
        <v>76</v>
      </c>
      <c r="AY162" s="165" t="s">
        <v>135</v>
      </c>
    </row>
    <row r="163" spans="2:65" s="14" customFormat="1">
      <c r="B163" s="177"/>
      <c r="D163" s="164" t="s">
        <v>156</v>
      </c>
      <c r="E163" s="178" t="s">
        <v>1</v>
      </c>
      <c r="F163" s="179" t="s">
        <v>198</v>
      </c>
      <c r="H163" s="180">
        <v>60.844000000000001</v>
      </c>
      <c r="I163" s="181"/>
      <c r="L163" s="177"/>
      <c r="M163" s="182"/>
      <c r="T163" s="183"/>
      <c r="AT163" s="178" t="s">
        <v>156</v>
      </c>
      <c r="AU163" s="178" t="s">
        <v>86</v>
      </c>
      <c r="AV163" s="14" t="s">
        <v>142</v>
      </c>
      <c r="AW163" s="14" t="s">
        <v>32</v>
      </c>
      <c r="AX163" s="14" t="s">
        <v>84</v>
      </c>
      <c r="AY163" s="178" t="s">
        <v>135</v>
      </c>
    </row>
    <row r="164" spans="2:65" s="1" customFormat="1" ht="24" customHeight="1">
      <c r="B164" s="149"/>
      <c r="C164" s="150" t="s">
        <v>221</v>
      </c>
      <c r="D164" s="150" t="s">
        <v>137</v>
      </c>
      <c r="E164" s="151" t="s">
        <v>222</v>
      </c>
      <c r="F164" s="152" t="s">
        <v>223</v>
      </c>
      <c r="G164" s="153" t="s">
        <v>174</v>
      </c>
      <c r="H164" s="154">
        <v>159.595</v>
      </c>
      <c r="I164" s="155"/>
      <c r="J164" s="156">
        <f>ROUND(I164*H164,2)</f>
        <v>0</v>
      </c>
      <c r="K164" s="152" t="s">
        <v>141</v>
      </c>
      <c r="L164" s="32"/>
      <c r="M164" s="157" t="s">
        <v>1</v>
      </c>
      <c r="N164" s="158" t="s">
        <v>41</v>
      </c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AR164" s="161" t="s">
        <v>142</v>
      </c>
      <c r="AT164" s="161" t="s">
        <v>137</v>
      </c>
      <c r="AU164" s="161" t="s">
        <v>86</v>
      </c>
      <c r="AY164" s="17" t="s">
        <v>135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7" t="s">
        <v>84</v>
      </c>
      <c r="BK164" s="162">
        <f>ROUND(I164*H164,2)</f>
        <v>0</v>
      </c>
      <c r="BL164" s="17" t="s">
        <v>142</v>
      </c>
      <c r="BM164" s="161" t="s">
        <v>224</v>
      </c>
    </row>
    <row r="165" spans="2:65" s="13" customFormat="1">
      <c r="B165" s="171"/>
      <c r="D165" s="164" t="s">
        <v>156</v>
      </c>
      <c r="E165" s="172" t="s">
        <v>1</v>
      </c>
      <c r="F165" s="173" t="s">
        <v>225</v>
      </c>
      <c r="H165" s="172" t="s">
        <v>1</v>
      </c>
      <c r="I165" s="174"/>
      <c r="L165" s="171"/>
      <c r="M165" s="175"/>
      <c r="T165" s="176"/>
      <c r="AT165" s="172" t="s">
        <v>156</v>
      </c>
      <c r="AU165" s="172" t="s">
        <v>86</v>
      </c>
      <c r="AV165" s="13" t="s">
        <v>84</v>
      </c>
      <c r="AW165" s="13" t="s">
        <v>32</v>
      </c>
      <c r="AX165" s="13" t="s">
        <v>76</v>
      </c>
      <c r="AY165" s="172" t="s">
        <v>135</v>
      </c>
    </row>
    <row r="166" spans="2:65" s="12" customFormat="1">
      <c r="B166" s="163"/>
      <c r="D166" s="164" t="s">
        <v>156</v>
      </c>
      <c r="E166" s="165" t="s">
        <v>100</v>
      </c>
      <c r="F166" s="166" t="s">
        <v>226</v>
      </c>
      <c r="H166" s="167">
        <v>159.595</v>
      </c>
      <c r="I166" s="168"/>
      <c r="L166" s="163"/>
      <c r="M166" s="169"/>
      <c r="T166" s="170"/>
      <c r="AT166" s="165" t="s">
        <v>156</v>
      </c>
      <c r="AU166" s="165" t="s">
        <v>86</v>
      </c>
      <c r="AV166" s="12" t="s">
        <v>86</v>
      </c>
      <c r="AW166" s="12" t="s">
        <v>32</v>
      </c>
      <c r="AX166" s="12" t="s">
        <v>84</v>
      </c>
      <c r="AY166" s="165" t="s">
        <v>135</v>
      </c>
    </row>
    <row r="167" spans="2:65" s="1" customFormat="1" ht="24" customHeight="1">
      <c r="B167" s="149"/>
      <c r="C167" s="150" t="s">
        <v>227</v>
      </c>
      <c r="D167" s="150" t="s">
        <v>137</v>
      </c>
      <c r="E167" s="151" t="s">
        <v>222</v>
      </c>
      <c r="F167" s="152" t="s">
        <v>223</v>
      </c>
      <c r="G167" s="153" t="s">
        <v>174</v>
      </c>
      <c r="H167" s="154">
        <v>21.5</v>
      </c>
      <c r="I167" s="155"/>
      <c r="J167" s="156">
        <f>ROUND(I167*H167,2)</f>
        <v>0</v>
      </c>
      <c r="K167" s="152" t="s">
        <v>141</v>
      </c>
      <c r="L167" s="32"/>
      <c r="M167" s="157" t="s">
        <v>1</v>
      </c>
      <c r="N167" s="158" t="s">
        <v>41</v>
      </c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AR167" s="161" t="s">
        <v>142</v>
      </c>
      <c r="AT167" s="161" t="s">
        <v>137</v>
      </c>
      <c r="AU167" s="161" t="s">
        <v>86</v>
      </c>
      <c r="AY167" s="17" t="s">
        <v>135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7" t="s">
        <v>84</v>
      </c>
      <c r="BK167" s="162">
        <f>ROUND(I167*H167,2)</f>
        <v>0</v>
      </c>
      <c r="BL167" s="17" t="s">
        <v>142</v>
      </c>
      <c r="BM167" s="161" t="s">
        <v>228</v>
      </c>
    </row>
    <row r="168" spans="2:65" s="12" customFormat="1">
      <c r="B168" s="163"/>
      <c r="D168" s="164" t="s">
        <v>156</v>
      </c>
      <c r="E168" s="165" t="s">
        <v>1</v>
      </c>
      <c r="F168" s="166" t="s">
        <v>229</v>
      </c>
      <c r="H168" s="167">
        <v>21.5</v>
      </c>
      <c r="I168" s="168"/>
      <c r="L168" s="163"/>
      <c r="M168" s="169"/>
      <c r="T168" s="170"/>
      <c r="AT168" s="165" t="s">
        <v>156</v>
      </c>
      <c r="AU168" s="165" t="s">
        <v>86</v>
      </c>
      <c r="AV168" s="12" t="s">
        <v>86</v>
      </c>
      <c r="AW168" s="12" t="s">
        <v>32</v>
      </c>
      <c r="AX168" s="12" t="s">
        <v>84</v>
      </c>
      <c r="AY168" s="165" t="s">
        <v>135</v>
      </c>
    </row>
    <row r="169" spans="2:65" s="1" customFormat="1" ht="24" customHeight="1">
      <c r="B169" s="149"/>
      <c r="C169" s="150" t="s">
        <v>230</v>
      </c>
      <c r="D169" s="150" t="s">
        <v>137</v>
      </c>
      <c r="E169" s="151" t="s">
        <v>231</v>
      </c>
      <c r="F169" s="152" t="s">
        <v>232</v>
      </c>
      <c r="G169" s="153" t="s">
        <v>174</v>
      </c>
      <c r="H169" s="154">
        <v>797.97500000000002</v>
      </c>
      <c r="I169" s="155"/>
      <c r="J169" s="156">
        <f>ROUND(I169*H169,2)</f>
        <v>0</v>
      </c>
      <c r="K169" s="152" t="s">
        <v>141</v>
      </c>
      <c r="L169" s="32"/>
      <c r="M169" s="157" t="s">
        <v>1</v>
      </c>
      <c r="N169" s="158" t="s">
        <v>41</v>
      </c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61" t="s">
        <v>142</v>
      </c>
      <c r="AT169" s="161" t="s">
        <v>137</v>
      </c>
      <c r="AU169" s="161" t="s">
        <v>86</v>
      </c>
      <c r="AY169" s="17" t="s">
        <v>135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7" t="s">
        <v>84</v>
      </c>
      <c r="BK169" s="162">
        <f>ROUND(I169*H169,2)</f>
        <v>0</v>
      </c>
      <c r="BL169" s="17" t="s">
        <v>142</v>
      </c>
      <c r="BM169" s="161" t="s">
        <v>233</v>
      </c>
    </row>
    <row r="170" spans="2:65" s="12" customFormat="1">
      <c r="B170" s="163"/>
      <c r="D170" s="164" t="s">
        <v>156</v>
      </c>
      <c r="E170" s="165" t="s">
        <v>1</v>
      </c>
      <c r="F170" s="166" t="s">
        <v>234</v>
      </c>
      <c r="H170" s="167">
        <v>797.97500000000002</v>
      </c>
      <c r="I170" s="168"/>
      <c r="L170" s="163"/>
      <c r="M170" s="169"/>
      <c r="T170" s="170"/>
      <c r="AT170" s="165" t="s">
        <v>156</v>
      </c>
      <c r="AU170" s="165" t="s">
        <v>86</v>
      </c>
      <c r="AV170" s="12" t="s">
        <v>86</v>
      </c>
      <c r="AW170" s="12" t="s">
        <v>32</v>
      </c>
      <c r="AX170" s="12" t="s">
        <v>84</v>
      </c>
      <c r="AY170" s="165" t="s">
        <v>135</v>
      </c>
    </row>
    <row r="171" spans="2:65" s="1" customFormat="1" ht="16.5" customHeight="1">
      <c r="B171" s="149"/>
      <c r="C171" s="150" t="s">
        <v>235</v>
      </c>
      <c r="D171" s="150" t="s">
        <v>137</v>
      </c>
      <c r="E171" s="151" t="s">
        <v>236</v>
      </c>
      <c r="F171" s="152" t="s">
        <v>237</v>
      </c>
      <c r="G171" s="153" t="s">
        <v>174</v>
      </c>
      <c r="H171" s="154">
        <v>15</v>
      </c>
      <c r="I171" s="155"/>
      <c r="J171" s="156">
        <f>ROUND(I171*H171,2)</f>
        <v>0</v>
      </c>
      <c r="K171" s="152" t="s">
        <v>141</v>
      </c>
      <c r="L171" s="32"/>
      <c r="M171" s="157" t="s">
        <v>1</v>
      </c>
      <c r="N171" s="158" t="s">
        <v>41</v>
      </c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142</v>
      </c>
      <c r="AT171" s="161" t="s">
        <v>137</v>
      </c>
      <c r="AU171" s="161" t="s">
        <v>86</v>
      </c>
      <c r="AY171" s="17" t="s">
        <v>135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7" t="s">
        <v>84</v>
      </c>
      <c r="BK171" s="162">
        <f>ROUND(I171*H171,2)</f>
        <v>0</v>
      </c>
      <c r="BL171" s="17" t="s">
        <v>142</v>
      </c>
      <c r="BM171" s="161" t="s">
        <v>238</v>
      </c>
    </row>
    <row r="172" spans="2:65" s="12" customFormat="1">
      <c r="B172" s="163"/>
      <c r="D172" s="164" t="s">
        <v>156</v>
      </c>
      <c r="E172" s="165" t="s">
        <v>1</v>
      </c>
      <c r="F172" s="166" t="s">
        <v>239</v>
      </c>
      <c r="H172" s="167">
        <v>7.5</v>
      </c>
      <c r="I172" s="168"/>
      <c r="L172" s="163"/>
      <c r="M172" s="169"/>
      <c r="T172" s="170"/>
      <c r="AT172" s="165" t="s">
        <v>156</v>
      </c>
      <c r="AU172" s="165" t="s">
        <v>86</v>
      </c>
      <c r="AV172" s="12" t="s">
        <v>86</v>
      </c>
      <c r="AW172" s="12" t="s">
        <v>32</v>
      </c>
      <c r="AX172" s="12" t="s">
        <v>76</v>
      </c>
      <c r="AY172" s="165" t="s">
        <v>135</v>
      </c>
    </row>
    <row r="173" spans="2:65" s="12" customFormat="1">
      <c r="B173" s="163"/>
      <c r="D173" s="164" t="s">
        <v>156</v>
      </c>
      <c r="E173" s="165" t="s">
        <v>1</v>
      </c>
      <c r="F173" s="166" t="s">
        <v>240</v>
      </c>
      <c r="H173" s="167">
        <v>7.5</v>
      </c>
      <c r="I173" s="168"/>
      <c r="L173" s="163"/>
      <c r="M173" s="169"/>
      <c r="T173" s="170"/>
      <c r="AT173" s="165" t="s">
        <v>156</v>
      </c>
      <c r="AU173" s="165" t="s">
        <v>86</v>
      </c>
      <c r="AV173" s="12" t="s">
        <v>86</v>
      </c>
      <c r="AW173" s="12" t="s">
        <v>32</v>
      </c>
      <c r="AX173" s="12" t="s">
        <v>76</v>
      </c>
      <c r="AY173" s="165" t="s">
        <v>135</v>
      </c>
    </row>
    <row r="174" spans="2:65" s="14" customFormat="1">
      <c r="B174" s="177"/>
      <c r="D174" s="164" t="s">
        <v>156</v>
      </c>
      <c r="E174" s="178" t="s">
        <v>1</v>
      </c>
      <c r="F174" s="179" t="s">
        <v>198</v>
      </c>
      <c r="H174" s="180">
        <v>15</v>
      </c>
      <c r="I174" s="181"/>
      <c r="L174" s="177"/>
      <c r="M174" s="182"/>
      <c r="T174" s="183"/>
      <c r="AT174" s="178" t="s">
        <v>156</v>
      </c>
      <c r="AU174" s="178" t="s">
        <v>86</v>
      </c>
      <c r="AV174" s="14" t="s">
        <v>142</v>
      </c>
      <c r="AW174" s="14" t="s">
        <v>32</v>
      </c>
      <c r="AX174" s="14" t="s">
        <v>84</v>
      </c>
      <c r="AY174" s="178" t="s">
        <v>135</v>
      </c>
    </row>
    <row r="175" spans="2:65" s="1" customFormat="1" ht="16.5" customHeight="1">
      <c r="B175" s="149"/>
      <c r="C175" s="150" t="s">
        <v>7</v>
      </c>
      <c r="D175" s="150" t="s">
        <v>137</v>
      </c>
      <c r="E175" s="151" t="s">
        <v>236</v>
      </c>
      <c r="F175" s="152" t="s">
        <v>237</v>
      </c>
      <c r="G175" s="153" t="s">
        <v>174</v>
      </c>
      <c r="H175" s="154">
        <v>21.5</v>
      </c>
      <c r="I175" s="155"/>
      <c r="J175" s="156">
        <f>ROUND(I175*H175,2)</f>
        <v>0</v>
      </c>
      <c r="K175" s="152" t="s">
        <v>141</v>
      </c>
      <c r="L175" s="32"/>
      <c r="M175" s="157" t="s">
        <v>1</v>
      </c>
      <c r="N175" s="158" t="s">
        <v>41</v>
      </c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AR175" s="161" t="s">
        <v>142</v>
      </c>
      <c r="AT175" s="161" t="s">
        <v>137</v>
      </c>
      <c r="AU175" s="161" t="s">
        <v>86</v>
      </c>
      <c r="AY175" s="17" t="s">
        <v>135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7" t="s">
        <v>84</v>
      </c>
      <c r="BK175" s="162">
        <f>ROUND(I175*H175,2)</f>
        <v>0</v>
      </c>
      <c r="BL175" s="17" t="s">
        <v>142</v>
      </c>
      <c r="BM175" s="161" t="s">
        <v>241</v>
      </c>
    </row>
    <row r="176" spans="2:65" s="12" customFormat="1">
      <c r="B176" s="163"/>
      <c r="D176" s="164" t="s">
        <v>156</v>
      </c>
      <c r="E176" s="165" t="s">
        <v>1</v>
      </c>
      <c r="F176" s="166" t="s">
        <v>242</v>
      </c>
      <c r="H176" s="167">
        <v>21.5</v>
      </c>
      <c r="I176" s="168"/>
      <c r="L176" s="163"/>
      <c r="M176" s="169"/>
      <c r="T176" s="170"/>
      <c r="AT176" s="165" t="s">
        <v>156</v>
      </c>
      <c r="AU176" s="165" t="s">
        <v>86</v>
      </c>
      <c r="AV176" s="12" t="s">
        <v>86</v>
      </c>
      <c r="AW176" s="12" t="s">
        <v>32</v>
      </c>
      <c r="AX176" s="12" t="s">
        <v>84</v>
      </c>
      <c r="AY176" s="165" t="s">
        <v>135</v>
      </c>
    </row>
    <row r="177" spans="2:65" s="1" customFormat="1" ht="24" customHeight="1">
      <c r="B177" s="149"/>
      <c r="C177" s="150" t="s">
        <v>243</v>
      </c>
      <c r="D177" s="150" t="s">
        <v>137</v>
      </c>
      <c r="E177" s="151" t="s">
        <v>244</v>
      </c>
      <c r="F177" s="152" t="s">
        <v>245</v>
      </c>
      <c r="G177" s="153" t="s">
        <v>174</v>
      </c>
      <c r="H177" s="154">
        <v>22.922000000000001</v>
      </c>
      <c r="I177" s="155"/>
      <c r="J177" s="156">
        <f>ROUND(I177*H177,2)</f>
        <v>0</v>
      </c>
      <c r="K177" s="152" t="s">
        <v>141</v>
      </c>
      <c r="L177" s="32"/>
      <c r="M177" s="157" t="s">
        <v>1</v>
      </c>
      <c r="N177" s="158" t="s">
        <v>41</v>
      </c>
      <c r="P177" s="159">
        <f>O177*H177</f>
        <v>0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AR177" s="161" t="s">
        <v>142</v>
      </c>
      <c r="AT177" s="161" t="s">
        <v>137</v>
      </c>
      <c r="AU177" s="161" t="s">
        <v>86</v>
      </c>
      <c r="AY177" s="17" t="s">
        <v>135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7" t="s">
        <v>84</v>
      </c>
      <c r="BK177" s="162">
        <f>ROUND(I177*H177,2)</f>
        <v>0</v>
      </c>
      <c r="BL177" s="17" t="s">
        <v>142</v>
      </c>
      <c r="BM177" s="161" t="s">
        <v>246</v>
      </c>
    </row>
    <row r="178" spans="2:65" s="12" customFormat="1">
      <c r="B178" s="163"/>
      <c r="D178" s="164" t="s">
        <v>156</v>
      </c>
      <c r="E178" s="165" t="s">
        <v>98</v>
      </c>
      <c r="F178" s="166" t="s">
        <v>99</v>
      </c>
      <c r="H178" s="167">
        <v>22.922000000000001</v>
      </c>
      <c r="I178" s="168"/>
      <c r="L178" s="163"/>
      <c r="M178" s="169"/>
      <c r="T178" s="170"/>
      <c r="AT178" s="165" t="s">
        <v>156</v>
      </c>
      <c r="AU178" s="165" t="s">
        <v>86</v>
      </c>
      <c r="AV178" s="12" t="s">
        <v>86</v>
      </c>
      <c r="AW178" s="12" t="s">
        <v>32</v>
      </c>
      <c r="AX178" s="12" t="s">
        <v>84</v>
      </c>
      <c r="AY178" s="165" t="s">
        <v>135</v>
      </c>
    </row>
    <row r="179" spans="2:65" s="1" customFormat="1" ht="16.5" customHeight="1">
      <c r="B179" s="149"/>
      <c r="C179" s="150" t="s">
        <v>247</v>
      </c>
      <c r="D179" s="150" t="s">
        <v>137</v>
      </c>
      <c r="E179" s="151" t="s">
        <v>248</v>
      </c>
      <c r="F179" s="152" t="s">
        <v>249</v>
      </c>
      <c r="G179" s="153" t="s">
        <v>174</v>
      </c>
      <c r="H179" s="154">
        <v>7.5</v>
      </c>
      <c r="I179" s="155"/>
      <c r="J179" s="156">
        <f>ROUND(I179*H179,2)</f>
        <v>0</v>
      </c>
      <c r="K179" s="152" t="s">
        <v>141</v>
      </c>
      <c r="L179" s="32"/>
      <c r="M179" s="157" t="s">
        <v>1</v>
      </c>
      <c r="N179" s="158" t="s">
        <v>41</v>
      </c>
      <c r="P179" s="159">
        <f>O179*H179</f>
        <v>0</v>
      </c>
      <c r="Q179" s="159">
        <v>0</v>
      </c>
      <c r="R179" s="159">
        <f>Q179*H179</f>
        <v>0</v>
      </c>
      <c r="S179" s="159">
        <v>0</v>
      </c>
      <c r="T179" s="160">
        <f>S179*H179</f>
        <v>0</v>
      </c>
      <c r="AR179" s="161" t="s">
        <v>142</v>
      </c>
      <c r="AT179" s="161" t="s">
        <v>137</v>
      </c>
      <c r="AU179" s="161" t="s">
        <v>86</v>
      </c>
      <c r="AY179" s="17" t="s">
        <v>135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7" t="s">
        <v>84</v>
      </c>
      <c r="BK179" s="162">
        <f>ROUND(I179*H179,2)</f>
        <v>0</v>
      </c>
      <c r="BL179" s="17" t="s">
        <v>142</v>
      </c>
      <c r="BM179" s="161" t="s">
        <v>250</v>
      </c>
    </row>
    <row r="180" spans="2:65" s="13" customFormat="1">
      <c r="B180" s="171"/>
      <c r="D180" s="164" t="s">
        <v>156</v>
      </c>
      <c r="E180" s="172" t="s">
        <v>1</v>
      </c>
      <c r="F180" s="173" t="s">
        <v>251</v>
      </c>
      <c r="H180" s="172" t="s">
        <v>1</v>
      </c>
      <c r="I180" s="174"/>
      <c r="L180" s="171"/>
      <c r="M180" s="175"/>
      <c r="T180" s="176"/>
      <c r="AT180" s="172" t="s">
        <v>156</v>
      </c>
      <c r="AU180" s="172" t="s">
        <v>86</v>
      </c>
      <c r="AV180" s="13" t="s">
        <v>84</v>
      </c>
      <c r="AW180" s="13" t="s">
        <v>32</v>
      </c>
      <c r="AX180" s="13" t="s">
        <v>76</v>
      </c>
      <c r="AY180" s="172" t="s">
        <v>135</v>
      </c>
    </row>
    <row r="181" spans="2:65" s="12" customFormat="1">
      <c r="B181" s="163"/>
      <c r="D181" s="164" t="s">
        <v>156</v>
      </c>
      <c r="E181" s="165" t="s">
        <v>95</v>
      </c>
      <c r="F181" s="166" t="s">
        <v>252</v>
      </c>
      <c r="H181" s="167">
        <v>7.5</v>
      </c>
      <c r="I181" s="168"/>
      <c r="L181" s="163"/>
      <c r="M181" s="169"/>
      <c r="T181" s="170"/>
      <c r="AT181" s="165" t="s">
        <v>156</v>
      </c>
      <c r="AU181" s="165" t="s">
        <v>86</v>
      </c>
      <c r="AV181" s="12" t="s">
        <v>86</v>
      </c>
      <c r="AW181" s="12" t="s">
        <v>32</v>
      </c>
      <c r="AX181" s="12" t="s">
        <v>84</v>
      </c>
      <c r="AY181" s="165" t="s">
        <v>135</v>
      </c>
    </row>
    <row r="182" spans="2:65" s="1" customFormat="1" ht="16.5" customHeight="1">
      <c r="B182" s="149"/>
      <c r="C182" s="150" t="s">
        <v>253</v>
      </c>
      <c r="D182" s="150" t="s">
        <v>137</v>
      </c>
      <c r="E182" s="151" t="s">
        <v>254</v>
      </c>
      <c r="F182" s="152" t="s">
        <v>255</v>
      </c>
      <c r="G182" s="153" t="s">
        <v>174</v>
      </c>
      <c r="H182" s="154">
        <v>159.595</v>
      </c>
      <c r="I182" s="155"/>
      <c r="J182" s="156">
        <f>ROUND(I182*H182,2)</f>
        <v>0</v>
      </c>
      <c r="K182" s="152" t="s">
        <v>141</v>
      </c>
      <c r="L182" s="32"/>
      <c r="M182" s="157" t="s">
        <v>1</v>
      </c>
      <c r="N182" s="158" t="s">
        <v>41</v>
      </c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AR182" s="161" t="s">
        <v>142</v>
      </c>
      <c r="AT182" s="161" t="s">
        <v>137</v>
      </c>
      <c r="AU182" s="161" t="s">
        <v>86</v>
      </c>
      <c r="AY182" s="17" t="s">
        <v>135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7" t="s">
        <v>84</v>
      </c>
      <c r="BK182" s="162">
        <f>ROUND(I182*H182,2)</f>
        <v>0</v>
      </c>
      <c r="BL182" s="17" t="s">
        <v>142</v>
      </c>
      <c r="BM182" s="161" t="s">
        <v>256</v>
      </c>
    </row>
    <row r="183" spans="2:65" s="12" customFormat="1">
      <c r="B183" s="163"/>
      <c r="D183" s="164" t="s">
        <v>156</v>
      </c>
      <c r="E183" s="165" t="s">
        <v>1</v>
      </c>
      <c r="F183" s="166" t="s">
        <v>100</v>
      </c>
      <c r="H183" s="167">
        <v>159.595</v>
      </c>
      <c r="I183" s="168"/>
      <c r="L183" s="163"/>
      <c r="M183" s="169"/>
      <c r="T183" s="170"/>
      <c r="AT183" s="165" t="s">
        <v>156</v>
      </c>
      <c r="AU183" s="165" t="s">
        <v>86</v>
      </c>
      <c r="AV183" s="12" t="s">
        <v>86</v>
      </c>
      <c r="AW183" s="12" t="s">
        <v>32</v>
      </c>
      <c r="AX183" s="12" t="s">
        <v>84</v>
      </c>
      <c r="AY183" s="165" t="s">
        <v>135</v>
      </c>
    </row>
    <row r="184" spans="2:65" s="1" customFormat="1" ht="24" customHeight="1">
      <c r="B184" s="149"/>
      <c r="C184" s="150" t="s">
        <v>257</v>
      </c>
      <c r="D184" s="150" t="s">
        <v>137</v>
      </c>
      <c r="E184" s="151" t="s">
        <v>258</v>
      </c>
      <c r="F184" s="152" t="s">
        <v>259</v>
      </c>
      <c r="G184" s="153" t="s">
        <v>260</v>
      </c>
      <c r="H184" s="154">
        <v>266.524</v>
      </c>
      <c r="I184" s="155"/>
      <c r="J184" s="156">
        <f>ROUND(I184*H184,2)</f>
        <v>0</v>
      </c>
      <c r="K184" s="152" t="s">
        <v>141</v>
      </c>
      <c r="L184" s="32"/>
      <c r="M184" s="157" t="s">
        <v>1</v>
      </c>
      <c r="N184" s="158" t="s">
        <v>41</v>
      </c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61" t="s">
        <v>142</v>
      </c>
      <c r="AT184" s="161" t="s">
        <v>137</v>
      </c>
      <c r="AU184" s="161" t="s">
        <v>86</v>
      </c>
      <c r="AY184" s="17" t="s">
        <v>135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7" t="s">
        <v>84</v>
      </c>
      <c r="BK184" s="162">
        <f>ROUND(I184*H184,2)</f>
        <v>0</v>
      </c>
      <c r="BL184" s="17" t="s">
        <v>142</v>
      </c>
      <c r="BM184" s="161" t="s">
        <v>261</v>
      </c>
    </row>
    <row r="185" spans="2:65" s="12" customFormat="1">
      <c r="B185" s="163"/>
      <c r="D185" s="164" t="s">
        <v>156</v>
      </c>
      <c r="E185" s="165" t="s">
        <v>1</v>
      </c>
      <c r="F185" s="166" t="s">
        <v>262</v>
      </c>
      <c r="H185" s="167">
        <v>266.524</v>
      </c>
      <c r="I185" s="168"/>
      <c r="L185" s="163"/>
      <c r="M185" s="169"/>
      <c r="T185" s="170"/>
      <c r="AT185" s="165" t="s">
        <v>156</v>
      </c>
      <c r="AU185" s="165" t="s">
        <v>86</v>
      </c>
      <c r="AV185" s="12" t="s">
        <v>86</v>
      </c>
      <c r="AW185" s="12" t="s">
        <v>32</v>
      </c>
      <c r="AX185" s="12" t="s">
        <v>84</v>
      </c>
      <c r="AY185" s="165" t="s">
        <v>135</v>
      </c>
    </row>
    <row r="186" spans="2:65" s="1" customFormat="1" ht="24" customHeight="1">
      <c r="B186" s="149"/>
      <c r="C186" s="150" t="s">
        <v>263</v>
      </c>
      <c r="D186" s="150" t="s">
        <v>137</v>
      </c>
      <c r="E186" s="151" t="s">
        <v>264</v>
      </c>
      <c r="F186" s="152" t="s">
        <v>265</v>
      </c>
      <c r="G186" s="153" t="s">
        <v>140</v>
      </c>
      <c r="H186" s="154">
        <v>215</v>
      </c>
      <c r="I186" s="155"/>
      <c r="J186" s="156">
        <f>ROUND(I186*H186,2)</f>
        <v>0</v>
      </c>
      <c r="K186" s="152" t="s">
        <v>141</v>
      </c>
      <c r="L186" s="32"/>
      <c r="M186" s="157" t="s">
        <v>1</v>
      </c>
      <c r="N186" s="158" t="s">
        <v>41</v>
      </c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142</v>
      </c>
      <c r="AT186" s="161" t="s">
        <v>137</v>
      </c>
      <c r="AU186" s="161" t="s">
        <v>86</v>
      </c>
      <c r="AY186" s="17" t="s">
        <v>135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7" t="s">
        <v>84</v>
      </c>
      <c r="BK186" s="162">
        <f>ROUND(I186*H186,2)</f>
        <v>0</v>
      </c>
      <c r="BL186" s="17" t="s">
        <v>142</v>
      </c>
      <c r="BM186" s="161" t="s">
        <v>266</v>
      </c>
    </row>
    <row r="187" spans="2:65" s="12" customFormat="1">
      <c r="B187" s="163"/>
      <c r="D187" s="164" t="s">
        <v>156</v>
      </c>
      <c r="E187" s="165" t="s">
        <v>1</v>
      </c>
      <c r="F187" s="166" t="s">
        <v>102</v>
      </c>
      <c r="H187" s="167">
        <v>215</v>
      </c>
      <c r="I187" s="168"/>
      <c r="L187" s="163"/>
      <c r="M187" s="169"/>
      <c r="T187" s="170"/>
      <c r="AT187" s="165" t="s">
        <v>156</v>
      </c>
      <c r="AU187" s="165" t="s">
        <v>86</v>
      </c>
      <c r="AV187" s="12" t="s">
        <v>86</v>
      </c>
      <c r="AW187" s="12" t="s">
        <v>32</v>
      </c>
      <c r="AX187" s="12" t="s">
        <v>84</v>
      </c>
      <c r="AY187" s="165" t="s">
        <v>135</v>
      </c>
    </row>
    <row r="188" spans="2:65" s="1" customFormat="1" ht="16.5" customHeight="1">
      <c r="B188" s="149"/>
      <c r="C188" s="184" t="s">
        <v>267</v>
      </c>
      <c r="D188" s="184" t="s">
        <v>268</v>
      </c>
      <c r="E188" s="185" t="s">
        <v>269</v>
      </c>
      <c r="F188" s="186" t="s">
        <v>270</v>
      </c>
      <c r="G188" s="187" t="s">
        <v>271</v>
      </c>
      <c r="H188" s="188">
        <v>6.5469999999999997</v>
      </c>
      <c r="I188" s="189"/>
      <c r="J188" s="190">
        <f>ROUND(I188*H188,2)</f>
        <v>0</v>
      </c>
      <c r="K188" s="186" t="s">
        <v>141</v>
      </c>
      <c r="L188" s="191"/>
      <c r="M188" s="192" t="s">
        <v>1</v>
      </c>
      <c r="N188" s="193" t="s">
        <v>41</v>
      </c>
      <c r="P188" s="159">
        <f>O188*H188</f>
        <v>0</v>
      </c>
      <c r="Q188" s="159">
        <v>1E-3</v>
      </c>
      <c r="R188" s="159">
        <f>Q188*H188</f>
        <v>6.5469999999999999E-3</v>
      </c>
      <c r="S188" s="159">
        <v>0</v>
      </c>
      <c r="T188" s="160">
        <f>S188*H188</f>
        <v>0</v>
      </c>
      <c r="AR188" s="161" t="s">
        <v>171</v>
      </c>
      <c r="AT188" s="161" t="s">
        <v>268</v>
      </c>
      <c r="AU188" s="161" t="s">
        <v>86</v>
      </c>
      <c r="AY188" s="17" t="s">
        <v>135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7" t="s">
        <v>84</v>
      </c>
      <c r="BK188" s="162">
        <f>ROUND(I188*H188,2)</f>
        <v>0</v>
      </c>
      <c r="BL188" s="17" t="s">
        <v>142</v>
      </c>
      <c r="BM188" s="161" t="s">
        <v>272</v>
      </c>
    </row>
    <row r="189" spans="2:65" s="12" customFormat="1">
      <c r="B189" s="163"/>
      <c r="D189" s="164" t="s">
        <v>156</v>
      </c>
      <c r="E189" s="165" t="s">
        <v>1</v>
      </c>
      <c r="F189" s="166" t="s">
        <v>273</v>
      </c>
      <c r="H189" s="167">
        <v>6.5469999999999997</v>
      </c>
      <c r="I189" s="168"/>
      <c r="L189" s="163"/>
      <c r="M189" s="169"/>
      <c r="T189" s="170"/>
      <c r="AT189" s="165" t="s">
        <v>156</v>
      </c>
      <c r="AU189" s="165" t="s">
        <v>86</v>
      </c>
      <c r="AV189" s="12" t="s">
        <v>86</v>
      </c>
      <c r="AW189" s="12" t="s">
        <v>32</v>
      </c>
      <c r="AX189" s="12" t="s">
        <v>84</v>
      </c>
      <c r="AY189" s="165" t="s">
        <v>135</v>
      </c>
    </row>
    <row r="190" spans="2:65" s="1" customFormat="1" ht="16.5" customHeight="1">
      <c r="B190" s="149"/>
      <c r="C190" s="150" t="s">
        <v>274</v>
      </c>
      <c r="D190" s="150" t="s">
        <v>137</v>
      </c>
      <c r="E190" s="151" t="s">
        <v>275</v>
      </c>
      <c r="F190" s="152" t="s">
        <v>276</v>
      </c>
      <c r="G190" s="153" t="s">
        <v>140</v>
      </c>
      <c r="H190" s="154">
        <v>374.69600000000003</v>
      </c>
      <c r="I190" s="155"/>
      <c r="J190" s="156">
        <f>ROUND(I190*H190,2)</f>
        <v>0</v>
      </c>
      <c r="K190" s="152" t="s">
        <v>141</v>
      </c>
      <c r="L190" s="32"/>
      <c r="M190" s="157" t="s">
        <v>1</v>
      </c>
      <c r="N190" s="158" t="s">
        <v>41</v>
      </c>
      <c r="P190" s="159">
        <f>O190*H190</f>
        <v>0</v>
      </c>
      <c r="Q190" s="159">
        <v>0</v>
      </c>
      <c r="R190" s="159">
        <f>Q190*H190</f>
        <v>0</v>
      </c>
      <c r="S190" s="159">
        <v>0</v>
      </c>
      <c r="T190" s="160">
        <f>S190*H190</f>
        <v>0</v>
      </c>
      <c r="AR190" s="161" t="s">
        <v>142</v>
      </c>
      <c r="AT190" s="161" t="s">
        <v>137</v>
      </c>
      <c r="AU190" s="161" t="s">
        <v>86</v>
      </c>
      <c r="AY190" s="17" t="s">
        <v>135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7" t="s">
        <v>84</v>
      </c>
      <c r="BK190" s="162">
        <f>ROUND(I190*H190,2)</f>
        <v>0</v>
      </c>
      <c r="BL190" s="17" t="s">
        <v>142</v>
      </c>
      <c r="BM190" s="161" t="s">
        <v>277</v>
      </c>
    </row>
    <row r="191" spans="2:65" s="1" customFormat="1" ht="16.5" customHeight="1">
      <c r="B191" s="149"/>
      <c r="C191" s="150" t="s">
        <v>278</v>
      </c>
      <c r="D191" s="150" t="s">
        <v>137</v>
      </c>
      <c r="E191" s="151" t="s">
        <v>279</v>
      </c>
      <c r="F191" s="152" t="s">
        <v>280</v>
      </c>
      <c r="G191" s="153" t="s">
        <v>140</v>
      </c>
      <c r="H191" s="154">
        <v>169.45</v>
      </c>
      <c r="I191" s="155"/>
      <c r="J191" s="156">
        <f>ROUND(I191*H191,2)</f>
        <v>0</v>
      </c>
      <c r="K191" s="152" t="s">
        <v>141</v>
      </c>
      <c r="L191" s="32"/>
      <c r="M191" s="157" t="s">
        <v>1</v>
      </c>
      <c r="N191" s="158" t="s">
        <v>41</v>
      </c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AR191" s="161" t="s">
        <v>142</v>
      </c>
      <c r="AT191" s="161" t="s">
        <v>137</v>
      </c>
      <c r="AU191" s="161" t="s">
        <v>86</v>
      </c>
      <c r="AY191" s="17" t="s">
        <v>135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7" t="s">
        <v>84</v>
      </c>
      <c r="BK191" s="162">
        <f>ROUND(I191*H191,2)</f>
        <v>0</v>
      </c>
      <c r="BL191" s="17" t="s">
        <v>142</v>
      </c>
      <c r="BM191" s="161" t="s">
        <v>281</v>
      </c>
    </row>
    <row r="192" spans="2:65" s="1" customFormat="1" ht="16.5" customHeight="1">
      <c r="B192" s="149"/>
      <c r="C192" s="150" t="s">
        <v>282</v>
      </c>
      <c r="D192" s="150" t="s">
        <v>137</v>
      </c>
      <c r="E192" s="151" t="s">
        <v>283</v>
      </c>
      <c r="F192" s="152" t="s">
        <v>284</v>
      </c>
      <c r="G192" s="153" t="s">
        <v>140</v>
      </c>
      <c r="H192" s="154">
        <v>105.988</v>
      </c>
      <c r="I192" s="155"/>
      <c r="J192" s="156">
        <f>ROUND(I192*H192,2)</f>
        <v>0</v>
      </c>
      <c r="K192" s="152" t="s">
        <v>141</v>
      </c>
      <c r="L192" s="32"/>
      <c r="M192" s="157" t="s">
        <v>1</v>
      </c>
      <c r="N192" s="158" t="s">
        <v>41</v>
      </c>
      <c r="P192" s="159">
        <f>O192*H192</f>
        <v>0</v>
      </c>
      <c r="Q192" s="159">
        <v>0</v>
      </c>
      <c r="R192" s="159">
        <f>Q192*H192</f>
        <v>0</v>
      </c>
      <c r="S192" s="159">
        <v>0</v>
      </c>
      <c r="T192" s="160">
        <f>S192*H192</f>
        <v>0</v>
      </c>
      <c r="AR192" s="161" t="s">
        <v>142</v>
      </c>
      <c r="AT192" s="161" t="s">
        <v>137</v>
      </c>
      <c r="AU192" s="161" t="s">
        <v>86</v>
      </c>
      <c r="AY192" s="17" t="s">
        <v>135</v>
      </c>
      <c r="BE192" s="162">
        <f>IF(N192="základní",J192,0)</f>
        <v>0</v>
      </c>
      <c r="BF192" s="162">
        <f>IF(N192="snížená",J192,0)</f>
        <v>0</v>
      </c>
      <c r="BG192" s="162">
        <f>IF(N192="zákl. přenesená",J192,0)</f>
        <v>0</v>
      </c>
      <c r="BH192" s="162">
        <f>IF(N192="sníž. přenesená",J192,0)</f>
        <v>0</v>
      </c>
      <c r="BI192" s="162">
        <f>IF(N192="nulová",J192,0)</f>
        <v>0</v>
      </c>
      <c r="BJ192" s="17" t="s">
        <v>84</v>
      </c>
      <c r="BK192" s="162">
        <f>ROUND(I192*H192,2)</f>
        <v>0</v>
      </c>
      <c r="BL192" s="17" t="s">
        <v>142</v>
      </c>
      <c r="BM192" s="161" t="s">
        <v>285</v>
      </c>
    </row>
    <row r="193" spans="2:65" s="1" customFormat="1" ht="24" customHeight="1">
      <c r="B193" s="149"/>
      <c r="C193" s="150" t="s">
        <v>286</v>
      </c>
      <c r="D193" s="150" t="s">
        <v>137</v>
      </c>
      <c r="E193" s="151" t="s">
        <v>287</v>
      </c>
      <c r="F193" s="152" t="s">
        <v>288</v>
      </c>
      <c r="G193" s="153" t="s">
        <v>140</v>
      </c>
      <c r="H193" s="154">
        <v>215</v>
      </c>
      <c r="I193" s="155"/>
      <c r="J193" s="156">
        <f>ROUND(I193*H193,2)</f>
        <v>0</v>
      </c>
      <c r="K193" s="152" t="s">
        <v>141</v>
      </c>
      <c r="L193" s="32"/>
      <c r="M193" s="157" t="s">
        <v>1</v>
      </c>
      <c r="N193" s="158" t="s">
        <v>41</v>
      </c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AR193" s="161" t="s">
        <v>142</v>
      </c>
      <c r="AT193" s="161" t="s">
        <v>137</v>
      </c>
      <c r="AU193" s="161" t="s">
        <v>86</v>
      </c>
      <c r="AY193" s="17" t="s">
        <v>135</v>
      </c>
      <c r="BE193" s="162">
        <f>IF(N193="základní",J193,0)</f>
        <v>0</v>
      </c>
      <c r="BF193" s="162">
        <f>IF(N193="snížená",J193,0)</f>
        <v>0</v>
      </c>
      <c r="BG193" s="162">
        <f>IF(N193="zákl. přenesená",J193,0)</f>
        <v>0</v>
      </c>
      <c r="BH193" s="162">
        <f>IF(N193="sníž. přenesená",J193,0)</f>
        <v>0</v>
      </c>
      <c r="BI193" s="162">
        <f>IF(N193="nulová",J193,0)</f>
        <v>0</v>
      </c>
      <c r="BJ193" s="17" t="s">
        <v>84</v>
      </c>
      <c r="BK193" s="162">
        <f>ROUND(I193*H193,2)</f>
        <v>0</v>
      </c>
      <c r="BL193" s="17" t="s">
        <v>142</v>
      </c>
      <c r="BM193" s="161" t="s">
        <v>289</v>
      </c>
    </row>
    <row r="194" spans="2:65" s="12" customFormat="1">
      <c r="B194" s="163"/>
      <c r="D194" s="164" t="s">
        <v>156</v>
      </c>
      <c r="E194" s="165" t="s">
        <v>1</v>
      </c>
      <c r="F194" s="166" t="s">
        <v>290</v>
      </c>
      <c r="H194" s="167">
        <v>276</v>
      </c>
      <c r="I194" s="168"/>
      <c r="L194" s="163"/>
      <c r="M194" s="169"/>
      <c r="T194" s="170"/>
      <c r="AT194" s="165" t="s">
        <v>156</v>
      </c>
      <c r="AU194" s="165" t="s">
        <v>86</v>
      </c>
      <c r="AV194" s="12" t="s">
        <v>86</v>
      </c>
      <c r="AW194" s="12" t="s">
        <v>32</v>
      </c>
      <c r="AX194" s="12" t="s">
        <v>76</v>
      </c>
      <c r="AY194" s="165" t="s">
        <v>135</v>
      </c>
    </row>
    <row r="195" spans="2:65" s="12" customFormat="1">
      <c r="B195" s="163"/>
      <c r="D195" s="164" t="s">
        <v>156</v>
      </c>
      <c r="E195" s="165" t="s">
        <v>1</v>
      </c>
      <c r="F195" s="166" t="s">
        <v>291</v>
      </c>
      <c r="H195" s="167">
        <v>-61.152000000000001</v>
      </c>
      <c r="I195" s="168"/>
      <c r="L195" s="163"/>
      <c r="M195" s="169"/>
      <c r="T195" s="170"/>
      <c r="AT195" s="165" t="s">
        <v>156</v>
      </c>
      <c r="AU195" s="165" t="s">
        <v>86</v>
      </c>
      <c r="AV195" s="12" t="s">
        <v>86</v>
      </c>
      <c r="AW195" s="12" t="s">
        <v>32</v>
      </c>
      <c r="AX195" s="12" t="s">
        <v>76</v>
      </c>
      <c r="AY195" s="165" t="s">
        <v>135</v>
      </c>
    </row>
    <row r="196" spans="2:65" s="14" customFormat="1">
      <c r="B196" s="177"/>
      <c r="D196" s="164" t="s">
        <v>156</v>
      </c>
      <c r="E196" s="178" t="s">
        <v>1</v>
      </c>
      <c r="F196" s="179" t="s">
        <v>198</v>
      </c>
      <c r="H196" s="180">
        <v>214.84800000000001</v>
      </c>
      <c r="I196" s="181"/>
      <c r="L196" s="177"/>
      <c r="M196" s="182"/>
      <c r="T196" s="183"/>
      <c r="AT196" s="178" t="s">
        <v>156</v>
      </c>
      <c r="AU196" s="178" t="s">
        <v>86</v>
      </c>
      <c r="AV196" s="14" t="s">
        <v>142</v>
      </c>
      <c r="AW196" s="14" t="s">
        <v>32</v>
      </c>
      <c r="AX196" s="14" t="s">
        <v>76</v>
      </c>
      <c r="AY196" s="178" t="s">
        <v>135</v>
      </c>
    </row>
    <row r="197" spans="2:65" s="12" customFormat="1">
      <c r="B197" s="163"/>
      <c r="D197" s="164" t="s">
        <v>156</v>
      </c>
      <c r="E197" s="165" t="s">
        <v>102</v>
      </c>
      <c r="F197" s="166" t="s">
        <v>103</v>
      </c>
      <c r="H197" s="167">
        <v>215</v>
      </c>
      <c r="I197" s="168"/>
      <c r="L197" s="163"/>
      <c r="M197" s="169"/>
      <c r="T197" s="170"/>
      <c r="AT197" s="165" t="s">
        <v>156</v>
      </c>
      <c r="AU197" s="165" t="s">
        <v>86</v>
      </c>
      <c r="AV197" s="12" t="s">
        <v>86</v>
      </c>
      <c r="AW197" s="12" t="s">
        <v>32</v>
      </c>
      <c r="AX197" s="12" t="s">
        <v>84</v>
      </c>
      <c r="AY197" s="165" t="s">
        <v>135</v>
      </c>
    </row>
    <row r="198" spans="2:65" s="1" customFormat="1" ht="16.5" customHeight="1">
      <c r="B198" s="149"/>
      <c r="C198" s="150" t="s">
        <v>292</v>
      </c>
      <c r="D198" s="150" t="s">
        <v>137</v>
      </c>
      <c r="E198" s="151" t="s">
        <v>293</v>
      </c>
      <c r="F198" s="152" t="s">
        <v>294</v>
      </c>
      <c r="G198" s="153" t="s">
        <v>140</v>
      </c>
      <c r="H198" s="154">
        <v>215</v>
      </c>
      <c r="I198" s="155"/>
      <c r="J198" s="156">
        <f>ROUND(I198*H198,2)</f>
        <v>0</v>
      </c>
      <c r="K198" s="152" t="s">
        <v>141</v>
      </c>
      <c r="L198" s="32"/>
      <c r="M198" s="157" t="s">
        <v>1</v>
      </c>
      <c r="N198" s="158" t="s">
        <v>41</v>
      </c>
      <c r="P198" s="159">
        <f>O198*H198</f>
        <v>0</v>
      </c>
      <c r="Q198" s="159">
        <v>0</v>
      </c>
      <c r="R198" s="159">
        <f>Q198*H198</f>
        <v>0</v>
      </c>
      <c r="S198" s="159">
        <v>0</v>
      </c>
      <c r="T198" s="160">
        <f>S198*H198</f>
        <v>0</v>
      </c>
      <c r="AR198" s="161" t="s">
        <v>142</v>
      </c>
      <c r="AT198" s="161" t="s">
        <v>137</v>
      </c>
      <c r="AU198" s="161" t="s">
        <v>86</v>
      </c>
      <c r="AY198" s="17" t="s">
        <v>135</v>
      </c>
      <c r="BE198" s="162">
        <f>IF(N198="základní",J198,0)</f>
        <v>0</v>
      </c>
      <c r="BF198" s="162">
        <f>IF(N198="snížená",J198,0)</f>
        <v>0</v>
      </c>
      <c r="BG198" s="162">
        <f>IF(N198="zákl. přenesená",J198,0)</f>
        <v>0</v>
      </c>
      <c r="BH198" s="162">
        <f>IF(N198="sníž. přenesená",J198,0)</f>
        <v>0</v>
      </c>
      <c r="BI198" s="162">
        <f>IF(N198="nulová",J198,0)</f>
        <v>0</v>
      </c>
      <c r="BJ198" s="17" t="s">
        <v>84</v>
      </c>
      <c r="BK198" s="162">
        <f>ROUND(I198*H198,2)</f>
        <v>0</v>
      </c>
      <c r="BL198" s="17" t="s">
        <v>142</v>
      </c>
      <c r="BM198" s="161" t="s">
        <v>295</v>
      </c>
    </row>
    <row r="199" spans="2:65" s="12" customFormat="1">
      <c r="B199" s="163"/>
      <c r="D199" s="164" t="s">
        <v>156</v>
      </c>
      <c r="E199" s="165" t="s">
        <v>1</v>
      </c>
      <c r="F199" s="166" t="s">
        <v>102</v>
      </c>
      <c r="H199" s="167">
        <v>215</v>
      </c>
      <c r="I199" s="168"/>
      <c r="L199" s="163"/>
      <c r="M199" s="169"/>
      <c r="T199" s="170"/>
      <c r="AT199" s="165" t="s">
        <v>156</v>
      </c>
      <c r="AU199" s="165" t="s">
        <v>86</v>
      </c>
      <c r="AV199" s="12" t="s">
        <v>86</v>
      </c>
      <c r="AW199" s="12" t="s">
        <v>32</v>
      </c>
      <c r="AX199" s="12" t="s">
        <v>84</v>
      </c>
      <c r="AY199" s="165" t="s">
        <v>135</v>
      </c>
    </row>
    <row r="200" spans="2:65" s="1" customFormat="1" ht="16.5" customHeight="1">
      <c r="B200" s="149"/>
      <c r="C200" s="150" t="s">
        <v>296</v>
      </c>
      <c r="D200" s="150" t="s">
        <v>137</v>
      </c>
      <c r="E200" s="151" t="s">
        <v>297</v>
      </c>
      <c r="F200" s="152" t="s">
        <v>298</v>
      </c>
      <c r="G200" s="153" t="s">
        <v>140</v>
      </c>
      <c r="H200" s="154">
        <v>215</v>
      </c>
      <c r="I200" s="155"/>
      <c r="J200" s="156">
        <f>ROUND(I200*H200,2)</f>
        <v>0</v>
      </c>
      <c r="K200" s="152" t="s">
        <v>141</v>
      </c>
      <c r="L200" s="32"/>
      <c r="M200" s="157" t="s">
        <v>1</v>
      </c>
      <c r="N200" s="158" t="s">
        <v>41</v>
      </c>
      <c r="P200" s="159">
        <f>O200*H200</f>
        <v>0</v>
      </c>
      <c r="Q200" s="159">
        <v>0</v>
      </c>
      <c r="R200" s="159">
        <f>Q200*H200</f>
        <v>0</v>
      </c>
      <c r="S200" s="159">
        <v>0</v>
      </c>
      <c r="T200" s="160">
        <f>S200*H200</f>
        <v>0</v>
      </c>
      <c r="AR200" s="161" t="s">
        <v>142</v>
      </c>
      <c r="AT200" s="161" t="s">
        <v>137</v>
      </c>
      <c r="AU200" s="161" t="s">
        <v>86</v>
      </c>
      <c r="AY200" s="17" t="s">
        <v>135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7" t="s">
        <v>84</v>
      </c>
      <c r="BK200" s="162">
        <f>ROUND(I200*H200,2)</f>
        <v>0</v>
      </c>
      <c r="BL200" s="17" t="s">
        <v>142</v>
      </c>
      <c r="BM200" s="161" t="s">
        <v>299</v>
      </c>
    </row>
    <row r="201" spans="2:65" s="11" customFormat="1" ht="22.9" customHeight="1">
      <c r="B201" s="137"/>
      <c r="D201" s="138" t="s">
        <v>75</v>
      </c>
      <c r="E201" s="147" t="s">
        <v>86</v>
      </c>
      <c r="F201" s="147" t="s">
        <v>300</v>
      </c>
      <c r="I201" s="140"/>
      <c r="J201" s="148">
        <f>BK201</f>
        <v>0</v>
      </c>
      <c r="L201" s="137"/>
      <c r="M201" s="142"/>
      <c r="P201" s="143">
        <f>SUM(P202:P215)</f>
        <v>0</v>
      </c>
      <c r="R201" s="143">
        <f>SUM(R202:R215)</f>
        <v>26.775459500000004</v>
      </c>
      <c r="T201" s="144">
        <f>SUM(T202:T215)</f>
        <v>0</v>
      </c>
      <c r="AR201" s="138" t="s">
        <v>84</v>
      </c>
      <c r="AT201" s="145" t="s">
        <v>75</v>
      </c>
      <c r="AU201" s="145" t="s">
        <v>84</v>
      </c>
      <c r="AY201" s="138" t="s">
        <v>135</v>
      </c>
      <c r="BK201" s="146">
        <f>SUM(BK202:BK215)</f>
        <v>0</v>
      </c>
    </row>
    <row r="202" spans="2:65" s="1" customFormat="1" ht="24" customHeight="1">
      <c r="B202" s="149"/>
      <c r="C202" s="150" t="s">
        <v>301</v>
      </c>
      <c r="D202" s="150" t="s">
        <v>137</v>
      </c>
      <c r="E202" s="151" t="s">
        <v>302</v>
      </c>
      <c r="F202" s="152" t="s">
        <v>303</v>
      </c>
      <c r="G202" s="153" t="s">
        <v>174</v>
      </c>
      <c r="H202" s="154">
        <v>10.8</v>
      </c>
      <c r="I202" s="155"/>
      <c r="J202" s="156">
        <f>ROUND(I202*H202,2)</f>
        <v>0</v>
      </c>
      <c r="K202" s="152" t="s">
        <v>141</v>
      </c>
      <c r="L202" s="32"/>
      <c r="M202" s="157" t="s">
        <v>1</v>
      </c>
      <c r="N202" s="158" t="s">
        <v>41</v>
      </c>
      <c r="P202" s="159">
        <f>O202*H202</f>
        <v>0</v>
      </c>
      <c r="Q202" s="159">
        <v>2.45329</v>
      </c>
      <c r="R202" s="159">
        <f>Q202*H202</f>
        <v>26.495532000000001</v>
      </c>
      <c r="S202" s="159">
        <v>0</v>
      </c>
      <c r="T202" s="160">
        <f>S202*H202</f>
        <v>0</v>
      </c>
      <c r="AR202" s="161" t="s">
        <v>142</v>
      </c>
      <c r="AT202" s="161" t="s">
        <v>137</v>
      </c>
      <c r="AU202" s="161" t="s">
        <v>86</v>
      </c>
      <c r="AY202" s="17" t="s">
        <v>135</v>
      </c>
      <c r="BE202" s="162">
        <f>IF(N202="základní",J202,0)</f>
        <v>0</v>
      </c>
      <c r="BF202" s="162">
        <f>IF(N202="snížená",J202,0)</f>
        <v>0</v>
      </c>
      <c r="BG202" s="162">
        <f>IF(N202="zákl. přenesená",J202,0)</f>
        <v>0</v>
      </c>
      <c r="BH202" s="162">
        <f>IF(N202="sníž. přenesená",J202,0)</f>
        <v>0</v>
      </c>
      <c r="BI202" s="162">
        <f>IF(N202="nulová",J202,0)</f>
        <v>0</v>
      </c>
      <c r="BJ202" s="17" t="s">
        <v>84</v>
      </c>
      <c r="BK202" s="162">
        <f>ROUND(I202*H202,2)</f>
        <v>0</v>
      </c>
      <c r="BL202" s="17" t="s">
        <v>142</v>
      </c>
      <c r="BM202" s="161" t="s">
        <v>304</v>
      </c>
    </row>
    <row r="203" spans="2:65" s="13" customFormat="1">
      <c r="B203" s="171"/>
      <c r="D203" s="164" t="s">
        <v>156</v>
      </c>
      <c r="E203" s="172" t="s">
        <v>1</v>
      </c>
      <c r="F203" s="173" t="s">
        <v>305</v>
      </c>
      <c r="H203" s="172" t="s">
        <v>1</v>
      </c>
      <c r="I203" s="174"/>
      <c r="L203" s="171"/>
      <c r="M203" s="175"/>
      <c r="T203" s="176"/>
      <c r="AT203" s="172" t="s">
        <v>156</v>
      </c>
      <c r="AU203" s="172" t="s">
        <v>86</v>
      </c>
      <c r="AV203" s="13" t="s">
        <v>84</v>
      </c>
      <c r="AW203" s="13" t="s">
        <v>32</v>
      </c>
      <c r="AX203" s="13" t="s">
        <v>76</v>
      </c>
      <c r="AY203" s="172" t="s">
        <v>135</v>
      </c>
    </row>
    <row r="204" spans="2:65" s="12" customFormat="1">
      <c r="B204" s="163"/>
      <c r="D204" s="164" t="s">
        <v>156</v>
      </c>
      <c r="E204" s="165" t="s">
        <v>1</v>
      </c>
      <c r="F204" s="166" t="s">
        <v>196</v>
      </c>
      <c r="H204" s="167">
        <v>6</v>
      </c>
      <c r="I204" s="168"/>
      <c r="L204" s="163"/>
      <c r="M204" s="169"/>
      <c r="T204" s="170"/>
      <c r="AT204" s="165" t="s">
        <v>156</v>
      </c>
      <c r="AU204" s="165" t="s">
        <v>86</v>
      </c>
      <c r="AV204" s="12" t="s">
        <v>86</v>
      </c>
      <c r="AW204" s="12" t="s">
        <v>32</v>
      </c>
      <c r="AX204" s="12" t="s">
        <v>76</v>
      </c>
      <c r="AY204" s="165" t="s">
        <v>135</v>
      </c>
    </row>
    <row r="205" spans="2:65" s="12" customFormat="1">
      <c r="B205" s="163"/>
      <c r="D205" s="164" t="s">
        <v>156</v>
      </c>
      <c r="E205" s="165" t="s">
        <v>1</v>
      </c>
      <c r="F205" s="166" t="s">
        <v>197</v>
      </c>
      <c r="H205" s="167">
        <v>4.8</v>
      </c>
      <c r="I205" s="168"/>
      <c r="L205" s="163"/>
      <c r="M205" s="169"/>
      <c r="T205" s="170"/>
      <c r="AT205" s="165" t="s">
        <v>156</v>
      </c>
      <c r="AU205" s="165" t="s">
        <v>86</v>
      </c>
      <c r="AV205" s="12" t="s">
        <v>86</v>
      </c>
      <c r="AW205" s="12" t="s">
        <v>32</v>
      </c>
      <c r="AX205" s="12" t="s">
        <v>76</v>
      </c>
      <c r="AY205" s="165" t="s">
        <v>135</v>
      </c>
    </row>
    <row r="206" spans="2:65" s="14" customFormat="1">
      <c r="B206" s="177"/>
      <c r="D206" s="164" t="s">
        <v>156</v>
      </c>
      <c r="E206" s="178" t="s">
        <v>1</v>
      </c>
      <c r="F206" s="179" t="s">
        <v>198</v>
      </c>
      <c r="H206" s="180">
        <v>10.8</v>
      </c>
      <c r="I206" s="181"/>
      <c r="L206" s="177"/>
      <c r="M206" s="182"/>
      <c r="T206" s="183"/>
      <c r="AT206" s="178" t="s">
        <v>156</v>
      </c>
      <c r="AU206" s="178" t="s">
        <v>86</v>
      </c>
      <c r="AV206" s="14" t="s">
        <v>142</v>
      </c>
      <c r="AW206" s="14" t="s">
        <v>32</v>
      </c>
      <c r="AX206" s="14" t="s">
        <v>84</v>
      </c>
      <c r="AY206" s="178" t="s">
        <v>135</v>
      </c>
    </row>
    <row r="207" spans="2:65" s="1" customFormat="1" ht="16.5" customHeight="1">
      <c r="B207" s="149"/>
      <c r="C207" s="150" t="s">
        <v>306</v>
      </c>
      <c r="D207" s="150" t="s">
        <v>137</v>
      </c>
      <c r="E207" s="151" t="s">
        <v>307</v>
      </c>
      <c r="F207" s="152" t="s">
        <v>308</v>
      </c>
      <c r="G207" s="153" t="s">
        <v>140</v>
      </c>
      <c r="H207" s="154">
        <v>44.8</v>
      </c>
      <c r="I207" s="155"/>
      <c r="J207" s="156">
        <f>ROUND(I207*H207,2)</f>
        <v>0</v>
      </c>
      <c r="K207" s="152" t="s">
        <v>141</v>
      </c>
      <c r="L207" s="32"/>
      <c r="M207" s="157" t="s">
        <v>1</v>
      </c>
      <c r="N207" s="158" t="s">
        <v>41</v>
      </c>
      <c r="P207" s="159">
        <f>O207*H207</f>
        <v>0</v>
      </c>
      <c r="Q207" s="159">
        <v>2.6900000000000001E-3</v>
      </c>
      <c r="R207" s="159">
        <f>Q207*H207</f>
        <v>0.12051199999999999</v>
      </c>
      <c r="S207" s="159">
        <v>0</v>
      </c>
      <c r="T207" s="160">
        <f>S207*H207</f>
        <v>0</v>
      </c>
      <c r="AR207" s="161" t="s">
        <v>142</v>
      </c>
      <c r="AT207" s="161" t="s">
        <v>137</v>
      </c>
      <c r="AU207" s="161" t="s">
        <v>86</v>
      </c>
      <c r="AY207" s="17" t="s">
        <v>135</v>
      </c>
      <c r="BE207" s="162">
        <f>IF(N207="základní",J207,0)</f>
        <v>0</v>
      </c>
      <c r="BF207" s="162">
        <f>IF(N207="snížená",J207,0)</f>
        <v>0</v>
      </c>
      <c r="BG207" s="162">
        <f>IF(N207="zákl. přenesená",J207,0)</f>
        <v>0</v>
      </c>
      <c r="BH207" s="162">
        <f>IF(N207="sníž. přenesená",J207,0)</f>
        <v>0</v>
      </c>
      <c r="BI207" s="162">
        <f>IF(N207="nulová",J207,0)</f>
        <v>0</v>
      </c>
      <c r="BJ207" s="17" t="s">
        <v>84</v>
      </c>
      <c r="BK207" s="162">
        <f>ROUND(I207*H207,2)</f>
        <v>0</v>
      </c>
      <c r="BL207" s="17" t="s">
        <v>142</v>
      </c>
      <c r="BM207" s="161" t="s">
        <v>309</v>
      </c>
    </row>
    <row r="208" spans="2:65" s="12" customFormat="1">
      <c r="B208" s="163"/>
      <c r="D208" s="164" t="s">
        <v>156</v>
      </c>
      <c r="E208" s="165" t="s">
        <v>1</v>
      </c>
      <c r="F208" s="166" t="s">
        <v>310</v>
      </c>
      <c r="H208" s="167">
        <v>24.8</v>
      </c>
      <c r="I208" s="168"/>
      <c r="L208" s="163"/>
      <c r="M208" s="169"/>
      <c r="T208" s="170"/>
      <c r="AT208" s="165" t="s">
        <v>156</v>
      </c>
      <c r="AU208" s="165" t="s">
        <v>86</v>
      </c>
      <c r="AV208" s="12" t="s">
        <v>86</v>
      </c>
      <c r="AW208" s="12" t="s">
        <v>32</v>
      </c>
      <c r="AX208" s="12" t="s">
        <v>76</v>
      </c>
      <c r="AY208" s="165" t="s">
        <v>135</v>
      </c>
    </row>
    <row r="209" spans="2:65" s="12" customFormat="1">
      <c r="B209" s="163"/>
      <c r="D209" s="164" t="s">
        <v>156</v>
      </c>
      <c r="E209" s="165" t="s">
        <v>1</v>
      </c>
      <c r="F209" s="166" t="s">
        <v>311</v>
      </c>
      <c r="H209" s="167">
        <v>20</v>
      </c>
      <c r="I209" s="168"/>
      <c r="L209" s="163"/>
      <c r="M209" s="169"/>
      <c r="T209" s="170"/>
      <c r="AT209" s="165" t="s">
        <v>156</v>
      </c>
      <c r="AU209" s="165" t="s">
        <v>86</v>
      </c>
      <c r="AV209" s="12" t="s">
        <v>86</v>
      </c>
      <c r="AW209" s="12" t="s">
        <v>32</v>
      </c>
      <c r="AX209" s="12" t="s">
        <v>76</v>
      </c>
      <c r="AY209" s="165" t="s">
        <v>135</v>
      </c>
    </row>
    <row r="210" spans="2:65" s="14" customFormat="1">
      <c r="B210" s="177"/>
      <c r="D210" s="164" t="s">
        <v>156</v>
      </c>
      <c r="E210" s="178" t="s">
        <v>1</v>
      </c>
      <c r="F210" s="179" t="s">
        <v>198</v>
      </c>
      <c r="H210" s="180">
        <v>44.8</v>
      </c>
      <c r="I210" s="181"/>
      <c r="L210" s="177"/>
      <c r="M210" s="182"/>
      <c r="T210" s="183"/>
      <c r="AT210" s="178" t="s">
        <v>156</v>
      </c>
      <c r="AU210" s="178" t="s">
        <v>86</v>
      </c>
      <c r="AV210" s="14" t="s">
        <v>142</v>
      </c>
      <c r="AW210" s="14" t="s">
        <v>32</v>
      </c>
      <c r="AX210" s="14" t="s">
        <v>84</v>
      </c>
      <c r="AY210" s="178" t="s">
        <v>135</v>
      </c>
    </row>
    <row r="211" spans="2:65" s="1" customFormat="1" ht="16.5" customHeight="1">
      <c r="B211" s="149"/>
      <c r="C211" s="150" t="s">
        <v>312</v>
      </c>
      <c r="D211" s="150" t="s">
        <v>137</v>
      </c>
      <c r="E211" s="151" t="s">
        <v>313</v>
      </c>
      <c r="F211" s="152" t="s">
        <v>314</v>
      </c>
      <c r="G211" s="153" t="s">
        <v>140</v>
      </c>
      <c r="H211" s="154">
        <v>44.8</v>
      </c>
      <c r="I211" s="155"/>
      <c r="J211" s="156">
        <f>ROUND(I211*H211,2)</f>
        <v>0</v>
      </c>
      <c r="K211" s="152" t="s">
        <v>141</v>
      </c>
      <c r="L211" s="32"/>
      <c r="M211" s="157" t="s">
        <v>1</v>
      </c>
      <c r="N211" s="158" t="s">
        <v>41</v>
      </c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AR211" s="161" t="s">
        <v>142</v>
      </c>
      <c r="AT211" s="161" t="s">
        <v>137</v>
      </c>
      <c r="AU211" s="161" t="s">
        <v>86</v>
      </c>
      <c r="AY211" s="17" t="s">
        <v>135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17" t="s">
        <v>84</v>
      </c>
      <c r="BK211" s="162">
        <f>ROUND(I211*H211,2)</f>
        <v>0</v>
      </c>
      <c r="BL211" s="17" t="s">
        <v>142</v>
      </c>
      <c r="BM211" s="161" t="s">
        <v>315</v>
      </c>
    </row>
    <row r="212" spans="2:65" s="1" customFormat="1" ht="16.5" customHeight="1">
      <c r="B212" s="149"/>
      <c r="C212" s="150" t="s">
        <v>316</v>
      </c>
      <c r="D212" s="150" t="s">
        <v>137</v>
      </c>
      <c r="E212" s="151" t="s">
        <v>317</v>
      </c>
      <c r="F212" s="152" t="s">
        <v>318</v>
      </c>
      <c r="G212" s="153" t="s">
        <v>260</v>
      </c>
      <c r="H212" s="154">
        <v>0.15</v>
      </c>
      <c r="I212" s="155"/>
      <c r="J212" s="156">
        <f>ROUND(I212*H212,2)</f>
        <v>0</v>
      </c>
      <c r="K212" s="152" t="s">
        <v>141</v>
      </c>
      <c r="L212" s="32"/>
      <c r="M212" s="157" t="s">
        <v>1</v>
      </c>
      <c r="N212" s="158" t="s">
        <v>41</v>
      </c>
      <c r="P212" s="159">
        <f>O212*H212</f>
        <v>0</v>
      </c>
      <c r="Q212" s="159">
        <v>1.06277</v>
      </c>
      <c r="R212" s="159">
        <f>Q212*H212</f>
        <v>0.15941549999999999</v>
      </c>
      <c r="S212" s="159">
        <v>0</v>
      </c>
      <c r="T212" s="160">
        <f>S212*H212</f>
        <v>0</v>
      </c>
      <c r="AR212" s="161" t="s">
        <v>142</v>
      </c>
      <c r="AT212" s="161" t="s">
        <v>137</v>
      </c>
      <c r="AU212" s="161" t="s">
        <v>86</v>
      </c>
      <c r="AY212" s="17" t="s">
        <v>135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7" t="s">
        <v>84</v>
      </c>
      <c r="BK212" s="162">
        <f>ROUND(I212*H212,2)</f>
        <v>0</v>
      </c>
      <c r="BL212" s="17" t="s">
        <v>142</v>
      </c>
      <c r="BM212" s="161" t="s">
        <v>319</v>
      </c>
    </row>
    <row r="213" spans="2:65" s="12" customFormat="1">
      <c r="B213" s="163"/>
      <c r="D213" s="164" t="s">
        <v>156</v>
      </c>
      <c r="E213" s="165" t="s">
        <v>1</v>
      </c>
      <c r="F213" s="166" t="s">
        <v>320</v>
      </c>
      <c r="H213" s="167">
        <v>8.3000000000000004E-2</v>
      </c>
      <c r="I213" s="168"/>
      <c r="L213" s="163"/>
      <c r="M213" s="169"/>
      <c r="T213" s="170"/>
      <c r="AT213" s="165" t="s">
        <v>156</v>
      </c>
      <c r="AU213" s="165" t="s">
        <v>86</v>
      </c>
      <c r="AV213" s="12" t="s">
        <v>86</v>
      </c>
      <c r="AW213" s="12" t="s">
        <v>32</v>
      </c>
      <c r="AX213" s="12" t="s">
        <v>76</v>
      </c>
      <c r="AY213" s="165" t="s">
        <v>135</v>
      </c>
    </row>
    <row r="214" spans="2:65" s="12" customFormat="1">
      <c r="B214" s="163"/>
      <c r="D214" s="164" t="s">
        <v>156</v>
      </c>
      <c r="E214" s="165" t="s">
        <v>1</v>
      </c>
      <c r="F214" s="166" t="s">
        <v>321</v>
      </c>
      <c r="H214" s="167">
        <v>6.7000000000000004E-2</v>
      </c>
      <c r="I214" s="168"/>
      <c r="L214" s="163"/>
      <c r="M214" s="169"/>
      <c r="T214" s="170"/>
      <c r="AT214" s="165" t="s">
        <v>156</v>
      </c>
      <c r="AU214" s="165" t="s">
        <v>86</v>
      </c>
      <c r="AV214" s="12" t="s">
        <v>86</v>
      </c>
      <c r="AW214" s="12" t="s">
        <v>32</v>
      </c>
      <c r="AX214" s="12" t="s">
        <v>76</v>
      </c>
      <c r="AY214" s="165" t="s">
        <v>135</v>
      </c>
    </row>
    <row r="215" spans="2:65" s="14" customFormat="1">
      <c r="B215" s="177"/>
      <c r="D215" s="164" t="s">
        <v>156</v>
      </c>
      <c r="E215" s="178" t="s">
        <v>1</v>
      </c>
      <c r="F215" s="179" t="s">
        <v>198</v>
      </c>
      <c r="H215" s="180">
        <v>0.15000000000000002</v>
      </c>
      <c r="I215" s="181"/>
      <c r="L215" s="177"/>
      <c r="M215" s="182"/>
      <c r="T215" s="183"/>
      <c r="AT215" s="178" t="s">
        <v>156</v>
      </c>
      <c r="AU215" s="178" t="s">
        <v>86</v>
      </c>
      <c r="AV215" s="14" t="s">
        <v>142</v>
      </c>
      <c r="AW215" s="14" t="s">
        <v>32</v>
      </c>
      <c r="AX215" s="14" t="s">
        <v>84</v>
      </c>
      <c r="AY215" s="178" t="s">
        <v>135</v>
      </c>
    </row>
    <row r="216" spans="2:65" s="11" customFormat="1" ht="22.9" customHeight="1">
      <c r="B216" s="137"/>
      <c r="D216" s="138" t="s">
        <v>75</v>
      </c>
      <c r="E216" s="147" t="s">
        <v>147</v>
      </c>
      <c r="F216" s="147" t="s">
        <v>322</v>
      </c>
      <c r="I216" s="140"/>
      <c r="J216" s="148">
        <f>BK216</f>
        <v>0</v>
      </c>
      <c r="L216" s="137"/>
      <c r="M216" s="142"/>
      <c r="P216" s="143">
        <f>SUM(P217:P220)</f>
        <v>0</v>
      </c>
      <c r="R216" s="143">
        <f>SUM(R217:R220)</f>
        <v>41.780016000000003</v>
      </c>
      <c r="T216" s="144">
        <f>SUM(T217:T220)</f>
        <v>0</v>
      </c>
      <c r="AR216" s="138" t="s">
        <v>84</v>
      </c>
      <c r="AT216" s="145" t="s">
        <v>75</v>
      </c>
      <c r="AU216" s="145" t="s">
        <v>84</v>
      </c>
      <c r="AY216" s="138" t="s">
        <v>135</v>
      </c>
      <c r="BK216" s="146">
        <f>SUM(BK217:BK220)</f>
        <v>0</v>
      </c>
    </row>
    <row r="217" spans="2:65" s="1" customFormat="1" ht="24" customHeight="1">
      <c r="B217" s="149"/>
      <c r="C217" s="150" t="s">
        <v>323</v>
      </c>
      <c r="D217" s="150" t="s">
        <v>137</v>
      </c>
      <c r="E217" s="151" t="s">
        <v>324</v>
      </c>
      <c r="F217" s="152" t="s">
        <v>325</v>
      </c>
      <c r="G217" s="153" t="s">
        <v>174</v>
      </c>
      <c r="H217" s="154">
        <v>14.4</v>
      </c>
      <c r="I217" s="155"/>
      <c r="J217" s="156">
        <f>ROUND(I217*H217,2)</f>
        <v>0</v>
      </c>
      <c r="K217" s="152" t="s">
        <v>1</v>
      </c>
      <c r="L217" s="32"/>
      <c r="M217" s="157" t="s">
        <v>1</v>
      </c>
      <c r="N217" s="158" t="s">
        <v>41</v>
      </c>
      <c r="P217" s="159">
        <f>O217*H217</f>
        <v>0</v>
      </c>
      <c r="Q217" s="159">
        <v>2.9013900000000001</v>
      </c>
      <c r="R217" s="159">
        <f>Q217*H217</f>
        <v>41.780016000000003</v>
      </c>
      <c r="S217" s="159">
        <v>0</v>
      </c>
      <c r="T217" s="160">
        <f>S217*H217</f>
        <v>0</v>
      </c>
      <c r="AR217" s="161" t="s">
        <v>142</v>
      </c>
      <c r="AT217" s="161" t="s">
        <v>137</v>
      </c>
      <c r="AU217" s="161" t="s">
        <v>86</v>
      </c>
      <c r="AY217" s="17" t="s">
        <v>135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7" t="s">
        <v>84</v>
      </c>
      <c r="BK217" s="162">
        <f>ROUND(I217*H217,2)</f>
        <v>0</v>
      </c>
      <c r="BL217" s="17" t="s">
        <v>142</v>
      </c>
      <c r="BM217" s="161" t="s">
        <v>326</v>
      </c>
    </row>
    <row r="218" spans="2:65" s="12" customFormat="1">
      <c r="B218" s="163"/>
      <c r="D218" s="164" t="s">
        <v>156</v>
      </c>
      <c r="E218" s="165" t="s">
        <v>1</v>
      </c>
      <c r="F218" s="166" t="s">
        <v>327</v>
      </c>
      <c r="H218" s="167">
        <v>9</v>
      </c>
      <c r="I218" s="168"/>
      <c r="L218" s="163"/>
      <c r="M218" s="169"/>
      <c r="T218" s="170"/>
      <c r="AT218" s="165" t="s">
        <v>156</v>
      </c>
      <c r="AU218" s="165" t="s">
        <v>86</v>
      </c>
      <c r="AV218" s="12" t="s">
        <v>86</v>
      </c>
      <c r="AW218" s="12" t="s">
        <v>32</v>
      </c>
      <c r="AX218" s="12" t="s">
        <v>76</v>
      </c>
      <c r="AY218" s="165" t="s">
        <v>135</v>
      </c>
    </row>
    <row r="219" spans="2:65" s="12" customFormat="1">
      <c r="B219" s="163"/>
      <c r="D219" s="164" t="s">
        <v>156</v>
      </c>
      <c r="E219" s="165" t="s">
        <v>1</v>
      </c>
      <c r="F219" s="166" t="s">
        <v>328</v>
      </c>
      <c r="H219" s="167">
        <v>5.4</v>
      </c>
      <c r="I219" s="168"/>
      <c r="L219" s="163"/>
      <c r="M219" s="169"/>
      <c r="T219" s="170"/>
      <c r="AT219" s="165" t="s">
        <v>156</v>
      </c>
      <c r="AU219" s="165" t="s">
        <v>86</v>
      </c>
      <c r="AV219" s="12" t="s">
        <v>86</v>
      </c>
      <c r="AW219" s="12" t="s">
        <v>32</v>
      </c>
      <c r="AX219" s="12" t="s">
        <v>76</v>
      </c>
      <c r="AY219" s="165" t="s">
        <v>135</v>
      </c>
    </row>
    <row r="220" spans="2:65" s="14" customFormat="1">
      <c r="B220" s="177"/>
      <c r="D220" s="164" t="s">
        <v>156</v>
      </c>
      <c r="E220" s="178" t="s">
        <v>1</v>
      </c>
      <c r="F220" s="179" t="s">
        <v>198</v>
      </c>
      <c r="H220" s="180">
        <v>14.4</v>
      </c>
      <c r="I220" s="181"/>
      <c r="L220" s="177"/>
      <c r="M220" s="182"/>
      <c r="T220" s="183"/>
      <c r="AT220" s="178" t="s">
        <v>156</v>
      </c>
      <c r="AU220" s="178" t="s">
        <v>86</v>
      </c>
      <c r="AV220" s="14" t="s">
        <v>142</v>
      </c>
      <c r="AW220" s="14" t="s">
        <v>32</v>
      </c>
      <c r="AX220" s="14" t="s">
        <v>84</v>
      </c>
      <c r="AY220" s="178" t="s">
        <v>135</v>
      </c>
    </row>
    <row r="221" spans="2:65" s="11" customFormat="1" ht="22.9" customHeight="1">
      <c r="B221" s="137"/>
      <c r="D221" s="138" t="s">
        <v>75</v>
      </c>
      <c r="E221" s="147" t="s">
        <v>142</v>
      </c>
      <c r="F221" s="147" t="s">
        <v>329</v>
      </c>
      <c r="I221" s="140"/>
      <c r="J221" s="148">
        <f>BK221</f>
        <v>0</v>
      </c>
      <c r="L221" s="137"/>
      <c r="M221" s="142"/>
      <c r="P221" s="143">
        <f>SUM(P222:P243)</f>
        <v>0</v>
      </c>
      <c r="R221" s="143">
        <f>SUM(R222:R243)</f>
        <v>231.08510224</v>
      </c>
      <c r="T221" s="144">
        <f>SUM(T222:T243)</f>
        <v>0</v>
      </c>
      <c r="AR221" s="138" t="s">
        <v>84</v>
      </c>
      <c r="AT221" s="145" t="s">
        <v>75</v>
      </c>
      <c r="AU221" s="145" t="s">
        <v>84</v>
      </c>
      <c r="AY221" s="138" t="s">
        <v>135</v>
      </c>
      <c r="BK221" s="146">
        <f>SUM(BK222:BK243)</f>
        <v>0</v>
      </c>
    </row>
    <row r="222" spans="2:65" s="1" customFormat="1" ht="24" customHeight="1">
      <c r="B222" s="149"/>
      <c r="C222" s="150" t="s">
        <v>330</v>
      </c>
      <c r="D222" s="150" t="s">
        <v>137</v>
      </c>
      <c r="E222" s="151" t="s">
        <v>331</v>
      </c>
      <c r="F222" s="152" t="s">
        <v>332</v>
      </c>
      <c r="G222" s="153" t="s">
        <v>140</v>
      </c>
      <c r="H222" s="154">
        <v>137.59200000000001</v>
      </c>
      <c r="I222" s="155"/>
      <c r="J222" s="156">
        <f>ROUND(I222*H222,2)</f>
        <v>0</v>
      </c>
      <c r="K222" s="152" t="s">
        <v>141</v>
      </c>
      <c r="L222" s="32"/>
      <c r="M222" s="157" t="s">
        <v>1</v>
      </c>
      <c r="N222" s="158" t="s">
        <v>41</v>
      </c>
      <c r="P222" s="159">
        <f>O222*H222</f>
        <v>0</v>
      </c>
      <c r="Q222" s="159">
        <v>0.2429</v>
      </c>
      <c r="R222" s="159">
        <f>Q222*H222</f>
        <v>33.421096800000001</v>
      </c>
      <c r="S222" s="159">
        <v>0</v>
      </c>
      <c r="T222" s="160">
        <f>S222*H222</f>
        <v>0</v>
      </c>
      <c r="AR222" s="161" t="s">
        <v>142</v>
      </c>
      <c r="AT222" s="161" t="s">
        <v>137</v>
      </c>
      <c r="AU222" s="161" t="s">
        <v>86</v>
      </c>
      <c r="AY222" s="17" t="s">
        <v>135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7" t="s">
        <v>84</v>
      </c>
      <c r="BK222" s="162">
        <f>ROUND(I222*H222,2)</f>
        <v>0</v>
      </c>
      <c r="BL222" s="17" t="s">
        <v>142</v>
      </c>
      <c r="BM222" s="161" t="s">
        <v>333</v>
      </c>
    </row>
    <row r="223" spans="2:65" s="13" customFormat="1">
      <c r="B223" s="171"/>
      <c r="D223" s="164" t="s">
        <v>156</v>
      </c>
      <c r="E223" s="172" t="s">
        <v>1</v>
      </c>
      <c r="F223" s="173" t="s">
        <v>334</v>
      </c>
      <c r="H223" s="172" t="s">
        <v>1</v>
      </c>
      <c r="I223" s="174"/>
      <c r="L223" s="171"/>
      <c r="M223" s="175"/>
      <c r="T223" s="176"/>
      <c r="AT223" s="172" t="s">
        <v>156</v>
      </c>
      <c r="AU223" s="172" t="s">
        <v>86</v>
      </c>
      <c r="AV223" s="13" t="s">
        <v>84</v>
      </c>
      <c r="AW223" s="13" t="s">
        <v>32</v>
      </c>
      <c r="AX223" s="13" t="s">
        <v>76</v>
      </c>
      <c r="AY223" s="172" t="s">
        <v>135</v>
      </c>
    </row>
    <row r="224" spans="2:65" s="12" customFormat="1">
      <c r="B224" s="163"/>
      <c r="D224" s="164" t="s">
        <v>156</v>
      </c>
      <c r="E224" s="165" t="s">
        <v>1</v>
      </c>
      <c r="F224" s="166" t="s">
        <v>335</v>
      </c>
      <c r="H224" s="167">
        <v>137.59200000000001</v>
      </c>
      <c r="I224" s="168"/>
      <c r="L224" s="163"/>
      <c r="M224" s="169"/>
      <c r="T224" s="170"/>
      <c r="AT224" s="165" t="s">
        <v>156</v>
      </c>
      <c r="AU224" s="165" t="s">
        <v>86</v>
      </c>
      <c r="AV224" s="12" t="s">
        <v>86</v>
      </c>
      <c r="AW224" s="12" t="s">
        <v>32</v>
      </c>
      <c r="AX224" s="12" t="s">
        <v>84</v>
      </c>
      <c r="AY224" s="165" t="s">
        <v>135</v>
      </c>
    </row>
    <row r="225" spans="2:65" s="1" customFormat="1" ht="16.5" customHeight="1">
      <c r="B225" s="149"/>
      <c r="C225" s="150" t="s">
        <v>336</v>
      </c>
      <c r="D225" s="150" t="s">
        <v>137</v>
      </c>
      <c r="E225" s="151" t="s">
        <v>337</v>
      </c>
      <c r="F225" s="152" t="s">
        <v>338</v>
      </c>
      <c r="G225" s="153" t="s">
        <v>140</v>
      </c>
      <c r="H225" s="154">
        <v>157.976</v>
      </c>
      <c r="I225" s="155"/>
      <c r="J225" s="156">
        <f>ROUND(I225*H225,2)</f>
        <v>0</v>
      </c>
      <c r="K225" s="152" t="s">
        <v>141</v>
      </c>
      <c r="L225" s="32"/>
      <c r="M225" s="157" t="s">
        <v>1</v>
      </c>
      <c r="N225" s="158" t="s">
        <v>41</v>
      </c>
      <c r="P225" s="159">
        <f>O225*H225</f>
        <v>0</v>
      </c>
      <c r="Q225" s="159">
        <v>0.20039999999999999</v>
      </c>
      <c r="R225" s="159">
        <f>Q225*H225</f>
        <v>31.658390399999998</v>
      </c>
      <c r="S225" s="159">
        <v>0</v>
      </c>
      <c r="T225" s="160">
        <f>S225*H225</f>
        <v>0</v>
      </c>
      <c r="AR225" s="161" t="s">
        <v>142</v>
      </c>
      <c r="AT225" s="161" t="s">
        <v>137</v>
      </c>
      <c r="AU225" s="161" t="s">
        <v>86</v>
      </c>
      <c r="AY225" s="17" t="s">
        <v>135</v>
      </c>
      <c r="BE225" s="162">
        <f>IF(N225="základní",J225,0)</f>
        <v>0</v>
      </c>
      <c r="BF225" s="162">
        <f>IF(N225="snížená",J225,0)</f>
        <v>0</v>
      </c>
      <c r="BG225" s="162">
        <f>IF(N225="zákl. přenesená",J225,0)</f>
        <v>0</v>
      </c>
      <c r="BH225" s="162">
        <f>IF(N225="sníž. přenesená",J225,0)</f>
        <v>0</v>
      </c>
      <c r="BI225" s="162">
        <f>IF(N225="nulová",J225,0)</f>
        <v>0</v>
      </c>
      <c r="BJ225" s="17" t="s">
        <v>84</v>
      </c>
      <c r="BK225" s="162">
        <f>ROUND(I225*H225,2)</f>
        <v>0</v>
      </c>
      <c r="BL225" s="17" t="s">
        <v>142</v>
      </c>
      <c r="BM225" s="161" t="s">
        <v>339</v>
      </c>
    </row>
    <row r="226" spans="2:65" s="13" customFormat="1">
      <c r="B226" s="171"/>
      <c r="D226" s="164" t="s">
        <v>156</v>
      </c>
      <c r="E226" s="172" t="s">
        <v>1</v>
      </c>
      <c r="F226" s="173" t="s">
        <v>334</v>
      </c>
      <c r="H226" s="172" t="s">
        <v>1</v>
      </c>
      <c r="I226" s="174"/>
      <c r="L226" s="171"/>
      <c r="M226" s="175"/>
      <c r="T226" s="176"/>
      <c r="AT226" s="172" t="s">
        <v>156</v>
      </c>
      <c r="AU226" s="172" t="s">
        <v>86</v>
      </c>
      <c r="AV226" s="13" t="s">
        <v>84</v>
      </c>
      <c r="AW226" s="13" t="s">
        <v>32</v>
      </c>
      <c r="AX226" s="13" t="s">
        <v>76</v>
      </c>
      <c r="AY226" s="172" t="s">
        <v>135</v>
      </c>
    </row>
    <row r="227" spans="2:65" s="12" customFormat="1">
      <c r="B227" s="163"/>
      <c r="D227" s="164" t="s">
        <v>156</v>
      </c>
      <c r="E227" s="165" t="s">
        <v>1</v>
      </c>
      <c r="F227" s="166" t="s">
        <v>340</v>
      </c>
      <c r="H227" s="167">
        <v>157.976</v>
      </c>
      <c r="I227" s="168"/>
      <c r="L227" s="163"/>
      <c r="M227" s="169"/>
      <c r="T227" s="170"/>
      <c r="AT227" s="165" t="s">
        <v>156</v>
      </c>
      <c r="AU227" s="165" t="s">
        <v>86</v>
      </c>
      <c r="AV227" s="12" t="s">
        <v>86</v>
      </c>
      <c r="AW227" s="12" t="s">
        <v>32</v>
      </c>
      <c r="AX227" s="12" t="s">
        <v>84</v>
      </c>
      <c r="AY227" s="165" t="s">
        <v>135</v>
      </c>
    </row>
    <row r="228" spans="2:65" s="1" customFormat="1" ht="24" customHeight="1">
      <c r="B228" s="149"/>
      <c r="C228" s="150" t="s">
        <v>341</v>
      </c>
      <c r="D228" s="150" t="s">
        <v>137</v>
      </c>
      <c r="E228" s="151" t="s">
        <v>342</v>
      </c>
      <c r="F228" s="152" t="s">
        <v>343</v>
      </c>
      <c r="G228" s="153" t="s">
        <v>174</v>
      </c>
      <c r="H228" s="154">
        <v>15.288</v>
      </c>
      <c r="I228" s="155"/>
      <c r="J228" s="156">
        <f>ROUND(I228*H228,2)</f>
        <v>0</v>
      </c>
      <c r="K228" s="152" t="s">
        <v>141</v>
      </c>
      <c r="L228" s="32"/>
      <c r="M228" s="157" t="s">
        <v>1</v>
      </c>
      <c r="N228" s="158" t="s">
        <v>41</v>
      </c>
      <c r="P228" s="159">
        <f>O228*H228</f>
        <v>0</v>
      </c>
      <c r="Q228" s="159">
        <v>2.79989</v>
      </c>
      <c r="R228" s="159">
        <f>Q228*H228</f>
        <v>42.804718319999999</v>
      </c>
      <c r="S228" s="159">
        <v>0</v>
      </c>
      <c r="T228" s="160">
        <f>S228*H228</f>
        <v>0</v>
      </c>
      <c r="AR228" s="161" t="s">
        <v>142</v>
      </c>
      <c r="AT228" s="161" t="s">
        <v>137</v>
      </c>
      <c r="AU228" s="161" t="s">
        <v>86</v>
      </c>
      <c r="AY228" s="17" t="s">
        <v>135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7" t="s">
        <v>84</v>
      </c>
      <c r="BK228" s="162">
        <f>ROUND(I228*H228,2)</f>
        <v>0</v>
      </c>
      <c r="BL228" s="17" t="s">
        <v>142</v>
      </c>
      <c r="BM228" s="161" t="s">
        <v>344</v>
      </c>
    </row>
    <row r="229" spans="2:65" s="13" customFormat="1">
      <c r="B229" s="171"/>
      <c r="D229" s="164" t="s">
        <v>156</v>
      </c>
      <c r="E229" s="172" t="s">
        <v>1</v>
      </c>
      <c r="F229" s="173" t="s">
        <v>334</v>
      </c>
      <c r="H229" s="172" t="s">
        <v>1</v>
      </c>
      <c r="I229" s="174"/>
      <c r="L229" s="171"/>
      <c r="M229" s="175"/>
      <c r="T229" s="176"/>
      <c r="AT229" s="172" t="s">
        <v>156</v>
      </c>
      <c r="AU229" s="172" t="s">
        <v>86</v>
      </c>
      <c r="AV229" s="13" t="s">
        <v>84</v>
      </c>
      <c r="AW229" s="13" t="s">
        <v>32</v>
      </c>
      <c r="AX229" s="13" t="s">
        <v>76</v>
      </c>
      <c r="AY229" s="172" t="s">
        <v>135</v>
      </c>
    </row>
    <row r="230" spans="2:65" s="12" customFormat="1">
      <c r="B230" s="163"/>
      <c r="D230" s="164" t="s">
        <v>156</v>
      </c>
      <c r="E230" s="165" t="s">
        <v>1</v>
      </c>
      <c r="F230" s="166" t="s">
        <v>345</v>
      </c>
      <c r="H230" s="167">
        <v>15.288</v>
      </c>
      <c r="I230" s="168"/>
      <c r="L230" s="163"/>
      <c r="M230" s="169"/>
      <c r="T230" s="170"/>
      <c r="AT230" s="165" t="s">
        <v>156</v>
      </c>
      <c r="AU230" s="165" t="s">
        <v>86</v>
      </c>
      <c r="AV230" s="12" t="s">
        <v>86</v>
      </c>
      <c r="AW230" s="12" t="s">
        <v>32</v>
      </c>
      <c r="AX230" s="12" t="s">
        <v>84</v>
      </c>
      <c r="AY230" s="165" t="s">
        <v>135</v>
      </c>
    </row>
    <row r="231" spans="2:65" s="1" customFormat="1" ht="24" customHeight="1">
      <c r="B231" s="149"/>
      <c r="C231" s="150" t="s">
        <v>346</v>
      </c>
      <c r="D231" s="150" t="s">
        <v>137</v>
      </c>
      <c r="E231" s="151" t="s">
        <v>347</v>
      </c>
      <c r="F231" s="152" t="s">
        <v>348</v>
      </c>
      <c r="G231" s="153" t="s">
        <v>174</v>
      </c>
      <c r="H231" s="154">
        <v>6.4909999999999997</v>
      </c>
      <c r="I231" s="155"/>
      <c r="J231" s="156">
        <f>ROUND(I231*H231,2)</f>
        <v>0</v>
      </c>
      <c r="K231" s="152" t="s">
        <v>141</v>
      </c>
      <c r="L231" s="32"/>
      <c r="M231" s="157" t="s">
        <v>1</v>
      </c>
      <c r="N231" s="158" t="s">
        <v>41</v>
      </c>
      <c r="P231" s="159">
        <f>O231*H231</f>
        <v>0</v>
      </c>
      <c r="Q231" s="159">
        <v>2.4340799999999998</v>
      </c>
      <c r="R231" s="159">
        <f>Q231*H231</f>
        <v>15.799613279999997</v>
      </c>
      <c r="S231" s="159">
        <v>0</v>
      </c>
      <c r="T231" s="160">
        <f>S231*H231</f>
        <v>0</v>
      </c>
      <c r="AR231" s="161" t="s">
        <v>142</v>
      </c>
      <c r="AT231" s="161" t="s">
        <v>137</v>
      </c>
      <c r="AU231" s="161" t="s">
        <v>86</v>
      </c>
      <c r="AY231" s="17" t="s">
        <v>135</v>
      </c>
      <c r="BE231" s="162">
        <f>IF(N231="základní",J231,0)</f>
        <v>0</v>
      </c>
      <c r="BF231" s="162">
        <f>IF(N231="snížená",J231,0)</f>
        <v>0</v>
      </c>
      <c r="BG231" s="162">
        <f>IF(N231="zákl. přenesená",J231,0)</f>
        <v>0</v>
      </c>
      <c r="BH231" s="162">
        <f>IF(N231="sníž. přenesená",J231,0)</f>
        <v>0</v>
      </c>
      <c r="BI231" s="162">
        <f>IF(N231="nulová",J231,0)</f>
        <v>0</v>
      </c>
      <c r="BJ231" s="17" t="s">
        <v>84</v>
      </c>
      <c r="BK231" s="162">
        <f>ROUND(I231*H231,2)</f>
        <v>0</v>
      </c>
      <c r="BL231" s="17" t="s">
        <v>142</v>
      </c>
      <c r="BM231" s="161" t="s">
        <v>349</v>
      </c>
    </row>
    <row r="232" spans="2:65" s="13" customFormat="1">
      <c r="B232" s="171"/>
      <c r="D232" s="164" t="s">
        <v>156</v>
      </c>
      <c r="E232" s="172" t="s">
        <v>1</v>
      </c>
      <c r="F232" s="173" t="s">
        <v>350</v>
      </c>
      <c r="H232" s="172" t="s">
        <v>1</v>
      </c>
      <c r="I232" s="174"/>
      <c r="L232" s="171"/>
      <c r="M232" s="175"/>
      <c r="T232" s="176"/>
      <c r="AT232" s="172" t="s">
        <v>156</v>
      </c>
      <c r="AU232" s="172" t="s">
        <v>86</v>
      </c>
      <c r="AV232" s="13" t="s">
        <v>84</v>
      </c>
      <c r="AW232" s="13" t="s">
        <v>32</v>
      </c>
      <c r="AX232" s="13" t="s">
        <v>76</v>
      </c>
      <c r="AY232" s="172" t="s">
        <v>135</v>
      </c>
    </row>
    <row r="233" spans="2:65" s="12" customFormat="1">
      <c r="B233" s="163"/>
      <c r="D233" s="164" t="s">
        <v>156</v>
      </c>
      <c r="E233" s="165" t="s">
        <v>1</v>
      </c>
      <c r="F233" s="166" t="s">
        <v>351</v>
      </c>
      <c r="H233" s="167">
        <v>10.541</v>
      </c>
      <c r="I233" s="168"/>
      <c r="L233" s="163"/>
      <c r="M233" s="169"/>
      <c r="T233" s="170"/>
      <c r="AT233" s="165" t="s">
        <v>156</v>
      </c>
      <c r="AU233" s="165" t="s">
        <v>86</v>
      </c>
      <c r="AV233" s="12" t="s">
        <v>86</v>
      </c>
      <c r="AW233" s="12" t="s">
        <v>32</v>
      </c>
      <c r="AX233" s="12" t="s">
        <v>76</v>
      </c>
      <c r="AY233" s="165" t="s">
        <v>135</v>
      </c>
    </row>
    <row r="234" spans="2:65" s="12" customFormat="1">
      <c r="B234" s="163"/>
      <c r="D234" s="164" t="s">
        <v>156</v>
      </c>
      <c r="E234" s="165" t="s">
        <v>1</v>
      </c>
      <c r="F234" s="166" t="s">
        <v>352</v>
      </c>
      <c r="H234" s="167">
        <v>-2.25</v>
      </c>
      <c r="I234" s="168"/>
      <c r="L234" s="163"/>
      <c r="M234" s="169"/>
      <c r="T234" s="170"/>
      <c r="AT234" s="165" t="s">
        <v>156</v>
      </c>
      <c r="AU234" s="165" t="s">
        <v>86</v>
      </c>
      <c r="AV234" s="12" t="s">
        <v>86</v>
      </c>
      <c r="AW234" s="12" t="s">
        <v>32</v>
      </c>
      <c r="AX234" s="12" t="s">
        <v>76</v>
      </c>
      <c r="AY234" s="165" t="s">
        <v>135</v>
      </c>
    </row>
    <row r="235" spans="2:65" s="12" customFormat="1">
      <c r="B235" s="163"/>
      <c r="D235" s="164" t="s">
        <v>156</v>
      </c>
      <c r="E235" s="165" t="s">
        <v>1</v>
      </c>
      <c r="F235" s="166" t="s">
        <v>353</v>
      </c>
      <c r="H235" s="167">
        <v>-1.8</v>
      </c>
      <c r="I235" s="168"/>
      <c r="L235" s="163"/>
      <c r="M235" s="169"/>
      <c r="T235" s="170"/>
      <c r="AT235" s="165" t="s">
        <v>156</v>
      </c>
      <c r="AU235" s="165" t="s">
        <v>86</v>
      </c>
      <c r="AV235" s="12" t="s">
        <v>86</v>
      </c>
      <c r="AW235" s="12" t="s">
        <v>32</v>
      </c>
      <c r="AX235" s="12" t="s">
        <v>76</v>
      </c>
      <c r="AY235" s="165" t="s">
        <v>135</v>
      </c>
    </row>
    <row r="236" spans="2:65" s="14" customFormat="1">
      <c r="B236" s="177"/>
      <c r="D236" s="164" t="s">
        <v>156</v>
      </c>
      <c r="E236" s="178" t="s">
        <v>1</v>
      </c>
      <c r="F236" s="179" t="s">
        <v>198</v>
      </c>
      <c r="H236" s="180">
        <v>6.4909999999999997</v>
      </c>
      <c r="I236" s="181"/>
      <c r="L236" s="177"/>
      <c r="M236" s="182"/>
      <c r="T236" s="183"/>
      <c r="AT236" s="178" t="s">
        <v>156</v>
      </c>
      <c r="AU236" s="178" t="s">
        <v>86</v>
      </c>
      <c r="AV236" s="14" t="s">
        <v>142</v>
      </c>
      <c r="AW236" s="14" t="s">
        <v>32</v>
      </c>
      <c r="AX236" s="14" t="s">
        <v>84</v>
      </c>
      <c r="AY236" s="178" t="s">
        <v>135</v>
      </c>
    </row>
    <row r="237" spans="2:65" s="1" customFormat="1" ht="24" customHeight="1">
      <c r="B237" s="149"/>
      <c r="C237" s="150" t="s">
        <v>354</v>
      </c>
      <c r="D237" s="150" t="s">
        <v>137</v>
      </c>
      <c r="E237" s="151" t="s">
        <v>355</v>
      </c>
      <c r="F237" s="152" t="s">
        <v>356</v>
      </c>
      <c r="G237" s="153" t="s">
        <v>174</v>
      </c>
      <c r="H237" s="154">
        <v>6.4909999999999997</v>
      </c>
      <c r="I237" s="155"/>
      <c r="J237" s="156">
        <f>ROUND(I237*H237,2)</f>
        <v>0</v>
      </c>
      <c r="K237" s="152" t="s">
        <v>141</v>
      </c>
      <c r="L237" s="32"/>
      <c r="M237" s="157" t="s">
        <v>1</v>
      </c>
      <c r="N237" s="158" t="s">
        <v>41</v>
      </c>
      <c r="P237" s="159">
        <f>O237*H237</f>
        <v>0</v>
      </c>
      <c r="Q237" s="159">
        <v>2.4340799999999998</v>
      </c>
      <c r="R237" s="159">
        <f>Q237*H237</f>
        <v>15.799613279999997</v>
      </c>
      <c r="S237" s="159">
        <v>0</v>
      </c>
      <c r="T237" s="160">
        <f>S237*H237</f>
        <v>0</v>
      </c>
      <c r="AR237" s="161" t="s">
        <v>142</v>
      </c>
      <c r="AT237" s="161" t="s">
        <v>137</v>
      </c>
      <c r="AU237" s="161" t="s">
        <v>86</v>
      </c>
      <c r="AY237" s="17" t="s">
        <v>135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7" t="s">
        <v>84</v>
      </c>
      <c r="BK237" s="162">
        <f>ROUND(I237*H237,2)</f>
        <v>0</v>
      </c>
      <c r="BL237" s="17" t="s">
        <v>142</v>
      </c>
      <c r="BM237" s="161" t="s">
        <v>357</v>
      </c>
    </row>
    <row r="238" spans="2:65" s="1" customFormat="1" ht="24" customHeight="1">
      <c r="B238" s="149"/>
      <c r="C238" s="150" t="s">
        <v>358</v>
      </c>
      <c r="D238" s="150" t="s">
        <v>137</v>
      </c>
      <c r="E238" s="151" t="s">
        <v>359</v>
      </c>
      <c r="F238" s="152" t="s">
        <v>360</v>
      </c>
      <c r="G238" s="153" t="s">
        <v>140</v>
      </c>
      <c r="H238" s="154">
        <v>61.152000000000001</v>
      </c>
      <c r="I238" s="155"/>
      <c r="J238" s="156">
        <f>ROUND(I238*H238,2)</f>
        <v>0</v>
      </c>
      <c r="K238" s="152" t="s">
        <v>141</v>
      </c>
      <c r="L238" s="32"/>
      <c r="M238" s="157" t="s">
        <v>1</v>
      </c>
      <c r="N238" s="158" t="s">
        <v>41</v>
      </c>
      <c r="P238" s="159">
        <f>O238*H238</f>
        <v>0</v>
      </c>
      <c r="Q238" s="159">
        <v>0.74326999999999999</v>
      </c>
      <c r="R238" s="159">
        <f>Q238*H238</f>
        <v>45.452447040000003</v>
      </c>
      <c r="S238" s="159">
        <v>0</v>
      </c>
      <c r="T238" s="160">
        <f>S238*H238</f>
        <v>0</v>
      </c>
      <c r="AR238" s="161" t="s">
        <v>142</v>
      </c>
      <c r="AT238" s="161" t="s">
        <v>137</v>
      </c>
      <c r="AU238" s="161" t="s">
        <v>86</v>
      </c>
      <c r="AY238" s="17" t="s">
        <v>135</v>
      </c>
      <c r="BE238" s="162">
        <f>IF(N238="základní",J238,0)</f>
        <v>0</v>
      </c>
      <c r="BF238" s="162">
        <f>IF(N238="snížená",J238,0)</f>
        <v>0</v>
      </c>
      <c r="BG238" s="162">
        <f>IF(N238="zákl. přenesená",J238,0)</f>
        <v>0</v>
      </c>
      <c r="BH238" s="162">
        <f>IF(N238="sníž. přenesená",J238,0)</f>
        <v>0</v>
      </c>
      <c r="BI238" s="162">
        <f>IF(N238="nulová",J238,0)</f>
        <v>0</v>
      </c>
      <c r="BJ238" s="17" t="s">
        <v>84</v>
      </c>
      <c r="BK238" s="162">
        <f>ROUND(I238*H238,2)</f>
        <v>0</v>
      </c>
      <c r="BL238" s="17" t="s">
        <v>142</v>
      </c>
      <c r="BM238" s="161" t="s">
        <v>361</v>
      </c>
    </row>
    <row r="239" spans="2:65" s="13" customFormat="1">
      <c r="B239" s="171"/>
      <c r="D239" s="164" t="s">
        <v>156</v>
      </c>
      <c r="E239" s="172" t="s">
        <v>1</v>
      </c>
      <c r="F239" s="173" t="s">
        <v>334</v>
      </c>
      <c r="H239" s="172" t="s">
        <v>1</v>
      </c>
      <c r="I239" s="174"/>
      <c r="L239" s="171"/>
      <c r="M239" s="175"/>
      <c r="T239" s="176"/>
      <c r="AT239" s="172" t="s">
        <v>156</v>
      </c>
      <c r="AU239" s="172" t="s">
        <v>86</v>
      </c>
      <c r="AV239" s="13" t="s">
        <v>84</v>
      </c>
      <c r="AW239" s="13" t="s">
        <v>32</v>
      </c>
      <c r="AX239" s="13" t="s">
        <v>76</v>
      </c>
      <c r="AY239" s="172" t="s">
        <v>135</v>
      </c>
    </row>
    <row r="240" spans="2:65" s="12" customFormat="1">
      <c r="B240" s="163"/>
      <c r="D240" s="164" t="s">
        <v>156</v>
      </c>
      <c r="E240" s="165" t="s">
        <v>1</v>
      </c>
      <c r="F240" s="166" t="s">
        <v>362</v>
      </c>
      <c r="H240" s="167">
        <v>61.152000000000001</v>
      </c>
      <c r="I240" s="168"/>
      <c r="L240" s="163"/>
      <c r="M240" s="169"/>
      <c r="T240" s="170"/>
      <c r="AT240" s="165" t="s">
        <v>156</v>
      </c>
      <c r="AU240" s="165" t="s">
        <v>86</v>
      </c>
      <c r="AV240" s="12" t="s">
        <v>86</v>
      </c>
      <c r="AW240" s="12" t="s">
        <v>32</v>
      </c>
      <c r="AX240" s="12" t="s">
        <v>84</v>
      </c>
      <c r="AY240" s="165" t="s">
        <v>135</v>
      </c>
    </row>
    <row r="241" spans="2:65" s="1" customFormat="1" ht="24" customHeight="1">
      <c r="B241" s="149"/>
      <c r="C241" s="150" t="s">
        <v>363</v>
      </c>
      <c r="D241" s="150" t="s">
        <v>137</v>
      </c>
      <c r="E241" s="151" t="s">
        <v>364</v>
      </c>
      <c r="F241" s="152" t="s">
        <v>365</v>
      </c>
      <c r="G241" s="153" t="s">
        <v>140</v>
      </c>
      <c r="H241" s="154">
        <v>56.055999999999997</v>
      </c>
      <c r="I241" s="155"/>
      <c r="J241" s="156">
        <f>ROUND(I241*H241,2)</f>
        <v>0</v>
      </c>
      <c r="K241" s="152" t="s">
        <v>141</v>
      </c>
      <c r="L241" s="32"/>
      <c r="M241" s="157" t="s">
        <v>1</v>
      </c>
      <c r="N241" s="158" t="s">
        <v>41</v>
      </c>
      <c r="P241" s="159">
        <f>O241*H241</f>
        <v>0</v>
      </c>
      <c r="Q241" s="159">
        <v>0.82326999999999995</v>
      </c>
      <c r="R241" s="159">
        <f>Q241*H241</f>
        <v>46.149223119999995</v>
      </c>
      <c r="S241" s="159">
        <v>0</v>
      </c>
      <c r="T241" s="160">
        <f>S241*H241</f>
        <v>0</v>
      </c>
      <c r="AR241" s="161" t="s">
        <v>142</v>
      </c>
      <c r="AT241" s="161" t="s">
        <v>137</v>
      </c>
      <c r="AU241" s="161" t="s">
        <v>86</v>
      </c>
      <c r="AY241" s="17" t="s">
        <v>135</v>
      </c>
      <c r="BE241" s="162">
        <f>IF(N241="základní",J241,0)</f>
        <v>0</v>
      </c>
      <c r="BF241" s="162">
        <f>IF(N241="snížená",J241,0)</f>
        <v>0</v>
      </c>
      <c r="BG241" s="162">
        <f>IF(N241="zákl. přenesená",J241,0)</f>
        <v>0</v>
      </c>
      <c r="BH241" s="162">
        <f>IF(N241="sníž. přenesená",J241,0)</f>
        <v>0</v>
      </c>
      <c r="BI241" s="162">
        <f>IF(N241="nulová",J241,0)</f>
        <v>0</v>
      </c>
      <c r="BJ241" s="17" t="s">
        <v>84</v>
      </c>
      <c r="BK241" s="162">
        <f>ROUND(I241*H241,2)</f>
        <v>0</v>
      </c>
      <c r="BL241" s="17" t="s">
        <v>142</v>
      </c>
      <c r="BM241" s="161" t="s">
        <v>366</v>
      </c>
    </row>
    <row r="242" spans="2:65" s="13" customFormat="1">
      <c r="B242" s="171"/>
      <c r="D242" s="164" t="s">
        <v>156</v>
      </c>
      <c r="E242" s="172" t="s">
        <v>1</v>
      </c>
      <c r="F242" s="173" t="s">
        <v>334</v>
      </c>
      <c r="H242" s="172" t="s">
        <v>1</v>
      </c>
      <c r="I242" s="174"/>
      <c r="L242" s="171"/>
      <c r="M242" s="175"/>
      <c r="T242" s="176"/>
      <c r="AT242" s="172" t="s">
        <v>156</v>
      </c>
      <c r="AU242" s="172" t="s">
        <v>86</v>
      </c>
      <c r="AV242" s="13" t="s">
        <v>84</v>
      </c>
      <c r="AW242" s="13" t="s">
        <v>32</v>
      </c>
      <c r="AX242" s="13" t="s">
        <v>76</v>
      </c>
      <c r="AY242" s="172" t="s">
        <v>135</v>
      </c>
    </row>
    <row r="243" spans="2:65" s="12" customFormat="1">
      <c r="B243" s="163"/>
      <c r="D243" s="164" t="s">
        <v>156</v>
      </c>
      <c r="E243" s="165" t="s">
        <v>1</v>
      </c>
      <c r="F243" s="166" t="s">
        <v>367</v>
      </c>
      <c r="H243" s="167">
        <v>56.055999999999997</v>
      </c>
      <c r="I243" s="168"/>
      <c r="L243" s="163"/>
      <c r="M243" s="169"/>
      <c r="T243" s="170"/>
      <c r="AT243" s="165" t="s">
        <v>156</v>
      </c>
      <c r="AU243" s="165" t="s">
        <v>86</v>
      </c>
      <c r="AV243" s="12" t="s">
        <v>86</v>
      </c>
      <c r="AW243" s="12" t="s">
        <v>32</v>
      </c>
      <c r="AX243" s="12" t="s">
        <v>84</v>
      </c>
      <c r="AY243" s="165" t="s">
        <v>135</v>
      </c>
    </row>
    <row r="244" spans="2:65" s="11" customFormat="1" ht="22.9" customHeight="1">
      <c r="B244" s="137"/>
      <c r="D244" s="138" t="s">
        <v>75</v>
      </c>
      <c r="E244" s="147" t="s">
        <v>177</v>
      </c>
      <c r="F244" s="147" t="s">
        <v>368</v>
      </c>
      <c r="I244" s="140"/>
      <c r="J244" s="148">
        <f>BK244</f>
        <v>0</v>
      </c>
      <c r="L244" s="137"/>
      <c r="M244" s="142"/>
      <c r="P244" s="143">
        <f>SUM(P245:P249)</f>
        <v>0</v>
      </c>
      <c r="R244" s="143">
        <f>SUM(R245:R249)</f>
        <v>0</v>
      </c>
      <c r="T244" s="144">
        <f>SUM(T245:T249)</f>
        <v>5.7</v>
      </c>
      <c r="AR244" s="138" t="s">
        <v>84</v>
      </c>
      <c r="AT244" s="145" t="s">
        <v>75</v>
      </c>
      <c r="AU244" s="145" t="s">
        <v>84</v>
      </c>
      <c r="AY244" s="138" t="s">
        <v>135</v>
      </c>
      <c r="BK244" s="146">
        <f>SUM(BK245:BK249)</f>
        <v>0</v>
      </c>
    </row>
    <row r="245" spans="2:65" s="1" customFormat="1" ht="16.5" customHeight="1">
      <c r="B245" s="149"/>
      <c r="C245" s="150" t="s">
        <v>369</v>
      </c>
      <c r="D245" s="150" t="s">
        <v>137</v>
      </c>
      <c r="E245" s="151" t="s">
        <v>370</v>
      </c>
      <c r="F245" s="152" t="s">
        <v>371</v>
      </c>
      <c r="G245" s="153" t="s">
        <v>140</v>
      </c>
      <c r="H245" s="154">
        <v>150</v>
      </c>
      <c r="I245" s="155"/>
      <c r="J245" s="156">
        <f>ROUND(I245*H245,2)</f>
        <v>0</v>
      </c>
      <c r="K245" s="152" t="s">
        <v>1</v>
      </c>
      <c r="L245" s="32"/>
      <c r="M245" s="157" t="s">
        <v>1</v>
      </c>
      <c r="N245" s="158" t="s">
        <v>41</v>
      </c>
      <c r="P245" s="159">
        <f>O245*H245</f>
        <v>0</v>
      </c>
      <c r="Q245" s="159">
        <v>0</v>
      </c>
      <c r="R245" s="159">
        <f>Q245*H245</f>
        <v>0</v>
      </c>
      <c r="S245" s="159">
        <v>3.7999999999999999E-2</v>
      </c>
      <c r="T245" s="160">
        <f>S245*H245</f>
        <v>5.7</v>
      </c>
      <c r="AR245" s="161" t="s">
        <v>142</v>
      </c>
      <c r="AT245" s="161" t="s">
        <v>137</v>
      </c>
      <c r="AU245" s="161" t="s">
        <v>86</v>
      </c>
      <c r="AY245" s="17" t="s">
        <v>135</v>
      </c>
      <c r="BE245" s="162">
        <f>IF(N245="základní",J245,0)</f>
        <v>0</v>
      </c>
      <c r="BF245" s="162">
        <f>IF(N245="snížená",J245,0)</f>
        <v>0</v>
      </c>
      <c r="BG245" s="162">
        <f>IF(N245="zákl. přenesená",J245,0)</f>
        <v>0</v>
      </c>
      <c r="BH245" s="162">
        <f>IF(N245="sníž. přenesená",J245,0)</f>
        <v>0</v>
      </c>
      <c r="BI245" s="162">
        <f>IF(N245="nulová",J245,0)</f>
        <v>0</v>
      </c>
      <c r="BJ245" s="17" t="s">
        <v>84</v>
      </c>
      <c r="BK245" s="162">
        <f>ROUND(I245*H245,2)</f>
        <v>0</v>
      </c>
      <c r="BL245" s="17" t="s">
        <v>142</v>
      </c>
      <c r="BM245" s="161" t="s">
        <v>372</v>
      </c>
    </row>
    <row r="246" spans="2:65" s="12" customFormat="1">
      <c r="B246" s="163"/>
      <c r="D246" s="164" t="s">
        <v>156</v>
      </c>
      <c r="E246" s="165" t="s">
        <v>1</v>
      </c>
      <c r="F246" s="166" t="s">
        <v>373</v>
      </c>
      <c r="H246" s="167">
        <v>117.208</v>
      </c>
      <c r="I246" s="168"/>
      <c r="L246" s="163"/>
      <c r="M246" s="169"/>
      <c r="T246" s="170"/>
      <c r="AT246" s="165" t="s">
        <v>156</v>
      </c>
      <c r="AU246" s="165" t="s">
        <v>86</v>
      </c>
      <c r="AV246" s="12" t="s">
        <v>86</v>
      </c>
      <c r="AW246" s="12" t="s">
        <v>32</v>
      </c>
      <c r="AX246" s="12" t="s">
        <v>76</v>
      </c>
      <c r="AY246" s="165" t="s">
        <v>135</v>
      </c>
    </row>
    <row r="247" spans="2:65" s="12" customFormat="1">
      <c r="B247" s="163"/>
      <c r="D247" s="164" t="s">
        <v>156</v>
      </c>
      <c r="E247" s="165" t="s">
        <v>1</v>
      </c>
      <c r="F247" s="166" t="s">
        <v>374</v>
      </c>
      <c r="H247" s="167">
        <v>30.576000000000001</v>
      </c>
      <c r="I247" s="168"/>
      <c r="L247" s="163"/>
      <c r="M247" s="169"/>
      <c r="T247" s="170"/>
      <c r="AT247" s="165" t="s">
        <v>156</v>
      </c>
      <c r="AU247" s="165" t="s">
        <v>86</v>
      </c>
      <c r="AV247" s="12" t="s">
        <v>86</v>
      </c>
      <c r="AW247" s="12" t="s">
        <v>32</v>
      </c>
      <c r="AX247" s="12" t="s">
        <v>76</v>
      </c>
      <c r="AY247" s="165" t="s">
        <v>135</v>
      </c>
    </row>
    <row r="248" spans="2:65" s="14" customFormat="1">
      <c r="B248" s="177"/>
      <c r="D248" s="164" t="s">
        <v>156</v>
      </c>
      <c r="E248" s="178" t="s">
        <v>1</v>
      </c>
      <c r="F248" s="179" t="s">
        <v>198</v>
      </c>
      <c r="H248" s="180">
        <v>147.78399999999999</v>
      </c>
      <c r="I248" s="181"/>
      <c r="L248" s="177"/>
      <c r="M248" s="182"/>
      <c r="T248" s="183"/>
      <c r="AT248" s="178" t="s">
        <v>156</v>
      </c>
      <c r="AU248" s="178" t="s">
        <v>86</v>
      </c>
      <c r="AV248" s="14" t="s">
        <v>142</v>
      </c>
      <c r="AW248" s="14" t="s">
        <v>32</v>
      </c>
      <c r="AX248" s="14" t="s">
        <v>76</v>
      </c>
      <c r="AY248" s="178" t="s">
        <v>135</v>
      </c>
    </row>
    <row r="249" spans="2:65" s="12" customFormat="1">
      <c r="B249" s="163"/>
      <c r="D249" s="164" t="s">
        <v>156</v>
      </c>
      <c r="E249" s="165" t="s">
        <v>1</v>
      </c>
      <c r="F249" s="166" t="s">
        <v>375</v>
      </c>
      <c r="H249" s="167">
        <v>150</v>
      </c>
      <c r="I249" s="168"/>
      <c r="L249" s="163"/>
      <c r="M249" s="169"/>
      <c r="T249" s="170"/>
      <c r="AT249" s="165" t="s">
        <v>156</v>
      </c>
      <c r="AU249" s="165" t="s">
        <v>86</v>
      </c>
      <c r="AV249" s="12" t="s">
        <v>86</v>
      </c>
      <c r="AW249" s="12" t="s">
        <v>32</v>
      </c>
      <c r="AX249" s="12" t="s">
        <v>84</v>
      </c>
      <c r="AY249" s="165" t="s">
        <v>135</v>
      </c>
    </row>
    <row r="250" spans="2:65" s="11" customFormat="1" ht="22.9" customHeight="1">
      <c r="B250" s="137"/>
      <c r="D250" s="138" t="s">
        <v>75</v>
      </c>
      <c r="E250" s="147" t="s">
        <v>376</v>
      </c>
      <c r="F250" s="147" t="s">
        <v>377</v>
      </c>
      <c r="I250" s="140"/>
      <c r="J250" s="148">
        <f>BK250</f>
        <v>0</v>
      </c>
      <c r="L250" s="137"/>
      <c r="M250" s="142"/>
      <c r="P250" s="143">
        <f>SUM(P251:P252)</f>
        <v>0</v>
      </c>
      <c r="R250" s="143">
        <f>SUM(R251:R252)</f>
        <v>0</v>
      </c>
      <c r="T250" s="144">
        <f>SUM(T251:T252)</f>
        <v>0</v>
      </c>
      <c r="AR250" s="138" t="s">
        <v>84</v>
      </c>
      <c r="AT250" s="145" t="s">
        <v>75</v>
      </c>
      <c r="AU250" s="145" t="s">
        <v>84</v>
      </c>
      <c r="AY250" s="138" t="s">
        <v>135</v>
      </c>
      <c r="BK250" s="146">
        <f>SUM(BK251:BK252)</f>
        <v>0</v>
      </c>
    </row>
    <row r="251" spans="2:65" s="1" customFormat="1" ht="16.5" customHeight="1">
      <c r="B251" s="149"/>
      <c r="C251" s="150" t="s">
        <v>378</v>
      </c>
      <c r="D251" s="150" t="s">
        <v>137</v>
      </c>
      <c r="E251" s="151" t="s">
        <v>379</v>
      </c>
      <c r="F251" s="152" t="s">
        <v>380</v>
      </c>
      <c r="G251" s="153" t="s">
        <v>260</v>
      </c>
      <c r="H251" s="154">
        <v>299.80900000000003</v>
      </c>
      <c r="I251" s="155"/>
      <c r="J251" s="156">
        <f>ROUND(I251*H251,2)</f>
        <v>0</v>
      </c>
      <c r="K251" s="152" t="s">
        <v>141</v>
      </c>
      <c r="L251" s="32"/>
      <c r="M251" s="157" t="s">
        <v>1</v>
      </c>
      <c r="N251" s="158" t="s">
        <v>41</v>
      </c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61" t="s">
        <v>142</v>
      </c>
      <c r="AT251" s="161" t="s">
        <v>137</v>
      </c>
      <c r="AU251" s="161" t="s">
        <v>86</v>
      </c>
      <c r="AY251" s="17" t="s">
        <v>135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7" t="s">
        <v>84</v>
      </c>
      <c r="BK251" s="162">
        <f>ROUND(I251*H251,2)</f>
        <v>0</v>
      </c>
      <c r="BL251" s="17" t="s">
        <v>142</v>
      </c>
      <c r="BM251" s="161" t="s">
        <v>381</v>
      </c>
    </row>
    <row r="252" spans="2:65" s="1" customFormat="1" ht="16.5" customHeight="1">
      <c r="B252" s="149"/>
      <c r="C252" s="150" t="s">
        <v>382</v>
      </c>
      <c r="D252" s="150" t="s">
        <v>137</v>
      </c>
      <c r="E252" s="151" t="s">
        <v>383</v>
      </c>
      <c r="F252" s="152" t="s">
        <v>384</v>
      </c>
      <c r="G252" s="153" t="s">
        <v>260</v>
      </c>
      <c r="H252" s="154">
        <v>299.80900000000003</v>
      </c>
      <c r="I252" s="155"/>
      <c r="J252" s="156">
        <f>ROUND(I252*H252,2)</f>
        <v>0</v>
      </c>
      <c r="K252" s="152" t="s">
        <v>1</v>
      </c>
      <c r="L252" s="32"/>
      <c r="M252" s="194" t="s">
        <v>1</v>
      </c>
      <c r="N252" s="195" t="s">
        <v>41</v>
      </c>
      <c r="O252" s="196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AR252" s="161" t="s">
        <v>142</v>
      </c>
      <c r="AT252" s="161" t="s">
        <v>137</v>
      </c>
      <c r="AU252" s="161" t="s">
        <v>86</v>
      </c>
      <c r="AY252" s="17" t="s">
        <v>135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7" t="s">
        <v>84</v>
      </c>
      <c r="BK252" s="162">
        <f>ROUND(I252*H252,2)</f>
        <v>0</v>
      </c>
      <c r="BL252" s="17" t="s">
        <v>142</v>
      </c>
      <c r="BM252" s="161" t="s">
        <v>385</v>
      </c>
    </row>
    <row r="253" spans="2:65" s="1" customFormat="1" ht="6.95" customHeight="1">
      <c r="B253" s="44"/>
      <c r="C253" s="45"/>
      <c r="D253" s="45"/>
      <c r="E253" s="45"/>
      <c r="F253" s="45"/>
      <c r="G253" s="45"/>
      <c r="H253" s="45"/>
      <c r="I253" s="112"/>
      <c r="J253" s="45"/>
      <c r="K253" s="45"/>
      <c r="L253" s="32"/>
    </row>
  </sheetData>
  <autoFilter ref="C122:K25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9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89</v>
      </c>
      <c r="AZ2" s="89" t="s">
        <v>95</v>
      </c>
      <c r="BA2" s="89" t="s">
        <v>1</v>
      </c>
      <c r="BB2" s="89" t="s">
        <v>1</v>
      </c>
      <c r="BC2" s="89" t="s">
        <v>96</v>
      </c>
      <c r="BD2" s="89" t="s">
        <v>86</v>
      </c>
    </row>
    <row r="3" spans="2:56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86</v>
      </c>
      <c r="AZ3" s="89" t="s">
        <v>93</v>
      </c>
      <c r="BA3" s="89" t="s">
        <v>1</v>
      </c>
      <c r="BB3" s="89" t="s">
        <v>1</v>
      </c>
      <c r="BC3" s="89" t="s">
        <v>386</v>
      </c>
      <c r="BD3" s="89" t="s">
        <v>86</v>
      </c>
    </row>
    <row r="4" spans="2:56" ht="24.95" customHeight="1">
      <c r="B4" s="20"/>
      <c r="D4" s="21" t="s">
        <v>97</v>
      </c>
      <c r="L4" s="20"/>
      <c r="M4" s="91" t="s">
        <v>10</v>
      </c>
      <c r="AT4" s="17" t="s">
        <v>3</v>
      </c>
      <c r="AZ4" s="89" t="s">
        <v>98</v>
      </c>
      <c r="BA4" s="89" t="s">
        <v>1</v>
      </c>
      <c r="BB4" s="89" t="s">
        <v>1</v>
      </c>
      <c r="BC4" s="89" t="s">
        <v>387</v>
      </c>
      <c r="BD4" s="89" t="s">
        <v>86</v>
      </c>
    </row>
    <row r="5" spans="2:56" ht="6.95" customHeight="1">
      <c r="B5" s="20"/>
      <c r="L5" s="20"/>
      <c r="AZ5" s="89" t="s">
        <v>100</v>
      </c>
      <c r="BA5" s="89" t="s">
        <v>1</v>
      </c>
      <c r="BB5" s="89" t="s">
        <v>1</v>
      </c>
      <c r="BC5" s="89" t="s">
        <v>388</v>
      </c>
      <c r="BD5" s="89" t="s">
        <v>86</v>
      </c>
    </row>
    <row r="6" spans="2:56" ht="12" customHeight="1">
      <c r="B6" s="20"/>
      <c r="D6" s="27" t="s">
        <v>15</v>
      </c>
      <c r="L6" s="20"/>
      <c r="AZ6" s="89" t="s">
        <v>102</v>
      </c>
      <c r="BA6" s="89" t="s">
        <v>1</v>
      </c>
      <c r="BB6" s="89" t="s">
        <v>1</v>
      </c>
      <c r="BC6" s="89" t="s">
        <v>358</v>
      </c>
      <c r="BD6" s="89" t="s">
        <v>86</v>
      </c>
    </row>
    <row r="7" spans="2:56" ht="16.5" customHeight="1">
      <c r="B7" s="20"/>
      <c r="E7" s="246" t="str">
        <f>'Rekapitulace stavby'!K6</f>
        <v>Úprava levostranného přítoku Stranického potoka délka 0,070km -III,etapa</v>
      </c>
      <c r="F7" s="247"/>
      <c r="G7" s="247"/>
      <c r="H7" s="247"/>
      <c r="L7" s="20"/>
    </row>
    <row r="8" spans="2:56" s="1" customFormat="1" ht="12" customHeight="1">
      <c r="B8" s="32"/>
      <c r="D8" s="27" t="s">
        <v>106</v>
      </c>
      <c r="I8" s="92"/>
      <c r="L8" s="32"/>
    </row>
    <row r="9" spans="2:56" s="1" customFormat="1" ht="36.950000000000003" customHeight="1">
      <c r="B9" s="32"/>
      <c r="E9" s="230" t="s">
        <v>389</v>
      </c>
      <c r="F9" s="245"/>
      <c r="G9" s="245"/>
      <c r="H9" s="245"/>
      <c r="I9" s="92"/>
      <c r="L9" s="32"/>
    </row>
    <row r="10" spans="2:56" s="1" customFormat="1">
      <c r="B10" s="32"/>
      <c r="I10" s="92"/>
      <c r="L10" s="32"/>
    </row>
    <row r="11" spans="2:56" s="1" customFormat="1" ht="12" customHeight="1">
      <c r="B11" s="32"/>
      <c r="D11" s="27" t="s">
        <v>17</v>
      </c>
      <c r="F11" s="25" t="s">
        <v>1</v>
      </c>
      <c r="I11" s="93" t="s">
        <v>18</v>
      </c>
      <c r="J11" s="25" t="s">
        <v>1</v>
      </c>
      <c r="L11" s="32"/>
    </row>
    <row r="12" spans="2:56" s="1" customFormat="1" ht="12" customHeight="1">
      <c r="B12" s="32"/>
      <c r="D12" s="27" t="s">
        <v>19</v>
      </c>
      <c r="F12" s="25" t="s">
        <v>20</v>
      </c>
      <c r="I12" s="93" t="s">
        <v>21</v>
      </c>
      <c r="J12" s="52" t="str">
        <f>'Rekapitulace stavby'!AN8</f>
        <v>29. 3. 2019</v>
      </c>
      <c r="L12" s="32"/>
    </row>
    <row r="13" spans="2:56" s="1" customFormat="1" ht="10.9" customHeight="1">
      <c r="B13" s="32"/>
      <c r="I13" s="92"/>
      <c r="L13" s="32"/>
    </row>
    <row r="14" spans="2:56" s="1" customFormat="1" ht="12" customHeight="1">
      <c r="B14" s="32"/>
      <c r="D14" s="27" t="s">
        <v>23</v>
      </c>
      <c r="I14" s="93" t="s">
        <v>24</v>
      </c>
      <c r="J14" s="25" t="s">
        <v>1</v>
      </c>
      <c r="L14" s="32"/>
    </row>
    <row r="15" spans="2:56" s="1" customFormat="1" ht="18" customHeight="1">
      <c r="B15" s="32"/>
      <c r="E15" s="25" t="s">
        <v>25</v>
      </c>
      <c r="I15" s="93" t="s">
        <v>26</v>
      </c>
      <c r="J15" s="25" t="s">
        <v>1</v>
      </c>
      <c r="L15" s="32"/>
    </row>
    <row r="16" spans="2:56" s="1" customFormat="1" ht="6.95" customHeight="1">
      <c r="B16" s="32"/>
      <c r="I16" s="92"/>
      <c r="L16" s="32"/>
    </row>
    <row r="17" spans="2:12" s="1" customFormat="1" ht="12" customHeight="1">
      <c r="B17" s="32"/>
      <c r="D17" s="27" t="s">
        <v>27</v>
      </c>
      <c r="I17" s="93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8" t="str">
        <f>'Rekapitulace stavby'!E14</f>
        <v>Vyplň údaj</v>
      </c>
      <c r="F18" s="233"/>
      <c r="G18" s="233"/>
      <c r="H18" s="233"/>
      <c r="I18" s="93" t="s">
        <v>26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2"/>
      <c r="L19" s="32"/>
    </row>
    <row r="20" spans="2:12" s="1" customFormat="1" ht="12" customHeight="1">
      <c r="B20" s="32"/>
      <c r="D20" s="27" t="s">
        <v>29</v>
      </c>
      <c r="I20" s="93" t="s">
        <v>24</v>
      </c>
      <c r="J20" s="25" t="s">
        <v>30</v>
      </c>
      <c r="L20" s="32"/>
    </row>
    <row r="21" spans="2:12" s="1" customFormat="1" ht="18" customHeight="1">
      <c r="B21" s="32"/>
      <c r="E21" s="25" t="s">
        <v>31</v>
      </c>
      <c r="I21" s="93" t="s">
        <v>26</v>
      </c>
      <c r="J21" s="25" t="s">
        <v>1</v>
      </c>
      <c r="L21" s="32"/>
    </row>
    <row r="22" spans="2:12" s="1" customFormat="1" ht="6.95" customHeight="1">
      <c r="B22" s="32"/>
      <c r="I22" s="92"/>
      <c r="L22" s="32"/>
    </row>
    <row r="23" spans="2:12" s="1" customFormat="1" ht="12" customHeight="1">
      <c r="B23" s="32"/>
      <c r="D23" s="27" t="s">
        <v>33</v>
      </c>
      <c r="I23" s="93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93" t="s">
        <v>26</v>
      </c>
      <c r="J24" s="25" t="s">
        <v>1</v>
      </c>
      <c r="L24" s="32"/>
    </row>
    <row r="25" spans="2:12" s="1" customFormat="1" ht="6.95" customHeight="1">
      <c r="B25" s="32"/>
      <c r="I25" s="92"/>
      <c r="L25" s="32"/>
    </row>
    <row r="26" spans="2:12" s="1" customFormat="1" ht="12" customHeight="1">
      <c r="B26" s="32"/>
      <c r="D26" s="27" t="s">
        <v>35</v>
      </c>
      <c r="I26" s="92"/>
      <c r="L26" s="32"/>
    </row>
    <row r="27" spans="2:12" s="7" customFormat="1" ht="16.5" customHeight="1">
      <c r="B27" s="94"/>
      <c r="E27" s="237" t="s">
        <v>1</v>
      </c>
      <c r="F27" s="237"/>
      <c r="G27" s="237"/>
      <c r="H27" s="237"/>
      <c r="I27" s="95"/>
      <c r="L27" s="94"/>
    </row>
    <row r="28" spans="2:12" s="1" customFormat="1" ht="6.95" customHeight="1">
      <c r="B28" s="32"/>
      <c r="I28" s="9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6"/>
      <c r="J29" s="53"/>
      <c r="K29" s="53"/>
      <c r="L29" s="32"/>
    </row>
    <row r="30" spans="2:12" s="1" customFormat="1" ht="25.35" customHeight="1">
      <c r="B30" s="32"/>
      <c r="D30" s="97" t="s">
        <v>36</v>
      </c>
      <c r="I30" s="92"/>
      <c r="J30" s="66">
        <f>ROUND(J121,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6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8" t="s">
        <v>37</v>
      </c>
      <c r="J32" s="35" t="s">
        <v>39</v>
      </c>
      <c r="L32" s="32"/>
    </row>
    <row r="33" spans="2:12" s="1" customFormat="1" ht="14.45" customHeight="1">
      <c r="B33" s="32"/>
      <c r="D33" s="55" t="s">
        <v>40</v>
      </c>
      <c r="E33" s="27" t="s">
        <v>41</v>
      </c>
      <c r="F33" s="99">
        <f>ROUND((SUM(BE121:BE228)),  2)</f>
        <v>0</v>
      </c>
      <c r="I33" s="100">
        <v>0.21</v>
      </c>
      <c r="J33" s="99">
        <f>ROUND(((SUM(BE121:BE228))*I33),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ROUND((SUM(BF121:BF228)),  2)</f>
        <v>0</v>
      </c>
      <c r="I34" s="100">
        <v>0.15</v>
      </c>
      <c r="J34" s="99">
        <f>ROUND(((SUM(BF121:BF228))*I34),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ROUND((SUM(BG121:BG228)),  2)</f>
        <v>0</v>
      </c>
      <c r="I35" s="100">
        <v>0.21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ROUND((SUM(BH121:BH228)),  2)</f>
        <v>0</v>
      </c>
      <c r="I36" s="100">
        <v>0.15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ROUND((SUM(BI121:BI228)),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2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hidden="1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hidden="1" customHeight="1">
      <c r="B82" s="32"/>
      <c r="C82" s="21" t="s">
        <v>108</v>
      </c>
      <c r="I82" s="92"/>
      <c r="L82" s="32"/>
    </row>
    <row r="83" spans="2:47" s="1" customFormat="1" ht="6.95" hidden="1" customHeight="1">
      <c r="B83" s="32"/>
      <c r="I83" s="92"/>
      <c r="L83" s="32"/>
    </row>
    <row r="84" spans="2:47" s="1" customFormat="1" ht="12" hidden="1" customHeight="1">
      <c r="B84" s="32"/>
      <c r="C84" s="27" t="s">
        <v>15</v>
      </c>
      <c r="I84" s="92"/>
      <c r="L84" s="32"/>
    </row>
    <row r="85" spans="2:47" s="1" customFormat="1" ht="16.5" hidden="1" customHeight="1">
      <c r="B85" s="32"/>
      <c r="E85" s="246" t="str">
        <f>E7</f>
        <v>Úprava levostranného přítoku Stranického potoka délka 0,070km -III,etapa</v>
      </c>
      <c r="F85" s="247"/>
      <c r="G85" s="247"/>
      <c r="H85" s="247"/>
      <c r="I85" s="92"/>
      <c r="L85" s="32"/>
    </row>
    <row r="86" spans="2:47" s="1" customFormat="1" ht="12" hidden="1" customHeight="1">
      <c r="B86" s="32"/>
      <c r="C86" s="27" t="s">
        <v>106</v>
      </c>
      <c r="I86" s="92"/>
      <c r="L86" s="32"/>
    </row>
    <row r="87" spans="2:47" s="1" customFormat="1" ht="16.5" hidden="1" customHeight="1">
      <c r="B87" s="32"/>
      <c r="E87" s="230" t="str">
        <f>E9</f>
        <v>002 - 02 - SO 02 Stavební stupně h=600 v ř.km.682,44, ř.km.686,94 a ř.km. 709,25</v>
      </c>
      <c r="F87" s="245"/>
      <c r="G87" s="245"/>
      <c r="H87" s="245"/>
      <c r="I87" s="92"/>
      <c r="L87" s="32"/>
    </row>
    <row r="88" spans="2:47" s="1" customFormat="1" ht="6.95" hidden="1" customHeight="1">
      <c r="B88" s="32"/>
      <c r="I88" s="92"/>
      <c r="L88" s="32"/>
    </row>
    <row r="89" spans="2:47" s="1" customFormat="1" ht="12" hidden="1" customHeight="1">
      <c r="B89" s="32"/>
      <c r="C89" s="27" t="s">
        <v>19</v>
      </c>
      <c r="F89" s="25" t="str">
        <f>F12</f>
        <v>Straník</v>
      </c>
      <c r="I89" s="93" t="s">
        <v>21</v>
      </c>
      <c r="J89" s="52" t="str">
        <f>IF(J12="","",J12)</f>
        <v>29. 3. 2019</v>
      </c>
      <c r="L89" s="32"/>
    </row>
    <row r="90" spans="2:47" s="1" customFormat="1" ht="6.95" hidden="1" customHeight="1">
      <c r="B90" s="32"/>
      <c r="I90" s="92"/>
      <c r="L90" s="32"/>
    </row>
    <row r="91" spans="2:47" s="1" customFormat="1" ht="43.15" hidden="1" customHeight="1">
      <c r="B91" s="32"/>
      <c r="C91" s="27" t="s">
        <v>23</v>
      </c>
      <c r="F91" s="25" t="str">
        <f>E15</f>
        <v>Město Nový Jičín</v>
      </c>
      <c r="I91" s="93" t="s">
        <v>29</v>
      </c>
      <c r="J91" s="30" t="str">
        <f>E21</f>
        <v>Projekční a inženýrská činnost Groman a spol.,s.r</v>
      </c>
      <c r="L91" s="32"/>
    </row>
    <row r="92" spans="2:47" s="1" customFormat="1" ht="15.2" hidden="1" customHeight="1">
      <c r="B92" s="32"/>
      <c r="C92" s="27" t="s">
        <v>27</v>
      </c>
      <c r="F92" s="25" t="str">
        <f>IF(E18="","",E18)</f>
        <v>Vyplň údaj</v>
      </c>
      <c r="I92" s="93" t="s">
        <v>33</v>
      </c>
      <c r="J92" s="30" t="str">
        <f>E24</f>
        <v>Fajfrová Irena</v>
      </c>
      <c r="L92" s="32"/>
    </row>
    <row r="93" spans="2:47" s="1" customFormat="1" ht="10.35" hidden="1" customHeight="1">
      <c r="B93" s="32"/>
      <c r="I93" s="92"/>
      <c r="L93" s="32"/>
    </row>
    <row r="94" spans="2:47" s="1" customFormat="1" ht="29.25" hidden="1" customHeight="1">
      <c r="B94" s="32"/>
      <c r="C94" s="114" t="s">
        <v>109</v>
      </c>
      <c r="D94" s="101"/>
      <c r="E94" s="101"/>
      <c r="F94" s="101"/>
      <c r="G94" s="101"/>
      <c r="H94" s="101"/>
      <c r="I94" s="115"/>
      <c r="J94" s="116" t="s">
        <v>110</v>
      </c>
      <c r="K94" s="101"/>
      <c r="L94" s="32"/>
    </row>
    <row r="95" spans="2:47" s="1" customFormat="1" ht="10.35" hidden="1" customHeight="1">
      <c r="B95" s="32"/>
      <c r="I95" s="92"/>
      <c r="L95" s="32"/>
    </row>
    <row r="96" spans="2:47" s="1" customFormat="1" ht="22.9" hidden="1" customHeight="1">
      <c r="B96" s="32"/>
      <c r="C96" s="117" t="s">
        <v>111</v>
      </c>
      <c r="I96" s="92"/>
      <c r="J96" s="66">
        <f>J121</f>
        <v>0</v>
      </c>
      <c r="L96" s="32"/>
      <c r="AU96" s="17" t="s">
        <v>112</v>
      </c>
    </row>
    <row r="97" spans="2:12" s="8" customFormat="1" ht="24.95" hidden="1" customHeight="1">
      <c r="B97" s="118"/>
      <c r="D97" s="119" t="s">
        <v>113</v>
      </c>
      <c r="E97" s="120"/>
      <c r="F97" s="120"/>
      <c r="G97" s="120"/>
      <c r="H97" s="120"/>
      <c r="I97" s="121"/>
      <c r="J97" s="122">
        <f>J122</f>
        <v>0</v>
      </c>
      <c r="L97" s="118"/>
    </row>
    <row r="98" spans="2:12" s="9" customFormat="1" ht="19.899999999999999" hidden="1" customHeight="1">
      <c r="B98" s="123"/>
      <c r="D98" s="124" t="s">
        <v>114</v>
      </c>
      <c r="E98" s="125"/>
      <c r="F98" s="125"/>
      <c r="G98" s="125"/>
      <c r="H98" s="125"/>
      <c r="I98" s="126"/>
      <c r="J98" s="127">
        <f>J123</f>
        <v>0</v>
      </c>
      <c r="L98" s="123"/>
    </row>
    <row r="99" spans="2:12" s="9" customFormat="1" ht="19.899999999999999" hidden="1" customHeight="1">
      <c r="B99" s="123"/>
      <c r="D99" s="124" t="s">
        <v>117</v>
      </c>
      <c r="E99" s="125"/>
      <c r="F99" s="125"/>
      <c r="G99" s="125"/>
      <c r="H99" s="125"/>
      <c r="I99" s="126"/>
      <c r="J99" s="127">
        <f>J189</f>
        <v>0</v>
      </c>
      <c r="L99" s="123"/>
    </row>
    <row r="100" spans="2:12" s="9" customFormat="1" ht="19.899999999999999" hidden="1" customHeight="1">
      <c r="B100" s="123"/>
      <c r="D100" s="124" t="s">
        <v>118</v>
      </c>
      <c r="E100" s="125"/>
      <c r="F100" s="125"/>
      <c r="G100" s="125"/>
      <c r="H100" s="125"/>
      <c r="I100" s="126"/>
      <c r="J100" s="127">
        <f>J223</f>
        <v>0</v>
      </c>
      <c r="L100" s="123"/>
    </row>
    <row r="101" spans="2:12" s="9" customFormat="1" ht="19.899999999999999" hidden="1" customHeight="1">
      <c r="B101" s="123"/>
      <c r="D101" s="124" t="s">
        <v>119</v>
      </c>
      <c r="E101" s="125"/>
      <c r="F101" s="125"/>
      <c r="G101" s="125"/>
      <c r="H101" s="125"/>
      <c r="I101" s="126"/>
      <c r="J101" s="127">
        <f>J226</f>
        <v>0</v>
      </c>
      <c r="L101" s="123"/>
    </row>
    <row r="102" spans="2:12" s="1" customFormat="1" ht="21.75" hidden="1" customHeight="1">
      <c r="B102" s="32"/>
      <c r="I102" s="92"/>
      <c r="L102" s="32"/>
    </row>
    <row r="103" spans="2:12" s="1" customFormat="1" ht="6.95" hidden="1" customHeight="1">
      <c r="B103" s="44"/>
      <c r="C103" s="45"/>
      <c r="D103" s="45"/>
      <c r="E103" s="45"/>
      <c r="F103" s="45"/>
      <c r="G103" s="45"/>
      <c r="H103" s="45"/>
      <c r="I103" s="112"/>
      <c r="J103" s="45"/>
      <c r="K103" s="45"/>
      <c r="L103" s="32"/>
    </row>
    <row r="104" spans="2:12" hidden="1"/>
    <row r="105" spans="2:12" hidden="1"/>
    <row r="106" spans="2:12" hidden="1"/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113"/>
      <c r="J107" s="47"/>
      <c r="K107" s="47"/>
      <c r="L107" s="32"/>
    </row>
    <row r="108" spans="2:12" s="1" customFormat="1" ht="24.95" customHeight="1">
      <c r="B108" s="32"/>
      <c r="C108" s="21" t="s">
        <v>120</v>
      </c>
      <c r="I108" s="92"/>
      <c r="L108" s="32"/>
    </row>
    <row r="109" spans="2:12" s="1" customFormat="1" ht="6.95" customHeight="1">
      <c r="B109" s="32"/>
      <c r="I109" s="92"/>
      <c r="L109" s="32"/>
    </row>
    <row r="110" spans="2:12" s="1" customFormat="1" ht="12" customHeight="1">
      <c r="B110" s="32"/>
      <c r="C110" s="27" t="s">
        <v>15</v>
      </c>
      <c r="I110" s="92"/>
      <c r="L110" s="32"/>
    </row>
    <row r="111" spans="2:12" s="1" customFormat="1" ht="16.5" customHeight="1">
      <c r="B111" s="32"/>
      <c r="E111" s="246" t="str">
        <f>E7</f>
        <v>Úprava levostranného přítoku Stranického potoka délka 0,070km -III,etapa</v>
      </c>
      <c r="F111" s="247"/>
      <c r="G111" s="247"/>
      <c r="H111" s="247"/>
      <c r="I111" s="92"/>
      <c r="L111" s="32"/>
    </row>
    <row r="112" spans="2:12" s="1" customFormat="1" ht="12" customHeight="1">
      <c r="B112" s="32"/>
      <c r="C112" s="27" t="s">
        <v>106</v>
      </c>
      <c r="I112" s="92"/>
      <c r="L112" s="32"/>
    </row>
    <row r="113" spans="2:65" s="1" customFormat="1" ht="16.5" customHeight="1">
      <c r="B113" s="32"/>
      <c r="E113" s="230" t="str">
        <f>E9</f>
        <v>002 - 02 - SO 02 Stavební stupně h=600 v ř.km.682,44, ř.km.686,94 a ř.km. 709,25</v>
      </c>
      <c r="F113" s="245"/>
      <c r="G113" s="245"/>
      <c r="H113" s="245"/>
      <c r="I113" s="92"/>
      <c r="L113" s="32"/>
    </row>
    <row r="114" spans="2:65" s="1" customFormat="1" ht="6.95" customHeight="1">
      <c r="B114" s="32"/>
      <c r="I114" s="92"/>
      <c r="L114" s="32"/>
    </row>
    <row r="115" spans="2:65" s="1" customFormat="1" ht="12" customHeight="1">
      <c r="B115" s="32"/>
      <c r="C115" s="27" t="s">
        <v>19</v>
      </c>
      <c r="F115" s="25" t="str">
        <f>F12</f>
        <v>Straník</v>
      </c>
      <c r="I115" s="93" t="s">
        <v>21</v>
      </c>
      <c r="J115" s="52" t="str">
        <f>IF(J12="","",J12)</f>
        <v>29. 3. 2019</v>
      </c>
      <c r="L115" s="32"/>
    </row>
    <row r="116" spans="2:65" s="1" customFormat="1" ht="6.95" customHeight="1">
      <c r="B116" s="32"/>
      <c r="I116" s="92"/>
      <c r="L116" s="32"/>
    </row>
    <row r="117" spans="2:65" s="1" customFormat="1" ht="43.15" customHeight="1">
      <c r="B117" s="32"/>
      <c r="C117" s="27" t="s">
        <v>23</v>
      </c>
      <c r="F117" s="25" t="str">
        <f>E15</f>
        <v>Město Nový Jičín</v>
      </c>
      <c r="I117" s="93" t="s">
        <v>29</v>
      </c>
      <c r="J117" s="30" t="str">
        <f>E21</f>
        <v>Projekční a inženýrská činnost Groman a spol.,s.r</v>
      </c>
      <c r="L117" s="32"/>
    </row>
    <row r="118" spans="2:65" s="1" customFormat="1" ht="15.2" customHeight="1">
      <c r="B118" s="32"/>
      <c r="C118" s="27" t="s">
        <v>27</v>
      </c>
      <c r="F118" s="25" t="str">
        <f>IF(E18="","",E18)</f>
        <v>Vyplň údaj</v>
      </c>
      <c r="I118" s="93" t="s">
        <v>33</v>
      </c>
      <c r="J118" s="30" t="str">
        <f>E24</f>
        <v>Fajfrová Irena</v>
      </c>
      <c r="L118" s="32"/>
    </row>
    <row r="119" spans="2:65" s="1" customFormat="1" ht="10.35" customHeight="1">
      <c r="B119" s="32"/>
      <c r="I119" s="92"/>
      <c r="L119" s="32"/>
    </row>
    <row r="120" spans="2:65" s="10" customFormat="1" ht="29.25" customHeight="1">
      <c r="B120" s="128"/>
      <c r="C120" s="129" t="s">
        <v>121</v>
      </c>
      <c r="D120" s="130" t="s">
        <v>61</v>
      </c>
      <c r="E120" s="130" t="s">
        <v>57</v>
      </c>
      <c r="F120" s="130" t="s">
        <v>58</v>
      </c>
      <c r="G120" s="130" t="s">
        <v>122</v>
      </c>
      <c r="H120" s="130" t="s">
        <v>123</v>
      </c>
      <c r="I120" s="131" t="s">
        <v>124</v>
      </c>
      <c r="J120" s="130" t="s">
        <v>110</v>
      </c>
      <c r="K120" s="132" t="s">
        <v>125</v>
      </c>
      <c r="L120" s="128"/>
      <c r="M120" s="59" t="s">
        <v>1</v>
      </c>
      <c r="N120" s="60" t="s">
        <v>40</v>
      </c>
      <c r="O120" s="60" t="s">
        <v>126</v>
      </c>
      <c r="P120" s="60" t="s">
        <v>127</v>
      </c>
      <c r="Q120" s="60" t="s">
        <v>128</v>
      </c>
      <c r="R120" s="60" t="s">
        <v>129</v>
      </c>
      <c r="S120" s="60" t="s">
        <v>130</v>
      </c>
      <c r="T120" s="61" t="s">
        <v>131</v>
      </c>
    </row>
    <row r="121" spans="2:65" s="1" customFormat="1" ht="22.9" customHeight="1">
      <c r="B121" s="32"/>
      <c r="C121" s="64" t="s">
        <v>132</v>
      </c>
      <c r="I121" s="92"/>
      <c r="J121" s="133">
        <f>BK121</f>
        <v>0</v>
      </c>
      <c r="L121" s="32"/>
      <c r="M121" s="62"/>
      <c r="N121" s="53"/>
      <c r="O121" s="53"/>
      <c r="P121" s="134">
        <f>P122</f>
        <v>0</v>
      </c>
      <c r="Q121" s="53"/>
      <c r="R121" s="134">
        <f>R122</f>
        <v>201.93199623000001</v>
      </c>
      <c r="S121" s="53"/>
      <c r="T121" s="135">
        <f>T122</f>
        <v>3.04</v>
      </c>
      <c r="AT121" s="17" t="s">
        <v>75</v>
      </c>
      <c r="AU121" s="17" t="s">
        <v>112</v>
      </c>
      <c r="BK121" s="136">
        <f>BK122</f>
        <v>0</v>
      </c>
    </row>
    <row r="122" spans="2:65" s="11" customFormat="1" ht="25.9" customHeight="1">
      <c r="B122" s="137"/>
      <c r="D122" s="138" t="s">
        <v>75</v>
      </c>
      <c r="E122" s="139" t="s">
        <v>133</v>
      </c>
      <c r="F122" s="139" t="s">
        <v>134</v>
      </c>
      <c r="I122" s="140"/>
      <c r="J122" s="141">
        <f>BK122</f>
        <v>0</v>
      </c>
      <c r="L122" s="137"/>
      <c r="M122" s="142"/>
      <c r="P122" s="143">
        <f>P123+P189+P223+P226</f>
        <v>0</v>
      </c>
      <c r="R122" s="143">
        <f>R123+R189+R223+R226</f>
        <v>201.93199623000001</v>
      </c>
      <c r="T122" s="144">
        <f>T123+T189+T223+T226</f>
        <v>3.04</v>
      </c>
      <c r="AR122" s="138" t="s">
        <v>84</v>
      </c>
      <c r="AT122" s="145" t="s">
        <v>75</v>
      </c>
      <c r="AU122" s="145" t="s">
        <v>76</v>
      </c>
      <c r="AY122" s="138" t="s">
        <v>135</v>
      </c>
      <c r="BK122" s="146">
        <f>BK123+BK189+BK223+BK226</f>
        <v>0</v>
      </c>
    </row>
    <row r="123" spans="2:65" s="11" customFormat="1" ht="22.9" customHeight="1">
      <c r="B123" s="137"/>
      <c r="D123" s="138" t="s">
        <v>75</v>
      </c>
      <c r="E123" s="147" t="s">
        <v>84</v>
      </c>
      <c r="F123" s="147" t="s">
        <v>136</v>
      </c>
      <c r="I123" s="140"/>
      <c r="J123" s="148">
        <f>BK123</f>
        <v>0</v>
      </c>
      <c r="L123" s="137"/>
      <c r="M123" s="142"/>
      <c r="P123" s="143">
        <f>SUM(P124:P188)</f>
        <v>0</v>
      </c>
      <c r="R123" s="143">
        <f>SUM(R124:R188)</f>
        <v>0.12786</v>
      </c>
      <c r="T123" s="144">
        <f>SUM(T124:T188)</f>
        <v>0</v>
      </c>
      <c r="AR123" s="138" t="s">
        <v>84</v>
      </c>
      <c r="AT123" s="145" t="s">
        <v>75</v>
      </c>
      <c r="AU123" s="145" t="s">
        <v>84</v>
      </c>
      <c r="AY123" s="138" t="s">
        <v>135</v>
      </c>
      <c r="BK123" s="146">
        <f>SUM(BK124:BK188)</f>
        <v>0</v>
      </c>
    </row>
    <row r="124" spans="2:65" s="1" customFormat="1" ht="24" customHeight="1">
      <c r="B124" s="149"/>
      <c r="C124" s="150" t="s">
        <v>84</v>
      </c>
      <c r="D124" s="150" t="s">
        <v>137</v>
      </c>
      <c r="E124" s="151" t="s">
        <v>138</v>
      </c>
      <c r="F124" s="152" t="s">
        <v>139</v>
      </c>
      <c r="G124" s="153" t="s">
        <v>140</v>
      </c>
      <c r="H124" s="154">
        <v>10</v>
      </c>
      <c r="I124" s="155"/>
      <c r="J124" s="156">
        <f>ROUND(I124*H124,2)</f>
        <v>0</v>
      </c>
      <c r="K124" s="152" t="s">
        <v>141</v>
      </c>
      <c r="L124" s="32"/>
      <c r="M124" s="157" t="s">
        <v>1</v>
      </c>
      <c r="N124" s="158" t="s">
        <v>41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61" t="s">
        <v>142</v>
      </c>
      <c r="AT124" s="161" t="s">
        <v>137</v>
      </c>
      <c r="AU124" s="161" t="s">
        <v>86</v>
      </c>
      <c r="AY124" s="17" t="s">
        <v>135</v>
      </c>
      <c r="BE124" s="162">
        <f>IF(N124="základní",J124,0)</f>
        <v>0</v>
      </c>
      <c r="BF124" s="162">
        <f>IF(N124="snížená",J124,0)</f>
        <v>0</v>
      </c>
      <c r="BG124" s="162">
        <f>IF(N124="zákl. přenesená",J124,0)</f>
        <v>0</v>
      </c>
      <c r="BH124" s="162">
        <f>IF(N124="sníž. přenesená",J124,0)</f>
        <v>0</v>
      </c>
      <c r="BI124" s="162">
        <f>IF(N124="nulová",J124,0)</f>
        <v>0</v>
      </c>
      <c r="BJ124" s="17" t="s">
        <v>84</v>
      </c>
      <c r="BK124" s="162">
        <f>ROUND(I124*H124,2)</f>
        <v>0</v>
      </c>
      <c r="BL124" s="17" t="s">
        <v>142</v>
      </c>
      <c r="BM124" s="161" t="s">
        <v>390</v>
      </c>
    </row>
    <row r="125" spans="2:65" s="1" customFormat="1" ht="16.5" customHeight="1">
      <c r="B125" s="149"/>
      <c r="C125" s="150" t="s">
        <v>86</v>
      </c>
      <c r="D125" s="150" t="s">
        <v>137</v>
      </c>
      <c r="E125" s="151" t="s">
        <v>144</v>
      </c>
      <c r="F125" s="152" t="s">
        <v>145</v>
      </c>
      <c r="G125" s="153" t="s">
        <v>140</v>
      </c>
      <c r="H125" s="154">
        <v>10</v>
      </c>
      <c r="I125" s="155"/>
      <c r="J125" s="156">
        <f>ROUND(I125*H125,2)</f>
        <v>0</v>
      </c>
      <c r="K125" s="152" t="s">
        <v>141</v>
      </c>
      <c r="L125" s="32"/>
      <c r="M125" s="157" t="s">
        <v>1</v>
      </c>
      <c r="N125" s="158" t="s">
        <v>41</v>
      </c>
      <c r="P125" s="159">
        <f>O125*H125</f>
        <v>0</v>
      </c>
      <c r="Q125" s="159">
        <v>1.8000000000000001E-4</v>
      </c>
      <c r="R125" s="159">
        <f>Q125*H125</f>
        <v>1.8000000000000002E-3</v>
      </c>
      <c r="S125" s="159">
        <v>0</v>
      </c>
      <c r="T125" s="160">
        <f>S125*H125</f>
        <v>0</v>
      </c>
      <c r="AR125" s="161" t="s">
        <v>142</v>
      </c>
      <c r="AT125" s="161" t="s">
        <v>137</v>
      </c>
      <c r="AU125" s="161" t="s">
        <v>86</v>
      </c>
      <c r="AY125" s="17" t="s">
        <v>135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7" t="s">
        <v>84</v>
      </c>
      <c r="BK125" s="162">
        <f>ROUND(I125*H125,2)</f>
        <v>0</v>
      </c>
      <c r="BL125" s="17" t="s">
        <v>142</v>
      </c>
      <c r="BM125" s="161" t="s">
        <v>391</v>
      </c>
    </row>
    <row r="126" spans="2:65" s="1" customFormat="1" ht="16.5" customHeight="1">
      <c r="B126" s="149"/>
      <c r="C126" s="150" t="s">
        <v>147</v>
      </c>
      <c r="D126" s="150" t="s">
        <v>137</v>
      </c>
      <c r="E126" s="151" t="s">
        <v>148</v>
      </c>
      <c r="F126" s="152" t="s">
        <v>149</v>
      </c>
      <c r="G126" s="153" t="s">
        <v>150</v>
      </c>
      <c r="H126" s="154">
        <v>8</v>
      </c>
      <c r="I126" s="155"/>
      <c r="J126" s="156">
        <f>ROUND(I126*H126,2)</f>
        <v>0</v>
      </c>
      <c r="K126" s="152" t="s">
        <v>141</v>
      </c>
      <c r="L126" s="32"/>
      <c r="M126" s="157" t="s">
        <v>1</v>
      </c>
      <c r="N126" s="158" t="s">
        <v>41</v>
      </c>
      <c r="P126" s="159">
        <f>O126*H126</f>
        <v>0</v>
      </c>
      <c r="Q126" s="159">
        <v>1.559E-2</v>
      </c>
      <c r="R126" s="159">
        <f>Q126*H126</f>
        <v>0.12472</v>
      </c>
      <c r="S126" s="159">
        <v>0</v>
      </c>
      <c r="T126" s="160">
        <f>S126*H126</f>
        <v>0</v>
      </c>
      <c r="AR126" s="161" t="s">
        <v>142</v>
      </c>
      <c r="AT126" s="161" t="s">
        <v>137</v>
      </c>
      <c r="AU126" s="161" t="s">
        <v>86</v>
      </c>
      <c r="AY126" s="17" t="s">
        <v>135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7" t="s">
        <v>84</v>
      </c>
      <c r="BK126" s="162">
        <f>ROUND(I126*H126,2)</f>
        <v>0</v>
      </c>
      <c r="BL126" s="17" t="s">
        <v>142</v>
      </c>
      <c r="BM126" s="161" t="s">
        <v>392</v>
      </c>
    </row>
    <row r="127" spans="2:65" s="1" customFormat="1" ht="24" customHeight="1">
      <c r="B127" s="149"/>
      <c r="C127" s="150" t="s">
        <v>142</v>
      </c>
      <c r="D127" s="150" t="s">
        <v>137</v>
      </c>
      <c r="E127" s="151" t="s">
        <v>152</v>
      </c>
      <c r="F127" s="152" t="s">
        <v>153</v>
      </c>
      <c r="G127" s="153" t="s">
        <v>154</v>
      </c>
      <c r="H127" s="154">
        <v>240</v>
      </c>
      <c r="I127" s="155"/>
      <c r="J127" s="156">
        <f>ROUND(I127*H127,2)</f>
        <v>0</v>
      </c>
      <c r="K127" s="152" t="s">
        <v>141</v>
      </c>
      <c r="L127" s="32"/>
      <c r="M127" s="157" t="s">
        <v>1</v>
      </c>
      <c r="N127" s="158" t="s">
        <v>41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142</v>
      </c>
      <c r="AT127" s="161" t="s">
        <v>137</v>
      </c>
      <c r="AU127" s="161" t="s">
        <v>86</v>
      </c>
      <c r="AY127" s="17" t="s">
        <v>135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84</v>
      </c>
      <c r="BK127" s="162">
        <f>ROUND(I127*H127,2)</f>
        <v>0</v>
      </c>
      <c r="BL127" s="17" t="s">
        <v>142</v>
      </c>
      <c r="BM127" s="161" t="s">
        <v>393</v>
      </c>
    </row>
    <row r="128" spans="2:65" s="12" customFormat="1">
      <c r="B128" s="163"/>
      <c r="D128" s="164" t="s">
        <v>156</v>
      </c>
      <c r="E128" s="165" t="s">
        <v>1</v>
      </c>
      <c r="F128" s="166" t="s">
        <v>157</v>
      </c>
      <c r="H128" s="167">
        <v>240</v>
      </c>
      <c r="I128" s="168"/>
      <c r="L128" s="163"/>
      <c r="M128" s="169"/>
      <c r="T128" s="170"/>
      <c r="AT128" s="165" t="s">
        <v>156</v>
      </c>
      <c r="AU128" s="165" t="s">
        <v>86</v>
      </c>
      <c r="AV128" s="12" t="s">
        <v>86</v>
      </c>
      <c r="AW128" s="12" t="s">
        <v>32</v>
      </c>
      <c r="AX128" s="12" t="s">
        <v>84</v>
      </c>
      <c r="AY128" s="165" t="s">
        <v>135</v>
      </c>
    </row>
    <row r="129" spans="2:65" s="1" customFormat="1" ht="24" customHeight="1">
      <c r="B129" s="149"/>
      <c r="C129" s="150" t="s">
        <v>158</v>
      </c>
      <c r="D129" s="150" t="s">
        <v>137</v>
      </c>
      <c r="E129" s="151" t="s">
        <v>159</v>
      </c>
      <c r="F129" s="152" t="s">
        <v>160</v>
      </c>
      <c r="G129" s="153" t="s">
        <v>161</v>
      </c>
      <c r="H129" s="154">
        <v>10</v>
      </c>
      <c r="I129" s="155"/>
      <c r="J129" s="156">
        <f>ROUND(I129*H129,2)</f>
        <v>0</v>
      </c>
      <c r="K129" s="152" t="s">
        <v>141</v>
      </c>
      <c r="L129" s="32"/>
      <c r="M129" s="157" t="s">
        <v>1</v>
      </c>
      <c r="N129" s="158" t="s">
        <v>41</v>
      </c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161" t="s">
        <v>142</v>
      </c>
      <c r="AT129" s="161" t="s">
        <v>137</v>
      </c>
      <c r="AU129" s="161" t="s">
        <v>86</v>
      </c>
      <c r="AY129" s="17" t="s">
        <v>135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7" t="s">
        <v>84</v>
      </c>
      <c r="BK129" s="162">
        <f>ROUND(I129*H129,2)</f>
        <v>0</v>
      </c>
      <c r="BL129" s="17" t="s">
        <v>142</v>
      </c>
      <c r="BM129" s="161" t="s">
        <v>394</v>
      </c>
    </row>
    <row r="130" spans="2:65" s="1" customFormat="1" ht="24" customHeight="1">
      <c r="B130" s="149"/>
      <c r="C130" s="150" t="s">
        <v>163</v>
      </c>
      <c r="D130" s="150" t="s">
        <v>137</v>
      </c>
      <c r="E130" s="151" t="s">
        <v>172</v>
      </c>
      <c r="F130" s="152" t="s">
        <v>173</v>
      </c>
      <c r="G130" s="153" t="s">
        <v>174</v>
      </c>
      <c r="H130" s="154">
        <v>7.5</v>
      </c>
      <c r="I130" s="155"/>
      <c r="J130" s="156">
        <f>ROUND(I130*H130,2)</f>
        <v>0</v>
      </c>
      <c r="K130" s="152" t="s">
        <v>141</v>
      </c>
      <c r="L130" s="32"/>
      <c r="M130" s="157" t="s">
        <v>1</v>
      </c>
      <c r="N130" s="158" t="s">
        <v>41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61" t="s">
        <v>142</v>
      </c>
      <c r="AT130" s="161" t="s">
        <v>137</v>
      </c>
      <c r="AU130" s="161" t="s">
        <v>86</v>
      </c>
      <c r="AY130" s="17" t="s">
        <v>135</v>
      </c>
      <c r="BE130" s="162">
        <f>IF(N130="základní",J130,0)</f>
        <v>0</v>
      </c>
      <c r="BF130" s="162">
        <f>IF(N130="snížená",J130,0)</f>
        <v>0</v>
      </c>
      <c r="BG130" s="162">
        <f>IF(N130="zákl. přenesená",J130,0)</f>
        <v>0</v>
      </c>
      <c r="BH130" s="162">
        <f>IF(N130="sníž. přenesená",J130,0)</f>
        <v>0</v>
      </c>
      <c r="BI130" s="162">
        <f>IF(N130="nulová",J130,0)</f>
        <v>0</v>
      </c>
      <c r="BJ130" s="17" t="s">
        <v>84</v>
      </c>
      <c r="BK130" s="162">
        <f>ROUND(I130*H130,2)</f>
        <v>0</v>
      </c>
      <c r="BL130" s="17" t="s">
        <v>142</v>
      </c>
      <c r="BM130" s="161" t="s">
        <v>395</v>
      </c>
    </row>
    <row r="131" spans="2:65" s="12" customFormat="1">
      <c r="B131" s="163"/>
      <c r="D131" s="164" t="s">
        <v>156</v>
      </c>
      <c r="E131" s="165" t="s">
        <v>1</v>
      </c>
      <c r="F131" s="166" t="s">
        <v>176</v>
      </c>
      <c r="H131" s="167">
        <v>7.5</v>
      </c>
      <c r="I131" s="168"/>
      <c r="L131" s="163"/>
      <c r="M131" s="169"/>
      <c r="T131" s="170"/>
      <c r="AT131" s="165" t="s">
        <v>156</v>
      </c>
      <c r="AU131" s="165" t="s">
        <v>86</v>
      </c>
      <c r="AV131" s="12" t="s">
        <v>86</v>
      </c>
      <c r="AW131" s="12" t="s">
        <v>32</v>
      </c>
      <c r="AX131" s="12" t="s">
        <v>84</v>
      </c>
      <c r="AY131" s="165" t="s">
        <v>135</v>
      </c>
    </row>
    <row r="132" spans="2:65" s="1" customFormat="1" ht="24" customHeight="1">
      <c r="B132" s="149"/>
      <c r="C132" s="150" t="s">
        <v>167</v>
      </c>
      <c r="D132" s="150" t="s">
        <v>137</v>
      </c>
      <c r="E132" s="151" t="s">
        <v>178</v>
      </c>
      <c r="F132" s="152" t="s">
        <v>179</v>
      </c>
      <c r="G132" s="153" t="s">
        <v>174</v>
      </c>
      <c r="H132" s="154">
        <v>79.697000000000003</v>
      </c>
      <c r="I132" s="155"/>
      <c r="J132" s="156">
        <f>ROUND(I132*H132,2)</f>
        <v>0</v>
      </c>
      <c r="K132" s="152" t="s">
        <v>141</v>
      </c>
      <c r="L132" s="32"/>
      <c r="M132" s="157" t="s">
        <v>1</v>
      </c>
      <c r="N132" s="158" t="s">
        <v>41</v>
      </c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61" t="s">
        <v>142</v>
      </c>
      <c r="AT132" s="161" t="s">
        <v>137</v>
      </c>
      <c r="AU132" s="161" t="s">
        <v>86</v>
      </c>
      <c r="AY132" s="17" t="s">
        <v>135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7" t="s">
        <v>84</v>
      </c>
      <c r="BK132" s="162">
        <f>ROUND(I132*H132,2)</f>
        <v>0</v>
      </c>
      <c r="BL132" s="17" t="s">
        <v>142</v>
      </c>
      <c r="BM132" s="161" t="s">
        <v>396</v>
      </c>
    </row>
    <row r="133" spans="2:65" s="12" customFormat="1">
      <c r="B133" s="163"/>
      <c r="D133" s="164" t="s">
        <v>156</v>
      </c>
      <c r="E133" s="165" t="s">
        <v>1</v>
      </c>
      <c r="F133" s="166" t="s">
        <v>93</v>
      </c>
      <c r="H133" s="167">
        <v>79.697000000000003</v>
      </c>
      <c r="I133" s="168"/>
      <c r="L133" s="163"/>
      <c r="M133" s="169"/>
      <c r="T133" s="170"/>
      <c r="AT133" s="165" t="s">
        <v>156</v>
      </c>
      <c r="AU133" s="165" t="s">
        <v>86</v>
      </c>
      <c r="AV133" s="12" t="s">
        <v>86</v>
      </c>
      <c r="AW133" s="12" t="s">
        <v>32</v>
      </c>
      <c r="AX133" s="12" t="s">
        <v>84</v>
      </c>
      <c r="AY133" s="165" t="s">
        <v>135</v>
      </c>
    </row>
    <row r="134" spans="2:65" s="1" customFormat="1" ht="24" customHeight="1">
      <c r="B134" s="149"/>
      <c r="C134" s="150" t="s">
        <v>171</v>
      </c>
      <c r="D134" s="150" t="s">
        <v>137</v>
      </c>
      <c r="E134" s="151" t="s">
        <v>182</v>
      </c>
      <c r="F134" s="152" t="s">
        <v>183</v>
      </c>
      <c r="G134" s="153" t="s">
        <v>174</v>
      </c>
      <c r="H134" s="154">
        <v>79.697000000000003</v>
      </c>
      <c r="I134" s="155"/>
      <c r="J134" s="156">
        <f>ROUND(I134*H134,2)</f>
        <v>0</v>
      </c>
      <c r="K134" s="152" t="s">
        <v>141</v>
      </c>
      <c r="L134" s="32"/>
      <c r="M134" s="157" t="s">
        <v>1</v>
      </c>
      <c r="N134" s="158" t="s">
        <v>41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61" t="s">
        <v>142</v>
      </c>
      <c r="AT134" s="161" t="s">
        <v>137</v>
      </c>
      <c r="AU134" s="161" t="s">
        <v>86</v>
      </c>
      <c r="AY134" s="17" t="s">
        <v>135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7" t="s">
        <v>84</v>
      </c>
      <c r="BK134" s="162">
        <f>ROUND(I134*H134,2)</f>
        <v>0</v>
      </c>
      <c r="BL134" s="17" t="s">
        <v>142</v>
      </c>
      <c r="BM134" s="161" t="s">
        <v>397</v>
      </c>
    </row>
    <row r="135" spans="2:65" s="12" customFormat="1">
      <c r="B135" s="163"/>
      <c r="D135" s="164" t="s">
        <v>156</v>
      </c>
      <c r="E135" s="165" t="s">
        <v>93</v>
      </c>
      <c r="F135" s="166" t="s">
        <v>398</v>
      </c>
      <c r="H135" s="167">
        <v>79.697000000000003</v>
      </c>
      <c r="I135" s="168"/>
      <c r="L135" s="163"/>
      <c r="M135" s="169"/>
      <c r="T135" s="170"/>
      <c r="AT135" s="165" t="s">
        <v>156</v>
      </c>
      <c r="AU135" s="165" t="s">
        <v>86</v>
      </c>
      <c r="AV135" s="12" t="s">
        <v>86</v>
      </c>
      <c r="AW135" s="12" t="s">
        <v>32</v>
      </c>
      <c r="AX135" s="12" t="s">
        <v>84</v>
      </c>
      <c r="AY135" s="165" t="s">
        <v>135</v>
      </c>
    </row>
    <row r="136" spans="2:65" s="1" customFormat="1" ht="24" customHeight="1">
      <c r="B136" s="149"/>
      <c r="C136" s="150" t="s">
        <v>177</v>
      </c>
      <c r="D136" s="150" t="s">
        <v>137</v>
      </c>
      <c r="E136" s="151" t="s">
        <v>187</v>
      </c>
      <c r="F136" s="152" t="s">
        <v>188</v>
      </c>
      <c r="G136" s="153" t="s">
        <v>174</v>
      </c>
      <c r="H136" s="154">
        <v>23.908999999999999</v>
      </c>
      <c r="I136" s="155"/>
      <c r="J136" s="156">
        <f>ROUND(I136*H136,2)</f>
        <v>0</v>
      </c>
      <c r="K136" s="152" t="s">
        <v>141</v>
      </c>
      <c r="L136" s="32"/>
      <c r="M136" s="157" t="s">
        <v>1</v>
      </c>
      <c r="N136" s="158" t="s">
        <v>41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142</v>
      </c>
      <c r="AT136" s="161" t="s">
        <v>137</v>
      </c>
      <c r="AU136" s="161" t="s">
        <v>86</v>
      </c>
      <c r="AY136" s="17" t="s">
        <v>135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7" t="s">
        <v>84</v>
      </c>
      <c r="BK136" s="162">
        <f>ROUND(I136*H136,2)</f>
        <v>0</v>
      </c>
      <c r="BL136" s="17" t="s">
        <v>142</v>
      </c>
      <c r="BM136" s="161" t="s">
        <v>399</v>
      </c>
    </row>
    <row r="137" spans="2:65" s="12" customFormat="1">
      <c r="B137" s="163"/>
      <c r="D137" s="164" t="s">
        <v>156</v>
      </c>
      <c r="E137" s="165" t="s">
        <v>1</v>
      </c>
      <c r="F137" s="166" t="s">
        <v>190</v>
      </c>
      <c r="H137" s="167">
        <v>23.908999999999999</v>
      </c>
      <c r="I137" s="168"/>
      <c r="L137" s="163"/>
      <c r="M137" s="169"/>
      <c r="T137" s="170"/>
      <c r="AT137" s="165" t="s">
        <v>156</v>
      </c>
      <c r="AU137" s="165" t="s">
        <v>86</v>
      </c>
      <c r="AV137" s="12" t="s">
        <v>86</v>
      </c>
      <c r="AW137" s="12" t="s">
        <v>32</v>
      </c>
      <c r="AX137" s="12" t="s">
        <v>84</v>
      </c>
      <c r="AY137" s="165" t="s">
        <v>135</v>
      </c>
    </row>
    <row r="138" spans="2:65" s="1" customFormat="1" ht="24" customHeight="1">
      <c r="B138" s="149"/>
      <c r="C138" s="150" t="s">
        <v>181</v>
      </c>
      <c r="D138" s="150" t="s">
        <v>137</v>
      </c>
      <c r="E138" s="151" t="s">
        <v>205</v>
      </c>
      <c r="F138" s="152" t="s">
        <v>206</v>
      </c>
      <c r="G138" s="153" t="s">
        <v>174</v>
      </c>
      <c r="H138" s="154">
        <v>53.631999999999998</v>
      </c>
      <c r="I138" s="155"/>
      <c r="J138" s="156">
        <f>ROUND(I138*H138,2)</f>
        <v>0</v>
      </c>
      <c r="K138" s="152" t="s">
        <v>141</v>
      </c>
      <c r="L138" s="32"/>
      <c r="M138" s="157" t="s">
        <v>1</v>
      </c>
      <c r="N138" s="158" t="s">
        <v>41</v>
      </c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61" t="s">
        <v>142</v>
      </c>
      <c r="AT138" s="161" t="s">
        <v>137</v>
      </c>
      <c r="AU138" s="161" t="s">
        <v>86</v>
      </c>
      <c r="AY138" s="17" t="s">
        <v>135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7" t="s">
        <v>84</v>
      </c>
      <c r="BK138" s="162">
        <f>ROUND(I138*H138,2)</f>
        <v>0</v>
      </c>
      <c r="BL138" s="17" t="s">
        <v>142</v>
      </c>
      <c r="BM138" s="161" t="s">
        <v>400</v>
      </c>
    </row>
    <row r="139" spans="2:65" s="13" customFormat="1">
      <c r="B139" s="171"/>
      <c r="D139" s="164" t="s">
        <v>156</v>
      </c>
      <c r="E139" s="172" t="s">
        <v>1</v>
      </c>
      <c r="F139" s="173" t="s">
        <v>208</v>
      </c>
      <c r="H139" s="172" t="s">
        <v>1</v>
      </c>
      <c r="I139" s="174"/>
      <c r="L139" s="171"/>
      <c r="M139" s="175"/>
      <c r="T139" s="176"/>
      <c r="AT139" s="172" t="s">
        <v>156</v>
      </c>
      <c r="AU139" s="172" t="s">
        <v>86</v>
      </c>
      <c r="AV139" s="13" t="s">
        <v>84</v>
      </c>
      <c r="AW139" s="13" t="s">
        <v>32</v>
      </c>
      <c r="AX139" s="13" t="s">
        <v>76</v>
      </c>
      <c r="AY139" s="172" t="s">
        <v>135</v>
      </c>
    </row>
    <row r="140" spans="2:65" s="12" customFormat="1">
      <c r="B140" s="163"/>
      <c r="D140" s="164" t="s">
        <v>156</v>
      </c>
      <c r="E140" s="165" t="s">
        <v>1</v>
      </c>
      <c r="F140" s="166" t="s">
        <v>209</v>
      </c>
      <c r="H140" s="167">
        <v>19.315999999999999</v>
      </c>
      <c r="I140" s="168"/>
      <c r="L140" s="163"/>
      <c r="M140" s="169"/>
      <c r="T140" s="170"/>
      <c r="AT140" s="165" t="s">
        <v>156</v>
      </c>
      <c r="AU140" s="165" t="s">
        <v>86</v>
      </c>
      <c r="AV140" s="12" t="s">
        <v>86</v>
      </c>
      <c r="AW140" s="12" t="s">
        <v>32</v>
      </c>
      <c r="AX140" s="12" t="s">
        <v>76</v>
      </c>
      <c r="AY140" s="165" t="s">
        <v>135</v>
      </c>
    </row>
    <row r="141" spans="2:65" s="12" customFormat="1">
      <c r="B141" s="163"/>
      <c r="D141" s="164" t="s">
        <v>156</v>
      </c>
      <c r="E141" s="165" t="s">
        <v>1</v>
      </c>
      <c r="F141" s="166" t="s">
        <v>210</v>
      </c>
      <c r="H141" s="167">
        <v>19.315999999999999</v>
      </c>
      <c r="I141" s="168"/>
      <c r="L141" s="163"/>
      <c r="M141" s="169"/>
      <c r="T141" s="170"/>
      <c r="AT141" s="165" t="s">
        <v>156</v>
      </c>
      <c r="AU141" s="165" t="s">
        <v>86</v>
      </c>
      <c r="AV141" s="12" t="s">
        <v>86</v>
      </c>
      <c r="AW141" s="12" t="s">
        <v>32</v>
      </c>
      <c r="AX141" s="12" t="s">
        <v>76</v>
      </c>
      <c r="AY141" s="165" t="s">
        <v>135</v>
      </c>
    </row>
    <row r="142" spans="2:65" s="12" customFormat="1">
      <c r="B142" s="163"/>
      <c r="D142" s="164" t="s">
        <v>156</v>
      </c>
      <c r="E142" s="165" t="s">
        <v>1</v>
      </c>
      <c r="F142" s="166" t="s">
        <v>211</v>
      </c>
      <c r="H142" s="167">
        <v>7.5</v>
      </c>
      <c r="I142" s="168"/>
      <c r="L142" s="163"/>
      <c r="M142" s="169"/>
      <c r="T142" s="170"/>
      <c r="AT142" s="165" t="s">
        <v>156</v>
      </c>
      <c r="AU142" s="165" t="s">
        <v>86</v>
      </c>
      <c r="AV142" s="12" t="s">
        <v>86</v>
      </c>
      <c r="AW142" s="12" t="s">
        <v>32</v>
      </c>
      <c r="AX142" s="12" t="s">
        <v>76</v>
      </c>
      <c r="AY142" s="165" t="s">
        <v>135</v>
      </c>
    </row>
    <row r="143" spans="2:65" s="12" customFormat="1">
      <c r="B143" s="163"/>
      <c r="D143" s="164" t="s">
        <v>156</v>
      </c>
      <c r="E143" s="165" t="s">
        <v>1</v>
      </c>
      <c r="F143" s="166" t="s">
        <v>212</v>
      </c>
      <c r="H143" s="167">
        <v>7.5</v>
      </c>
      <c r="I143" s="168"/>
      <c r="L143" s="163"/>
      <c r="M143" s="169"/>
      <c r="T143" s="170"/>
      <c r="AT143" s="165" t="s">
        <v>156</v>
      </c>
      <c r="AU143" s="165" t="s">
        <v>86</v>
      </c>
      <c r="AV143" s="12" t="s">
        <v>86</v>
      </c>
      <c r="AW143" s="12" t="s">
        <v>32</v>
      </c>
      <c r="AX143" s="12" t="s">
        <v>76</v>
      </c>
      <c r="AY143" s="165" t="s">
        <v>135</v>
      </c>
    </row>
    <row r="144" spans="2:65" s="14" customFormat="1">
      <c r="B144" s="177"/>
      <c r="D144" s="164" t="s">
        <v>156</v>
      </c>
      <c r="E144" s="178" t="s">
        <v>1</v>
      </c>
      <c r="F144" s="179" t="s">
        <v>198</v>
      </c>
      <c r="H144" s="180">
        <v>53.631999999999998</v>
      </c>
      <c r="I144" s="181"/>
      <c r="L144" s="177"/>
      <c r="M144" s="182"/>
      <c r="T144" s="183"/>
      <c r="AT144" s="178" t="s">
        <v>156</v>
      </c>
      <c r="AU144" s="178" t="s">
        <v>86</v>
      </c>
      <c r="AV144" s="14" t="s">
        <v>142</v>
      </c>
      <c r="AW144" s="14" t="s">
        <v>32</v>
      </c>
      <c r="AX144" s="14" t="s">
        <v>84</v>
      </c>
      <c r="AY144" s="178" t="s">
        <v>135</v>
      </c>
    </row>
    <row r="145" spans="2:65" s="1" customFormat="1" ht="24" customHeight="1">
      <c r="B145" s="149"/>
      <c r="C145" s="150" t="s">
        <v>186</v>
      </c>
      <c r="D145" s="150" t="s">
        <v>137</v>
      </c>
      <c r="E145" s="151" t="s">
        <v>213</v>
      </c>
      <c r="F145" s="152" t="s">
        <v>214</v>
      </c>
      <c r="G145" s="153" t="s">
        <v>174</v>
      </c>
      <c r="H145" s="154">
        <v>243.376</v>
      </c>
      <c r="I145" s="155"/>
      <c r="J145" s="156">
        <f>ROUND(I145*H145,2)</f>
        <v>0</v>
      </c>
      <c r="K145" s="152" t="s">
        <v>141</v>
      </c>
      <c r="L145" s="32"/>
      <c r="M145" s="157" t="s">
        <v>1</v>
      </c>
      <c r="N145" s="158" t="s">
        <v>41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61" t="s">
        <v>142</v>
      </c>
      <c r="AT145" s="161" t="s">
        <v>137</v>
      </c>
      <c r="AU145" s="161" t="s">
        <v>86</v>
      </c>
      <c r="AY145" s="17" t="s">
        <v>135</v>
      </c>
      <c r="BE145" s="162">
        <f>IF(N145="základní",J145,0)</f>
        <v>0</v>
      </c>
      <c r="BF145" s="162">
        <f>IF(N145="snížená",J145,0)</f>
        <v>0</v>
      </c>
      <c r="BG145" s="162">
        <f>IF(N145="zákl. přenesená",J145,0)</f>
        <v>0</v>
      </c>
      <c r="BH145" s="162">
        <f>IF(N145="sníž. přenesená",J145,0)</f>
        <v>0</v>
      </c>
      <c r="BI145" s="162">
        <f>IF(N145="nulová",J145,0)</f>
        <v>0</v>
      </c>
      <c r="BJ145" s="17" t="s">
        <v>84</v>
      </c>
      <c r="BK145" s="162">
        <f>ROUND(I145*H145,2)</f>
        <v>0</v>
      </c>
      <c r="BL145" s="17" t="s">
        <v>142</v>
      </c>
      <c r="BM145" s="161" t="s">
        <v>401</v>
      </c>
    </row>
    <row r="146" spans="2:65" s="12" customFormat="1">
      <c r="B146" s="163"/>
      <c r="D146" s="164" t="s">
        <v>156</v>
      </c>
      <c r="E146" s="165" t="s">
        <v>1</v>
      </c>
      <c r="F146" s="166" t="s">
        <v>216</v>
      </c>
      <c r="H146" s="167">
        <v>243.376</v>
      </c>
      <c r="I146" s="168"/>
      <c r="L146" s="163"/>
      <c r="M146" s="169"/>
      <c r="T146" s="170"/>
      <c r="AT146" s="165" t="s">
        <v>156</v>
      </c>
      <c r="AU146" s="165" t="s">
        <v>86</v>
      </c>
      <c r="AV146" s="12" t="s">
        <v>86</v>
      </c>
      <c r="AW146" s="12" t="s">
        <v>32</v>
      </c>
      <c r="AX146" s="12" t="s">
        <v>84</v>
      </c>
      <c r="AY146" s="165" t="s">
        <v>135</v>
      </c>
    </row>
    <row r="147" spans="2:65" s="1" customFormat="1" ht="24" customHeight="1">
      <c r="B147" s="149"/>
      <c r="C147" s="150" t="s">
        <v>191</v>
      </c>
      <c r="D147" s="150" t="s">
        <v>137</v>
      </c>
      <c r="E147" s="151" t="s">
        <v>218</v>
      </c>
      <c r="F147" s="152" t="s">
        <v>219</v>
      </c>
      <c r="G147" s="153" t="s">
        <v>174</v>
      </c>
      <c r="H147" s="154">
        <v>53.631999999999998</v>
      </c>
      <c r="I147" s="155"/>
      <c r="J147" s="156">
        <f>ROUND(I147*H147,2)</f>
        <v>0</v>
      </c>
      <c r="K147" s="152" t="s">
        <v>141</v>
      </c>
      <c r="L147" s="32"/>
      <c r="M147" s="157" t="s">
        <v>1</v>
      </c>
      <c r="N147" s="158" t="s">
        <v>41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61" t="s">
        <v>142</v>
      </c>
      <c r="AT147" s="161" t="s">
        <v>137</v>
      </c>
      <c r="AU147" s="161" t="s">
        <v>86</v>
      </c>
      <c r="AY147" s="17" t="s">
        <v>135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17" t="s">
        <v>84</v>
      </c>
      <c r="BK147" s="162">
        <f>ROUND(I147*H147,2)</f>
        <v>0</v>
      </c>
      <c r="BL147" s="17" t="s">
        <v>142</v>
      </c>
      <c r="BM147" s="161" t="s">
        <v>402</v>
      </c>
    </row>
    <row r="148" spans="2:65" s="12" customFormat="1">
      <c r="B148" s="163"/>
      <c r="D148" s="164" t="s">
        <v>156</v>
      </c>
      <c r="E148" s="165" t="s">
        <v>1</v>
      </c>
      <c r="F148" s="166" t="s">
        <v>209</v>
      </c>
      <c r="H148" s="167">
        <v>19.315999999999999</v>
      </c>
      <c r="I148" s="168"/>
      <c r="L148" s="163"/>
      <c r="M148" s="169"/>
      <c r="T148" s="170"/>
      <c r="AT148" s="165" t="s">
        <v>156</v>
      </c>
      <c r="AU148" s="165" t="s">
        <v>86</v>
      </c>
      <c r="AV148" s="12" t="s">
        <v>86</v>
      </c>
      <c r="AW148" s="12" t="s">
        <v>32</v>
      </c>
      <c r="AX148" s="12" t="s">
        <v>76</v>
      </c>
      <c r="AY148" s="165" t="s">
        <v>135</v>
      </c>
    </row>
    <row r="149" spans="2:65" s="12" customFormat="1">
      <c r="B149" s="163"/>
      <c r="D149" s="164" t="s">
        <v>156</v>
      </c>
      <c r="E149" s="165" t="s">
        <v>1</v>
      </c>
      <c r="F149" s="166" t="s">
        <v>210</v>
      </c>
      <c r="H149" s="167">
        <v>19.315999999999999</v>
      </c>
      <c r="I149" s="168"/>
      <c r="L149" s="163"/>
      <c r="M149" s="169"/>
      <c r="T149" s="170"/>
      <c r="AT149" s="165" t="s">
        <v>156</v>
      </c>
      <c r="AU149" s="165" t="s">
        <v>86</v>
      </c>
      <c r="AV149" s="12" t="s">
        <v>86</v>
      </c>
      <c r="AW149" s="12" t="s">
        <v>32</v>
      </c>
      <c r="AX149" s="12" t="s">
        <v>76</v>
      </c>
      <c r="AY149" s="165" t="s">
        <v>135</v>
      </c>
    </row>
    <row r="150" spans="2:65" s="12" customFormat="1">
      <c r="B150" s="163"/>
      <c r="D150" s="164" t="s">
        <v>156</v>
      </c>
      <c r="E150" s="165" t="s">
        <v>1</v>
      </c>
      <c r="F150" s="166" t="s">
        <v>211</v>
      </c>
      <c r="H150" s="167">
        <v>7.5</v>
      </c>
      <c r="I150" s="168"/>
      <c r="L150" s="163"/>
      <c r="M150" s="169"/>
      <c r="T150" s="170"/>
      <c r="AT150" s="165" t="s">
        <v>156</v>
      </c>
      <c r="AU150" s="165" t="s">
        <v>86</v>
      </c>
      <c r="AV150" s="12" t="s">
        <v>86</v>
      </c>
      <c r="AW150" s="12" t="s">
        <v>32</v>
      </c>
      <c r="AX150" s="12" t="s">
        <v>76</v>
      </c>
      <c r="AY150" s="165" t="s">
        <v>135</v>
      </c>
    </row>
    <row r="151" spans="2:65" s="12" customFormat="1">
      <c r="B151" s="163"/>
      <c r="D151" s="164" t="s">
        <v>156</v>
      </c>
      <c r="E151" s="165" t="s">
        <v>1</v>
      </c>
      <c r="F151" s="166" t="s">
        <v>212</v>
      </c>
      <c r="H151" s="167">
        <v>7.5</v>
      </c>
      <c r="I151" s="168"/>
      <c r="L151" s="163"/>
      <c r="M151" s="169"/>
      <c r="T151" s="170"/>
      <c r="AT151" s="165" t="s">
        <v>156</v>
      </c>
      <c r="AU151" s="165" t="s">
        <v>86</v>
      </c>
      <c r="AV151" s="12" t="s">
        <v>86</v>
      </c>
      <c r="AW151" s="12" t="s">
        <v>32</v>
      </c>
      <c r="AX151" s="12" t="s">
        <v>76</v>
      </c>
      <c r="AY151" s="165" t="s">
        <v>135</v>
      </c>
    </row>
    <row r="152" spans="2:65" s="14" customFormat="1">
      <c r="B152" s="177"/>
      <c r="D152" s="164" t="s">
        <v>156</v>
      </c>
      <c r="E152" s="178" t="s">
        <v>1</v>
      </c>
      <c r="F152" s="179" t="s">
        <v>198</v>
      </c>
      <c r="H152" s="180">
        <v>53.631999999999998</v>
      </c>
      <c r="I152" s="181"/>
      <c r="L152" s="177"/>
      <c r="M152" s="182"/>
      <c r="T152" s="183"/>
      <c r="AT152" s="178" t="s">
        <v>156</v>
      </c>
      <c r="AU152" s="178" t="s">
        <v>86</v>
      </c>
      <c r="AV152" s="14" t="s">
        <v>142</v>
      </c>
      <c r="AW152" s="14" t="s">
        <v>32</v>
      </c>
      <c r="AX152" s="14" t="s">
        <v>84</v>
      </c>
      <c r="AY152" s="178" t="s">
        <v>135</v>
      </c>
    </row>
    <row r="153" spans="2:65" s="1" customFormat="1" ht="24" customHeight="1">
      <c r="B153" s="149"/>
      <c r="C153" s="150" t="s">
        <v>199</v>
      </c>
      <c r="D153" s="150" t="s">
        <v>137</v>
      </c>
      <c r="E153" s="151" t="s">
        <v>222</v>
      </c>
      <c r="F153" s="152" t="s">
        <v>223</v>
      </c>
      <c r="G153" s="153" t="s">
        <v>174</v>
      </c>
      <c r="H153" s="154">
        <v>60.381</v>
      </c>
      <c r="I153" s="155"/>
      <c r="J153" s="156">
        <f>ROUND(I153*H153,2)</f>
        <v>0</v>
      </c>
      <c r="K153" s="152" t="s">
        <v>141</v>
      </c>
      <c r="L153" s="32"/>
      <c r="M153" s="157" t="s">
        <v>1</v>
      </c>
      <c r="N153" s="158" t="s">
        <v>41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61" t="s">
        <v>142</v>
      </c>
      <c r="AT153" s="161" t="s">
        <v>137</v>
      </c>
      <c r="AU153" s="161" t="s">
        <v>86</v>
      </c>
      <c r="AY153" s="17" t="s">
        <v>135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7" t="s">
        <v>84</v>
      </c>
      <c r="BK153" s="162">
        <f>ROUND(I153*H153,2)</f>
        <v>0</v>
      </c>
      <c r="BL153" s="17" t="s">
        <v>142</v>
      </c>
      <c r="BM153" s="161" t="s">
        <v>403</v>
      </c>
    </row>
    <row r="154" spans="2:65" s="13" customFormat="1">
      <c r="B154" s="171"/>
      <c r="D154" s="164" t="s">
        <v>156</v>
      </c>
      <c r="E154" s="172" t="s">
        <v>1</v>
      </c>
      <c r="F154" s="173" t="s">
        <v>225</v>
      </c>
      <c r="H154" s="172" t="s">
        <v>1</v>
      </c>
      <c r="I154" s="174"/>
      <c r="L154" s="171"/>
      <c r="M154" s="175"/>
      <c r="T154" s="176"/>
      <c r="AT154" s="172" t="s">
        <v>156</v>
      </c>
      <c r="AU154" s="172" t="s">
        <v>86</v>
      </c>
      <c r="AV154" s="13" t="s">
        <v>84</v>
      </c>
      <c r="AW154" s="13" t="s">
        <v>32</v>
      </c>
      <c r="AX154" s="13" t="s">
        <v>76</v>
      </c>
      <c r="AY154" s="172" t="s">
        <v>135</v>
      </c>
    </row>
    <row r="155" spans="2:65" s="12" customFormat="1">
      <c r="B155" s="163"/>
      <c r="D155" s="164" t="s">
        <v>156</v>
      </c>
      <c r="E155" s="165" t="s">
        <v>100</v>
      </c>
      <c r="F155" s="166" t="s">
        <v>404</v>
      </c>
      <c r="H155" s="167">
        <v>60.381</v>
      </c>
      <c r="I155" s="168"/>
      <c r="L155" s="163"/>
      <c r="M155" s="169"/>
      <c r="T155" s="170"/>
      <c r="AT155" s="165" t="s">
        <v>156</v>
      </c>
      <c r="AU155" s="165" t="s">
        <v>86</v>
      </c>
      <c r="AV155" s="12" t="s">
        <v>86</v>
      </c>
      <c r="AW155" s="12" t="s">
        <v>32</v>
      </c>
      <c r="AX155" s="12" t="s">
        <v>84</v>
      </c>
      <c r="AY155" s="165" t="s">
        <v>135</v>
      </c>
    </row>
    <row r="156" spans="2:65" s="1" customFormat="1" ht="24" customHeight="1">
      <c r="B156" s="149"/>
      <c r="C156" s="150" t="s">
        <v>204</v>
      </c>
      <c r="D156" s="150" t="s">
        <v>137</v>
      </c>
      <c r="E156" s="151" t="s">
        <v>222</v>
      </c>
      <c r="F156" s="152" t="s">
        <v>223</v>
      </c>
      <c r="G156" s="153" t="s">
        <v>174</v>
      </c>
      <c r="H156" s="154">
        <v>4.4000000000000004</v>
      </c>
      <c r="I156" s="155"/>
      <c r="J156" s="156">
        <f>ROUND(I156*H156,2)</f>
        <v>0</v>
      </c>
      <c r="K156" s="152" t="s">
        <v>141</v>
      </c>
      <c r="L156" s="32"/>
      <c r="M156" s="157" t="s">
        <v>1</v>
      </c>
      <c r="N156" s="158" t="s">
        <v>41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142</v>
      </c>
      <c r="AT156" s="161" t="s">
        <v>137</v>
      </c>
      <c r="AU156" s="161" t="s">
        <v>86</v>
      </c>
      <c r="AY156" s="17" t="s">
        <v>135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7" t="s">
        <v>84</v>
      </c>
      <c r="BK156" s="162">
        <f>ROUND(I156*H156,2)</f>
        <v>0</v>
      </c>
      <c r="BL156" s="17" t="s">
        <v>142</v>
      </c>
      <c r="BM156" s="161" t="s">
        <v>405</v>
      </c>
    </row>
    <row r="157" spans="2:65" s="12" customFormat="1">
      <c r="B157" s="163"/>
      <c r="D157" s="164" t="s">
        <v>156</v>
      </c>
      <c r="E157" s="165" t="s">
        <v>1</v>
      </c>
      <c r="F157" s="166" t="s">
        <v>229</v>
      </c>
      <c r="H157" s="167">
        <v>4.4000000000000004</v>
      </c>
      <c r="I157" s="168"/>
      <c r="L157" s="163"/>
      <c r="M157" s="169"/>
      <c r="T157" s="170"/>
      <c r="AT157" s="165" t="s">
        <v>156</v>
      </c>
      <c r="AU157" s="165" t="s">
        <v>86</v>
      </c>
      <c r="AV157" s="12" t="s">
        <v>86</v>
      </c>
      <c r="AW157" s="12" t="s">
        <v>32</v>
      </c>
      <c r="AX157" s="12" t="s">
        <v>84</v>
      </c>
      <c r="AY157" s="165" t="s">
        <v>135</v>
      </c>
    </row>
    <row r="158" spans="2:65" s="1" customFormat="1" ht="24" customHeight="1">
      <c r="B158" s="149"/>
      <c r="C158" s="150" t="s">
        <v>8</v>
      </c>
      <c r="D158" s="150" t="s">
        <v>137</v>
      </c>
      <c r="E158" s="151" t="s">
        <v>231</v>
      </c>
      <c r="F158" s="152" t="s">
        <v>232</v>
      </c>
      <c r="G158" s="153" t="s">
        <v>174</v>
      </c>
      <c r="H158" s="154">
        <v>301.90499999999997</v>
      </c>
      <c r="I158" s="155"/>
      <c r="J158" s="156">
        <f>ROUND(I158*H158,2)</f>
        <v>0</v>
      </c>
      <c r="K158" s="152" t="s">
        <v>141</v>
      </c>
      <c r="L158" s="32"/>
      <c r="M158" s="157" t="s">
        <v>1</v>
      </c>
      <c r="N158" s="158" t="s">
        <v>41</v>
      </c>
      <c r="P158" s="159">
        <f>O158*H158</f>
        <v>0</v>
      </c>
      <c r="Q158" s="159">
        <v>0</v>
      </c>
      <c r="R158" s="159">
        <f>Q158*H158</f>
        <v>0</v>
      </c>
      <c r="S158" s="159">
        <v>0</v>
      </c>
      <c r="T158" s="160">
        <f>S158*H158</f>
        <v>0</v>
      </c>
      <c r="AR158" s="161" t="s">
        <v>142</v>
      </c>
      <c r="AT158" s="161" t="s">
        <v>137</v>
      </c>
      <c r="AU158" s="161" t="s">
        <v>86</v>
      </c>
      <c r="AY158" s="17" t="s">
        <v>135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7" t="s">
        <v>84</v>
      </c>
      <c r="BK158" s="162">
        <f>ROUND(I158*H158,2)</f>
        <v>0</v>
      </c>
      <c r="BL158" s="17" t="s">
        <v>142</v>
      </c>
      <c r="BM158" s="161" t="s">
        <v>406</v>
      </c>
    </row>
    <row r="159" spans="2:65" s="12" customFormat="1">
      <c r="B159" s="163"/>
      <c r="D159" s="164" t="s">
        <v>156</v>
      </c>
      <c r="E159" s="165" t="s">
        <v>1</v>
      </c>
      <c r="F159" s="166" t="s">
        <v>234</v>
      </c>
      <c r="H159" s="167">
        <v>301.90499999999997</v>
      </c>
      <c r="I159" s="168"/>
      <c r="L159" s="163"/>
      <c r="M159" s="169"/>
      <c r="T159" s="170"/>
      <c r="AT159" s="165" t="s">
        <v>156</v>
      </c>
      <c r="AU159" s="165" t="s">
        <v>86</v>
      </c>
      <c r="AV159" s="12" t="s">
        <v>86</v>
      </c>
      <c r="AW159" s="12" t="s">
        <v>32</v>
      </c>
      <c r="AX159" s="12" t="s">
        <v>84</v>
      </c>
      <c r="AY159" s="165" t="s">
        <v>135</v>
      </c>
    </row>
    <row r="160" spans="2:65" s="1" customFormat="1" ht="16.5" customHeight="1">
      <c r="B160" s="149"/>
      <c r="C160" s="150" t="s">
        <v>217</v>
      </c>
      <c r="D160" s="150" t="s">
        <v>137</v>
      </c>
      <c r="E160" s="151" t="s">
        <v>236</v>
      </c>
      <c r="F160" s="152" t="s">
        <v>237</v>
      </c>
      <c r="G160" s="153" t="s">
        <v>174</v>
      </c>
      <c r="H160" s="154">
        <v>15</v>
      </c>
      <c r="I160" s="155"/>
      <c r="J160" s="156">
        <f>ROUND(I160*H160,2)</f>
        <v>0</v>
      </c>
      <c r="K160" s="152" t="s">
        <v>141</v>
      </c>
      <c r="L160" s="32"/>
      <c r="M160" s="157" t="s">
        <v>1</v>
      </c>
      <c r="N160" s="158" t="s">
        <v>41</v>
      </c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61" t="s">
        <v>142</v>
      </c>
      <c r="AT160" s="161" t="s">
        <v>137</v>
      </c>
      <c r="AU160" s="161" t="s">
        <v>86</v>
      </c>
      <c r="AY160" s="17" t="s">
        <v>135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7" t="s">
        <v>84</v>
      </c>
      <c r="BK160" s="162">
        <f>ROUND(I160*H160,2)</f>
        <v>0</v>
      </c>
      <c r="BL160" s="17" t="s">
        <v>142</v>
      </c>
      <c r="BM160" s="161" t="s">
        <v>407</v>
      </c>
    </row>
    <row r="161" spans="2:65" s="12" customFormat="1">
      <c r="B161" s="163"/>
      <c r="D161" s="164" t="s">
        <v>156</v>
      </c>
      <c r="E161" s="165" t="s">
        <v>1</v>
      </c>
      <c r="F161" s="166" t="s">
        <v>239</v>
      </c>
      <c r="H161" s="167">
        <v>7.5</v>
      </c>
      <c r="I161" s="168"/>
      <c r="L161" s="163"/>
      <c r="M161" s="169"/>
      <c r="T161" s="170"/>
      <c r="AT161" s="165" t="s">
        <v>156</v>
      </c>
      <c r="AU161" s="165" t="s">
        <v>86</v>
      </c>
      <c r="AV161" s="12" t="s">
        <v>86</v>
      </c>
      <c r="AW161" s="12" t="s">
        <v>32</v>
      </c>
      <c r="AX161" s="12" t="s">
        <v>76</v>
      </c>
      <c r="AY161" s="165" t="s">
        <v>135</v>
      </c>
    </row>
    <row r="162" spans="2:65" s="12" customFormat="1">
      <c r="B162" s="163"/>
      <c r="D162" s="164" t="s">
        <v>156</v>
      </c>
      <c r="E162" s="165" t="s">
        <v>1</v>
      </c>
      <c r="F162" s="166" t="s">
        <v>240</v>
      </c>
      <c r="H162" s="167">
        <v>7.5</v>
      </c>
      <c r="I162" s="168"/>
      <c r="L162" s="163"/>
      <c r="M162" s="169"/>
      <c r="T162" s="170"/>
      <c r="AT162" s="165" t="s">
        <v>156</v>
      </c>
      <c r="AU162" s="165" t="s">
        <v>86</v>
      </c>
      <c r="AV162" s="12" t="s">
        <v>86</v>
      </c>
      <c r="AW162" s="12" t="s">
        <v>32</v>
      </c>
      <c r="AX162" s="12" t="s">
        <v>76</v>
      </c>
      <c r="AY162" s="165" t="s">
        <v>135</v>
      </c>
    </row>
    <row r="163" spans="2:65" s="14" customFormat="1">
      <c r="B163" s="177"/>
      <c r="D163" s="164" t="s">
        <v>156</v>
      </c>
      <c r="E163" s="178" t="s">
        <v>1</v>
      </c>
      <c r="F163" s="179" t="s">
        <v>198</v>
      </c>
      <c r="H163" s="180">
        <v>15</v>
      </c>
      <c r="I163" s="181"/>
      <c r="L163" s="177"/>
      <c r="M163" s="182"/>
      <c r="T163" s="183"/>
      <c r="AT163" s="178" t="s">
        <v>156</v>
      </c>
      <c r="AU163" s="178" t="s">
        <v>86</v>
      </c>
      <c r="AV163" s="14" t="s">
        <v>142</v>
      </c>
      <c r="AW163" s="14" t="s">
        <v>32</v>
      </c>
      <c r="AX163" s="14" t="s">
        <v>84</v>
      </c>
      <c r="AY163" s="178" t="s">
        <v>135</v>
      </c>
    </row>
    <row r="164" spans="2:65" s="1" customFormat="1" ht="16.5" customHeight="1">
      <c r="B164" s="149"/>
      <c r="C164" s="150" t="s">
        <v>221</v>
      </c>
      <c r="D164" s="150" t="s">
        <v>137</v>
      </c>
      <c r="E164" s="151" t="s">
        <v>236</v>
      </c>
      <c r="F164" s="152" t="s">
        <v>237</v>
      </c>
      <c r="G164" s="153" t="s">
        <v>174</v>
      </c>
      <c r="H164" s="154">
        <v>4.4000000000000004</v>
      </c>
      <c r="I164" s="155"/>
      <c r="J164" s="156">
        <f>ROUND(I164*H164,2)</f>
        <v>0</v>
      </c>
      <c r="K164" s="152" t="s">
        <v>141</v>
      </c>
      <c r="L164" s="32"/>
      <c r="M164" s="157" t="s">
        <v>1</v>
      </c>
      <c r="N164" s="158" t="s">
        <v>41</v>
      </c>
      <c r="P164" s="159">
        <f>O164*H164</f>
        <v>0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AR164" s="161" t="s">
        <v>142</v>
      </c>
      <c r="AT164" s="161" t="s">
        <v>137</v>
      </c>
      <c r="AU164" s="161" t="s">
        <v>86</v>
      </c>
      <c r="AY164" s="17" t="s">
        <v>135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7" t="s">
        <v>84</v>
      </c>
      <c r="BK164" s="162">
        <f>ROUND(I164*H164,2)</f>
        <v>0</v>
      </c>
      <c r="BL164" s="17" t="s">
        <v>142</v>
      </c>
      <c r="BM164" s="161" t="s">
        <v>408</v>
      </c>
    </row>
    <row r="165" spans="2:65" s="12" customFormat="1">
      <c r="B165" s="163"/>
      <c r="D165" s="164" t="s">
        <v>156</v>
      </c>
      <c r="E165" s="165" t="s">
        <v>1</v>
      </c>
      <c r="F165" s="166" t="s">
        <v>242</v>
      </c>
      <c r="H165" s="167">
        <v>4.4000000000000004</v>
      </c>
      <c r="I165" s="168"/>
      <c r="L165" s="163"/>
      <c r="M165" s="169"/>
      <c r="T165" s="170"/>
      <c r="AT165" s="165" t="s">
        <v>156</v>
      </c>
      <c r="AU165" s="165" t="s">
        <v>86</v>
      </c>
      <c r="AV165" s="12" t="s">
        <v>86</v>
      </c>
      <c r="AW165" s="12" t="s">
        <v>32</v>
      </c>
      <c r="AX165" s="12" t="s">
        <v>84</v>
      </c>
      <c r="AY165" s="165" t="s">
        <v>135</v>
      </c>
    </row>
    <row r="166" spans="2:65" s="1" customFormat="1" ht="24" customHeight="1">
      <c r="B166" s="149"/>
      <c r="C166" s="150" t="s">
        <v>227</v>
      </c>
      <c r="D166" s="150" t="s">
        <v>137</v>
      </c>
      <c r="E166" s="151" t="s">
        <v>244</v>
      </c>
      <c r="F166" s="152" t="s">
        <v>245</v>
      </c>
      <c r="G166" s="153" t="s">
        <v>174</v>
      </c>
      <c r="H166" s="154">
        <v>19.315999999999999</v>
      </c>
      <c r="I166" s="155"/>
      <c r="J166" s="156">
        <f>ROUND(I166*H166,2)</f>
        <v>0</v>
      </c>
      <c r="K166" s="152" t="s">
        <v>141</v>
      </c>
      <c r="L166" s="32"/>
      <c r="M166" s="157" t="s">
        <v>1</v>
      </c>
      <c r="N166" s="158" t="s">
        <v>41</v>
      </c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142</v>
      </c>
      <c r="AT166" s="161" t="s">
        <v>137</v>
      </c>
      <c r="AU166" s="161" t="s">
        <v>86</v>
      </c>
      <c r="AY166" s="17" t="s">
        <v>135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7" t="s">
        <v>84</v>
      </c>
      <c r="BK166" s="162">
        <f>ROUND(I166*H166,2)</f>
        <v>0</v>
      </c>
      <c r="BL166" s="17" t="s">
        <v>142</v>
      </c>
      <c r="BM166" s="161" t="s">
        <v>409</v>
      </c>
    </row>
    <row r="167" spans="2:65" s="12" customFormat="1">
      <c r="B167" s="163"/>
      <c r="D167" s="164" t="s">
        <v>156</v>
      </c>
      <c r="E167" s="165" t="s">
        <v>98</v>
      </c>
      <c r="F167" s="166" t="s">
        <v>387</v>
      </c>
      <c r="H167" s="167">
        <v>19.315999999999999</v>
      </c>
      <c r="I167" s="168"/>
      <c r="L167" s="163"/>
      <c r="M167" s="169"/>
      <c r="T167" s="170"/>
      <c r="AT167" s="165" t="s">
        <v>156</v>
      </c>
      <c r="AU167" s="165" t="s">
        <v>86</v>
      </c>
      <c r="AV167" s="12" t="s">
        <v>86</v>
      </c>
      <c r="AW167" s="12" t="s">
        <v>32</v>
      </c>
      <c r="AX167" s="12" t="s">
        <v>84</v>
      </c>
      <c r="AY167" s="165" t="s">
        <v>135</v>
      </c>
    </row>
    <row r="168" spans="2:65" s="1" customFormat="1" ht="16.5" customHeight="1">
      <c r="B168" s="149"/>
      <c r="C168" s="150" t="s">
        <v>230</v>
      </c>
      <c r="D168" s="150" t="s">
        <v>137</v>
      </c>
      <c r="E168" s="151" t="s">
        <v>248</v>
      </c>
      <c r="F168" s="152" t="s">
        <v>249</v>
      </c>
      <c r="G168" s="153" t="s">
        <v>174</v>
      </c>
      <c r="H168" s="154">
        <v>7.5</v>
      </c>
      <c r="I168" s="155"/>
      <c r="J168" s="156">
        <f>ROUND(I168*H168,2)</f>
        <v>0</v>
      </c>
      <c r="K168" s="152" t="s">
        <v>141</v>
      </c>
      <c r="L168" s="32"/>
      <c r="M168" s="157" t="s">
        <v>1</v>
      </c>
      <c r="N168" s="158" t="s">
        <v>41</v>
      </c>
      <c r="P168" s="159">
        <f>O168*H168</f>
        <v>0</v>
      </c>
      <c r="Q168" s="159">
        <v>0</v>
      </c>
      <c r="R168" s="159">
        <f>Q168*H168</f>
        <v>0</v>
      </c>
      <c r="S168" s="159">
        <v>0</v>
      </c>
      <c r="T168" s="160">
        <f>S168*H168</f>
        <v>0</v>
      </c>
      <c r="AR168" s="161" t="s">
        <v>142</v>
      </c>
      <c r="AT168" s="161" t="s">
        <v>137</v>
      </c>
      <c r="AU168" s="161" t="s">
        <v>86</v>
      </c>
      <c r="AY168" s="17" t="s">
        <v>135</v>
      </c>
      <c r="BE168" s="162">
        <f>IF(N168="základní",J168,0)</f>
        <v>0</v>
      </c>
      <c r="BF168" s="162">
        <f>IF(N168="snížená",J168,0)</f>
        <v>0</v>
      </c>
      <c r="BG168" s="162">
        <f>IF(N168="zákl. přenesená",J168,0)</f>
        <v>0</v>
      </c>
      <c r="BH168" s="162">
        <f>IF(N168="sníž. přenesená",J168,0)</f>
        <v>0</v>
      </c>
      <c r="BI168" s="162">
        <f>IF(N168="nulová",J168,0)</f>
        <v>0</v>
      </c>
      <c r="BJ168" s="17" t="s">
        <v>84</v>
      </c>
      <c r="BK168" s="162">
        <f>ROUND(I168*H168,2)</f>
        <v>0</v>
      </c>
      <c r="BL168" s="17" t="s">
        <v>142</v>
      </c>
      <c r="BM168" s="161" t="s">
        <v>410</v>
      </c>
    </row>
    <row r="169" spans="2:65" s="13" customFormat="1">
      <c r="B169" s="171"/>
      <c r="D169" s="164" t="s">
        <v>156</v>
      </c>
      <c r="E169" s="172" t="s">
        <v>1</v>
      </c>
      <c r="F169" s="173" t="s">
        <v>251</v>
      </c>
      <c r="H169" s="172" t="s">
        <v>1</v>
      </c>
      <c r="I169" s="174"/>
      <c r="L169" s="171"/>
      <c r="M169" s="175"/>
      <c r="T169" s="176"/>
      <c r="AT169" s="172" t="s">
        <v>156</v>
      </c>
      <c r="AU169" s="172" t="s">
        <v>86</v>
      </c>
      <c r="AV169" s="13" t="s">
        <v>84</v>
      </c>
      <c r="AW169" s="13" t="s">
        <v>32</v>
      </c>
      <c r="AX169" s="13" t="s">
        <v>76</v>
      </c>
      <c r="AY169" s="172" t="s">
        <v>135</v>
      </c>
    </row>
    <row r="170" spans="2:65" s="12" customFormat="1">
      <c r="B170" s="163"/>
      <c r="D170" s="164" t="s">
        <v>156</v>
      </c>
      <c r="E170" s="165" t="s">
        <v>95</v>
      </c>
      <c r="F170" s="166" t="s">
        <v>252</v>
      </c>
      <c r="H170" s="167">
        <v>7.5</v>
      </c>
      <c r="I170" s="168"/>
      <c r="L170" s="163"/>
      <c r="M170" s="169"/>
      <c r="T170" s="170"/>
      <c r="AT170" s="165" t="s">
        <v>156</v>
      </c>
      <c r="AU170" s="165" t="s">
        <v>86</v>
      </c>
      <c r="AV170" s="12" t="s">
        <v>86</v>
      </c>
      <c r="AW170" s="12" t="s">
        <v>32</v>
      </c>
      <c r="AX170" s="12" t="s">
        <v>84</v>
      </c>
      <c r="AY170" s="165" t="s">
        <v>135</v>
      </c>
    </row>
    <row r="171" spans="2:65" s="1" customFormat="1" ht="16.5" customHeight="1">
      <c r="B171" s="149"/>
      <c r="C171" s="150" t="s">
        <v>235</v>
      </c>
      <c r="D171" s="150" t="s">
        <v>137</v>
      </c>
      <c r="E171" s="151" t="s">
        <v>254</v>
      </c>
      <c r="F171" s="152" t="s">
        <v>255</v>
      </c>
      <c r="G171" s="153" t="s">
        <v>174</v>
      </c>
      <c r="H171" s="154">
        <v>60.381</v>
      </c>
      <c r="I171" s="155"/>
      <c r="J171" s="156">
        <f>ROUND(I171*H171,2)</f>
        <v>0</v>
      </c>
      <c r="K171" s="152" t="s">
        <v>141</v>
      </c>
      <c r="L171" s="32"/>
      <c r="M171" s="157" t="s">
        <v>1</v>
      </c>
      <c r="N171" s="158" t="s">
        <v>41</v>
      </c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142</v>
      </c>
      <c r="AT171" s="161" t="s">
        <v>137</v>
      </c>
      <c r="AU171" s="161" t="s">
        <v>86</v>
      </c>
      <c r="AY171" s="17" t="s">
        <v>135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7" t="s">
        <v>84</v>
      </c>
      <c r="BK171" s="162">
        <f>ROUND(I171*H171,2)</f>
        <v>0</v>
      </c>
      <c r="BL171" s="17" t="s">
        <v>142</v>
      </c>
      <c r="BM171" s="161" t="s">
        <v>411</v>
      </c>
    </row>
    <row r="172" spans="2:65" s="12" customFormat="1">
      <c r="B172" s="163"/>
      <c r="D172" s="164" t="s">
        <v>156</v>
      </c>
      <c r="E172" s="165" t="s">
        <v>1</v>
      </c>
      <c r="F172" s="166" t="s">
        <v>100</v>
      </c>
      <c r="H172" s="167">
        <v>60.381</v>
      </c>
      <c r="I172" s="168"/>
      <c r="L172" s="163"/>
      <c r="M172" s="169"/>
      <c r="T172" s="170"/>
      <c r="AT172" s="165" t="s">
        <v>156</v>
      </c>
      <c r="AU172" s="165" t="s">
        <v>86</v>
      </c>
      <c r="AV172" s="12" t="s">
        <v>86</v>
      </c>
      <c r="AW172" s="12" t="s">
        <v>32</v>
      </c>
      <c r="AX172" s="12" t="s">
        <v>84</v>
      </c>
      <c r="AY172" s="165" t="s">
        <v>135</v>
      </c>
    </row>
    <row r="173" spans="2:65" s="1" customFormat="1" ht="24" customHeight="1">
      <c r="B173" s="149"/>
      <c r="C173" s="150" t="s">
        <v>7</v>
      </c>
      <c r="D173" s="150" t="s">
        <v>137</v>
      </c>
      <c r="E173" s="151" t="s">
        <v>258</v>
      </c>
      <c r="F173" s="152" t="s">
        <v>259</v>
      </c>
      <c r="G173" s="153" t="s">
        <v>260</v>
      </c>
      <c r="H173" s="154">
        <v>100.836</v>
      </c>
      <c r="I173" s="155"/>
      <c r="J173" s="156">
        <f>ROUND(I173*H173,2)</f>
        <v>0</v>
      </c>
      <c r="K173" s="152" t="s">
        <v>141</v>
      </c>
      <c r="L173" s="32"/>
      <c r="M173" s="157" t="s">
        <v>1</v>
      </c>
      <c r="N173" s="158" t="s">
        <v>41</v>
      </c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61" t="s">
        <v>142</v>
      </c>
      <c r="AT173" s="161" t="s">
        <v>137</v>
      </c>
      <c r="AU173" s="161" t="s">
        <v>86</v>
      </c>
      <c r="AY173" s="17" t="s">
        <v>135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7" t="s">
        <v>84</v>
      </c>
      <c r="BK173" s="162">
        <f>ROUND(I173*H173,2)</f>
        <v>0</v>
      </c>
      <c r="BL173" s="17" t="s">
        <v>142</v>
      </c>
      <c r="BM173" s="161" t="s">
        <v>412</v>
      </c>
    </row>
    <row r="174" spans="2:65" s="12" customFormat="1">
      <c r="B174" s="163"/>
      <c r="D174" s="164" t="s">
        <v>156</v>
      </c>
      <c r="E174" s="165" t="s">
        <v>1</v>
      </c>
      <c r="F174" s="166" t="s">
        <v>262</v>
      </c>
      <c r="H174" s="167">
        <v>100.836</v>
      </c>
      <c r="I174" s="168"/>
      <c r="L174" s="163"/>
      <c r="M174" s="169"/>
      <c r="T174" s="170"/>
      <c r="AT174" s="165" t="s">
        <v>156</v>
      </c>
      <c r="AU174" s="165" t="s">
        <v>86</v>
      </c>
      <c r="AV174" s="12" t="s">
        <v>86</v>
      </c>
      <c r="AW174" s="12" t="s">
        <v>32</v>
      </c>
      <c r="AX174" s="12" t="s">
        <v>84</v>
      </c>
      <c r="AY174" s="165" t="s">
        <v>135</v>
      </c>
    </row>
    <row r="175" spans="2:65" s="1" customFormat="1" ht="24" customHeight="1">
      <c r="B175" s="149"/>
      <c r="C175" s="150" t="s">
        <v>243</v>
      </c>
      <c r="D175" s="150" t="s">
        <v>137</v>
      </c>
      <c r="E175" s="151" t="s">
        <v>264</v>
      </c>
      <c r="F175" s="152" t="s">
        <v>265</v>
      </c>
      <c r="G175" s="153" t="s">
        <v>140</v>
      </c>
      <c r="H175" s="154">
        <v>44</v>
      </c>
      <c r="I175" s="155"/>
      <c r="J175" s="156">
        <f>ROUND(I175*H175,2)</f>
        <v>0</v>
      </c>
      <c r="K175" s="152" t="s">
        <v>141</v>
      </c>
      <c r="L175" s="32"/>
      <c r="M175" s="157" t="s">
        <v>1</v>
      </c>
      <c r="N175" s="158" t="s">
        <v>41</v>
      </c>
      <c r="P175" s="159">
        <f>O175*H175</f>
        <v>0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AR175" s="161" t="s">
        <v>142</v>
      </c>
      <c r="AT175" s="161" t="s">
        <v>137</v>
      </c>
      <c r="AU175" s="161" t="s">
        <v>86</v>
      </c>
      <c r="AY175" s="17" t="s">
        <v>135</v>
      </c>
      <c r="BE175" s="162">
        <f>IF(N175="základní",J175,0)</f>
        <v>0</v>
      </c>
      <c r="BF175" s="162">
        <f>IF(N175="snížená",J175,0)</f>
        <v>0</v>
      </c>
      <c r="BG175" s="162">
        <f>IF(N175="zákl. přenesená",J175,0)</f>
        <v>0</v>
      </c>
      <c r="BH175" s="162">
        <f>IF(N175="sníž. přenesená",J175,0)</f>
        <v>0</v>
      </c>
      <c r="BI175" s="162">
        <f>IF(N175="nulová",J175,0)</f>
        <v>0</v>
      </c>
      <c r="BJ175" s="17" t="s">
        <v>84</v>
      </c>
      <c r="BK175" s="162">
        <f>ROUND(I175*H175,2)</f>
        <v>0</v>
      </c>
      <c r="BL175" s="17" t="s">
        <v>142</v>
      </c>
      <c r="BM175" s="161" t="s">
        <v>413</v>
      </c>
    </row>
    <row r="176" spans="2:65" s="12" customFormat="1">
      <c r="B176" s="163"/>
      <c r="D176" s="164" t="s">
        <v>156</v>
      </c>
      <c r="E176" s="165" t="s">
        <v>1</v>
      </c>
      <c r="F176" s="166" t="s">
        <v>102</v>
      </c>
      <c r="H176" s="167">
        <v>44</v>
      </c>
      <c r="I176" s="168"/>
      <c r="L176" s="163"/>
      <c r="M176" s="169"/>
      <c r="T176" s="170"/>
      <c r="AT176" s="165" t="s">
        <v>156</v>
      </c>
      <c r="AU176" s="165" t="s">
        <v>86</v>
      </c>
      <c r="AV176" s="12" t="s">
        <v>86</v>
      </c>
      <c r="AW176" s="12" t="s">
        <v>32</v>
      </c>
      <c r="AX176" s="12" t="s">
        <v>84</v>
      </c>
      <c r="AY176" s="165" t="s">
        <v>135</v>
      </c>
    </row>
    <row r="177" spans="2:65" s="1" customFormat="1" ht="16.5" customHeight="1">
      <c r="B177" s="149"/>
      <c r="C177" s="184" t="s">
        <v>247</v>
      </c>
      <c r="D177" s="184" t="s">
        <v>268</v>
      </c>
      <c r="E177" s="185" t="s">
        <v>269</v>
      </c>
      <c r="F177" s="186" t="s">
        <v>270</v>
      </c>
      <c r="G177" s="187" t="s">
        <v>271</v>
      </c>
      <c r="H177" s="188">
        <v>1.34</v>
      </c>
      <c r="I177" s="189"/>
      <c r="J177" s="190">
        <f>ROUND(I177*H177,2)</f>
        <v>0</v>
      </c>
      <c r="K177" s="186" t="s">
        <v>141</v>
      </c>
      <c r="L177" s="191"/>
      <c r="M177" s="192" t="s">
        <v>1</v>
      </c>
      <c r="N177" s="193" t="s">
        <v>41</v>
      </c>
      <c r="P177" s="159">
        <f>O177*H177</f>
        <v>0</v>
      </c>
      <c r="Q177" s="159">
        <v>1E-3</v>
      </c>
      <c r="R177" s="159">
        <f>Q177*H177</f>
        <v>1.34E-3</v>
      </c>
      <c r="S177" s="159">
        <v>0</v>
      </c>
      <c r="T177" s="160">
        <f>S177*H177</f>
        <v>0</v>
      </c>
      <c r="AR177" s="161" t="s">
        <v>171</v>
      </c>
      <c r="AT177" s="161" t="s">
        <v>268</v>
      </c>
      <c r="AU177" s="161" t="s">
        <v>86</v>
      </c>
      <c r="AY177" s="17" t="s">
        <v>135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7" t="s">
        <v>84</v>
      </c>
      <c r="BK177" s="162">
        <f>ROUND(I177*H177,2)</f>
        <v>0</v>
      </c>
      <c r="BL177" s="17" t="s">
        <v>142</v>
      </c>
      <c r="BM177" s="161" t="s">
        <v>414</v>
      </c>
    </row>
    <row r="178" spans="2:65" s="1" customFormat="1" ht="16.5" customHeight="1">
      <c r="B178" s="149"/>
      <c r="C178" s="150" t="s">
        <v>253</v>
      </c>
      <c r="D178" s="150" t="s">
        <v>137</v>
      </c>
      <c r="E178" s="151" t="s">
        <v>275</v>
      </c>
      <c r="F178" s="152" t="s">
        <v>276</v>
      </c>
      <c r="G178" s="153" t="s">
        <v>140</v>
      </c>
      <c r="H178" s="154">
        <v>168.249</v>
      </c>
      <c r="I178" s="155"/>
      <c r="J178" s="156">
        <f>ROUND(I178*H178,2)</f>
        <v>0</v>
      </c>
      <c r="K178" s="152" t="s">
        <v>141</v>
      </c>
      <c r="L178" s="32"/>
      <c r="M178" s="157" t="s">
        <v>1</v>
      </c>
      <c r="N178" s="158" t="s">
        <v>41</v>
      </c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AR178" s="161" t="s">
        <v>142</v>
      </c>
      <c r="AT178" s="161" t="s">
        <v>137</v>
      </c>
      <c r="AU178" s="161" t="s">
        <v>86</v>
      </c>
      <c r="AY178" s="17" t="s">
        <v>135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7" t="s">
        <v>84</v>
      </c>
      <c r="BK178" s="162">
        <f>ROUND(I178*H178,2)</f>
        <v>0</v>
      </c>
      <c r="BL178" s="17" t="s">
        <v>142</v>
      </c>
      <c r="BM178" s="161" t="s">
        <v>415</v>
      </c>
    </row>
    <row r="179" spans="2:65" s="12" customFormat="1">
      <c r="B179" s="163"/>
      <c r="D179" s="164" t="s">
        <v>156</v>
      </c>
      <c r="E179" s="165" t="s">
        <v>1</v>
      </c>
      <c r="F179" s="166" t="s">
        <v>416</v>
      </c>
      <c r="H179" s="167">
        <v>168.249</v>
      </c>
      <c r="I179" s="168"/>
      <c r="L179" s="163"/>
      <c r="M179" s="169"/>
      <c r="T179" s="170"/>
      <c r="AT179" s="165" t="s">
        <v>156</v>
      </c>
      <c r="AU179" s="165" t="s">
        <v>86</v>
      </c>
      <c r="AV179" s="12" t="s">
        <v>86</v>
      </c>
      <c r="AW179" s="12" t="s">
        <v>32</v>
      </c>
      <c r="AX179" s="12" t="s">
        <v>84</v>
      </c>
      <c r="AY179" s="165" t="s">
        <v>135</v>
      </c>
    </row>
    <row r="180" spans="2:65" s="1" customFormat="1" ht="16.5" customHeight="1">
      <c r="B180" s="149"/>
      <c r="C180" s="150" t="s">
        <v>257</v>
      </c>
      <c r="D180" s="150" t="s">
        <v>137</v>
      </c>
      <c r="E180" s="151" t="s">
        <v>279</v>
      </c>
      <c r="F180" s="152" t="s">
        <v>280</v>
      </c>
      <c r="G180" s="153" t="s">
        <v>140</v>
      </c>
      <c r="H180" s="154">
        <v>77.430000000000007</v>
      </c>
      <c r="I180" s="155"/>
      <c r="J180" s="156">
        <f>ROUND(I180*H180,2)</f>
        <v>0</v>
      </c>
      <c r="K180" s="152" t="s">
        <v>141</v>
      </c>
      <c r="L180" s="32"/>
      <c r="M180" s="157" t="s">
        <v>1</v>
      </c>
      <c r="N180" s="158" t="s">
        <v>41</v>
      </c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AR180" s="161" t="s">
        <v>142</v>
      </c>
      <c r="AT180" s="161" t="s">
        <v>137</v>
      </c>
      <c r="AU180" s="161" t="s">
        <v>86</v>
      </c>
      <c r="AY180" s="17" t="s">
        <v>135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17" t="s">
        <v>84</v>
      </c>
      <c r="BK180" s="162">
        <f>ROUND(I180*H180,2)</f>
        <v>0</v>
      </c>
      <c r="BL180" s="17" t="s">
        <v>142</v>
      </c>
      <c r="BM180" s="161" t="s">
        <v>417</v>
      </c>
    </row>
    <row r="181" spans="2:65" s="12" customFormat="1">
      <c r="B181" s="163"/>
      <c r="D181" s="164" t="s">
        <v>156</v>
      </c>
      <c r="E181" s="165" t="s">
        <v>1</v>
      </c>
      <c r="F181" s="166" t="s">
        <v>418</v>
      </c>
      <c r="H181" s="167">
        <v>77.430000000000007</v>
      </c>
      <c r="I181" s="168"/>
      <c r="L181" s="163"/>
      <c r="M181" s="169"/>
      <c r="T181" s="170"/>
      <c r="AT181" s="165" t="s">
        <v>156</v>
      </c>
      <c r="AU181" s="165" t="s">
        <v>86</v>
      </c>
      <c r="AV181" s="12" t="s">
        <v>86</v>
      </c>
      <c r="AW181" s="12" t="s">
        <v>32</v>
      </c>
      <c r="AX181" s="12" t="s">
        <v>84</v>
      </c>
      <c r="AY181" s="165" t="s">
        <v>135</v>
      </c>
    </row>
    <row r="182" spans="2:65" s="1" customFormat="1" ht="16.5" customHeight="1">
      <c r="B182" s="149"/>
      <c r="C182" s="150" t="s">
        <v>263</v>
      </c>
      <c r="D182" s="150" t="s">
        <v>137</v>
      </c>
      <c r="E182" s="151" t="s">
        <v>283</v>
      </c>
      <c r="F182" s="152" t="s">
        <v>284</v>
      </c>
      <c r="G182" s="153" t="s">
        <v>140</v>
      </c>
      <c r="H182" s="154">
        <v>64.421999999999997</v>
      </c>
      <c r="I182" s="155"/>
      <c r="J182" s="156">
        <f>ROUND(I182*H182,2)</f>
        <v>0</v>
      </c>
      <c r="K182" s="152" t="s">
        <v>141</v>
      </c>
      <c r="L182" s="32"/>
      <c r="M182" s="157" t="s">
        <v>1</v>
      </c>
      <c r="N182" s="158" t="s">
        <v>41</v>
      </c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AR182" s="161" t="s">
        <v>142</v>
      </c>
      <c r="AT182" s="161" t="s">
        <v>137</v>
      </c>
      <c r="AU182" s="161" t="s">
        <v>86</v>
      </c>
      <c r="AY182" s="17" t="s">
        <v>135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7" t="s">
        <v>84</v>
      </c>
      <c r="BK182" s="162">
        <f>ROUND(I182*H182,2)</f>
        <v>0</v>
      </c>
      <c r="BL182" s="17" t="s">
        <v>142</v>
      </c>
      <c r="BM182" s="161" t="s">
        <v>419</v>
      </c>
    </row>
    <row r="183" spans="2:65" s="12" customFormat="1">
      <c r="B183" s="163"/>
      <c r="D183" s="164" t="s">
        <v>156</v>
      </c>
      <c r="E183" s="165" t="s">
        <v>1</v>
      </c>
      <c r="F183" s="166" t="s">
        <v>420</v>
      </c>
      <c r="H183" s="167">
        <v>64.421999999999997</v>
      </c>
      <c r="I183" s="168"/>
      <c r="L183" s="163"/>
      <c r="M183" s="169"/>
      <c r="T183" s="170"/>
      <c r="AT183" s="165" t="s">
        <v>156</v>
      </c>
      <c r="AU183" s="165" t="s">
        <v>86</v>
      </c>
      <c r="AV183" s="12" t="s">
        <v>86</v>
      </c>
      <c r="AW183" s="12" t="s">
        <v>32</v>
      </c>
      <c r="AX183" s="12" t="s">
        <v>84</v>
      </c>
      <c r="AY183" s="165" t="s">
        <v>135</v>
      </c>
    </row>
    <row r="184" spans="2:65" s="1" customFormat="1" ht="24" customHeight="1">
      <c r="B184" s="149"/>
      <c r="C184" s="150" t="s">
        <v>267</v>
      </c>
      <c r="D184" s="150" t="s">
        <v>137</v>
      </c>
      <c r="E184" s="151" t="s">
        <v>287</v>
      </c>
      <c r="F184" s="152" t="s">
        <v>288</v>
      </c>
      <c r="G184" s="153" t="s">
        <v>140</v>
      </c>
      <c r="H184" s="154">
        <v>44</v>
      </c>
      <c r="I184" s="155"/>
      <c r="J184" s="156">
        <f>ROUND(I184*H184,2)</f>
        <v>0</v>
      </c>
      <c r="K184" s="152" t="s">
        <v>141</v>
      </c>
      <c r="L184" s="32"/>
      <c r="M184" s="157" t="s">
        <v>1</v>
      </c>
      <c r="N184" s="158" t="s">
        <v>41</v>
      </c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61" t="s">
        <v>142</v>
      </c>
      <c r="AT184" s="161" t="s">
        <v>137</v>
      </c>
      <c r="AU184" s="161" t="s">
        <v>86</v>
      </c>
      <c r="AY184" s="17" t="s">
        <v>135</v>
      </c>
      <c r="BE184" s="162">
        <f>IF(N184="základní",J184,0)</f>
        <v>0</v>
      </c>
      <c r="BF184" s="162">
        <f>IF(N184="snížená",J184,0)</f>
        <v>0</v>
      </c>
      <c r="BG184" s="162">
        <f>IF(N184="zákl. přenesená",J184,0)</f>
        <v>0</v>
      </c>
      <c r="BH184" s="162">
        <f>IF(N184="sníž. přenesená",J184,0)</f>
        <v>0</v>
      </c>
      <c r="BI184" s="162">
        <f>IF(N184="nulová",J184,0)</f>
        <v>0</v>
      </c>
      <c r="BJ184" s="17" t="s">
        <v>84</v>
      </c>
      <c r="BK184" s="162">
        <f>ROUND(I184*H184,2)</f>
        <v>0</v>
      </c>
      <c r="BL184" s="17" t="s">
        <v>142</v>
      </c>
      <c r="BM184" s="161" t="s">
        <v>421</v>
      </c>
    </row>
    <row r="185" spans="2:65" s="12" customFormat="1">
      <c r="B185" s="163"/>
      <c r="D185" s="164" t="s">
        <v>156</v>
      </c>
      <c r="E185" s="165" t="s">
        <v>102</v>
      </c>
      <c r="F185" s="166" t="s">
        <v>422</v>
      </c>
      <c r="H185" s="167">
        <v>44</v>
      </c>
      <c r="I185" s="168"/>
      <c r="L185" s="163"/>
      <c r="M185" s="169"/>
      <c r="T185" s="170"/>
      <c r="AT185" s="165" t="s">
        <v>156</v>
      </c>
      <c r="AU185" s="165" t="s">
        <v>86</v>
      </c>
      <c r="AV185" s="12" t="s">
        <v>86</v>
      </c>
      <c r="AW185" s="12" t="s">
        <v>32</v>
      </c>
      <c r="AX185" s="12" t="s">
        <v>84</v>
      </c>
      <c r="AY185" s="165" t="s">
        <v>135</v>
      </c>
    </row>
    <row r="186" spans="2:65" s="1" customFormat="1" ht="16.5" customHeight="1">
      <c r="B186" s="149"/>
      <c r="C186" s="150" t="s">
        <v>274</v>
      </c>
      <c r="D186" s="150" t="s">
        <v>137</v>
      </c>
      <c r="E186" s="151" t="s">
        <v>293</v>
      </c>
      <c r="F186" s="152" t="s">
        <v>294</v>
      </c>
      <c r="G186" s="153" t="s">
        <v>140</v>
      </c>
      <c r="H186" s="154">
        <v>44</v>
      </c>
      <c r="I186" s="155"/>
      <c r="J186" s="156">
        <f>ROUND(I186*H186,2)</f>
        <v>0</v>
      </c>
      <c r="K186" s="152" t="s">
        <v>141</v>
      </c>
      <c r="L186" s="32"/>
      <c r="M186" s="157" t="s">
        <v>1</v>
      </c>
      <c r="N186" s="158" t="s">
        <v>41</v>
      </c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142</v>
      </c>
      <c r="AT186" s="161" t="s">
        <v>137</v>
      </c>
      <c r="AU186" s="161" t="s">
        <v>86</v>
      </c>
      <c r="AY186" s="17" t="s">
        <v>135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7" t="s">
        <v>84</v>
      </c>
      <c r="BK186" s="162">
        <f>ROUND(I186*H186,2)</f>
        <v>0</v>
      </c>
      <c r="BL186" s="17" t="s">
        <v>142</v>
      </c>
      <c r="BM186" s="161" t="s">
        <v>423</v>
      </c>
    </row>
    <row r="187" spans="2:65" s="12" customFormat="1">
      <c r="B187" s="163"/>
      <c r="D187" s="164" t="s">
        <v>156</v>
      </c>
      <c r="E187" s="165" t="s">
        <v>1</v>
      </c>
      <c r="F187" s="166" t="s">
        <v>102</v>
      </c>
      <c r="H187" s="167">
        <v>44</v>
      </c>
      <c r="I187" s="168"/>
      <c r="L187" s="163"/>
      <c r="M187" s="169"/>
      <c r="T187" s="170"/>
      <c r="AT187" s="165" t="s">
        <v>156</v>
      </c>
      <c r="AU187" s="165" t="s">
        <v>86</v>
      </c>
      <c r="AV187" s="12" t="s">
        <v>86</v>
      </c>
      <c r="AW187" s="12" t="s">
        <v>32</v>
      </c>
      <c r="AX187" s="12" t="s">
        <v>84</v>
      </c>
      <c r="AY187" s="165" t="s">
        <v>135</v>
      </c>
    </row>
    <row r="188" spans="2:65" s="1" customFormat="1" ht="16.5" customHeight="1">
      <c r="B188" s="149"/>
      <c r="C188" s="150" t="s">
        <v>278</v>
      </c>
      <c r="D188" s="150" t="s">
        <v>137</v>
      </c>
      <c r="E188" s="151" t="s">
        <v>297</v>
      </c>
      <c r="F188" s="152" t="s">
        <v>298</v>
      </c>
      <c r="G188" s="153" t="s">
        <v>140</v>
      </c>
      <c r="H188" s="154">
        <v>44</v>
      </c>
      <c r="I188" s="155"/>
      <c r="J188" s="156">
        <f>ROUND(I188*H188,2)</f>
        <v>0</v>
      </c>
      <c r="K188" s="152" t="s">
        <v>141</v>
      </c>
      <c r="L188" s="32"/>
      <c r="M188" s="157" t="s">
        <v>1</v>
      </c>
      <c r="N188" s="158" t="s">
        <v>41</v>
      </c>
      <c r="P188" s="159">
        <f>O188*H188</f>
        <v>0</v>
      </c>
      <c r="Q188" s="159">
        <v>0</v>
      </c>
      <c r="R188" s="159">
        <f>Q188*H188</f>
        <v>0</v>
      </c>
      <c r="S188" s="159">
        <v>0</v>
      </c>
      <c r="T188" s="160">
        <f>S188*H188</f>
        <v>0</v>
      </c>
      <c r="AR188" s="161" t="s">
        <v>142</v>
      </c>
      <c r="AT188" s="161" t="s">
        <v>137</v>
      </c>
      <c r="AU188" s="161" t="s">
        <v>86</v>
      </c>
      <c r="AY188" s="17" t="s">
        <v>135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7" t="s">
        <v>84</v>
      </c>
      <c r="BK188" s="162">
        <f>ROUND(I188*H188,2)</f>
        <v>0</v>
      </c>
      <c r="BL188" s="17" t="s">
        <v>142</v>
      </c>
      <c r="BM188" s="161" t="s">
        <v>424</v>
      </c>
    </row>
    <row r="189" spans="2:65" s="11" customFormat="1" ht="22.9" customHeight="1">
      <c r="B189" s="137"/>
      <c r="D189" s="138" t="s">
        <v>75</v>
      </c>
      <c r="E189" s="147" t="s">
        <v>142</v>
      </c>
      <c r="F189" s="147" t="s">
        <v>329</v>
      </c>
      <c r="I189" s="140"/>
      <c r="J189" s="148">
        <f>BK189</f>
        <v>0</v>
      </c>
      <c r="L189" s="137"/>
      <c r="M189" s="142"/>
      <c r="P189" s="143">
        <f>SUM(P190:P222)</f>
        <v>0</v>
      </c>
      <c r="R189" s="143">
        <f>SUM(R190:R222)</f>
        <v>201.80413623000001</v>
      </c>
      <c r="T189" s="144">
        <f>SUM(T190:T222)</f>
        <v>0</v>
      </c>
      <c r="AR189" s="138" t="s">
        <v>84</v>
      </c>
      <c r="AT189" s="145" t="s">
        <v>75</v>
      </c>
      <c r="AU189" s="145" t="s">
        <v>84</v>
      </c>
      <c r="AY189" s="138" t="s">
        <v>135</v>
      </c>
      <c r="BK189" s="146">
        <f>SUM(BK190:BK222)</f>
        <v>0</v>
      </c>
    </row>
    <row r="190" spans="2:65" s="1" customFormat="1" ht="24" customHeight="1">
      <c r="B190" s="149"/>
      <c r="C190" s="150" t="s">
        <v>282</v>
      </c>
      <c r="D190" s="150" t="s">
        <v>137</v>
      </c>
      <c r="E190" s="151" t="s">
        <v>331</v>
      </c>
      <c r="F190" s="152" t="s">
        <v>332</v>
      </c>
      <c r="G190" s="153" t="s">
        <v>140</v>
      </c>
      <c r="H190" s="154">
        <v>56</v>
      </c>
      <c r="I190" s="155"/>
      <c r="J190" s="156">
        <f>ROUND(I190*H190,2)</f>
        <v>0</v>
      </c>
      <c r="K190" s="152" t="s">
        <v>141</v>
      </c>
      <c r="L190" s="32"/>
      <c r="M190" s="157" t="s">
        <v>1</v>
      </c>
      <c r="N190" s="158" t="s">
        <v>41</v>
      </c>
      <c r="P190" s="159">
        <f>O190*H190</f>
        <v>0</v>
      </c>
      <c r="Q190" s="159">
        <v>0.2429</v>
      </c>
      <c r="R190" s="159">
        <f>Q190*H190</f>
        <v>13.602399999999999</v>
      </c>
      <c r="S190" s="159">
        <v>0</v>
      </c>
      <c r="T190" s="160">
        <f>S190*H190</f>
        <v>0</v>
      </c>
      <c r="AR190" s="161" t="s">
        <v>142</v>
      </c>
      <c r="AT190" s="161" t="s">
        <v>137</v>
      </c>
      <c r="AU190" s="161" t="s">
        <v>86</v>
      </c>
      <c r="AY190" s="17" t="s">
        <v>135</v>
      </c>
      <c r="BE190" s="162">
        <f>IF(N190="základní",J190,0)</f>
        <v>0</v>
      </c>
      <c r="BF190" s="162">
        <f>IF(N190="snížená",J190,0)</f>
        <v>0</v>
      </c>
      <c r="BG190" s="162">
        <f>IF(N190="zákl. přenesená",J190,0)</f>
        <v>0</v>
      </c>
      <c r="BH190" s="162">
        <f>IF(N190="sníž. přenesená",J190,0)</f>
        <v>0</v>
      </c>
      <c r="BI190" s="162">
        <f>IF(N190="nulová",J190,0)</f>
        <v>0</v>
      </c>
      <c r="BJ190" s="17" t="s">
        <v>84</v>
      </c>
      <c r="BK190" s="162">
        <f>ROUND(I190*H190,2)</f>
        <v>0</v>
      </c>
      <c r="BL190" s="17" t="s">
        <v>142</v>
      </c>
      <c r="BM190" s="161" t="s">
        <v>425</v>
      </c>
    </row>
    <row r="191" spans="2:65" s="13" customFormat="1">
      <c r="B191" s="171"/>
      <c r="D191" s="164" t="s">
        <v>156</v>
      </c>
      <c r="E191" s="172" t="s">
        <v>1</v>
      </c>
      <c r="F191" s="173" t="s">
        <v>426</v>
      </c>
      <c r="H191" s="172" t="s">
        <v>1</v>
      </c>
      <c r="I191" s="174"/>
      <c r="L191" s="171"/>
      <c r="M191" s="175"/>
      <c r="T191" s="176"/>
      <c r="AT191" s="172" t="s">
        <v>156</v>
      </c>
      <c r="AU191" s="172" t="s">
        <v>86</v>
      </c>
      <c r="AV191" s="13" t="s">
        <v>84</v>
      </c>
      <c r="AW191" s="13" t="s">
        <v>32</v>
      </c>
      <c r="AX191" s="13" t="s">
        <v>76</v>
      </c>
      <c r="AY191" s="172" t="s">
        <v>135</v>
      </c>
    </row>
    <row r="192" spans="2:65" s="12" customFormat="1">
      <c r="B192" s="163"/>
      <c r="D192" s="164" t="s">
        <v>156</v>
      </c>
      <c r="E192" s="165" t="s">
        <v>1</v>
      </c>
      <c r="F192" s="166" t="s">
        <v>427</v>
      </c>
      <c r="H192" s="167">
        <v>31.5</v>
      </c>
      <c r="I192" s="168"/>
      <c r="L192" s="163"/>
      <c r="M192" s="169"/>
      <c r="T192" s="170"/>
      <c r="AT192" s="165" t="s">
        <v>156</v>
      </c>
      <c r="AU192" s="165" t="s">
        <v>86</v>
      </c>
      <c r="AV192" s="12" t="s">
        <v>86</v>
      </c>
      <c r="AW192" s="12" t="s">
        <v>32</v>
      </c>
      <c r="AX192" s="12" t="s">
        <v>76</v>
      </c>
      <c r="AY192" s="165" t="s">
        <v>135</v>
      </c>
    </row>
    <row r="193" spans="2:65" s="12" customFormat="1">
      <c r="B193" s="163"/>
      <c r="D193" s="164" t="s">
        <v>156</v>
      </c>
      <c r="E193" s="165" t="s">
        <v>1</v>
      </c>
      <c r="F193" s="166" t="s">
        <v>428</v>
      </c>
      <c r="H193" s="167">
        <v>24.5</v>
      </c>
      <c r="I193" s="168"/>
      <c r="L193" s="163"/>
      <c r="M193" s="169"/>
      <c r="T193" s="170"/>
      <c r="AT193" s="165" t="s">
        <v>156</v>
      </c>
      <c r="AU193" s="165" t="s">
        <v>86</v>
      </c>
      <c r="AV193" s="12" t="s">
        <v>86</v>
      </c>
      <c r="AW193" s="12" t="s">
        <v>32</v>
      </c>
      <c r="AX193" s="12" t="s">
        <v>76</v>
      </c>
      <c r="AY193" s="165" t="s">
        <v>135</v>
      </c>
    </row>
    <row r="194" spans="2:65" s="14" customFormat="1">
      <c r="B194" s="177"/>
      <c r="D194" s="164" t="s">
        <v>156</v>
      </c>
      <c r="E194" s="178" t="s">
        <v>1</v>
      </c>
      <c r="F194" s="179" t="s">
        <v>198</v>
      </c>
      <c r="H194" s="180">
        <v>56</v>
      </c>
      <c r="I194" s="181"/>
      <c r="L194" s="177"/>
      <c r="M194" s="182"/>
      <c r="T194" s="183"/>
      <c r="AT194" s="178" t="s">
        <v>156</v>
      </c>
      <c r="AU194" s="178" t="s">
        <v>86</v>
      </c>
      <c r="AV194" s="14" t="s">
        <v>142</v>
      </c>
      <c r="AW194" s="14" t="s">
        <v>32</v>
      </c>
      <c r="AX194" s="14" t="s">
        <v>84</v>
      </c>
      <c r="AY194" s="178" t="s">
        <v>135</v>
      </c>
    </row>
    <row r="195" spans="2:65" s="1" customFormat="1" ht="16.5" customHeight="1">
      <c r="B195" s="149"/>
      <c r="C195" s="150" t="s">
        <v>286</v>
      </c>
      <c r="D195" s="150" t="s">
        <v>137</v>
      </c>
      <c r="E195" s="151" t="s">
        <v>337</v>
      </c>
      <c r="F195" s="152" t="s">
        <v>338</v>
      </c>
      <c r="G195" s="153" t="s">
        <v>140</v>
      </c>
      <c r="H195" s="154">
        <v>62.4</v>
      </c>
      <c r="I195" s="155"/>
      <c r="J195" s="156">
        <f>ROUND(I195*H195,2)</f>
        <v>0</v>
      </c>
      <c r="K195" s="152" t="s">
        <v>141</v>
      </c>
      <c r="L195" s="32"/>
      <c r="M195" s="157" t="s">
        <v>1</v>
      </c>
      <c r="N195" s="158" t="s">
        <v>41</v>
      </c>
      <c r="P195" s="159">
        <f>O195*H195</f>
        <v>0</v>
      </c>
      <c r="Q195" s="159">
        <v>0.20039999999999999</v>
      </c>
      <c r="R195" s="159">
        <f>Q195*H195</f>
        <v>12.504959999999999</v>
      </c>
      <c r="S195" s="159">
        <v>0</v>
      </c>
      <c r="T195" s="160">
        <f>S195*H195</f>
        <v>0</v>
      </c>
      <c r="AR195" s="161" t="s">
        <v>142</v>
      </c>
      <c r="AT195" s="161" t="s">
        <v>137</v>
      </c>
      <c r="AU195" s="161" t="s">
        <v>86</v>
      </c>
      <c r="AY195" s="17" t="s">
        <v>135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7" t="s">
        <v>84</v>
      </c>
      <c r="BK195" s="162">
        <f>ROUND(I195*H195,2)</f>
        <v>0</v>
      </c>
      <c r="BL195" s="17" t="s">
        <v>142</v>
      </c>
      <c r="BM195" s="161" t="s">
        <v>429</v>
      </c>
    </row>
    <row r="196" spans="2:65" s="13" customFormat="1">
      <c r="B196" s="171"/>
      <c r="D196" s="164" t="s">
        <v>156</v>
      </c>
      <c r="E196" s="172" t="s">
        <v>1</v>
      </c>
      <c r="F196" s="173" t="s">
        <v>426</v>
      </c>
      <c r="H196" s="172" t="s">
        <v>1</v>
      </c>
      <c r="I196" s="174"/>
      <c r="L196" s="171"/>
      <c r="M196" s="175"/>
      <c r="T196" s="176"/>
      <c r="AT196" s="172" t="s">
        <v>156</v>
      </c>
      <c r="AU196" s="172" t="s">
        <v>86</v>
      </c>
      <c r="AV196" s="13" t="s">
        <v>84</v>
      </c>
      <c r="AW196" s="13" t="s">
        <v>32</v>
      </c>
      <c r="AX196" s="13" t="s">
        <v>76</v>
      </c>
      <c r="AY196" s="172" t="s">
        <v>135</v>
      </c>
    </row>
    <row r="197" spans="2:65" s="12" customFormat="1">
      <c r="B197" s="163"/>
      <c r="D197" s="164" t="s">
        <v>156</v>
      </c>
      <c r="E197" s="165" t="s">
        <v>1</v>
      </c>
      <c r="F197" s="166" t="s">
        <v>430</v>
      </c>
      <c r="H197" s="167">
        <v>35.1</v>
      </c>
      <c r="I197" s="168"/>
      <c r="L197" s="163"/>
      <c r="M197" s="169"/>
      <c r="T197" s="170"/>
      <c r="AT197" s="165" t="s">
        <v>156</v>
      </c>
      <c r="AU197" s="165" t="s">
        <v>86</v>
      </c>
      <c r="AV197" s="12" t="s">
        <v>86</v>
      </c>
      <c r="AW197" s="12" t="s">
        <v>32</v>
      </c>
      <c r="AX197" s="12" t="s">
        <v>76</v>
      </c>
      <c r="AY197" s="165" t="s">
        <v>135</v>
      </c>
    </row>
    <row r="198" spans="2:65" s="12" customFormat="1">
      <c r="B198" s="163"/>
      <c r="D198" s="164" t="s">
        <v>156</v>
      </c>
      <c r="E198" s="165" t="s">
        <v>1</v>
      </c>
      <c r="F198" s="166" t="s">
        <v>431</v>
      </c>
      <c r="H198" s="167">
        <v>27.3</v>
      </c>
      <c r="I198" s="168"/>
      <c r="L198" s="163"/>
      <c r="M198" s="169"/>
      <c r="T198" s="170"/>
      <c r="AT198" s="165" t="s">
        <v>156</v>
      </c>
      <c r="AU198" s="165" t="s">
        <v>86</v>
      </c>
      <c r="AV198" s="12" t="s">
        <v>86</v>
      </c>
      <c r="AW198" s="12" t="s">
        <v>32</v>
      </c>
      <c r="AX198" s="12" t="s">
        <v>76</v>
      </c>
      <c r="AY198" s="165" t="s">
        <v>135</v>
      </c>
    </row>
    <row r="199" spans="2:65" s="14" customFormat="1">
      <c r="B199" s="177"/>
      <c r="D199" s="164" t="s">
        <v>156</v>
      </c>
      <c r="E199" s="178" t="s">
        <v>1</v>
      </c>
      <c r="F199" s="179" t="s">
        <v>198</v>
      </c>
      <c r="H199" s="180">
        <v>62.400000000000006</v>
      </c>
      <c r="I199" s="181"/>
      <c r="L199" s="177"/>
      <c r="M199" s="182"/>
      <c r="T199" s="183"/>
      <c r="AT199" s="178" t="s">
        <v>156</v>
      </c>
      <c r="AU199" s="178" t="s">
        <v>86</v>
      </c>
      <c r="AV199" s="14" t="s">
        <v>142</v>
      </c>
      <c r="AW199" s="14" t="s">
        <v>32</v>
      </c>
      <c r="AX199" s="14" t="s">
        <v>84</v>
      </c>
      <c r="AY199" s="178" t="s">
        <v>135</v>
      </c>
    </row>
    <row r="200" spans="2:65" s="1" customFormat="1" ht="24" customHeight="1">
      <c r="B200" s="149"/>
      <c r="C200" s="150" t="s">
        <v>292</v>
      </c>
      <c r="D200" s="150" t="s">
        <v>137</v>
      </c>
      <c r="E200" s="151" t="s">
        <v>432</v>
      </c>
      <c r="F200" s="152" t="s">
        <v>433</v>
      </c>
      <c r="G200" s="153" t="s">
        <v>174</v>
      </c>
      <c r="H200" s="154">
        <v>32.945999999999998</v>
      </c>
      <c r="I200" s="155"/>
      <c r="J200" s="156">
        <f>ROUND(I200*H200,2)</f>
        <v>0</v>
      </c>
      <c r="K200" s="152" t="s">
        <v>141</v>
      </c>
      <c r="L200" s="32"/>
      <c r="M200" s="157" t="s">
        <v>1</v>
      </c>
      <c r="N200" s="158" t="s">
        <v>41</v>
      </c>
      <c r="P200" s="159">
        <f>O200*H200</f>
        <v>0</v>
      </c>
      <c r="Q200" s="159">
        <v>2.83331</v>
      </c>
      <c r="R200" s="159">
        <f>Q200*H200</f>
        <v>93.346231259999996</v>
      </c>
      <c r="S200" s="159">
        <v>0</v>
      </c>
      <c r="T200" s="160">
        <f>S200*H200</f>
        <v>0</v>
      </c>
      <c r="AR200" s="161" t="s">
        <v>142</v>
      </c>
      <c r="AT200" s="161" t="s">
        <v>137</v>
      </c>
      <c r="AU200" s="161" t="s">
        <v>86</v>
      </c>
      <c r="AY200" s="17" t="s">
        <v>135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7" t="s">
        <v>84</v>
      </c>
      <c r="BK200" s="162">
        <f>ROUND(I200*H200,2)</f>
        <v>0</v>
      </c>
      <c r="BL200" s="17" t="s">
        <v>142</v>
      </c>
      <c r="BM200" s="161" t="s">
        <v>434</v>
      </c>
    </row>
    <row r="201" spans="2:65" s="12" customFormat="1">
      <c r="B201" s="163"/>
      <c r="D201" s="164" t="s">
        <v>156</v>
      </c>
      <c r="E201" s="165" t="s">
        <v>1</v>
      </c>
      <c r="F201" s="166" t="s">
        <v>435</v>
      </c>
      <c r="H201" s="167">
        <v>3.3519999999999999</v>
      </c>
      <c r="I201" s="168"/>
      <c r="L201" s="163"/>
      <c r="M201" s="169"/>
      <c r="T201" s="170"/>
      <c r="AT201" s="165" t="s">
        <v>156</v>
      </c>
      <c r="AU201" s="165" t="s">
        <v>86</v>
      </c>
      <c r="AV201" s="12" t="s">
        <v>86</v>
      </c>
      <c r="AW201" s="12" t="s">
        <v>32</v>
      </c>
      <c r="AX201" s="12" t="s">
        <v>76</v>
      </c>
      <c r="AY201" s="165" t="s">
        <v>135</v>
      </c>
    </row>
    <row r="202" spans="2:65" s="12" customFormat="1">
      <c r="B202" s="163"/>
      <c r="D202" s="164" t="s">
        <v>156</v>
      </c>
      <c r="E202" s="165" t="s">
        <v>1</v>
      </c>
      <c r="F202" s="166" t="s">
        <v>435</v>
      </c>
      <c r="H202" s="167">
        <v>3.3519999999999999</v>
      </c>
      <c r="I202" s="168"/>
      <c r="L202" s="163"/>
      <c r="M202" s="169"/>
      <c r="T202" s="170"/>
      <c r="AT202" s="165" t="s">
        <v>156</v>
      </c>
      <c r="AU202" s="165" t="s">
        <v>86</v>
      </c>
      <c r="AV202" s="12" t="s">
        <v>86</v>
      </c>
      <c r="AW202" s="12" t="s">
        <v>32</v>
      </c>
      <c r="AX202" s="12" t="s">
        <v>76</v>
      </c>
      <c r="AY202" s="165" t="s">
        <v>135</v>
      </c>
    </row>
    <row r="203" spans="2:65" s="12" customFormat="1">
      <c r="B203" s="163"/>
      <c r="D203" s="164" t="s">
        <v>156</v>
      </c>
      <c r="E203" s="165" t="s">
        <v>1</v>
      </c>
      <c r="F203" s="166" t="s">
        <v>436</v>
      </c>
      <c r="H203" s="167">
        <v>0.67500000000000004</v>
      </c>
      <c r="I203" s="168"/>
      <c r="L203" s="163"/>
      <c r="M203" s="169"/>
      <c r="T203" s="170"/>
      <c r="AT203" s="165" t="s">
        <v>156</v>
      </c>
      <c r="AU203" s="165" t="s">
        <v>86</v>
      </c>
      <c r="AV203" s="12" t="s">
        <v>86</v>
      </c>
      <c r="AW203" s="12" t="s">
        <v>32</v>
      </c>
      <c r="AX203" s="12" t="s">
        <v>76</v>
      </c>
      <c r="AY203" s="165" t="s">
        <v>135</v>
      </c>
    </row>
    <row r="204" spans="2:65" s="12" customFormat="1">
      <c r="B204" s="163"/>
      <c r="D204" s="164" t="s">
        <v>156</v>
      </c>
      <c r="E204" s="165" t="s">
        <v>1</v>
      </c>
      <c r="F204" s="166" t="s">
        <v>437</v>
      </c>
      <c r="H204" s="167">
        <v>0.75600000000000001</v>
      </c>
      <c r="I204" s="168"/>
      <c r="L204" s="163"/>
      <c r="M204" s="169"/>
      <c r="T204" s="170"/>
      <c r="AT204" s="165" t="s">
        <v>156</v>
      </c>
      <c r="AU204" s="165" t="s">
        <v>86</v>
      </c>
      <c r="AV204" s="12" t="s">
        <v>86</v>
      </c>
      <c r="AW204" s="12" t="s">
        <v>32</v>
      </c>
      <c r="AX204" s="12" t="s">
        <v>76</v>
      </c>
      <c r="AY204" s="165" t="s">
        <v>135</v>
      </c>
    </row>
    <row r="205" spans="2:65" s="12" customFormat="1">
      <c r="B205" s="163"/>
      <c r="D205" s="164" t="s">
        <v>156</v>
      </c>
      <c r="E205" s="165" t="s">
        <v>1</v>
      </c>
      <c r="F205" s="166" t="s">
        <v>438</v>
      </c>
      <c r="H205" s="167">
        <v>0.54</v>
      </c>
      <c r="I205" s="168"/>
      <c r="L205" s="163"/>
      <c r="M205" s="169"/>
      <c r="T205" s="170"/>
      <c r="AT205" s="165" t="s">
        <v>156</v>
      </c>
      <c r="AU205" s="165" t="s">
        <v>86</v>
      </c>
      <c r="AV205" s="12" t="s">
        <v>86</v>
      </c>
      <c r="AW205" s="12" t="s">
        <v>32</v>
      </c>
      <c r="AX205" s="12" t="s">
        <v>76</v>
      </c>
      <c r="AY205" s="165" t="s">
        <v>135</v>
      </c>
    </row>
    <row r="206" spans="2:65" s="12" customFormat="1">
      <c r="B206" s="163"/>
      <c r="D206" s="164" t="s">
        <v>156</v>
      </c>
      <c r="E206" s="165" t="s">
        <v>1</v>
      </c>
      <c r="F206" s="166" t="s">
        <v>439</v>
      </c>
      <c r="H206" s="167">
        <v>2.0350000000000001</v>
      </c>
      <c r="I206" s="168"/>
      <c r="L206" s="163"/>
      <c r="M206" s="169"/>
      <c r="T206" s="170"/>
      <c r="AT206" s="165" t="s">
        <v>156</v>
      </c>
      <c r="AU206" s="165" t="s">
        <v>86</v>
      </c>
      <c r="AV206" s="12" t="s">
        <v>86</v>
      </c>
      <c r="AW206" s="12" t="s">
        <v>32</v>
      </c>
      <c r="AX206" s="12" t="s">
        <v>76</v>
      </c>
      <c r="AY206" s="165" t="s">
        <v>135</v>
      </c>
    </row>
    <row r="207" spans="2:65" s="12" customFormat="1">
      <c r="B207" s="163"/>
      <c r="D207" s="164" t="s">
        <v>156</v>
      </c>
      <c r="E207" s="165" t="s">
        <v>1</v>
      </c>
      <c r="F207" s="166" t="s">
        <v>440</v>
      </c>
      <c r="H207" s="167">
        <v>2.5230000000000001</v>
      </c>
      <c r="I207" s="168"/>
      <c r="L207" s="163"/>
      <c r="M207" s="169"/>
      <c r="T207" s="170"/>
      <c r="AT207" s="165" t="s">
        <v>156</v>
      </c>
      <c r="AU207" s="165" t="s">
        <v>86</v>
      </c>
      <c r="AV207" s="12" t="s">
        <v>86</v>
      </c>
      <c r="AW207" s="12" t="s">
        <v>32</v>
      </c>
      <c r="AX207" s="12" t="s">
        <v>76</v>
      </c>
      <c r="AY207" s="165" t="s">
        <v>135</v>
      </c>
    </row>
    <row r="208" spans="2:65" s="12" customFormat="1">
      <c r="B208" s="163"/>
      <c r="D208" s="164" t="s">
        <v>156</v>
      </c>
      <c r="E208" s="165" t="s">
        <v>1</v>
      </c>
      <c r="F208" s="166" t="s">
        <v>441</v>
      </c>
      <c r="H208" s="167">
        <v>1.6279999999999999</v>
      </c>
      <c r="I208" s="168"/>
      <c r="L208" s="163"/>
      <c r="M208" s="169"/>
      <c r="T208" s="170"/>
      <c r="AT208" s="165" t="s">
        <v>156</v>
      </c>
      <c r="AU208" s="165" t="s">
        <v>86</v>
      </c>
      <c r="AV208" s="12" t="s">
        <v>86</v>
      </c>
      <c r="AW208" s="12" t="s">
        <v>32</v>
      </c>
      <c r="AX208" s="12" t="s">
        <v>76</v>
      </c>
      <c r="AY208" s="165" t="s">
        <v>135</v>
      </c>
    </row>
    <row r="209" spans="2:65" s="12" customFormat="1">
      <c r="B209" s="163"/>
      <c r="D209" s="164" t="s">
        <v>156</v>
      </c>
      <c r="E209" s="165" t="s">
        <v>1</v>
      </c>
      <c r="F209" s="166" t="s">
        <v>442</v>
      </c>
      <c r="H209" s="167">
        <v>1.6120000000000001</v>
      </c>
      <c r="I209" s="168"/>
      <c r="L209" s="163"/>
      <c r="M209" s="169"/>
      <c r="T209" s="170"/>
      <c r="AT209" s="165" t="s">
        <v>156</v>
      </c>
      <c r="AU209" s="165" t="s">
        <v>86</v>
      </c>
      <c r="AV209" s="12" t="s">
        <v>86</v>
      </c>
      <c r="AW209" s="12" t="s">
        <v>32</v>
      </c>
      <c r="AX209" s="12" t="s">
        <v>76</v>
      </c>
      <c r="AY209" s="165" t="s">
        <v>135</v>
      </c>
    </row>
    <row r="210" spans="2:65" s="15" customFormat="1">
      <c r="B210" s="199"/>
      <c r="D210" s="164" t="s">
        <v>156</v>
      </c>
      <c r="E210" s="200" t="s">
        <v>1</v>
      </c>
      <c r="F210" s="201" t="s">
        <v>443</v>
      </c>
      <c r="H210" s="202">
        <v>16.472999999999999</v>
      </c>
      <c r="I210" s="203"/>
      <c r="L210" s="199"/>
      <c r="M210" s="204"/>
      <c r="T210" s="205"/>
      <c r="AT210" s="200" t="s">
        <v>156</v>
      </c>
      <c r="AU210" s="200" t="s">
        <v>86</v>
      </c>
      <c r="AV210" s="15" t="s">
        <v>147</v>
      </c>
      <c r="AW210" s="15" t="s">
        <v>32</v>
      </c>
      <c r="AX210" s="15" t="s">
        <v>76</v>
      </c>
      <c r="AY210" s="200" t="s">
        <v>135</v>
      </c>
    </row>
    <row r="211" spans="2:65" s="12" customFormat="1">
      <c r="B211" s="163"/>
      <c r="D211" s="164" t="s">
        <v>156</v>
      </c>
      <c r="E211" s="165" t="s">
        <v>1</v>
      </c>
      <c r="F211" s="166" t="s">
        <v>444</v>
      </c>
      <c r="H211" s="167">
        <v>16.472999999999999</v>
      </c>
      <c r="I211" s="168"/>
      <c r="L211" s="163"/>
      <c r="M211" s="169"/>
      <c r="T211" s="170"/>
      <c r="AT211" s="165" t="s">
        <v>156</v>
      </c>
      <c r="AU211" s="165" t="s">
        <v>86</v>
      </c>
      <c r="AV211" s="12" t="s">
        <v>86</v>
      </c>
      <c r="AW211" s="12" t="s">
        <v>32</v>
      </c>
      <c r="AX211" s="12" t="s">
        <v>76</v>
      </c>
      <c r="AY211" s="165" t="s">
        <v>135</v>
      </c>
    </row>
    <row r="212" spans="2:65" s="14" customFormat="1">
      <c r="B212" s="177"/>
      <c r="D212" s="164" t="s">
        <v>156</v>
      </c>
      <c r="E212" s="178" t="s">
        <v>1</v>
      </c>
      <c r="F212" s="179" t="s">
        <v>198</v>
      </c>
      <c r="H212" s="180">
        <v>32.945999999999998</v>
      </c>
      <c r="I212" s="181"/>
      <c r="L212" s="177"/>
      <c r="M212" s="182"/>
      <c r="T212" s="183"/>
      <c r="AT212" s="178" t="s">
        <v>156</v>
      </c>
      <c r="AU212" s="178" t="s">
        <v>86</v>
      </c>
      <c r="AV212" s="14" t="s">
        <v>142</v>
      </c>
      <c r="AW212" s="14" t="s">
        <v>32</v>
      </c>
      <c r="AX212" s="14" t="s">
        <v>84</v>
      </c>
      <c r="AY212" s="178" t="s">
        <v>135</v>
      </c>
    </row>
    <row r="213" spans="2:65" s="1" customFormat="1" ht="24" customHeight="1">
      <c r="B213" s="149"/>
      <c r="C213" s="150" t="s">
        <v>296</v>
      </c>
      <c r="D213" s="150" t="s">
        <v>137</v>
      </c>
      <c r="E213" s="151" t="s">
        <v>342</v>
      </c>
      <c r="F213" s="152" t="s">
        <v>343</v>
      </c>
      <c r="G213" s="153" t="s">
        <v>174</v>
      </c>
      <c r="H213" s="154">
        <v>13.709</v>
      </c>
      <c r="I213" s="155"/>
      <c r="J213" s="156">
        <f>ROUND(I213*H213,2)</f>
        <v>0</v>
      </c>
      <c r="K213" s="152" t="s">
        <v>141</v>
      </c>
      <c r="L213" s="32"/>
      <c r="M213" s="157" t="s">
        <v>1</v>
      </c>
      <c r="N213" s="158" t="s">
        <v>41</v>
      </c>
      <c r="P213" s="159">
        <f>O213*H213</f>
        <v>0</v>
      </c>
      <c r="Q213" s="159">
        <v>2.79989</v>
      </c>
      <c r="R213" s="159">
        <f>Q213*H213</f>
        <v>38.383692009999997</v>
      </c>
      <c r="S213" s="159">
        <v>0</v>
      </c>
      <c r="T213" s="160">
        <f>S213*H213</f>
        <v>0</v>
      </c>
      <c r="AR213" s="161" t="s">
        <v>142</v>
      </c>
      <c r="AT213" s="161" t="s">
        <v>137</v>
      </c>
      <c r="AU213" s="161" t="s">
        <v>86</v>
      </c>
      <c r="AY213" s="17" t="s">
        <v>135</v>
      </c>
      <c r="BE213" s="162">
        <f>IF(N213="základní",J213,0)</f>
        <v>0</v>
      </c>
      <c r="BF213" s="162">
        <f>IF(N213="snížená",J213,0)</f>
        <v>0</v>
      </c>
      <c r="BG213" s="162">
        <f>IF(N213="zákl. přenesená",J213,0)</f>
        <v>0</v>
      </c>
      <c r="BH213" s="162">
        <f>IF(N213="sníž. přenesená",J213,0)</f>
        <v>0</v>
      </c>
      <c r="BI213" s="162">
        <f>IF(N213="nulová",J213,0)</f>
        <v>0</v>
      </c>
      <c r="BJ213" s="17" t="s">
        <v>84</v>
      </c>
      <c r="BK213" s="162">
        <f>ROUND(I213*H213,2)</f>
        <v>0</v>
      </c>
      <c r="BL213" s="17" t="s">
        <v>142</v>
      </c>
      <c r="BM213" s="161" t="s">
        <v>445</v>
      </c>
    </row>
    <row r="214" spans="2:65" s="13" customFormat="1">
      <c r="B214" s="171"/>
      <c r="D214" s="164" t="s">
        <v>156</v>
      </c>
      <c r="E214" s="172" t="s">
        <v>1</v>
      </c>
      <c r="F214" s="173" t="s">
        <v>426</v>
      </c>
      <c r="H214" s="172" t="s">
        <v>1</v>
      </c>
      <c r="I214" s="174"/>
      <c r="L214" s="171"/>
      <c r="M214" s="175"/>
      <c r="T214" s="176"/>
      <c r="AT214" s="172" t="s">
        <v>156</v>
      </c>
      <c r="AU214" s="172" t="s">
        <v>86</v>
      </c>
      <c r="AV214" s="13" t="s">
        <v>84</v>
      </c>
      <c r="AW214" s="13" t="s">
        <v>32</v>
      </c>
      <c r="AX214" s="13" t="s">
        <v>76</v>
      </c>
      <c r="AY214" s="172" t="s">
        <v>135</v>
      </c>
    </row>
    <row r="215" spans="2:65" s="12" customFormat="1">
      <c r="B215" s="163"/>
      <c r="D215" s="164" t="s">
        <v>156</v>
      </c>
      <c r="E215" s="165" t="s">
        <v>1</v>
      </c>
      <c r="F215" s="166" t="s">
        <v>446</v>
      </c>
      <c r="H215" s="167">
        <v>13.709</v>
      </c>
      <c r="I215" s="168"/>
      <c r="L215" s="163"/>
      <c r="M215" s="169"/>
      <c r="T215" s="170"/>
      <c r="AT215" s="165" t="s">
        <v>156</v>
      </c>
      <c r="AU215" s="165" t="s">
        <v>86</v>
      </c>
      <c r="AV215" s="12" t="s">
        <v>86</v>
      </c>
      <c r="AW215" s="12" t="s">
        <v>32</v>
      </c>
      <c r="AX215" s="12" t="s">
        <v>84</v>
      </c>
      <c r="AY215" s="165" t="s">
        <v>135</v>
      </c>
    </row>
    <row r="216" spans="2:65" s="1" customFormat="1" ht="24" customHeight="1">
      <c r="B216" s="149"/>
      <c r="C216" s="150" t="s">
        <v>301</v>
      </c>
      <c r="D216" s="150" t="s">
        <v>137</v>
      </c>
      <c r="E216" s="151" t="s">
        <v>347</v>
      </c>
      <c r="F216" s="152" t="s">
        <v>348</v>
      </c>
      <c r="G216" s="153" t="s">
        <v>174</v>
      </c>
      <c r="H216" s="154">
        <v>1.2869999999999999</v>
      </c>
      <c r="I216" s="155"/>
      <c r="J216" s="156">
        <f>ROUND(I216*H216,2)</f>
        <v>0</v>
      </c>
      <c r="K216" s="152" t="s">
        <v>141</v>
      </c>
      <c r="L216" s="32"/>
      <c r="M216" s="157" t="s">
        <v>1</v>
      </c>
      <c r="N216" s="158" t="s">
        <v>41</v>
      </c>
      <c r="P216" s="159">
        <f>O216*H216</f>
        <v>0</v>
      </c>
      <c r="Q216" s="159">
        <v>2.4340799999999998</v>
      </c>
      <c r="R216" s="159">
        <f>Q216*H216</f>
        <v>3.1326609599999995</v>
      </c>
      <c r="S216" s="159">
        <v>0</v>
      </c>
      <c r="T216" s="160">
        <f>S216*H216</f>
        <v>0</v>
      </c>
      <c r="AR216" s="161" t="s">
        <v>142</v>
      </c>
      <c r="AT216" s="161" t="s">
        <v>137</v>
      </c>
      <c r="AU216" s="161" t="s">
        <v>86</v>
      </c>
      <c r="AY216" s="17" t="s">
        <v>135</v>
      </c>
      <c r="BE216" s="162">
        <f>IF(N216="základní",J216,0)</f>
        <v>0</v>
      </c>
      <c r="BF216" s="162">
        <f>IF(N216="snížená",J216,0)</f>
        <v>0</v>
      </c>
      <c r="BG216" s="162">
        <f>IF(N216="zákl. přenesená",J216,0)</f>
        <v>0</v>
      </c>
      <c r="BH216" s="162">
        <f>IF(N216="sníž. přenesená",J216,0)</f>
        <v>0</v>
      </c>
      <c r="BI216" s="162">
        <f>IF(N216="nulová",J216,0)</f>
        <v>0</v>
      </c>
      <c r="BJ216" s="17" t="s">
        <v>84</v>
      </c>
      <c r="BK216" s="162">
        <f>ROUND(I216*H216,2)</f>
        <v>0</v>
      </c>
      <c r="BL216" s="17" t="s">
        <v>142</v>
      </c>
      <c r="BM216" s="161" t="s">
        <v>447</v>
      </c>
    </row>
    <row r="217" spans="2:65" s="12" customFormat="1">
      <c r="B217" s="163"/>
      <c r="D217" s="164" t="s">
        <v>156</v>
      </c>
      <c r="E217" s="165" t="s">
        <v>1</v>
      </c>
      <c r="F217" s="166" t="s">
        <v>448</v>
      </c>
      <c r="H217" s="167">
        <v>1.2869999999999999</v>
      </c>
      <c r="I217" s="168"/>
      <c r="L217" s="163"/>
      <c r="M217" s="169"/>
      <c r="T217" s="170"/>
      <c r="AT217" s="165" t="s">
        <v>156</v>
      </c>
      <c r="AU217" s="165" t="s">
        <v>86</v>
      </c>
      <c r="AV217" s="12" t="s">
        <v>86</v>
      </c>
      <c r="AW217" s="12" t="s">
        <v>32</v>
      </c>
      <c r="AX217" s="12" t="s">
        <v>84</v>
      </c>
      <c r="AY217" s="165" t="s">
        <v>135</v>
      </c>
    </row>
    <row r="218" spans="2:65" s="1" customFormat="1" ht="24" customHeight="1">
      <c r="B218" s="149"/>
      <c r="C218" s="150" t="s">
        <v>306</v>
      </c>
      <c r="D218" s="150" t="s">
        <v>137</v>
      </c>
      <c r="E218" s="151" t="s">
        <v>364</v>
      </c>
      <c r="F218" s="152" t="s">
        <v>365</v>
      </c>
      <c r="G218" s="153" t="s">
        <v>140</v>
      </c>
      <c r="H218" s="154">
        <v>49.6</v>
      </c>
      <c r="I218" s="155"/>
      <c r="J218" s="156">
        <f>ROUND(I218*H218,2)</f>
        <v>0</v>
      </c>
      <c r="K218" s="152" t="s">
        <v>141</v>
      </c>
      <c r="L218" s="32"/>
      <c r="M218" s="157" t="s">
        <v>1</v>
      </c>
      <c r="N218" s="158" t="s">
        <v>41</v>
      </c>
      <c r="P218" s="159">
        <f>O218*H218</f>
        <v>0</v>
      </c>
      <c r="Q218" s="159">
        <v>0.82326999999999995</v>
      </c>
      <c r="R218" s="159">
        <f>Q218*H218</f>
        <v>40.834192000000002</v>
      </c>
      <c r="S218" s="159">
        <v>0</v>
      </c>
      <c r="T218" s="160">
        <f>S218*H218</f>
        <v>0</v>
      </c>
      <c r="AR218" s="161" t="s">
        <v>142</v>
      </c>
      <c r="AT218" s="161" t="s">
        <v>137</v>
      </c>
      <c r="AU218" s="161" t="s">
        <v>86</v>
      </c>
      <c r="AY218" s="17" t="s">
        <v>135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7" t="s">
        <v>84</v>
      </c>
      <c r="BK218" s="162">
        <f>ROUND(I218*H218,2)</f>
        <v>0</v>
      </c>
      <c r="BL218" s="17" t="s">
        <v>142</v>
      </c>
      <c r="BM218" s="161" t="s">
        <v>449</v>
      </c>
    </row>
    <row r="219" spans="2:65" s="13" customFormat="1">
      <c r="B219" s="171"/>
      <c r="D219" s="164" t="s">
        <v>156</v>
      </c>
      <c r="E219" s="172" t="s">
        <v>1</v>
      </c>
      <c r="F219" s="173" t="s">
        <v>426</v>
      </c>
      <c r="H219" s="172" t="s">
        <v>1</v>
      </c>
      <c r="I219" s="174"/>
      <c r="L219" s="171"/>
      <c r="M219" s="175"/>
      <c r="T219" s="176"/>
      <c r="AT219" s="172" t="s">
        <v>156</v>
      </c>
      <c r="AU219" s="172" t="s">
        <v>86</v>
      </c>
      <c r="AV219" s="13" t="s">
        <v>84</v>
      </c>
      <c r="AW219" s="13" t="s">
        <v>32</v>
      </c>
      <c r="AX219" s="13" t="s">
        <v>76</v>
      </c>
      <c r="AY219" s="172" t="s">
        <v>135</v>
      </c>
    </row>
    <row r="220" spans="2:65" s="12" customFormat="1">
      <c r="B220" s="163"/>
      <c r="D220" s="164" t="s">
        <v>156</v>
      </c>
      <c r="E220" s="165" t="s">
        <v>1</v>
      </c>
      <c r="F220" s="166" t="s">
        <v>450</v>
      </c>
      <c r="H220" s="167">
        <v>27.9</v>
      </c>
      <c r="I220" s="168"/>
      <c r="L220" s="163"/>
      <c r="M220" s="169"/>
      <c r="T220" s="170"/>
      <c r="AT220" s="165" t="s">
        <v>156</v>
      </c>
      <c r="AU220" s="165" t="s">
        <v>86</v>
      </c>
      <c r="AV220" s="12" t="s">
        <v>86</v>
      </c>
      <c r="AW220" s="12" t="s">
        <v>32</v>
      </c>
      <c r="AX220" s="12" t="s">
        <v>76</v>
      </c>
      <c r="AY220" s="165" t="s">
        <v>135</v>
      </c>
    </row>
    <row r="221" spans="2:65" s="12" customFormat="1">
      <c r="B221" s="163"/>
      <c r="D221" s="164" t="s">
        <v>156</v>
      </c>
      <c r="E221" s="165" t="s">
        <v>1</v>
      </c>
      <c r="F221" s="166" t="s">
        <v>451</v>
      </c>
      <c r="H221" s="167">
        <v>21.7</v>
      </c>
      <c r="I221" s="168"/>
      <c r="L221" s="163"/>
      <c r="M221" s="169"/>
      <c r="T221" s="170"/>
      <c r="AT221" s="165" t="s">
        <v>156</v>
      </c>
      <c r="AU221" s="165" t="s">
        <v>86</v>
      </c>
      <c r="AV221" s="12" t="s">
        <v>86</v>
      </c>
      <c r="AW221" s="12" t="s">
        <v>32</v>
      </c>
      <c r="AX221" s="12" t="s">
        <v>76</v>
      </c>
      <c r="AY221" s="165" t="s">
        <v>135</v>
      </c>
    </row>
    <row r="222" spans="2:65" s="14" customFormat="1">
      <c r="B222" s="177"/>
      <c r="D222" s="164" t="s">
        <v>156</v>
      </c>
      <c r="E222" s="178" t="s">
        <v>1</v>
      </c>
      <c r="F222" s="179" t="s">
        <v>198</v>
      </c>
      <c r="H222" s="180">
        <v>49.599999999999994</v>
      </c>
      <c r="I222" s="181"/>
      <c r="L222" s="177"/>
      <c r="M222" s="182"/>
      <c r="T222" s="183"/>
      <c r="AT222" s="178" t="s">
        <v>156</v>
      </c>
      <c r="AU222" s="178" t="s">
        <v>86</v>
      </c>
      <c r="AV222" s="14" t="s">
        <v>142</v>
      </c>
      <c r="AW222" s="14" t="s">
        <v>32</v>
      </c>
      <c r="AX222" s="14" t="s">
        <v>84</v>
      </c>
      <c r="AY222" s="178" t="s">
        <v>135</v>
      </c>
    </row>
    <row r="223" spans="2:65" s="11" customFormat="1" ht="22.9" customHeight="1">
      <c r="B223" s="137"/>
      <c r="D223" s="138" t="s">
        <v>75</v>
      </c>
      <c r="E223" s="147" t="s">
        <v>177</v>
      </c>
      <c r="F223" s="147" t="s">
        <v>368</v>
      </c>
      <c r="I223" s="140"/>
      <c r="J223" s="148">
        <f>BK223</f>
        <v>0</v>
      </c>
      <c r="L223" s="137"/>
      <c r="M223" s="142"/>
      <c r="P223" s="143">
        <f>SUM(P224:P225)</f>
        <v>0</v>
      </c>
      <c r="R223" s="143">
        <f>SUM(R224:R225)</f>
        <v>0</v>
      </c>
      <c r="T223" s="144">
        <f>SUM(T224:T225)</f>
        <v>3.04</v>
      </c>
      <c r="AR223" s="138" t="s">
        <v>84</v>
      </c>
      <c r="AT223" s="145" t="s">
        <v>75</v>
      </c>
      <c r="AU223" s="145" t="s">
        <v>84</v>
      </c>
      <c r="AY223" s="138" t="s">
        <v>135</v>
      </c>
      <c r="BK223" s="146">
        <f>SUM(BK224:BK225)</f>
        <v>0</v>
      </c>
    </row>
    <row r="224" spans="2:65" s="1" customFormat="1" ht="16.5" customHeight="1">
      <c r="B224" s="149"/>
      <c r="C224" s="150" t="s">
        <v>312</v>
      </c>
      <c r="D224" s="150" t="s">
        <v>137</v>
      </c>
      <c r="E224" s="151" t="s">
        <v>370</v>
      </c>
      <c r="F224" s="152" t="s">
        <v>452</v>
      </c>
      <c r="G224" s="153" t="s">
        <v>140</v>
      </c>
      <c r="H224" s="154">
        <v>80</v>
      </c>
      <c r="I224" s="155"/>
      <c r="J224" s="156">
        <f>ROUND(I224*H224,2)</f>
        <v>0</v>
      </c>
      <c r="K224" s="152" t="s">
        <v>1</v>
      </c>
      <c r="L224" s="32"/>
      <c r="M224" s="157" t="s">
        <v>1</v>
      </c>
      <c r="N224" s="158" t="s">
        <v>41</v>
      </c>
      <c r="P224" s="159">
        <f>O224*H224</f>
        <v>0</v>
      </c>
      <c r="Q224" s="159">
        <v>0</v>
      </c>
      <c r="R224" s="159">
        <f>Q224*H224</f>
        <v>0</v>
      </c>
      <c r="S224" s="159">
        <v>3.7999999999999999E-2</v>
      </c>
      <c r="T224" s="160">
        <f>S224*H224</f>
        <v>3.04</v>
      </c>
      <c r="AR224" s="161" t="s">
        <v>142</v>
      </c>
      <c r="AT224" s="161" t="s">
        <v>137</v>
      </c>
      <c r="AU224" s="161" t="s">
        <v>86</v>
      </c>
      <c r="AY224" s="17" t="s">
        <v>135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7" t="s">
        <v>84</v>
      </c>
      <c r="BK224" s="162">
        <f>ROUND(I224*H224,2)</f>
        <v>0</v>
      </c>
      <c r="BL224" s="17" t="s">
        <v>142</v>
      </c>
      <c r="BM224" s="161" t="s">
        <v>453</v>
      </c>
    </row>
    <row r="225" spans="2:65" s="12" customFormat="1">
      <c r="B225" s="163"/>
      <c r="D225" s="164" t="s">
        <v>156</v>
      </c>
      <c r="E225" s="165" t="s">
        <v>1</v>
      </c>
      <c r="F225" s="166" t="s">
        <v>454</v>
      </c>
      <c r="H225" s="167">
        <v>80</v>
      </c>
      <c r="I225" s="168"/>
      <c r="L225" s="163"/>
      <c r="M225" s="169"/>
      <c r="T225" s="170"/>
      <c r="AT225" s="165" t="s">
        <v>156</v>
      </c>
      <c r="AU225" s="165" t="s">
        <v>86</v>
      </c>
      <c r="AV225" s="12" t="s">
        <v>86</v>
      </c>
      <c r="AW225" s="12" t="s">
        <v>32</v>
      </c>
      <c r="AX225" s="12" t="s">
        <v>84</v>
      </c>
      <c r="AY225" s="165" t="s">
        <v>135</v>
      </c>
    </row>
    <row r="226" spans="2:65" s="11" customFormat="1" ht="22.9" customHeight="1">
      <c r="B226" s="137"/>
      <c r="D226" s="138" t="s">
        <v>75</v>
      </c>
      <c r="E226" s="147" t="s">
        <v>376</v>
      </c>
      <c r="F226" s="147" t="s">
        <v>377</v>
      </c>
      <c r="I226" s="140"/>
      <c r="J226" s="148">
        <f>BK226</f>
        <v>0</v>
      </c>
      <c r="L226" s="137"/>
      <c r="M226" s="142"/>
      <c r="P226" s="143">
        <f>SUM(P227:P228)</f>
        <v>0</v>
      </c>
      <c r="R226" s="143">
        <f>SUM(R227:R228)</f>
        <v>0</v>
      </c>
      <c r="T226" s="144">
        <f>SUM(T227:T228)</f>
        <v>0</v>
      </c>
      <c r="AR226" s="138" t="s">
        <v>84</v>
      </c>
      <c r="AT226" s="145" t="s">
        <v>75</v>
      </c>
      <c r="AU226" s="145" t="s">
        <v>84</v>
      </c>
      <c r="AY226" s="138" t="s">
        <v>135</v>
      </c>
      <c r="BK226" s="146">
        <f>SUM(BK227:BK228)</f>
        <v>0</v>
      </c>
    </row>
    <row r="227" spans="2:65" s="1" customFormat="1" ht="16.5" customHeight="1">
      <c r="B227" s="149"/>
      <c r="C227" s="150" t="s">
        <v>316</v>
      </c>
      <c r="D227" s="150" t="s">
        <v>137</v>
      </c>
      <c r="E227" s="151" t="s">
        <v>379</v>
      </c>
      <c r="F227" s="152" t="s">
        <v>380</v>
      </c>
      <c r="G227" s="153" t="s">
        <v>260</v>
      </c>
      <c r="H227" s="154">
        <v>201.93199999999999</v>
      </c>
      <c r="I227" s="155"/>
      <c r="J227" s="156">
        <f>ROUND(I227*H227,2)</f>
        <v>0</v>
      </c>
      <c r="K227" s="152" t="s">
        <v>141</v>
      </c>
      <c r="L227" s="32"/>
      <c r="M227" s="157" t="s">
        <v>1</v>
      </c>
      <c r="N227" s="158" t="s">
        <v>41</v>
      </c>
      <c r="P227" s="159">
        <f>O227*H227</f>
        <v>0</v>
      </c>
      <c r="Q227" s="159">
        <v>0</v>
      </c>
      <c r="R227" s="159">
        <f>Q227*H227</f>
        <v>0</v>
      </c>
      <c r="S227" s="159">
        <v>0</v>
      </c>
      <c r="T227" s="160">
        <f>S227*H227</f>
        <v>0</v>
      </c>
      <c r="AR227" s="161" t="s">
        <v>142</v>
      </c>
      <c r="AT227" s="161" t="s">
        <v>137</v>
      </c>
      <c r="AU227" s="161" t="s">
        <v>86</v>
      </c>
      <c r="AY227" s="17" t="s">
        <v>135</v>
      </c>
      <c r="BE227" s="162">
        <f>IF(N227="základní",J227,0)</f>
        <v>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17" t="s">
        <v>84</v>
      </c>
      <c r="BK227" s="162">
        <f>ROUND(I227*H227,2)</f>
        <v>0</v>
      </c>
      <c r="BL227" s="17" t="s">
        <v>142</v>
      </c>
      <c r="BM227" s="161" t="s">
        <v>455</v>
      </c>
    </row>
    <row r="228" spans="2:65" s="1" customFormat="1" ht="16.5" customHeight="1">
      <c r="B228" s="149"/>
      <c r="C228" s="150" t="s">
        <v>323</v>
      </c>
      <c r="D228" s="150" t="s">
        <v>137</v>
      </c>
      <c r="E228" s="151" t="s">
        <v>383</v>
      </c>
      <c r="F228" s="152" t="s">
        <v>384</v>
      </c>
      <c r="G228" s="153" t="s">
        <v>260</v>
      </c>
      <c r="H228" s="154">
        <v>201.93199999999999</v>
      </c>
      <c r="I228" s="155"/>
      <c r="J228" s="156">
        <f>ROUND(I228*H228,2)</f>
        <v>0</v>
      </c>
      <c r="K228" s="152" t="s">
        <v>1</v>
      </c>
      <c r="L228" s="32"/>
      <c r="M228" s="194" t="s">
        <v>1</v>
      </c>
      <c r="N228" s="195" t="s">
        <v>41</v>
      </c>
      <c r="O228" s="196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AR228" s="161" t="s">
        <v>142</v>
      </c>
      <c r="AT228" s="161" t="s">
        <v>137</v>
      </c>
      <c r="AU228" s="161" t="s">
        <v>86</v>
      </c>
      <c r="AY228" s="17" t="s">
        <v>135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7" t="s">
        <v>84</v>
      </c>
      <c r="BK228" s="162">
        <f>ROUND(I228*H228,2)</f>
        <v>0</v>
      </c>
      <c r="BL228" s="17" t="s">
        <v>142</v>
      </c>
      <c r="BM228" s="161" t="s">
        <v>456</v>
      </c>
    </row>
    <row r="229" spans="2:65" s="1" customFormat="1" ht="6.95" customHeight="1">
      <c r="B229" s="44"/>
      <c r="C229" s="45"/>
      <c r="D229" s="45"/>
      <c r="E229" s="45"/>
      <c r="F229" s="45"/>
      <c r="G229" s="45"/>
      <c r="H229" s="45"/>
      <c r="I229" s="112"/>
      <c r="J229" s="45"/>
      <c r="K229" s="45"/>
      <c r="L229" s="32"/>
    </row>
  </sheetData>
  <autoFilter ref="C120:K22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4"/>
  <sheetViews>
    <sheetView showGridLines="0" tabSelected="1" topLeftCell="A80" workbookViewId="0">
      <selection activeCell="F127" sqref="F12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86</v>
      </c>
    </row>
    <row r="4" spans="2:46" ht="24.95" customHeight="1">
      <c r="B4" s="20"/>
      <c r="D4" s="21" t="s">
        <v>97</v>
      </c>
      <c r="L4" s="20"/>
      <c r="M4" s="91" t="s">
        <v>10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46" t="str">
        <f>'Rekapitulace stavby'!K6</f>
        <v>Úprava levostranného přítoku Stranického potoka délka 0,070km -III,etapa</v>
      </c>
      <c r="F7" s="247"/>
      <c r="G7" s="247"/>
      <c r="H7" s="247"/>
      <c r="L7" s="20"/>
    </row>
    <row r="8" spans="2:46" s="1" customFormat="1" ht="12" customHeight="1">
      <c r="B8" s="32"/>
      <c r="D8" s="27" t="s">
        <v>106</v>
      </c>
      <c r="I8" s="92"/>
      <c r="L8" s="32"/>
    </row>
    <row r="9" spans="2:46" s="1" customFormat="1" ht="36.950000000000003" customHeight="1">
      <c r="B9" s="32"/>
      <c r="E9" s="230" t="s">
        <v>457</v>
      </c>
      <c r="F9" s="245"/>
      <c r="G9" s="245"/>
      <c r="H9" s="245"/>
      <c r="I9" s="92"/>
      <c r="L9" s="32"/>
    </row>
    <row r="10" spans="2:46" s="1" customFormat="1">
      <c r="B10" s="32"/>
      <c r="I10" s="9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93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93" t="s">
        <v>21</v>
      </c>
      <c r="J12" s="52" t="str">
        <f>'Rekapitulace stavby'!AN8</f>
        <v>29. 3. 2019</v>
      </c>
      <c r="L12" s="32"/>
    </row>
    <row r="13" spans="2:46" s="1" customFormat="1" ht="10.9" customHeight="1">
      <c r="B13" s="32"/>
      <c r="I13" s="92"/>
      <c r="L13" s="32"/>
    </row>
    <row r="14" spans="2:46" s="1" customFormat="1" ht="12" customHeight="1">
      <c r="B14" s="32"/>
      <c r="D14" s="27" t="s">
        <v>23</v>
      </c>
      <c r="I14" s="93" t="s">
        <v>24</v>
      </c>
      <c r="J14" s="25" t="s">
        <v>1</v>
      </c>
      <c r="L14" s="32"/>
    </row>
    <row r="15" spans="2:46" s="1" customFormat="1" ht="18" customHeight="1">
      <c r="B15" s="32"/>
      <c r="E15" s="25" t="s">
        <v>25</v>
      </c>
      <c r="I15" s="93" t="s">
        <v>26</v>
      </c>
      <c r="J15" s="25" t="s">
        <v>1</v>
      </c>
      <c r="L15" s="32"/>
    </row>
    <row r="16" spans="2:46" s="1" customFormat="1" ht="6.95" customHeight="1">
      <c r="B16" s="32"/>
      <c r="I16" s="92"/>
      <c r="L16" s="32"/>
    </row>
    <row r="17" spans="2:12" s="1" customFormat="1" ht="12" customHeight="1">
      <c r="B17" s="32"/>
      <c r="D17" s="27" t="s">
        <v>27</v>
      </c>
      <c r="I17" s="93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8" t="str">
        <f>'Rekapitulace stavby'!E14</f>
        <v>Vyplň údaj</v>
      </c>
      <c r="F18" s="233"/>
      <c r="G18" s="233"/>
      <c r="H18" s="233"/>
      <c r="I18" s="93" t="s">
        <v>26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I19" s="92"/>
      <c r="L19" s="32"/>
    </row>
    <row r="20" spans="2:12" s="1" customFormat="1" ht="12" customHeight="1">
      <c r="B20" s="32"/>
      <c r="D20" s="27" t="s">
        <v>29</v>
      </c>
      <c r="I20" s="93" t="s">
        <v>24</v>
      </c>
      <c r="J20" s="25" t="s">
        <v>30</v>
      </c>
      <c r="L20" s="32"/>
    </row>
    <row r="21" spans="2:12" s="1" customFormat="1" ht="18" customHeight="1">
      <c r="B21" s="32"/>
      <c r="E21" s="25" t="s">
        <v>31</v>
      </c>
      <c r="I21" s="93" t="s">
        <v>26</v>
      </c>
      <c r="J21" s="25" t="s">
        <v>1</v>
      </c>
      <c r="L21" s="32"/>
    </row>
    <row r="22" spans="2:12" s="1" customFormat="1" ht="6.95" customHeight="1">
      <c r="B22" s="32"/>
      <c r="I22" s="92"/>
      <c r="L22" s="32"/>
    </row>
    <row r="23" spans="2:12" s="1" customFormat="1" ht="12" customHeight="1">
      <c r="B23" s="32"/>
      <c r="D23" s="27" t="s">
        <v>33</v>
      </c>
      <c r="I23" s="93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93" t="s">
        <v>26</v>
      </c>
      <c r="J24" s="25" t="s">
        <v>1</v>
      </c>
      <c r="L24" s="32"/>
    </row>
    <row r="25" spans="2:12" s="1" customFormat="1" ht="6.95" customHeight="1">
      <c r="B25" s="32"/>
      <c r="I25" s="92"/>
      <c r="L25" s="32"/>
    </row>
    <row r="26" spans="2:12" s="1" customFormat="1" ht="12" customHeight="1">
      <c r="B26" s="32"/>
      <c r="D26" s="27" t="s">
        <v>35</v>
      </c>
      <c r="I26" s="92"/>
      <c r="L26" s="32"/>
    </row>
    <row r="27" spans="2:12" s="7" customFormat="1" ht="16.5" customHeight="1">
      <c r="B27" s="94"/>
      <c r="E27" s="237" t="s">
        <v>1</v>
      </c>
      <c r="F27" s="237"/>
      <c r="G27" s="237"/>
      <c r="H27" s="237"/>
      <c r="I27" s="95"/>
      <c r="L27" s="94"/>
    </row>
    <row r="28" spans="2:12" s="1" customFormat="1" ht="6.95" customHeight="1">
      <c r="B28" s="32"/>
      <c r="I28" s="9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6"/>
      <c r="J29" s="53"/>
      <c r="K29" s="53"/>
      <c r="L29" s="32"/>
    </row>
    <row r="30" spans="2:12" s="1" customFormat="1" ht="25.35" customHeight="1">
      <c r="B30" s="32"/>
      <c r="D30" s="97" t="s">
        <v>36</v>
      </c>
      <c r="I30" s="92"/>
      <c r="J30" s="66">
        <f>ROUND(J121,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6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8" t="s">
        <v>37</v>
      </c>
      <c r="J32" s="35" t="s">
        <v>39</v>
      </c>
      <c r="L32" s="32"/>
    </row>
    <row r="33" spans="2:12" s="1" customFormat="1" ht="14.45" customHeight="1">
      <c r="B33" s="32"/>
      <c r="D33" s="55" t="s">
        <v>40</v>
      </c>
      <c r="E33" s="27" t="s">
        <v>41</v>
      </c>
      <c r="F33" s="99">
        <f>ROUND((SUM(BE121:BE133)),  2)</f>
        <v>0</v>
      </c>
      <c r="I33" s="100">
        <v>0.21</v>
      </c>
      <c r="J33" s="99">
        <f>ROUND(((SUM(BE121:BE133))*I33),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ROUND((SUM(BF121:BF133)),  2)</f>
        <v>0</v>
      </c>
      <c r="I34" s="100">
        <v>0.15</v>
      </c>
      <c r="J34" s="99">
        <f>ROUND(((SUM(BF121:BF133))*I34),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ROUND((SUM(BG121:BG133)),  2)</f>
        <v>0</v>
      </c>
      <c r="I35" s="100">
        <v>0.21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ROUND((SUM(BH121:BH133)),  2)</f>
        <v>0</v>
      </c>
      <c r="I36" s="100">
        <v>0.15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ROUND((SUM(BI121:BI133)),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2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hidden="1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hidden="1" customHeight="1">
      <c r="B82" s="32"/>
      <c r="C82" s="21" t="s">
        <v>108</v>
      </c>
      <c r="I82" s="92"/>
      <c r="L82" s="32"/>
    </row>
    <row r="83" spans="2:47" s="1" customFormat="1" ht="6.95" hidden="1" customHeight="1">
      <c r="B83" s="32"/>
      <c r="I83" s="92"/>
      <c r="L83" s="32"/>
    </row>
    <row r="84" spans="2:47" s="1" customFormat="1" ht="12" hidden="1" customHeight="1">
      <c r="B84" s="32"/>
      <c r="C84" s="27" t="s">
        <v>15</v>
      </c>
      <c r="I84" s="92"/>
      <c r="L84" s="32"/>
    </row>
    <row r="85" spans="2:47" s="1" customFormat="1" ht="16.5" hidden="1" customHeight="1">
      <c r="B85" s="32"/>
      <c r="E85" s="246" t="str">
        <f>E7</f>
        <v>Úprava levostranného přítoku Stranického potoka délka 0,070km -III,etapa</v>
      </c>
      <c r="F85" s="247"/>
      <c r="G85" s="247"/>
      <c r="H85" s="247"/>
      <c r="I85" s="92"/>
      <c r="L85" s="32"/>
    </row>
    <row r="86" spans="2:47" s="1" customFormat="1" ht="12" hidden="1" customHeight="1">
      <c r="B86" s="32"/>
      <c r="C86" s="27" t="s">
        <v>106</v>
      </c>
      <c r="I86" s="92"/>
      <c r="L86" s="32"/>
    </row>
    <row r="87" spans="2:47" s="1" customFormat="1" ht="16.5" hidden="1" customHeight="1">
      <c r="B87" s="32"/>
      <c r="E87" s="230" t="str">
        <f>E9</f>
        <v>003 - Vedlejší rozpočtové náklady</v>
      </c>
      <c r="F87" s="245"/>
      <c r="G87" s="245"/>
      <c r="H87" s="245"/>
      <c r="I87" s="92"/>
      <c r="L87" s="32"/>
    </row>
    <row r="88" spans="2:47" s="1" customFormat="1" ht="6.95" hidden="1" customHeight="1">
      <c r="B88" s="32"/>
      <c r="I88" s="92"/>
      <c r="L88" s="32"/>
    </row>
    <row r="89" spans="2:47" s="1" customFormat="1" ht="12" hidden="1" customHeight="1">
      <c r="B89" s="32"/>
      <c r="C89" s="27" t="s">
        <v>19</v>
      </c>
      <c r="F89" s="25" t="str">
        <f>F12</f>
        <v>Straník</v>
      </c>
      <c r="I89" s="93" t="s">
        <v>21</v>
      </c>
      <c r="J89" s="52" t="str">
        <f>IF(J12="","",J12)</f>
        <v>29. 3. 2019</v>
      </c>
      <c r="L89" s="32"/>
    </row>
    <row r="90" spans="2:47" s="1" customFormat="1" ht="6.95" hidden="1" customHeight="1">
      <c r="B90" s="32"/>
      <c r="I90" s="92"/>
      <c r="L90" s="32"/>
    </row>
    <row r="91" spans="2:47" s="1" customFormat="1" ht="43.15" hidden="1" customHeight="1">
      <c r="B91" s="32"/>
      <c r="C91" s="27" t="s">
        <v>23</v>
      </c>
      <c r="F91" s="25" t="str">
        <f>E15</f>
        <v>Město Nový Jičín</v>
      </c>
      <c r="I91" s="93" t="s">
        <v>29</v>
      </c>
      <c r="J91" s="30" t="str">
        <f>E21</f>
        <v>Projekční a inženýrská činnost Groman a spol.,s.r</v>
      </c>
      <c r="L91" s="32"/>
    </row>
    <row r="92" spans="2:47" s="1" customFormat="1" ht="15.2" hidden="1" customHeight="1">
      <c r="B92" s="32"/>
      <c r="C92" s="27" t="s">
        <v>27</v>
      </c>
      <c r="F92" s="25" t="str">
        <f>IF(E18="","",E18)</f>
        <v>Vyplň údaj</v>
      </c>
      <c r="I92" s="93" t="s">
        <v>33</v>
      </c>
      <c r="J92" s="30" t="str">
        <f>E24</f>
        <v>Fajfrová Irena</v>
      </c>
      <c r="L92" s="32"/>
    </row>
    <row r="93" spans="2:47" s="1" customFormat="1" ht="10.35" hidden="1" customHeight="1">
      <c r="B93" s="32"/>
      <c r="I93" s="92"/>
      <c r="L93" s="32"/>
    </row>
    <row r="94" spans="2:47" s="1" customFormat="1" ht="29.25" hidden="1" customHeight="1">
      <c r="B94" s="32"/>
      <c r="C94" s="114" t="s">
        <v>109</v>
      </c>
      <c r="D94" s="101"/>
      <c r="E94" s="101"/>
      <c r="F94" s="101"/>
      <c r="G94" s="101"/>
      <c r="H94" s="101"/>
      <c r="I94" s="115"/>
      <c r="J94" s="116" t="s">
        <v>110</v>
      </c>
      <c r="K94" s="101"/>
      <c r="L94" s="32"/>
    </row>
    <row r="95" spans="2:47" s="1" customFormat="1" ht="10.35" hidden="1" customHeight="1">
      <c r="B95" s="32"/>
      <c r="I95" s="92"/>
      <c r="L95" s="32"/>
    </row>
    <row r="96" spans="2:47" s="1" customFormat="1" ht="22.9" hidden="1" customHeight="1">
      <c r="B96" s="32"/>
      <c r="C96" s="117" t="s">
        <v>111</v>
      </c>
      <c r="I96" s="92"/>
      <c r="J96" s="66">
        <f>J121</f>
        <v>0</v>
      </c>
      <c r="L96" s="32"/>
      <c r="AU96" s="17" t="s">
        <v>112</v>
      </c>
    </row>
    <row r="97" spans="2:12" s="8" customFormat="1" ht="24.95" hidden="1" customHeight="1">
      <c r="B97" s="118"/>
      <c r="D97" s="119" t="s">
        <v>458</v>
      </c>
      <c r="E97" s="120"/>
      <c r="F97" s="120"/>
      <c r="G97" s="120"/>
      <c r="H97" s="120"/>
      <c r="I97" s="121"/>
      <c r="J97" s="122">
        <f>J122</f>
        <v>0</v>
      </c>
      <c r="L97" s="118"/>
    </row>
    <row r="98" spans="2:12" s="9" customFormat="1" ht="19.899999999999999" hidden="1" customHeight="1">
      <c r="B98" s="123"/>
      <c r="D98" s="124" t="s">
        <v>459</v>
      </c>
      <c r="E98" s="125"/>
      <c r="F98" s="125"/>
      <c r="G98" s="125"/>
      <c r="H98" s="125"/>
      <c r="I98" s="126"/>
      <c r="J98" s="127">
        <f>J123</f>
        <v>0</v>
      </c>
      <c r="L98" s="123"/>
    </row>
    <row r="99" spans="2:12" s="9" customFormat="1" ht="19.899999999999999" hidden="1" customHeight="1">
      <c r="B99" s="123"/>
      <c r="D99" s="124" t="s">
        <v>460</v>
      </c>
      <c r="E99" s="125"/>
      <c r="F99" s="125"/>
      <c r="G99" s="125"/>
      <c r="H99" s="125"/>
      <c r="I99" s="126"/>
      <c r="J99" s="127">
        <f>J128</f>
        <v>0</v>
      </c>
      <c r="L99" s="123"/>
    </row>
    <row r="100" spans="2:12" s="9" customFormat="1" ht="19.899999999999999" hidden="1" customHeight="1">
      <c r="B100" s="123"/>
      <c r="D100" s="124" t="s">
        <v>461</v>
      </c>
      <c r="E100" s="125"/>
      <c r="F100" s="125"/>
      <c r="G100" s="125"/>
      <c r="H100" s="125"/>
      <c r="I100" s="126"/>
      <c r="J100" s="127">
        <f>J130</f>
        <v>0</v>
      </c>
      <c r="L100" s="123"/>
    </row>
    <row r="101" spans="2:12" s="9" customFormat="1" ht="19.899999999999999" hidden="1" customHeight="1">
      <c r="B101" s="123"/>
      <c r="D101" s="124" t="s">
        <v>462</v>
      </c>
      <c r="E101" s="125"/>
      <c r="F101" s="125"/>
      <c r="G101" s="125"/>
      <c r="H101" s="125"/>
      <c r="I101" s="126"/>
      <c r="J101" s="127">
        <f>J132</f>
        <v>0</v>
      </c>
      <c r="L101" s="123"/>
    </row>
    <row r="102" spans="2:12" s="1" customFormat="1" ht="21.75" hidden="1" customHeight="1">
      <c r="B102" s="32"/>
      <c r="I102" s="92"/>
      <c r="L102" s="32"/>
    </row>
    <row r="103" spans="2:12" s="1" customFormat="1" ht="6.95" hidden="1" customHeight="1">
      <c r="B103" s="44"/>
      <c r="C103" s="45"/>
      <c r="D103" s="45"/>
      <c r="E103" s="45"/>
      <c r="F103" s="45"/>
      <c r="G103" s="45"/>
      <c r="H103" s="45"/>
      <c r="I103" s="112"/>
      <c r="J103" s="45"/>
      <c r="K103" s="45"/>
      <c r="L103" s="32"/>
    </row>
    <row r="104" spans="2:12" hidden="1"/>
    <row r="105" spans="2:12" hidden="1"/>
    <row r="106" spans="2:12" hidden="1"/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113"/>
      <c r="J107" s="47"/>
      <c r="K107" s="47"/>
      <c r="L107" s="32"/>
    </row>
    <row r="108" spans="2:12" s="1" customFormat="1" ht="24.95" customHeight="1">
      <c r="B108" s="32"/>
      <c r="C108" s="21" t="s">
        <v>120</v>
      </c>
      <c r="I108" s="92"/>
      <c r="L108" s="32"/>
    </row>
    <row r="109" spans="2:12" s="1" customFormat="1" ht="6.95" customHeight="1">
      <c r="B109" s="32"/>
      <c r="I109" s="92"/>
      <c r="L109" s="32"/>
    </row>
    <row r="110" spans="2:12" s="1" customFormat="1" ht="12" customHeight="1">
      <c r="B110" s="32"/>
      <c r="C110" s="27" t="s">
        <v>15</v>
      </c>
      <c r="I110" s="92"/>
      <c r="L110" s="32"/>
    </row>
    <row r="111" spans="2:12" s="1" customFormat="1" ht="16.5" customHeight="1">
      <c r="B111" s="32"/>
      <c r="E111" s="246" t="str">
        <f>E7</f>
        <v>Úprava levostranného přítoku Stranického potoka délka 0,070km -III,etapa</v>
      </c>
      <c r="F111" s="247"/>
      <c r="G111" s="247"/>
      <c r="H111" s="247"/>
      <c r="I111" s="92"/>
      <c r="L111" s="32"/>
    </row>
    <row r="112" spans="2:12" s="1" customFormat="1" ht="12" customHeight="1">
      <c r="B112" s="32"/>
      <c r="C112" s="27" t="s">
        <v>106</v>
      </c>
      <c r="I112" s="92"/>
      <c r="L112" s="32"/>
    </row>
    <row r="113" spans="2:65" s="1" customFormat="1" ht="16.5" customHeight="1">
      <c r="B113" s="32"/>
      <c r="E113" s="230" t="str">
        <f>E9</f>
        <v>003 - Vedlejší rozpočtové náklady</v>
      </c>
      <c r="F113" s="245"/>
      <c r="G113" s="245"/>
      <c r="H113" s="245"/>
      <c r="I113" s="92"/>
      <c r="L113" s="32"/>
    </row>
    <row r="114" spans="2:65" s="1" customFormat="1" ht="6.95" customHeight="1">
      <c r="B114" s="32"/>
      <c r="I114" s="92"/>
      <c r="L114" s="32"/>
    </row>
    <row r="115" spans="2:65" s="1" customFormat="1" ht="12" customHeight="1">
      <c r="B115" s="32"/>
      <c r="C115" s="27" t="s">
        <v>19</v>
      </c>
      <c r="F115" s="25" t="str">
        <f>F12</f>
        <v>Straník</v>
      </c>
      <c r="I115" s="93" t="s">
        <v>21</v>
      </c>
      <c r="J115" s="52" t="str">
        <f>IF(J12="","",J12)</f>
        <v>29. 3. 2019</v>
      </c>
      <c r="L115" s="32"/>
    </row>
    <row r="116" spans="2:65" s="1" customFormat="1" ht="6.95" customHeight="1">
      <c r="B116" s="32"/>
      <c r="I116" s="92"/>
      <c r="L116" s="32"/>
    </row>
    <row r="117" spans="2:65" s="1" customFormat="1" ht="43.15" customHeight="1">
      <c r="B117" s="32"/>
      <c r="C117" s="27" t="s">
        <v>23</v>
      </c>
      <c r="F117" s="25" t="str">
        <f>E15</f>
        <v>Město Nový Jičín</v>
      </c>
      <c r="I117" s="93" t="s">
        <v>29</v>
      </c>
      <c r="J117" s="30" t="str">
        <f>E21</f>
        <v>Projekční a inženýrská činnost Groman a spol.,s.r</v>
      </c>
      <c r="L117" s="32"/>
    </row>
    <row r="118" spans="2:65" s="1" customFormat="1" ht="15.2" customHeight="1">
      <c r="B118" s="32"/>
      <c r="C118" s="27" t="s">
        <v>27</v>
      </c>
      <c r="F118" s="25" t="str">
        <f>IF(E18="","",E18)</f>
        <v>Vyplň údaj</v>
      </c>
      <c r="I118" s="93" t="s">
        <v>33</v>
      </c>
      <c r="J118" s="30" t="str">
        <f>E24</f>
        <v>Fajfrová Irena</v>
      </c>
      <c r="L118" s="32"/>
    </row>
    <row r="119" spans="2:65" s="1" customFormat="1" ht="10.35" customHeight="1">
      <c r="B119" s="32"/>
      <c r="I119" s="92"/>
      <c r="L119" s="32"/>
    </row>
    <row r="120" spans="2:65" s="10" customFormat="1" ht="29.25" customHeight="1">
      <c r="B120" s="128"/>
      <c r="C120" s="129" t="s">
        <v>121</v>
      </c>
      <c r="D120" s="130" t="s">
        <v>61</v>
      </c>
      <c r="E120" s="130" t="s">
        <v>57</v>
      </c>
      <c r="F120" s="130" t="s">
        <v>58</v>
      </c>
      <c r="G120" s="130" t="s">
        <v>122</v>
      </c>
      <c r="H120" s="130" t="s">
        <v>123</v>
      </c>
      <c r="I120" s="131" t="s">
        <v>124</v>
      </c>
      <c r="J120" s="130" t="s">
        <v>110</v>
      </c>
      <c r="K120" s="132" t="s">
        <v>125</v>
      </c>
      <c r="L120" s="128"/>
      <c r="M120" s="59" t="s">
        <v>1</v>
      </c>
      <c r="N120" s="60" t="s">
        <v>40</v>
      </c>
      <c r="O120" s="60" t="s">
        <v>126</v>
      </c>
      <c r="P120" s="60" t="s">
        <v>127</v>
      </c>
      <c r="Q120" s="60" t="s">
        <v>128</v>
      </c>
      <c r="R120" s="60" t="s">
        <v>129</v>
      </c>
      <c r="S120" s="60" t="s">
        <v>130</v>
      </c>
      <c r="T120" s="61" t="s">
        <v>131</v>
      </c>
    </row>
    <row r="121" spans="2:65" s="1" customFormat="1" ht="22.9" customHeight="1">
      <c r="B121" s="32"/>
      <c r="C121" s="64" t="s">
        <v>132</v>
      </c>
      <c r="I121" s="92"/>
      <c r="J121" s="133">
        <f>BK121</f>
        <v>0</v>
      </c>
      <c r="L121" s="32"/>
      <c r="M121" s="62"/>
      <c r="N121" s="53"/>
      <c r="O121" s="53"/>
      <c r="P121" s="134">
        <f>P122</f>
        <v>0</v>
      </c>
      <c r="Q121" s="53"/>
      <c r="R121" s="134">
        <f>R122</f>
        <v>0</v>
      </c>
      <c r="S121" s="53"/>
      <c r="T121" s="135">
        <f>T122</f>
        <v>0</v>
      </c>
      <c r="AT121" s="17" t="s">
        <v>75</v>
      </c>
      <c r="AU121" s="17" t="s">
        <v>112</v>
      </c>
      <c r="BK121" s="136">
        <f>BK122</f>
        <v>0</v>
      </c>
    </row>
    <row r="122" spans="2:65" s="11" customFormat="1" ht="25.9" customHeight="1">
      <c r="B122" s="137"/>
      <c r="D122" s="138" t="s">
        <v>75</v>
      </c>
      <c r="E122" s="139" t="s">
        <v>463</v>
      </c>
      <c r="F122" s="139" t="s">
        <v>91</v>
      </c>
      <c r="I122" s="140"/>
      <c r="J122" s="141">
        <f>BK122</f>
        <v>0</v>
      </c>
      <c r="L122" s="137"/>
      <c r="M122" s="142"/>
      <c r="P122" s="143">
        <f>P123+P128+P130+P132</f>
        <v>0</v>
      </c>
      <c r="R122" s="143">
        <f>R123+R128+R130+R132</f>
        <v>0</v>
      </c>
      <c r="T122" s="144">
        <f>T123+T128+T130+T132</f>
        <v>0</v>
      </c>
      <c r="AR122" s="138" t="s">
        <v>158</v>
      </c>
      <c r="AT122" s="145" t="s">
        <v>75</v>
      </c>
      <c r="AU122" s="145" t="s">
        <v>76</v>
      </c>
      <c r="AY122" s="138" t="s">
        <v>135</v>
      </c>
      <c r="BK122" s="146">
        <f>BK123+BK128+BK130+BK132</f>
        <v>0</v>
      </c>
    </row>
    <row r="123" spans="2:65" s="11" customFormat="1" ht="22.9" customHeight="1">
      <c r="B123" s="137"/>
      <c r="D123" s="138" t="s">
        <v>75</v>
      </c>
      <c r="E123" s="147" t="s">
        <v>464</v>
      </c>
      <c r="F123" s="147" t="s">
        <v>465</v>
      </c>
      <c r="I123" s="140"/>
      <c r="J123" s="148">
        <f>BK123</f>
        <v>0</v>
      </c>
      <c r="L123" s="137"/>
      <c r="M123" s="142"/>
      <c r="P123" s="143">
        <f>SUM(P124:P127)</f>
        <v>0</v>
      </c>
      <c r="R123" s="143">
        <f>SUM(R124:R127)</f>
        <v>0</v>
      </c>
      <c r="T123" s="144">
        <f>SUM(T124:T127)</f>
        <v>0</v>
      </c>
      <c r="AR123" s="138" t="s">
        <v>158</v>
      </c>
      <c r="AT123" s="145" t="s">
        <v>75</v>
      </c>
      <c r="AU123" s="145" t="s">
        <v>84</v>
      </c>
      <c r="AY123" s="138" t="s">
        <v>135</v>
      </c>
      <c r="BK123" s="146">
        <f>SUM(BK124:BK127)</f>
        <v>0</v>
      </c>
    </row>
    <row r="124" spans="2:65" s="1" customFormat="1" ht="16.5" customHeight="1">
      <c r="B124" s="149"/>
      <c r="C124" s="150" t="s">
        <v>84</v>
      </c>
      <c r="D124" s="150" t="s">
        <v>137</v>
      </c>
      <c r="E124" s="151" t="s">
        <v>466</v>
      </c>
      <c r="F124" s="152" t="s">
        <v>467</v>
      </c>
      <c r="G124" s="153" t="s">
        <v>468</v>
      </c>
      <c r="H124" s="154">
        <v>1</v>
      </c>
      <c r="I124" s="155"/>
      <c r="J124" s="156">
        <f>ROUND(I124*H124,2)</f>
        <v>0</v>
      </c>
      <c r="K124" s="152" t="s">
        <v>141</v>
      </c>
      <c r="L124" s="32"/>
      <c r="M124" s="157" t="s">
        <v>1</v>
      </c>
      <c r="N124" s="158" t="s">
        <v>41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61" t="s">
        <v>469</v>
      </c>
      <c r="AT124" s="161" t="s">
        <v>137</v>
      </c>
      <c r="AU124" s="161" t="s">
        <v>86</v>
      </c>
      <c r="AY124" s="17" t="s">
        <v>135</v>
      </c>
      <c r="BE124" s="162">
        <f>IF(N124="základní",J124,0)</f>
        <v>0</v>
      </c>
      <c r="BF124" s="162">
        <f>IF(N124="snížená",J124,0)</f>
        <v>0</v>
      </c>
      <c r="BG124" s="162">
        <f>IF(N124="zákl. přenesená",J124,0)</f>
        <v>0</v>
      </c>
      <c r="BH124" s="162">
        <f>IF(N124="sníž. přenesená",J124,0)</f>
        <v>0</v>
      </c>
      <c r="BI124" s="162">
        <f>IF(N124="nulová",J124,0)</f>
        <v>0</v>
      </c>
      <c r="BJ124" s="17" t="s">
        <v>84</v>
      </c>
      <c r="BK124" s="162">
        <f>ROUND(I124*H124,2)</f>
        <v>0</v>
      </c>
      <c r="BL124" s="17" t="s">
        <v>469</v>
      </c>
      <c r="BM124" s="161" t="s">
        <v>470</v>
      </c>
    </row>
    <row r="125" spans="2:65" s="1" customFormat="1" ht="16.5" customHeight="1">
      <c r="B125" s="149"/>
      <c r="C125" s="150" t="s">
        <v>86</v>
      </c>
      <c r="D125" s="150" t="s">
        <v>137</v>
      </c>
      <c r="E125" s="151" t="s">
        <v>471</v>
      </c>
      <c r="F125" s="152" t="s">
        <v>472</v>
      </c>
      <c r="G125" s="153" t="s">
        <v>468</v>
      </c>
      <c r="H125" s="154">
        <v>1</v>
      </c>
      <c r="I125" s="155"/>
      <c r="J125" s="156">
        <f>ROUND(I125*H125,2)</f>
        <v>0</v>
      </c>
      <c r="K125" s="152" t="s">
        <v>141</v>
      </c>
      <c r="L125" s="32"/>
      <c r="M125" s="157" t="s">
        <v>1</v>
      </c>
      <c r="N125" s="158" t="s">
        <v>41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61" t="s">
        <v>469</v>
      </c>
      <c r="AT125" s="161" t="s">
        <v>137</v>
      </c>
      <c r="AU125" s="161" t="s">
        <v>86</v>
      </c>
      <c r="AY125" s="17" t="s">
        <v>135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7" t="s">
        <v>84</v>
      </c>
      <c r="BK125" s="162">
        <f>ROUND(I125*H125,2)</f>
        <v>0</v>
      </c>
      <c r="BL125" s="17" t="s">
        <v>469</v>
      </c>
      <c r="BM125" s="161" t="s">
        <v>473</v>
      </c>
    </row>
    <row r="126" spans="2:65" s="1" customFormat="1" ht="16.5" customHeight="1">
      <c r="B126" s="149"/>
      <c r="C126" s="150" t="s">
        <v>147</v>
      </c>
      <c r="D126" s="150" t="s">
        <v>137</v>
      </c>
      <c r="E126" s="151" t="s">
        <v>474</v>
      </c>
      <c r="F126" s="152" t="s">
        <v>493</v>
      </c>
      <c r="G126" s="153" t="s">
        <v>468</v>
      </c>
      <c r="H126" s="154">
        <v>1</v>
      </c>
      <c r="I126" s="155"/>
      <c r="J126" s="156">
        <f>ROUND(I126*H126,2)</f>
        <v>0</v>
      </c>
      <c r="K126" s="152" t="s">
        <v>141</v>
      </c>
      <c r="L126" s="32"/>
      <c r="M126" s="157" t="s">
        <v>1</v>
      </c>
      <c r="N126" s="158" t="s">
        <v>41</v>
      </c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469</v>
      </c>
      <c r="AT126" s="161" t="s">
        <v>137</v>
      </c>
      <c r="AU126" s="161" t="s">
        <v>86</v>
      </c>
      <c r="AY126" s="17" t="s">
        <v>135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7" t="s">
        <v>84</v>
      </c>
      <c r="BK126" s="162">
        <f>ROUND(I126*H126,2)</f>
        <v>0</v>
      </c>
      <c r="BL126" s="17" t="s">
        <v>469</v>
      </c>
      <c r="BM126" s="161" t="s">
        <v>475</v>
      </c>
    </row>
    <row r="127" spans="2:65" s="1" customFormat="1" ht="16.5" customHeight="1">
      <c r="B127" s="149"/>
      <c r="C127" s="150" t="s">
        <v>142</v>
      </c>
      <c r="D127" s="150" t="s">
        <v>137</v>
      </c>
      <c r="E127" s="151" t="s">
        <v>476</v>
      </c>
      <c r="F127" s="152" t="s">
        <v>477</v>
      </c>
      <c r="G127" s="153" t="s">
        <v>468</v>
      </c>
      <c r="H127" s="154">
        <v>1</v>
      </c>
      <c r="I127" s="155"/>
      <c r="J127" s="156">
        <f>ROUND(I127*H127,2)</f>
        <v>0</v>
      </c>
      <c r="K127" s="152" t="s">
        <v>141</v>
      </c>
      <c r="L127" s="32"/>
      <c r="M127" s="157" t="s">
        <v>1</v>
      </c>
      <c r="N127" s="158" t="s">
        <v>41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469</v>
      </c>
      <c r="AT127" s="161" t="s">
        <v>137</v>
      </c>
      <c r="AU127" s="161" t="s">
        <v>86</v>
      </c>
      <c r="AY127" s="17" t="s">
        <v>135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7" t="s">
        <v>84</v>
      </c>
      <c r="BK127" s="162">
        <f>ROUND(I127*H127,2)</f>
        <v>0</v>
      </c>
      <c r="BL127" s="17" t="s">
        <v>469</v>
      </c>
      <c r="BM127" s="161" t="s">
        <v>478</v>
      </c>
    </row>
    <row r="128" spans="2:65" s="11" customFormat="1" ht="22.9" customHeight="1">
      <c r="B128" s="137"/>
      <c r="D128" s="138" t="s">
        <v>75</v>
      </c>
      <c r="E128" s="147" t="s">
        <v>479</v>
      </c>
      <c r="F128" s="147" t="s">
        <v>480</v>
      </c>
      <c r="I128" s="140"/>
      <c r="J128" s="148">
        <f>BK128</f>
        <v>0</v>
      </c>
      <c r="L128" s="137"/>
      <c r="M128" s="142"/>
      <c r="P128" s="143">
        <f>P129</f>
        <v>0</v>
      </c>
      <c r="R128" s="143">
        <f>R129</f>
        <v>0</v>
      </c>
      <c r="T128" s="144">
        <f>T129</f>
        <v>0</v>
      </c>
      <c r="AR128" s="138" t="s">
        <v>158</v>
      </c>
      <c r="AT128" s="145" t="s">
        <v>75</v>
      </c>
      <c r="AU128" s="145" t="s">
        <v>84</v>
      </c>
      <c r="AY128" s="138" t="s">
        <v>135</v>
      </c>
      <c r="BK128" s="146">
        <f>BK129</f>
        <v>0</v>
      </c>
    </row>
    <row r="129" spans="2:65" s="1" customFormat="1" ht="16.5" customHeight="1">
      <c r="B129" s="149"/>
      <c r="C129" s="150" t="s">
        <v>158</v>
      </c>
      <c r="D129" s="150" t="s">
        <v>137</v>
      </c>
      <c r="E129" s="151" t="s">
        <v>481</v>
      </c>
      <c r="F129" s="152" t="s">
        <v>480</v>
      </c>
      <c r="G129" s="153" t="s">
        <v>468</v>
      </c>
      <c r="H129" s="154">
        <v>1</v>
      </c>
      <c r="I129" s="155"/>
      <c r="J129" s="156">
        <f>ROUND(I129*H129,2)</f>
        <v>0</v>
      </c>
      <c r="K129" s="152" t="s">
        <v>141</v>
      </c>
      <c r="L129" s="32"/>
      <c r="M129" s="157" t="s">
        <v>1</v>
      </c>
      <c r="N129" s="158" t="s">
        <v>41</v>
      </c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161" t="s">
        <v>469</v>
      </c>
      <c r="AT129" s="161" t="s">
        <v>137</v>
      </c>
      <c r="AU129" s="161" t="s">
        <v>86</v>
      </c>
      <c r="AY129" s="17" t="s">
        <v>135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7" t="s">
        <v>84</v>
      </c>
      <c r="BK129" s="162">
        <f>ROUND(I129*H129,2)</f>
        <v>0</v>
      </c>
      <c r="BL129" s="17" t="s">
        <v>469</v>
      </c>
      <c r="BM129" s="161" t="s">
        <v>482</v>
      </c>
    </row>
    <row r="130" spans="2:65" s="11" customFormat="1" ht="22.9" customHeight="1">
      <c r="B130" s="137"/>
      <c r="D130" s="138" t="s">
        <v>75</v>
      </c>
      <c r="E130" s="147" t="s">
        <v>483</v>
      </c>
      <c r="F130" s="147" t="s">
        <v>484</v>
      </c>
      <c r="I130" s="140"/>
      <c r="J130" s="148">
        <f>BK130</f>
        <v>0</v>
      </c>
      <c r="L130" s="137"/>
      <c r="M130" s="142"/>
      <c r="P130" s="143">
        <f>P131</f>
        <v>0</v>
      </c>
      <c r="R130" s="143">
        <f>R131</f>
        <v>0</v>
      </c>
      <c r="T130" s="144">
        <f>T131</f>
        <v>0</v>
      </c>
      <c r="AR130" s="138" t="s">
        <v>158</v>
      </c>
      <c r="AT130" s="145" t="s">
        <v>75</v>
      </c>
      <c r="AU130" s="145" t="s">
        <v>84</v>
      </c>
      <c r="AY130" s="138" t="s">
        <v>135</v>
      </c>
      <c r="BK130" s="146">
        <f>BK131</f>
        <v>0</v>
      </c>
    </row>
    <row r="131" spans="2:65" s="1" customFormat="1" ht="16.5" customHeight="1">
      <c r="B131" s="149"/>
      <c r="C131" s="150" t="s">
        <v>163</v>
      </c>
      <c r="D131" s="150" t="s">
        <v>137</v>
      </c>
      <c r="E131" s="151" t="s">
        <v>485</v>
      </c>
      <c r="F131" s="152" t="s">
        <v>486</v>
      </c>
      <c r="G131" s="153" t="s">
        <v>468</v>
      </c>
      <c r="H131" s="154">
        <v>1</v>
      </c>
      <c r="I131" s="155"/>
      <c r="J131" s="156">
        <f>ROUND(I131*H131,2)</f>
        <v>0</v>
      </c>
      <c r="K131" s="152" t="s">
        <v>141</v>
      </c>
      <c r="L131" s="32"/>
      <c r="M131" s="157" t="s">
        <v>1</v>
      </c>
      <c r="N131" s="158" t="s">
        <v>41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469</v>
      </c>
      <c r="AT131" s="161" t="s">
        <v>137</v>
      </c>
      <c r="AU131" s="161" t="s">
        <v>86</v>
      </c>
      <c r="AY131" s="17" t="s">
        <v>135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7" t="s">
        <v>84</v>
      </c>
      <c r="BK131" s="162">
        <f>ROUND(I131*H131,2)</f>
        <v>0</v>
      </c>
      <c r="BL131" s="17" t="s">
        <v>469</v>
      </c>
      <c r="BM131" s="161" t="s">
        <v>487</v>
      </c>
    </row>
    <row r="132" spans="2:65" s="11" customFormat="1" ht="22.9" customHeight="1">
      <c r="B132" s="137"/>
      <c r="D132" s="138" t="s">
        <v>75</v>
      </c>
      <c r="E132" s="147" t="s">
        <v>488</v>
      </c>
      <c r="F132" s="147" t="s">
        <v>489</v>
      </c>
      <c r="I132" s="140"/>
      <c r="J132" s="148">
        <f>BK132</f>
        <v>0</v>
      </c>
      <c r="L132" s="137"/>
      <c r="M132" s="142"/>
      <c r="P132" s="143">
        <f>P133</f>
        <v>0</v>
      </c>
      <c r="R132" s="143">
        <f>R133</f>
        <v>0</v>
      </c>
      <c r="T132" s="144">
        <f>T133</f>
        <v>0</v>
      </c>
      <c r="AR132" s="138" t="s">
        <v>158</v>
      </c>
      <c r="AT132" s="145" t="s">
        <v>75</v>
      </c>
      <c r="AU132" s="145" t="s">
        <v>84</v>
      </c>
      <c r="AY132" s="138" t="s">
        <v>135</v>
      </c>
      <c r="BK132" s="146">
        <f>BK133</f>
        <v>0</v>
      </c>
    </row>
    <row r="133" spans="2:65" s="1" customFormat="1" ht="16.5" customHeight="1">
      <c r="B133" s="149"/>
      <c r="C133" s="150" t="s">
        <v>167</v>
      </c>
      <c r="D133" s="150" t="s">
        <v>137</v>
      </c>
      <c r="E133" s="151" t="s">
        <v>490</v>
      </c>
      <c r="F133" s="152" t="s">
        <v>491</v>
      </c>
      <c r="G133" s="153" t="s">
        <v>468</v>
      </c>
      <c r="H133" s="154">
        <v>1</v>
      </c>
      <c r="I133" s="155"/>
      <c r="J133" s="156">
        <f>ROUND(I133*H133,2)</f>
        <v>0</v>
      </c>
      <c r="K133" s="152" t="s">
        <v>141</v>
      </c>
      <c r="L133" s="32"/>
      <c r="M133" s="194" t="s">
        <v>1</v>
      </c>
      <c r="N133" s="195" t="s">
        <v>41</v>
      </c>
      <c r="O133" s="196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AR133" s="161" t="s">
        <v>469</v>
      </c>
      <c r="AT133" s="161" t="s">
        <v>137</v>
      </c>
      <c r="AU133" s="161" t="s">
        <v>86</v>
      </c>
      <c r="AY133" s="17" t="s">
        <v>135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7" t="s">
        <v>84</v>
      </c>
      <c r="BK133" s="162">
        <f>ROUND(I133*H133,2)</f>
        <v>0</v>
      </c>
      <c r="BL133" s="17" t="s">
        <v>469</v>
      </c>
      <c r="BM133" s="161" t="s">
        <v>492</v>
      </c>
    </row>
    <row r="134" spans="2:65" s="1" customFormat="1" ht="6.95" customHeight="1">
      <c r="B134" s="44"/>
      <c r="C134" s="45"/>
      <c r="D134" s="45"/>
      <c r="E134" s="45"/>
      <c r="F134" s="45"/>
      <c r="G134" s="45"/>
      <c r="H134" s="45"/>
      <c r="I134" s="112"/>
      <c r="J134" s="45"/>
      <c r="K134" s="45"/>
      <c r="L134" s="32"/>
    </row>
  </sheetData>
  <autoFilter ref="C120:K13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001 - 01 - SO 01 Úprava p...</vt:lpstr>
      <vt:lpstr>002 - 02 - SO 02 Stavební...</vt:lpstr>
      <vt:lpstr>003 - Vedlejší rozpočtové...</vt:lpstr>
      <vt:lpstr>'001 - 01 - SO 01 Úprava p...'!Názvy_tisku</vt:lpstr>
      <vt:lpstr>'002 - 02 - SO 02 Stavební...'!Názvy_tisku</vt:lpstr>
      <vt:lpstr>'003 - Vedlejší rozpočtové...'!Názvy_tisku</vt:lpstr>
      <vt:lpstr>'Rekapitulace stavby'!Názvy_tisku</vt:lpstr>
      <vt:lpstr>'001 - 01 - SO 01 Úprava p...'!Oblast_tisku</vt:lpstr>
      <vt:lpstr>'002 - 02 - SO 02 Stavební...'!Oblast_tisku</vt:lpstr>
      <vt:lpstr>'003 - Vedlejší rozpočtové...'!Oblast_tisku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Ing. Michaela Mrklovská</cp:lastModifiedBy>
  <dcterms:created xsi:type="dcterms:W3CDTF">2019-04-01T08:47:51Z</dcterms:created>
  <dcterms:modified xsi:type="dcterms:W3CDTF">2019-07-31T07:04:13Z</dcterms:modified>
</cp:coreProperties>
</file>