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19\WC Úzká\"/>
    </mc:Choice>
  </mc:AlternateContent>
  <bookViews>
    <workbookView xWindow="-120" yWindow="-120" windowWidth="20730" windowHeight="1176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58" i="12" l="1"/>
  <c r="G39" i="1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I10" i="12"/>
  <c r="Q10" i="12"/>
  <c r="G11" i="12"/>
  <c r="G10" i="12" s="1"/>
  <c r="I48" i="1" s="1"/>
  <c r="I11" i="12"/>
  <c r="K11" i="12"/>
  <c r="K10" i="12" s="1"/>
  <c r="O11" i="12"/>
  <c r="O10" i="12" s="1"/>
  <c r="Q11" i="12"/>
  <c r="U11" i="12"/>
  <c r="U10" i="12" s="1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U13" i="12"/>
  <c r="U12" i="12" s="1"/>
  <c r="G15" i="12"/>
  <c r="I15" i="12"/>
  <c r="K15" i="12"/>
  <c r="K14" i="12" s="1"/>
  <c r="M15" i="12"/>
  <c r="O15" i="12"/>
  <c r="O14" i="12" s="1"/>
  <c r="Q15" i="12"/>
  <c r="U15" i="12"/>
  <c r="G16" i="12"/>
  <c r="M16" i="12" s="1"/>
  <c r="I16" i="12"/>
  <c r="I14" i="12" s="1"/>
  <c r="K16" i="12"/>
  <c r="O16" i="12"/>
  <c r="Q16" i="12"/>
  <c r="Q14" i="12" s="1"/>
  <c r="U16" i="12"/>
  <c r="G18" i="12"/>
  <c r="G17" i="12" s="1"/>
  <c r="I51" i="1" s="1"/>
  <c r="I18" i="12"/>
  <c r="K18" i="12"/>
  <c r="O18" i="12"/>
  <c r="O17" i="12" s="1"/>
  <c r="Q18" i="12"/>
  <c r="U18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I53" i="1" s="1"/>
  <c r="G26" i="12"/>
  <c r="M26" i="12" s="1"/>
  <c r="M25" i="12" s="1"/>
  <c r="I26" i="12"/>
  <c r="I25" i="12" s="1"/>
  <c r="K26" i="12"/>
  <c r="O26" i="12"/>
  <c r="O25" i="12" s="1"/>
  <c r="Q26" i="12"/>
  <c r="Q25" i="12" s="1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O28" i="12" s="1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I32" i="12"/>
  <c r="K32" i="12"/>
  <c r="M32" i="12"/>
  <c r="O32" i="12"/>
  <c r="Q32" i="12"/>
  <c r="U32" i="12"/>
  <c r="G33" i="12"/>
  <c r="I55" i="1" s="1"/>
  <c r="G34" i="12"/>
  <c r="M34" i="12" s="1"/>
  <c r="I34" i="12"/>
  <c r="K34" i="12"/>
  <c r="K33" i="12" s="1"/>
  <c r="O34" i="12"/>
  <c r="O33" i="12" s="1"/>
  <c r="Q34" i="12"/>
  <c r="U34" i="12"/>
  <c r="U33" i="12" s="1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G45" i="12" s="1"/>
  <c r="I57" i="1" s="1"/>
  <c r="I49" i="12"/>
  <c r="K49" i="12"/>
  <c r="O49" i="12"/>
  <c r="O45" i="12" s="1"/>
  <c r="Q49" i="12"/>
  <c r="U49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I50" i="12" s="1"/>
  <c r="K54" i="12"/>
  <c r="O54" i="12"/>
  <c r="Q54" i="12"/>
  <c r="U54" i="12"/>
  <c r="G56" i="12"/>
  <c r="G55" i="12" s="1"/>
  <c r="I59" i="1" s="1"/>
  <c r="I56" i="12"/>
  <c r="I55" i="12" s="1"/>
  <c r="K56" i="12"/>
  <c r="K55" i="12" s="1"/>
  <c r="O56" i="12"/>
  <c r="O55" i="12" s="1"/>
  <c r="Q56" i="12"/>
  <c r="Q55" i="12" s="1"/>
  <c r="U56" i="12"/>
  <c r="U55" i="12" s="1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40" i="1" l="1"/>
  <c r="G25" i="1" s="1"/>
  <c r="G26" i="1" s="1"/>
  <c r="U36" i="12"/>
  <c r="K20" i="12"/>
  <c r="Q50" i="12"/>
  <c r="K45" i="12"/>
  <c r="Q36" i="12"/>
  <c r="I33" i="12"/>
  <c r="K28" i="12"/>
  <c r="U20" i="12"/>
  <c r="I20" i="12"/>
  <c r="M18" i="12"/>
  <c r="M17" i="12" s="1"/>
  <c r="U14" i="12"/>
  <c r="M56" i="12"/>
  <c r="M55" i="12" s="1"/>
  <c r="O50" i="12"/>
  <c r="G50" i="12"/>
  <c r="I58" i="1" s="1"/>
  <c r="U45" i="12"/>
  <c r="I45" i="12"/>
  <c r="O36" i="12"/>
  <c r="Q33" i="12"/>
  <c r="M33" i="12"/>
  <c r="U28" i="12"/>
  <c r="I28" i="12"/>
  <c r="Q20" i="12"/>
  <c r="M20" i="12"/>
  <c r="U17" i="12"/>
  <c r="K17" i="12"/>
  <c r="I36" i="12"/>
  <c r="U50" i="12"/>
  <c r="K50" i="12"/>
  <c r="Q45" i="12"/>
  <c r="K36" i="12"/>
  <c r="Q28" i="12"/>
  <c r="M28" i="12"/>
  <c r="U25" i="12"/>
  <c r="K25" i="12"/>
  <c r="O20" i="12"/>
  <c r="Q17" i="12"/>
  <c r="I17" i="12"/>
  <c r="G14" i="12"/>
  <c r="I50" i="1" s="1"/>
  <c r="AC58" i="12"/>
  <c r="F39" i="1" s="1"/>
  <c r="F40" i="1" s="1"/>
  <c r="G23" i="1" s="1"/>
  <c r="G24" i="1" s="1"/>
  <c r="G29" i="1" s="1"/>
  <c r="M50" i="12"/>
  <c r="M36" i="12"/>
  <c r="M14" i="12"/>
  <c r="G36" i="12"/>
  <c r="I56" i="1" s="1"/>
  <c r="I17" i="1" s="1"/>
  <c r="G28" i="12"/>
  <c r="I54" i="1" s="1"/>
  <c r="G20" i="12"/>
  <c r="I52" i="1" s="1"/>
  <c r="G12" i="12"/>
  <c r="I49" i="1" s="1"/>
  <c r="M11" i="12"/>
  <c r="M10" i="12" s="1"/>
  <c r="G8" i="12"/>
  <c r="M49" i="12"/>
  <c r="M45" i="12" s="1"/>
  <c r="G28" i="1" l="1"/>
  <c r="I47" i="1"/>
  <c r="G58" i="12"/>
  <c r="H39" i="1"/>
  <c r="H40" i="1" l="1"/>
  <c r="I39" i="1"/>
  <c r="I40" i="1" s="1"/>
  <c r="J39" i="1" s="1"/>
  <c r="J40" i="1" s="1"/>
  <c r="I60" i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<sst xmlns="http://schemas.openxmlformats.org/spreadsheetml/2006/main" count="345" uniqueCount="194">
  <si>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</si>
  <si>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</si>
  <si>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</si>
  <si>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</si>
  <si>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</si>
  <si>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</si>
  <si>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</si>
  <si>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</si>
  <si>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</si>
  <si>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</si>
  <si>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</si>
  <si>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</si>
  <si>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</si>
  <si>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</si>
  <si>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</si>
  <si>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</si>
  <si>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</si>
  <si>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</si>
  <si>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</si>
  <si>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</si>
  <si>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</si>
  <si>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</si>
  <si>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</si>
  <si>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</si>
  <si>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</si>
  <si>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</si>
  <si>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</si>
  <si>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</si>
  <si>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</si>
  <si>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</si>
  <si>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</si>
  <si>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</si>
  <si>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</si>
  <si>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</si>
  <si>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</si>
  <si>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</si>
  <si>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</si>
  <si>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</si>
  <si>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</si>
  <si>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</si>
  <si>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</si>
  <si>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</si>
  <si>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</si>
  <si>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</si>
  <si>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</si>
  <si>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Stavební úpravy domu č.p.2206/29</t>
  </si>
  <si>
    <t>Celkem za stavbu</t>
  </si>
  <si>
    <t>CZK</t>
  </si>
  <si>
    <t>Rekapitulace dílů</t>
  </si>
  <si>
    <t>Typ dílu</t>
  </si>
  <si>
    <t>2</t>
  </si>
  <si>
    <t>Základy,zvláštní zakládání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</si>
  <si>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</si>
  <si>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</si>
  <si>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</si>
  <si>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</si>
  <si>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</si>
  <si>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</si>
  <si>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</si>
  <si>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</si>
  <si>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</si>
  <si>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</si>
  <si>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</si>
  <si>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</si>
  <si>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</si>
  <si>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</si>
  <si>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</si>
  <si>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</si>
  <si>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</si>
  <si>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</si>
  <si>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</si>
  <si>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</si>
  <si>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</si>
  <si>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</si>
  <si>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</si>
  <si>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</si>
  <si>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</si>
  <si>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</si>
  <si>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</si>
  <si>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</si>
  <si>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</si>
  <si>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</si>
  <si>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</si>
  <si>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</si>
  <si>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</si>
  <si>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</si>
  <si>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</si>
  <si>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</si>
  <si>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</si>
  <si>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</si>
  <si>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</si>
  <si>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</si>
  <si>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</si>
  <si>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</si>
  <si>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</si>
  <si>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</si>
  <si>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</si>
  <si>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</si>
  <si>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</si>
  <si>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</si>
  <si>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</si>
  <si>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</si>
  <si>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</si>
  <si>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</si>
  <si>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</si>
  <si>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275310020RAA</t>
  </si>
  <si>
    <t>Základová patka z betonu C 12/15, včetně bednění, štěrkopískový podklad 10 cm</t>
  </si>
  <si>
    <t>m3</t>
  </si>
  <si>
    <t>POL2_0</t>
  </si>
  <si>
    <t>434200001RA0</t>
  </si>
  <si>
    <t>Schodiště z oceli včetně zábradlí a nátěrů</t>
  </si>
  <si>
    <t>m DVČ</t>
  </si>
  <si>
    <t>602011112RT5</t>
  </si>
  <si>
    <t>Omítka jádrová , ručně, tloušťka vrstvy 20 mm</t>
  </si>
  <si>
    <t>m2</t>
  </si>
  <si>
    <t>POL1_0</t>
  </si>
  <si>
    <t>610991111R00</t>
  </si>
  <si>
    <t>Zakrývání výplní vnitřních otvorů</t>
  </si>
  <si>
    <t>614471911R00</t>
  </si>
  <si>
    <t>Sanace schodiště rychlovaznou cementovou maltou</t>
  </si>
  <si>
    <t>622422321R00</t>
  </si>
  <si>
    <t>Oprava vnějších omítek vápen. štuk. II, do 70 %</t>
  </si>
  <si>
    <t>622412313RT1</t>
  </si>
  <si>
    <t>Nátěr stěn vnějších, slož.1-2 , silikátový, vč.penetrace</t>
  </si>
  <si>
    <t>941941031RT4</t>
  </si>
  <si>
    <t>Montáž lešení leh.řad.s podlahami,š.do 1 m, H 10 m</t>
  </si>
  <si>
    <t>941941831RT4</t>
  </si>
  <si>
    <t>Demontáž lešení leh.řad.s podlahami,š.1 m, H 10 m</t>
  </si>
  <si>
    <t>941941292R00</t>
  </si>
  <si>
    <t xml:space="preserve">Příplatek za každý měsíc použití lešení </t>
  </si>
  <si>
    <t>941941501R00</t>
  </si>
  <si>
    <t>Doprava 1 m2 fasádního lešení (dovoz a odvoz)</t>
  </si>
  <si>
    <t>km</t>
  </si>
  <si>
    <t>968083002R00</t>
  </si>
  <si>
    <t>Vybourání oken do 2 m2</t>
  </si>
  <si>
    <t>963054949R00</t>
  </si>
  <si>
    <t>Bourání železobetonových schodnic</t>
  </si>
  <si>
    <t>978300020RA0</t>
  </si>
  <si>
    <t>Otlučení vnějších omítek stěn vápenocem.70 %</t>
  </si>
  <si>
    <t>24616162R</t>
  </si>
  <si>
    <t>Vysoce paropropustný přednástřik pod, omítkovinu</t>
  </si>
  <si>
    <t>l</t>
  </si>
  <si>
    <t>POL3_0</t>
  </si>
  <si>
    <t>979100011RA0</t>
  </si>
  <si>
    <t>Odvoz suti a vyb.hmot do 10 km, vnitrost. 15 m</t>
  </si>
  <si>
    <t>t</t>
  </si>
  <si>
    <t>979093111R00</t>
  </si>
  <si>
    <t>Uložení suti na skládku bez zhutnění</t>
  </si>
  <si>
    <t>765359511R00</t>
  </si>
  <si>
    <t>dodávka a montáž zastřešení nad vstupy, viz PD</t>
  </si>
  <si>
    <t>998762102R00</t>
  </si>
  <si>
    <t>Přesun hmot pro tesařské konstrukce, výšky do 12 m</t>
  </si>
  <si>
    <t>764352800R00</t>
  </si>
  <si>
    <t>Demontáž žlabů půlkruh. rovných, rš 250 mm, do 30°</t>
  </si>
  <si>
    <t>m</t>
  </si>
  <si>
    <t>764410850R00</t>
  </si>
  <si>
    <t>Demontáž oplechování parapetů,rš od 100 do 330 mm</t>
  </si>
  <si>
    <t>764454803R00</t>
  </si>
  <si>
    <t>Demontáž odpadních trub kruhových,D 150 mm</t>
  </si>
  <si>
    <t>764352201R00</t>
  </si>
  <si>
    <t>Žlaby z Pz plechu podokapní půlkruhové, rš 250 mm</t>
  </si>
  <si>
    <t>764410220R00</t>
  </si>
  <si>
    <t>Oplechování parapetů včetně rohů Pz, rš 160 mm</t>
  </si>
  <si>
    <t>764454204R00</t>
  </si>
  <si>
    <t>Odpadní trouby z Pz plechu, kruhové, D 150 mm</t>
  </si>
  <si>
    <t>5535304781R</t>
  </si>
  <si>
    <t>Odvaděč dešť. vody d 150 mm s lapačem listí, cihlová, červená, zelená</t>
  </si>
  <si>
    <t>kus</t>
  </si>
  <si>
    <t>998764101R00</t>
  </si>
  <si>
    <t>Přesun hmot pro klempířské konstr., výšky do 6 m</t>
  </si>
  <si>
    <t>61110318R</t>
  </si>
  <si>
    <t>Okno dřevěné EURO, izol dvojsklo 1500x1600, specifikace dle PD vč.montáže a zapravení</t>
  </si>
  <si>
    <t>61110304R</t>
  </si>
  <si>
    <t>Dveře vstupní EURO , spec.dle PD, vč.montáže a zapravení</t>
  </si>
  <si>
    <t>Okno dřevěné EURO 900x1150, spec.dle PD, izol.dvojsklo, vč.montáže a zapravení</t>
  </si>
  <si>
    <t>998766101R00</t>
  </si>
  <si>
    <t>Přesun hmot pro truhlářské konstr., výšky do 6 m</t>
  </si>
  <si>
    <t>767900090RAB</t>
  </si>
  <si>
    <t>Demontáž atypických ocelových konstrukcí, 50 - 100 kg/kus</t>
  </si>
  <si>
    <t>kg</t>
  </si>
  <si>
    <t>767200002RA0</t>
  </si>
  <si>
    <t>nátěry ocelových a klempířských konstrukcí, barva syntetická odstín dle požadavku</t>
  </si>
  <si>
    <t>Sou</t>
  </si>
  <si>
    <t>998767101R00</t>
  </si>
  <si>
    <t>Přesun hmot pro zámečnické konstr., výšky do 6 m</t>
  </si>
  <si>
    <t>767211111R00</t>
  </si>
  <si>
    <t>Dodávka a montáž nájezdů na schody, ocel pozink.profilovaná</t>
  </si>
  <si>
    <t>ks</t>
  </si>
  <si>
    <t>771570010RA0</t>
  </si>
  <si>
    <t>Dlažba z dlaždic keramických 15 x 15 cm slož.6, dlažba na ocelové schdiště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</si>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</sst>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5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0"/>
      <c r="E11" s="240"/>
      <c r="F11" s="240"/>
      <c r="G11" s="240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9"/>
      <c r="F15" s="239"/>
      <c r="G15" s="241"/>
      <c r="H15" s="241"/>
      <c r="I15" s="241" t="s">
        <v>28</v>
      </c>
      <c r="J15" s="242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/>
      <c r="F16" s="224"/>
      <c r="G16" s="223"/>
      <c r="H16" s="224"/>
      <c r="I16" s="223">
        <f>SUMIF(F47:F59,A16,I47:I59)+SUMIF(F47:F59,"PSU",I47:I59)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/>
      <c r="F17" s="224"/>
      <c r="G17" s="223"/>
      <c r="H17" s="224"/>
      <c r="I17" s="223">
        <f>SUMIF(F47:F59,A17,I47:I59)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/>
      <c r="F18" s="224"/>
      <c r="G18" s="223"/>
      <c r="H18" s="224"/>
      <c r="I18" s="223">
        <f>SUMIF(F47:F59,A18,I47:I59)</f>
        <v>0</v>
      </c>
      <c r="J18" s="225"/>
    </row>
    <row r="19" spans="1:10" ht="23.25" customHeight="1" x14ac:dyDescent="0.2">
      <c r="A19" s="148" t="s">
        <v>76</v>
      </c>
      <c r="B19" s="149" t="s">
        <v>26</v>
      </c>
      <c r="C19" s="58"/>
      <c r="D19" s="59"/>
      <c r="E19" s="223"/>
      <c r="F19" s="224"/>
      <c r="G19" s="223"/>
      <c r="H19" s="224"/>
      <c r="I19" s="223">
        <f>SUMIF(F47:F59,A19,I47:I59)</f>
        <v>0</v>
      </c>
      <c r="J19" s="225"/>
    </row>
    <row r="20" spans="1:10" ht="23.25" customHeight="1" x14ac:dyDescent="0.2">
      <c r="A20" s="148" t="s">
        <v>77</v>
      </c>
      <c r="B20" s="149" t="s">
        <v>27</v>
      </c>
      <c r="C20" s="58"/>
      <c r="D20" s="59"/>
      <c r="E20" s="223"/>
      <c r="F20" s="224"/>
      <c r="G20" s="223"/>
      <c r="H20" s="224"/>
      <c r="I20" s="223">
        <f>SUMIF(F47:F59,A20,I47:I59)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6"/>
      <c r="G21" s="231"/>
      <c r="H21" s="246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7">
        <f>ZakladDPHSniVypocet+ZakladDPHZaklVypocet</f>
        <v>0</v>
      </c>
      <c r="H28" s="247"/>
      <c r="I28" s="247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5">
        <f>ZakladDPHSni+DPHSni+ZakladDPHZakl+DPHZakl+Zaokrouhleni</f>
        <v>0</v>
      </c>
      <c r="H29" s="245"/>
      <c r="I29" s="245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43693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Pol'!AC58</f>
        <v>0</v>
      </c>
      <c r="G39" s="116">
        <f>' Pol'!AD58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46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19" t="s">
        <v>28</v>
      </c>
      <c r="J46" s="219"/>
    </row>
    <row r="47" spans="1:10" ht="25.5" customHeight="1" x14ac:dyDescent="0.2">
      <c r="A47" s="129"/>
      <c r="B47" s="137" t="s">
        <v>50</v>
      </c>
      <c r="C47" s="221" t="s">
        <v>51</v>
      </c>
      <c r="D47" s="222"/>
      <c r="E47" s="222"/>
      <c r="F47" s="139" t="s">
        <v>23</v>
      </c>
      <c r="G47" s="140"/>
      <c r="H47" s="140"/>
      <c r="I47" s="220">
        <f>' Pol'!G8</f>
        <v>0</v>
      </c>
      <c r="J47" s="220"/>
    </row>
    <row r="48" spans="1:10" ht="25.5" customHeight="1" x14ac:dyDescent="0.2">
      <c r="A48" s="129"/>
      <c r="B48" s="131" t="s">
        <v>52</v>
      </c>
      <c r="C48" s="208" t="s">
        <v>53</v>
      </c>
      <c r="D48" s="209"/>
      <c r="E48" s="209"/>
      <c r="F48" s="141" t="s">
        <v>23</v>
      </c>
      <c r="G48" s="142"/>
      <c r="H48" s="142"/>
      <c r="I48" s="207">
        <f>' Pol'!G10</f>
        <v>0</v>
      </c>
      <c r="J48" s="207"/>
    </row>
    <row r="49" spans="1:10" ht="25.5" customHeight="1" x14ac:dyDescent="0.2">
      <c r="A49" s="129"/>
      <c r="B49" s="131" t="s">
        <v>54</v>
      </c>
      <c r="C49" s="208" t="s">
        <v>55</v>
      </c>
      <c r="D49" s="209"/>
      <c r="E49" s="209"/>
      <c r="F49" s="141" t="s">
        <v>23</v>
      </c>
      <c r="G49" s="142"/>
      <c r="H49" s="142"/>
      <c r="I49" s="207">
        <f>' Pol'!G12</f>
        <v>0</v>
      </c>
      <c r="J49" s="207"/>
    </row>
    <row r="50" spans="1:10" ht="25.5" customHeight="1" x14ac:dyDescent="0.2">
      <c r="A50" s="129"/>
      <c r="B50" s="131" t="s">
        <v>56</v>
      </c>
      <c r="C50" s="208" t="s">
        <v>57</v>
      </c>
      <c r="D50" s="209"/>
      <c r="E50" s="209"/>
      <c r="F50" s="141" t="s">
        <v>23</v>
      </c>
      <c r="G50" s="142"/>
      <c r="H50" s="142"/>
      <c r="I50" s="207">
        <f>' Pol'!G14</f>
        <v>0</v>
      </c>
      <c r="J50" s="207"/>
    </row>
    <row r="51" spans="1:10" ht="25.5" customHeight="1" x14ac:dyDescent="0.2">
      <c r="A51" s="129"/>
      <c r="B51" s="131" t="s">
        <v>58</v>
      </c>
      <c r="C51" s="208" t="s">
        <v>59</v>
      </c>
      <c r="D51" s="209"/>
      <c r="E51" s="209"/>
      <c r="F51" s="141" t="s">
        <v>23</v>
      </c>
      <c r="G51" s="142"/>
      <c r="H51" s="142"/>
      <c r="I51" s="207">
        <f>' Pol'!G17</f>
        <v>0</v>
      </c>
      <c r="J51" s="207"/>
    </row>
    <row r="52" spans="1:10" ht="25.5" customHeight="1" x14ac:dyDescent="0.2">
      <c r="A52" s="129"/>
      <c r="B52" s="131" t="s">
        <v>60</v>
      </c>
      <c r="C52" s="208" t="s">
        <v>61</v>
      </c>
      <c r="D52" s="209"/>
      <c r="E52" s="209"/>
      <c r="F52" s="141" t="s">
        <v>23</v>
      </c>
      <c r="G52" s="142"/>
      <c r="H52" s="142"/>
      <c r="I52" s="207">
        <f>' Pol'!G20</f>
        <v>0</v>
      </c>
      <c r="J52" s="207"/>
    </row>
    <row r="53" spans="1:10" ht="25.5" customHeight="1" x14ac:dyDescent="0.2">
      <c r="A53" s="129"/>
      <c r="B53" s="131" t="s">
        <v>62</v>
      </c>
      <c r="C53" s="208" t="s">
        <v>63</v>
      </c>
      <c r="D53" s="209"/>
      <c r="E53" s="209"/>
      <c r="F53" s="141" t="s">
        <v>23</v>
      </c>
      <c r="G53" s="142"/>
      <c r="H53" s="142"/>
      <c r="I53" s="207">
        <f>' Pol'!G25</f>
        <v>0</v>
      </c>
      <c r="J53" s="207"/>
    </row>
    <row r="54" spans="1:10" ht="25.5" customHeight="1" x14ac:dyDescent="0.2">
      <c r="A54" s="129"/>
      <c r="B54" s="131" t="s">
        <v>64</v>
      </c>
      <c r="C54" s="208" t="s">
        <v>65</v>
      </c>
      <c r="D54" s="209"/>
      <c r="E54" s="209"/>
      <c r="F54" s="141" t="s">
        <v>23</v>
      </c>
      <c r="G54" s="142"/>
      <c r="H54" s="142"/>
      <c r="I54" s="207">
        <f>' Pol'!G28</f>
        <v>0</v>
      </c>
      <c r="J54" s="207"/>
    </row>
    <row r="55" spans="1:10" ht="25.5" customHeight="1" x14ac:dyDescent="0.2">
      <c r="A55" s="129"/>
      <c r="B55" s="131" t="s">
        <v>66</v>
      </c>
      <c r="C55" s="208" t="s">
        <v>67</v>
      </c>
      <c r="D55" s="209"/>
      <c r="E55" s="209"/>
      <c r="F55" s="141" t="s">
        <v>24</v>
      </c>
      <c r="G55" s="142"/>
      <c r="H55" s="142"/>
      <c r="I55" s="207">
        <f>' Pol'!G33</f>
        <v>0</v>
      </c>
      <c r="J55" s="207"/>
    </row>
    <row r="56" spans="1:10" ht="25.5" customHeight="1" x14ac:dyDescent="0.2">
      <c r="A56" s="129"/>
      <c r="B56" s="131" t="s">
        <v>68</v>
      </c>
      <c r="C56" s="208" t="s">
        <v>69</v>
      </c>
      <c r="D56" s="209"/>
      <c r="E56" s="209"/>
      <c r="F56" s="141" t="s">
        <v>24</v>
      </c>
      <c r="G56" s="142"/>
      <c r="H56" s="142"/>
      <c r="I56" s="207">
        <f>' Pol'!G36</f>
        <v>0</v>
      </c>
      <c r="J56" s="207"/>
    </row>
    <row r="57" spans="1:10" ht="25.5" customHeight="1" x14ac:dyDescent="0.2">
      <c r="A57" s="129"/>
      <c r="B57" s="131" t="s">
        <v>70</v>
      </c>
      <c r="C57" s="208" t="s">
        <v>71</v>
      </c>
      <c r="D57" s="209"/>
      <c r="E57" s="209"/>
      <c r="F57" s="141" t="s">
        <v>24</v>
      </c>
      <c r="G57" s="142"/>
      <c r="H57" s="142"/>
      <c r="I57" s="207">
        <f>' Pol'!G45</f>
        <v>0</v>
      </c>
      <c r="J57" s="207"/>
    </row>
    <row r="58" spans="1:10" ht="25.5" customHeight="1" x14ac:dyDescent="0.2">
      <c r="A58" s="129"/>
      <c r="B58" s="131" t="s">
        <v>72</v>
      </c>
      <c r="C58" s="208" t="s">
        <v>73</v>
      </c>
      <c r="D58" s="209"/>
      <c r="E58" s="209"/>
      <c r="F58" s="141" t="s">
        <v>24</v>
      </c>
      <c r="G58" s="142"/>
      <c r="H58" s="142"/>
      <c r="I58" s="207">
        <f>' Pol'!G50</f>
        <v>0</v>
      </c>
      <c r="J58" s="207"/>
    </row>
    <row r="59" spans="1:10" ht="25.5" customHeight="1" x14ac:dyDescent="0.2">
      <c r="A59" s="129"/>
      <c r="B59" s="138" t="s">
        <v>74</v>
      </c>
      <c r="C59" s="211" t="s">
        <v>75</v>
      </c>
      <c r="D59" s="212"/>
      <c r="E59" s="212"/>
      <c r="F59" s="143" t="s">
        <v>24</v>
      </c>
      <c r="G59" s="144"/>
      <c r="H59" s="144"/>
      <c r="I59" s="210">
        <f>' Pol'!G55</f>
        <v>0</v>
      </c>
      <c r="J59" s="210"/>
    </row>
    <row r="60" spans="1:10" ht="25.5" customHeight="1" x14ac:dyDescent="0.2">
      <c r="A60" s="130"/>
      <c r="B60" s="134" t="s">
        <v>1</v>
      </c>
      <c r="C60" s="134"/>
      <c r="D60" s="135"/>
      <c r="E60" s="135"/>
      <c r="F60" s="145"/>
      <c r="G60" s="146"/>
      <c r="H60" s="146"/>
      <c r="I60" s="213">
        <f>SUM(I47:I59)</f>
        <v>0</v>
      </c>
      <c r="J60" s="213"/>
    </row>
    <row r="61" spans="1:10" x14ac:dyDescent="0.2">
      <c r="F61" s="147"/>
      <c r="G61" s="103"/>
      <c r="H61" s="147"/>
      <c r="I61" s="103"/>
      <c r="J61" s="103"/>
    </row>
    <row r="62" spans="1:10" x14ac:dyDescent="0.2">
      <c r="F62" s="147"/>
      <c r="G62" s="103"/>
      <c r="H62" s="147"/>
      <c r="I62" s="103"/>
      <c r="J62" s="103"/>
    </row>
    <row r="63" spans="1:10" x14ac:dyDescent="0.2">
      <c r="F63" s="147"/>
      <c r="G63" s="103"/>
      <c r="H63" s="147"/>
      <c r="I63" s="103"/>
      <c r="J6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8"/>
  <sheetViews>
    <sheetView tabSelected="1" topLeftCell="A36" workbookViewId="0">
      <selection activeCell="E44" sqref="E44"/>
    </sheetView>
  </sheetViews>
  <sheetFormatPr defaultRowHeight="12.75" outlineLevelRow="1" x14ac:dyDescent="0.2"/>
  <cols>
    <col min="1" max="1" width="4.140625" customWidth="1"/>
    <col min="2" max="2" width="14.42578125" style="102" customWidth="1"/>
    <col min="3" max="3" width="38.140625" style="102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64" t="s">
        <v>6</v>
      </c>
      <c r="B1" s="264"/>
      <c r="C1" s="264"/>
      <c r="D1" s="264"/>
      <c r="E1" s="264"/>
      <c r="F1" s="264"/>
      <c r="G1" s="264"/>
      <c r="AE1" t="s">
        <v>79</v>
      </c>
    </row>
    <row r="2" spans="1:60" ht="24.95" customHeight="1" x14ac:dyDescent="0.2">
      <c r="A2" s="152" t="s">
        <v>78</v>
      </c>
      <c r="B2" s="150"/>
      <c r="C2" s="265" t="s">
        <v>45</v>
      </c>
      <c r="D2" s="266"/>
      <c r="E2" s="266"/>
      <c r="F2" s="266"/>
      <c r="G2" s="267"/>
      <c r="AE2" t="s">
        <v>80</v>
      </c>
    </row>
    <row r="3" spans="1:60" ht="24.95" hidden="1" customHeight="1" x14ac:dyDescent="0.2">
      <c r="A3" s="153" t="s">
        <v>7</v>
      </c>
      <c r="B3" s="151"/>
      <c r="C3" s="268"/>
      <c r="D3" s="268"/>
      <c r="E3" s="268"/>
      <c r="F3" s="268"/>
      <c r="G3" s="269"/>
      <c r="AE3" t="s">
        <v>81</v>
      </c>
    </row>
    <row r="4" spans="1:60" ht="24.95" hidden="1" customHeight="1" x14ac:dyDescent="0.2">
      <c r="A4" s="153" t="s">
        <v>8</v>
      </c>
      <c r="B4" s="151"/>
      <c r="C4" s="270"/>
      <c r="D4" s="268"/>
      <c r="E4" s="268"/>
      <c r="F4" s="268"/>
      <c r="G4" s="269"/>
      <c r="AE4" t="s">
        <v>82</v>
      </c>
    </row>
    <row r="5" spans="1:60" hidden="1" x14ac:dyDescent="0.2">
      <c r="A5" s="154" t="s">
        <v>83</v>
      </c>
      <c r="B5" s="155"/>
      <c r="C5" s="156"/>
      <c r="D5" s="157"/>
      <c r="E5" s="157"/>
      <c r="F5" s="157"/>
      <c r="G5" s="158"/>
      <c r="AE5" t="s">
        <v>84</v>
      </c>
    </row>
    <row r="7" spans="1:60" ht="38.25" x14ac:dyDescent="0.2">
      <c r="A7" s="163" t="s">
        <v>85</v>
      </c>
      <c r="B7" s="164" t="s">
        <v>86</v>
      </c>
      <c r="C7" s="164" t="s">
        <v>87</v>
      </c>
      <c r="D7" s="163" t="s">
        <v>88</v>
      </c>
      <c r="E7" s="163" t="s">
        <v>89</v>
      </c>
      <c r="F7" s="159" t="s">
        <v>90</v>
      </c>
      <c r="G7" s="180" t="s">
        <v>28</v>
      </c>
      <c r="H7" s="181" t="s">
        <v>29</v>
      </c>
      <c r="I7" s="181" t="s">
        <v>91</v>
      </c>
      <c r="J7" s="181" t="s">
        <v>30</v>
      </c>
      <c r="K7" s="181" t="s">
        <v>92</v>
      </c>
      <c r="L7" s="181" t="s">
        <v>93</v>
      </c>
      <c r="M7" s="181" t="s">
        <v>94</v>
      </c>
      <c r="N7" s="181" t="s">
        <v>95</v>
      </c>
      <c r="O7" s="181" t="s">
        <v>96</v>
      </c>
      <c r="P7" s="181" t="s">
        <v>97</v>
      </c>
      <c r="Q7" s="181" t="s">
        <v>98</v>
      </c>
      <c r="R7" s="181" t="s">
        <v>99</v>
      </c>
      <c r="S7" s="181" t="s">
        <v>100</v>
      </c>
      <c r="T7" s="181" t="s">
        <v>101</v>
      </c>
      <c r="U7" s="166" t="s">
        <v>102</v>
      </c>
    </row>
    <row r="8" spans="1:60" x14ac:dyDescent="0.2">
      <c r="A8" s="182" t="s">
        <v>103</v>
      </c>
      <c r="B8" s="183" t="s">
        <v>50</v>
      </c>
      <c r="C8" s="184" t="s">
        <v>51</v>
      </c>
      <c r="D8" s="185"/>
      <c r="E8" s="186"/>
      <c r="F8" s="187"/>
      <c r="G8" s="187">
        <f>SUMIF(AE9:AE9,"&lt;&gt;NOR",G9:G9)</f>
        <v>0</v>
      </c>
      <c r="H8" s="187"/>
      <c r="I8" s="187">
        <f>SUM(I9:I9)</f>
        <v>0</v>
      </c>
      <c r="J8" s="187"/>
      <c r="K8" s="187">
        <f>SUM(K9:K9)</f>
        <v>0</v>
      </c>
      <c r="L8" s="187"/>
      <c r="M8" s="187">
        <f>SUM(M9:M9)</f>
        <v>0</v>
      </c>
      <c r="N8" s="165"/>
      <c r="O8" s="165">
        <f>SUM(O9:O9)</f>
        <v>2.8188900000000001</v>
      </c>
      <c r="P8" s="165"/>
      <c r="Q8" s="165">
        <f>SUM(Q9:Q9)</f>
        <v>0</v>
      </c>
      <c r="R8" s="165"/>
      <c r="S8" s="165"/>
      <c r="T8" s="182"/>
      <c r="U8" s="165">
        <f>SUM(U9:U9)</f>
        <v>9.2799999999999994</v>
      </c>
      <c r="AE8" t="s">
        <v>104</v>
      </c>
    </row>
    <row r="9" spans="1:60" ht="22.5" outlineLevel="1" x14ac:dyDescent="0.2">
      <c r="A9" s="161">
        <v>1</v>
      </c>
      <c r="B9" s="167" t="s">
        <v>105</v>
      </c>
      <c r="C9" s="200" t="s">
        <v>106</v>
      </c>
      <c r="D9" s="169" t="s">
        <v>107</v>
      </c>
      <c r="E9" s="175">
        <v>0.96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0">
        <v>2.93634</v>
      </c>
      <c r="O9" s="170">
        <f>ROUND(E9*N9,5)</f>
        <v>2.8188900000000001</v>
      </c>
      <c r="P9" s="170">
        <v>0</v>
      </c>
      <c r="Q9" s="170">
        <f>ROUND(E9*P9,5)</f>
        <v>0</v>
      </c>
      <c r="R9" s="170"/>
      <c r="S9" s="170"/>
      <c r="T9" s="171">
        <v>9.66296</v>
      </c>
      <c r="U9" s="170">
        <f>ROUND(E9*T9,2)</f>
        <v>9.2799999999999994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108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x14ac:dyDescent="0.2">
      <c r="A10" s="162" t="s">
        <v>103</v>
      </c>
      <c r="B10" s="168" t="s">
        <v>52</v>
      </c>
      <c r="C10" s="201" t="s">
        <v>53</v>
      </c>
      <c r="D10" s="172"/>
      <c r="E10" s="176"/>
      <c r="F10" s="179"/>
      <c r="G10" s="179">
        <f>SUMIF(AE11:AE11,"&lt;&gt;NOR",G11:G11)</f>
        <v>0</v>
      </c>
      <c r="H10" s="179"/>
      <c r="I10" s="179">
        <f>SUM(I11:I11)</f>
        <v>0</v>
      </c>
      <c r="J10" s="179"/>
      <c r="K10" s="179">
        <f>SUM(K11:K11)</f>
        <v>0</v>
      </c>
      <c r="L10" s="179"/>
      <c r="M10" s="179">
        <f>SUM(M11:M11)</f>
        <v>0</v>
      </c>
      <c r="N10" s="173"/>
      <c r="O10" s="173">
        <f>SUM(O11:O11)</f>
        <v>0.48874000000000001</v>
      </c>
      <c r="P10" s="173"/>
      <c r="Q10" s="173">
        <f>SUM(Q11:Q11)</f>
        <v>0</v>
      </c>
      <c r="R10" s="173"/>
      <c r="S10" s="173"/>
      <c r="T10" s="174"/>
      <c r="U10" s="173">
        <f>SUM(U11:U11)</f>
        <v>18.27</v>
      </c>
      <c r="AE10" t="s">
        <v>104</v>
      </c>
    </row>
    <row r="11" spans="1:60" outlineLevel="1" x14ac:dyDescent="0.2">
      <c r="A11" s="161">
        <v>2</v>
      </c>
      <c r="B11" s="167" t="s">
        <v>109</v>
      </c>
      <c r="C11" s="200" t="s">
        <v>110</v>
      </c>
      <c r="D11" s="169" t="s">
        <v>111</v>
      </c>
      <c r="E11" s="175">
        <v>3.5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0">
        <v>0.13963999999999999</v>
      </c>
      <c r="O11" s="170">
        <f>ROUND(E11*N11,5)</f>
        <v>0.48874000000000001</v>
      </c>
      <c r="P11" s="170">
        <v>0</v>
      </c>
      <c r="Q11" s="170">
        <f>ROUND(E11*P11,5)</f>
        <v>0</v>
      </c>
      <c r="R11" s="170"/>
      <c r="S11" s="170"/>
      <c r="T11" s="171">
        <v>5.2212500000000004</v>
      </c>
      <c r="U11" s="170">
        <f>ROUND(E11*T11,2)</f>
        <v>18.27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108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x14ac:dyDescent="0.2">
      <c r="A12" s="162" t="s">
        <v>103</v>
      </c>
      <c r="B12" s="168" t="s">
        <v>54</v>
      </c>
      <c r="C12" s="201" t="s">
        <v>55</v>
      </c>
      <c r="D12" s="172"/>
      <c r="E12" s="176"/>
      <c r="F12" s="179"/>
      <c r="G12" s="179">
        <f>SUMIF(AE13:AE13,"&lt;&gt;NOR",G13:G13)</f>
        <v>0</v>
      </c>
      <c r="H12" s="179"/>
      <c r="I12" s="179">
        <f>SUM(I13:I13)</f>
        <v>0</v>
      </c>
      <c r="J12" s="179"/>
      <c r="K12" s="179">
        <f>SUM(K13:K13)</f>
        <v>0</v>
      </c>
      <c r="L12" s="179"/>
      <c r="M12" s="179">
        <f>SUM(M13:M13)</f>
        <v>0</v>
      </c>
      <c r="N12" s="173"/>
      <c r="O12" s="173">
        <f>SUM(O13:O13)</f>
        <v>3.871</v>
      </c>
      <c r="P12" s="173"/>
      <c r="Q12" s="173">
        <f>SUM(Q13:Q13)</f>
        <v>0</v>
      </c>
      <c r="R12" s="173"/>
      <c r="S12" s="173"/>
      <c r="T12" s="174"/>
      <c r="U12" s="173">
        <f>SUM(U13:U13)</f>
        <v>53.09</v>
      </c>
      <c r="AE12" t="s">
        <v>104</v>
      </c>
    </row>
    <row r="13" spans="1:60" outlineLevel="1" x14ac:dyDescent="0.2">
      <c r="A13" s="161">
        <v>3</v>
      </c>
      <c r="B13" s="167" t="s">
        <v>112</v>
      </c>
      <c r="C13" s="200" t="s">
        <v>113</v>
      </c>
      <c r="D13" s="169" t="s">
        <v>114</v>
      </c>
      <c r="E13" s="175">
        <v>110.6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0">
        <v>3.5000000000000003E-2</v>
      </c>
      <c r="O13" s="170">
        <f>ROUND(E13*N13,5)</f>
        <v>3.871</v>
      </c>
      <c r="P13" s="170">
        <v>0</v>
      </c>
      <c r="Q13" s="170">
        <f>ROUND(E13*P13,5)</f>
        <v>0</v>
      </c>
      <c r="R13" s="170"/>
      <c r="S13" s="170"/>
      <c r="T13" s="171">
        <v>0.48</v>
      </c>
      <c r="U13" s="170">
        <f>ROUND(E13*T13,2)</f>
        <v>53.09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115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x14ac:dyDescent="0.2">
      <c r="A14" s="162" t="s">
        <v>103</v>
      </c>
      <c r="B14" s="168" t="s">
        <v>56</v>
      </c>
      <c r="C14" s="201" t="s">
        <v>57</v>
      </c>
      <c r="D14" s="172"/>
      <c r="E14" s="176"/>
      <c r="F14" s="179"/>
      <c r="G14" s="179">
        <f>SUMIF(AE15:AE16,"&lt;&gt;NOR",G15:G16)</f>
        <v>0</v>
      </c>
      <c r="H14" s="179"/>
      <c r="I14" s="179">
        <f>SUM(I15:I16)</f>
        <v>0</v>
      </c>
      <c r="J14" s="179"/>
      <c r="K14" s="179">
        <f>SUM(K15:K16)</f>
        <v>0</v>
      </c>
      <c r="L14" s="179"/>
      <c r="M14" s="179">
        <f>SUM(M15:M16)</f>
        <v>0</v>
      </c>
      <c r="N14" s="173"/>
      <c r="O14" s="173">
        <f>SUM(O15:O16)</f>
        <v>0.15215999999999999</v>
      </c>
      <c r="P14" s="173"/>
      <c r="Q14" s="173">
        <f>SUM(Q15:Q16)</f>
        <v>0</v>
      </c>
      <c r="R14" s="173"/>
      <c r="S14" s="173"/>
      <c r="T14" s="174"/>
      <c r="U14" s="173">
        <f>SUM(U15:U16)</f>
        <v>2.63</v>
      </c>
      <c r="AE14" t="s">
        <v>104</v>
      </c>
    </row>
    <row r="15" spans="1:60" outlineLevel="1" x14ac:dyDescent="0.2">
      <c r="A15" s="161">
        <v>4</v>
      </c>
      <c r="B15" s="167" t="s">
        <v>116</v>
      </c>
      <c r="C15" s="200" t="s">
        <v>117</v>
      </c>
      <c r="D15" s="169" t="s">
        <v>114</v>
      </c>
      <c r="E15" s="175">
        <v>24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0">
        <v>4.0000000000000003E-5</v>
      </c>
      <c r="O15" s="170">
        <f>ROUND(E15*N15,5)</f>
        <v>9.6000000000000002E-4</v>
      </c>
      <c r="P15" s="170">
        <v>0</v>
      </c>
      <c r="Q15" s="170">
        <f>ROUND(E15*P15,5)</f>
        <v>0</v>
      </c>
      <c r="R15" s="170"/>
      <c r="S15" s="170"/>
      <c r="T15" s="171">
        <v>7.8E-2</v>
      </c>
      <c r="U15" s="170">
        <f>ROUND(E15*T15,2)</f>
        <v>1.87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115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5</v>
      </c>
      <c r="B16" s="167" t="s">
        <v>118</v>
      </c>
      <c r="C16" s="200" t="s">
        <v>119</v>
      </c>
      <c r="D16" s="169" t="s">
        <v>114</v>
      </c>
      <c r="E16" s="175">
        <v>3.6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0">
        <v>4.2000000000000003E-2</v>
      </c>
      <c r="O16" s="170">
        <f>ROUND(E16*N16,5)</f>
        <v>0.1512</v>
      </c>
      <c r="P16" s="170">
        <v>0</v>
      </c>
      <c r="Q16" s="170">
        <f>ROUND(E16*P16,5)</f>
        <v>0</v>
      </c>
      <c r="R16" s="170"/>
      <c r="S16" s="170"/>
      <c r="T16" s="171">
        <v>0.21</v>
      </c>
      <c r="U16" s="170">
        <f>ROUND(E16*T16,2)</f>
        <v>0.76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115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x14ac:dyDescent="0.2">
      <c r="A17" s="162" t="s">
        <v>103</v>
      </c>
      <c r="B17" s="168" t="s">
        <v>58</v>
      </c>
      <c r="C17" s="201" t="s">
        <v>59</v>
      </c>
      <c r="D17" s="172"/>
      <c r="E17" s="176"/>
      <c r="F17" s="179"/>
      <c r="G17" s="179">
        <f>SUMIF(AE18:AE19,"&lt;&gt;NOR",G18:G19)</f>
        <v>0</v>
      </c>
      <c r="H17" s="179"/>
      <c r="I17" s="179">
        <f>SUM(I18:I19)</f>
        <v>0</v>
      </c>
      <c r="J17" s="179"/>
      <c r="K17" s="179">
        <f>SUM(K18:K19)</f>
        <v>0</v>
      </c>
      <c r="L17" s="179"/>
      <c r="M17" s="179">
        <f>SUM(M18:M19)</f>
        <v>0</v>
      </c>
      <c r="N17" s="173"/>
      <c r="O17" s="173">
        <f>SUM(O18:O19)</f>
        <v>6.0039999999999996</v>
      </c>
      <c r="P17" s="173"/>
      <c r="Q17" s="173">
        <f>SUM(Q18:Q19)</f>
        <v>0</v>
      </c>
      <c r="R17" s="173"/>
      <c r="S17" s="173"/>
      <c r="T17" s="174"/>
      <c r="U17" s="173">
        <f>SUM(U18:U19)</f>
        <v>96.47</v>
      </c>
      <c r="AE17" t="s">
        <v>104</v>
      </c>
    </row>
    <row r="18" spans="1:60" outlineLevel="1" x14ac:dyDescent="0.2">
      <c r="A18" s="161">
        <v>6</v>
      </c>
      <c r="B18" s="167" t="s">
        <v>120</v>
      </c>
      <c r="C18" s="200" t="s">
        <v>121</v>
      </c>
      <c r="D18" s="169" t="s">
        <v>114</v>
      </c>
      <c r="E18" s="175">
        <v>158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0">
        <v>3.7470000000000003E-2</v>
      </c>
      <c r="O18" s="170">
        <f>ROUND(E18*N18,5)</f>
        <v>5.9202599999999999</v>
      </c>
      <c r="P18" s="170">
        <v>0</v>
      </c>
      <c r="Q18" s="170">
        <f>ROUND(E18*P18,5)</f>
        <v>0</v>
      </c>
      <c r="R18" s="170"/>
      <c r="S18" s="170"/>
      <c r="T18" s="171">
        <v>0.40060000000000001</v>
      </c>
      <c r="U18" s="170">
        <f>ROUND(E18*T18,2)</f>
        <v>63.29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115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ht="22.5" outlineLevel="1" x14ac:dyDescent="0.2">
      <c r="A19" s="161">
        <v>7</v>
      </c>
      <c r="B19" s="167" t="s">
        <v>122</v>
      </c>
      <c r="C19" s="200" t="s">
        <v>123</v>
      </c>
      <c r="D19" s="169" t="s">
        <v>114</v>
      </c>
      <c r="E19" s="175">
        <v>158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0">
        <v>5.2999999999999998E-4</v>
      </c>
      <c r="O19" s="170">
        <f>ROUND(E19*N19,5)</f>
        <v>8.3739999999999995E-2</v>
      </c>
      <c r="P19" s="170">
        <v>0</v>
      </c>
      <c r="Q19" s="170">
        <f>ROUND(E19*P19,5)</f>
        <v>0</v>
      </c>
      <c r="R19" s="170"/>
      <c r="S19" s="170"/>
      <c r="T19" s="171">
        <v>0.21</v>
      </c>
      <c r="U19" s="170">
        <f>ROUND(E19*T19,2)</f>
        <v>33.18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115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x14ac:dyDescent="0.2">
      <c r="A20" s="162" t="s">
        <v>103</v>
      </c>
      <c r="B20" s="168" t="s">
        <v>60</v>
      </c>
      <c r="C20" s="201" t="s">
        <v>61</v>
      </c>
      <c r="D20" s="172"/>
      <c r="E20" s="176"/>
      <c r="F20" s="179"/>
      <c r="G20" s="179">
        <f>SUMIF(AE21:AE24,"&lt;&gt;NOR",G21:G24)</f>
        <v>0</v>
      </c>
      <c r="H20" s="179"/>
      <c r="I20" s="179">
        <f>SUM(I21:I24)</f>
        <v>0</v>
      </c>
      <c r="J20" s="179"/>
      <c r="K20" s="179">
        <f>SUM(K21:K24)</f>
        <v>0</v>
      </c>
      <c r="L20" s="179"/>
      <c r="M20" s="179">
        <f>SUM(M21:M24)</f>
        <v>0</v>
      </c>
      <c r="N20" s="173"/>
      <c r="O20" s="173">
        <f>SUM(O21:O24)</f>
        <v>0.34200000000000003</v>
      </c>
      <c r="P20" s="173"/>
      <c r="Q20" s="173">
        <f>SUM(Q21:Q24)</f>
        <v>0</v>
      </c>
      <c r="R20" s="173"/>
      <c r="S20" s="173"/>
      <c r="T20" s="174"/>
      <c r="U20" s="173">
        <f>SUM(U21:U24)</f>
        <v>41.400000000000006</v>
      </c>
      <c r="AE20" t="s">
        <v>104</v>
      </c>
    </row>
    <row r="21" spans="1:60" outlineLevel="1" x14ac:dyDescent="0.2">
      <c r="A21" s="161">
        <v>8</v>
      </c>
      <c r="B21" s="167" t="s">
        <v>124</v>
      </c>
      <c r="C21" s="200" t="s">
        <v>125</v>
      </c>
      <c r="D21" s="169" t="s">
        <v>114</v>
      </c>
      <c r="E21" s="175">
        <v>180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0">
        <v>0</v>
      </c>
      <c r="O21" s="170">
        <f>ROUND(E21*N21,5)</f>
        <v>0</v>
      </c>
      <c r="P21" s="170">
        <v>0</v>
      </c>
      <c r="Q21" s="170">
        <f>ROUND(E21*P21,5)</f>
        <v>0</v>
      </c>
      <c r="R21" s="170"/>
      <c r="S21" s="170"/>
      <c r="T21" s="171">
        <v>0.121</v>
      </c>
      <c r="U21" s="170">
        <f>ROUND(E21*T21,2)</f>
        <v>21.78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115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9</v>
      </c>
      <c r="B22" s="167" t="s">
        <v>126</v>
      </c>
      <c r="C22" s="200" t="s">
        <v>127</v>
      </c>
      <c r="D22" s="169" t="s">
        <v>114</v>
      </c>
      <c r="E22" s="175">
        <v>180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0">
        <v>0</v>
      </c>
      <c r="O22" s="170">
        <f>ROUND(E22*N22,5)</f>
        <v>0</v>
      </c>
      <c r="P22" s="170">
        <v>0</v>
      </c>
      <c r="Q22" s="170">
        <f>ROUND(E22*P22,5)</f>
        <v>0</v>
      </c>
      <c r="R22" s="170"/>
      <c r="S22" s="170"/>
      <c r="T22" s="171">
        <v>9.5000000000000001E-2</v>
      </c>
      <c r="U22" s="170">
        <f>ROUND(E22*T22,2)</f>
        <v>17.100000000000001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115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>
        <v>10</v>
      </c>
      <c r="B23" s="167" t="s">
        <v>128</v>
      </c>
      <c r="C23" s="200" t="s">
        <v>129</v>
      </c>
      <c r="D23" s="169" t="s">
        <v>114</v>
      </c>
      <c r="E23" s="175">
        <v>360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0">
        <v>9.5E-4</v>
      </c>
      <c r="O23" s="170">
        <f>ROUND(E23*N23,5)</f>
        <v>0.34200000000000003</v>
      </c>
      <c r="P23" s="170">
        <v>0</v>
      </c>
      <c r="Q23" s="170">
        <f>ROUND(E23*P23,5)</f>
        <v>0</v>
      </c>
      <c r="R23" s="170"/>
      <c r="S23" s="170"/>
      <c r="T23" s="171">
        <v>7.0000000000000001E-3</v>
      </c>
      <c r="U23" s="170">
        <f>ROUND(E23*T23,2)</f>
        <v>2.52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115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11</v>
      </c>
      <c r="B24" s="167" t="s">
        <v>130</v>
      </c>
      <c r="C24" s="200" t="s">
        <v>131</v>
      </c>
      <c r="D24" s="169" t="s">
        <v>132</v>
      </c>
      <c r="E24" s="175">
        <v>1800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0">
        <v>0</v>
      </c>
      <c r="O24" s="170">
        <f>ROUND(E24*N24,5)</f>
        <v>0</v>
      </c>
      <c r="P24" s="170">
        <v>0</v>
      </c>
      <c r="Q24" s="170">
        <f>ROUND(E24*P24,5)</f>
        <v>0</v>
      </c>
      <c r="R24" s="170"/>
      <c r="S24" s="170"/>
      <c r="T24" s="171">
        <v>0</v>
      </c>
      <c r="U24" s="170">
        <f>ROUND(E24*T24,2)</f>
        <v>0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115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x14ac:dyDescent="0.2">
      <c r="A25" s="162" t="s">
        <v>103</v>
      </c>
      <c r="B25" s="168" t="s">
        <v>62</v>
      </c>
      <c r="C25" s="201" t="s">
        <v>63</v>
      </c>
      <c r="D25" s="172"/>
      <c r="E25" s="176"/>
      <c r="F25" s="179"/>
      <c r="G25" s="179">
        <f>SUMIF(AE26:AE27,"&lt;&gt;NOR",G26:G27)</f>
        <v>0</v>
      </c>
      <c r="H25" s="179"/>
      <c r="I25" s="179">
        <f>SUM(I26:I27)</f>
        <v>0</v>
      </c>
      <c r="J25" s="179"/>
      <c r="K25" s="179">
        <f>SUM(K26:K27)</f>
        <v>0</v>
      </c>
      <c r="L25" s="179"/>
      <c r="M25" s="179">
        <f>SUM(M26:M27)</f>
        <v>0</v>
      </c>
      <c r="N25" s="173"/>
      <c r="O25" s="173">
        <f>SUM(O26:O27)</f>
        <v>2.1600000000000001E-2</v>
      </c>
      <c r="P25" s="173"/>
      <c r="Q25" s="173">
        <f>SUM(Q26:Q27)</f>
        <v>0.98946000000000001</v>
      </c>
      <c r="R25" s="173"/>
      <c r="S25" s="173"/>
      <c r="T25" s="174"/>
      <c r="U25" s="173">
        <f>SUM(U26:U27)</f>
        <v>12.48</v>
      </c>
      <c r="AE25" t="s">
        <v>104</v>
      </c>
    </row>
    <row r="26" spans="1:60" outlineLevel="1" x14ac:dyDescent="0.2">
      <c r="A26" s="161">
        <v>12</v>
      </c>
      <c r="B26" s="167" t="s">
        <v>133</v>
      </c>
      <c r="C26" s="200" t="s">
        <v>134</v>
      </c>
      <c r="D26" s="169" t="s">
        <v>114</v>
      </c>
      <c r="E26" s="175">
        <v>20.5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0">
        <v>1E-3</v>
      </c>
      <c r="O26" s="170">
        <f>ROUND(E26*N26,5)</f>
        <v>2.0500000000000001E-2</v>
      </c>
      <c r="P26" s="170">
        <v>3.492E-2</v>
      </c>
      <c r="Q26" s="170">
        <f>ROUND(E26*P26,5)</f>
        <v>0.71586000000000005</v>
      </c>
      <c r="R26" s="170"/>
      <c r="S26" s="170"/>
      <c r="T26" s="171">
        <v>0.52100000000000002</v>
      </c>
      <c r="U26" s="170">
        <f>ROUND(E26*T26,2)</f>
        <v>10.68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115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13</v>
      </c>
      <c r="B27" s="167" t="s">
        <v>135</v>
      </c>
      <c r="C27" s="200" t="s">
        <v>136</v>
      </c>
      <c r="D27" s="169" t="s">
        <v>107</v>
      </c>
      <c r="E27" s="175">
        <v>1.9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0">
        <v>5.8E-4</v>
      </c>
      <c r="O27" s="170">
        <f>ROUND(E27*N27,5)</f>
        <v>1.1000000000000001E-3</v>
      </c>
      <c r="P27" s="170">
        <v>0.14399999999999999</v>
      </c>
      <c r="Q27" s="170">
        <f>ROUND(E27*P27,5)</f>
        <v>0.27360000000000001</v>
      </c>
      <c r="R27" s="170"/>
      <c r="S27" s="170"/>
      <c r="T27" s="171">
        <v>0.94699999999999995</v>
      </c>
      <c r="U27" s="170">
        <f>ROUND(E27*T27,2)</f>
        <v>1.8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115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x14ac:dyDescent="0.2">
      <c r="A28" s="162" t="s">
        <v>103</v>
      </c>
      <c r="B28" s="168" t="s">
        <v>64</v>
      </c>
      <c r="C28" s="201" t="s">
        <v>65</v>
      </c>
      <c r="D28" s="172"/>
      <c r="E28" s="176"/>
      <c r="F28" s="179"/>
      <c r="G28" s="179">
        <f>SUMIF(AE29:AE32,"&lt;&gt;NOR",G29:G32)</f>
        <v>0</v>
      </c>
      <c r="H28" s="179"/>
      <c r="I28" s="179">
        <f>SUM(I29:I32)</f>
        <v>0</v>
      </c>
      <c r="J28" s="179"/>
      <c r="K28" s="179">
        <f>SUM(K29:K32)</f>
        <v>0</v>
      </c>
      <c r="L28" s="179"/>
      <c r="M28" s="179">
        <f>SUM(M29:M32)</f>
        <v>0</v>
      </c>
      <c r="N28" s="173"/>
      <c r="O28" s="173">
        <f>SUM(O29:O32)</f>
        <v>9.9540000000000003E-2</v>
      </c>
      <c r="P28" s="173"/>
      <c r="Q28" s="173">
        <f>SUM(Q29:Q32)</f>
        <v>14.536</v>
      </c>
      <c r="R28" s="173"/>
      <c r="S28" s="173"/>
      <c r="T28" s="174"/>
      <c r="U28" s="173">
        <f>SUM(U29:U32)</f>
        <v>101.27</v>
      </c>
      <c r="AE28" t="s">
        <v>104</v>
      </c>
    </row>
    <row r="29" spans="1:60" outlineLevel="1" x14ac:dyDescent="0.2">
      <c r="A29" s="161">
        <v>14</v>
      </c>
      <c r="B29" s="167" t="s">
        <v>137</v>
      </c>
      <c r="C29" s="200" t="s">
        <v>138</v>
      </c>
      <c r="D29" s="169" t="s">
        <v>114</v>
      </c>
      <c r="E29" s="175">
        <v>158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0">
        <v>0</v>
      </c>
      <c r="O29" s="170">
        <f>ROUND(E29*N29,5)</f>
        <v>0</v>
      </c>
      <c r="P29" s="170">
        <v>9.1999999999999998E-2</v>
      </c>
      <c r="Q29" s="170">
        <f>ROUND(E29*P29,5)</f>
        <v>14.536</v>
      </c>
      <c r="R29" s="170"/>
      <c r="S29" s="170"/>
      <c r="T29" s="171">
        <v>0.51622000000000001</v>
      </c>
      <c r="U29" s="170">
        <f>ROUND(E29*T29,2)</f>
        <v>81.56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108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15</v>
      </c>
      <c r="B30" s="167" t="s">
        <v>139</v>
      </c>
      <c r="C30" s="200" t="s">
        <v>140</v>
      </c>
      <c r="D30" s="169" t="s">
        <v>141</v>
      </c>
      <c r="E30" s="175">
        <v>110.6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15</v>
      </c>
      <c r="M30" s="178">
        <f>G30*(1+L30/100)</f>
        <v>0</v>
      </c>
      <c r="N30" s="170">
        <v>8.9999999999999998E-4</v>
      </c>
      <c r="O30" s="170">
        <f>ROUND(E30*N30,5)</f>
        <v>9.9540000000000003E-2</v>
      </c>
      <c r="P30" s="170">
        <v>0</v>
      </c>
      <c r="Q30" s="170">
        <f>ROUND(E30*P30,5)</f>
        <v>0</v>
      </c>
      <c r="R30" s="170"/>
      <c r="S30" s="170"/>
      <c r="T30" s="171">
        <v>0</v>
      </c>
      <c r="U30" s="170">
        <f>ROUND(E30*T30,2)</f>
        <v>0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142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16</v>
      </c>
      <c r="B31" s="167" t="s">
        <v>143</v>
      </c>
      <c r="C31" s="200" t="s">
        <v>144</v>
      </c>
      <c r="D31" s="169" t="s">
        <v>145</v>
      </c>
      <c r="E31" s="175">
        <v>7.96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0">
        <v>0</v>
      </c>
      <c r="O31" s="170">
        <f>ROUND(E31*N31,5)</f>
        <v>0</v>
      </c>
      <c r="P31" s="170">
        <v>0</v>
      </c>
      <c r="Q31" s="170">
        <f>ROUND(E31*P31,5)</f>
        <v>0</v>
      </c>
      <c r="R31" s="170"/>
      <c r="S31" s="170"/>
      <c r="T31" s="171">
        <v>2.4700000000000002</v>
      </c>
      <c r="U31" s="170">
        <f>ROUND(E31*T31,2)</f>
        <v>19.66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108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17</v>
      </c>
      <c r="B32" s="167" t="s">
        <v>146</v>
      </c>
      <c r="C32" s="200" t="s">
        <v>147</v>
      </c>
      <c r="D32" s="169" t="s">
        <v>145</v>
      </c>
      <c r="E32" s="175">
        <v>7.96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0">
        <v>0</v>
      </c>
      <c r="O32" s="170">
        <f>ROUND(E32*N32,5)</f>
        <v>0</v>
      </c>
      <c r="P32" s="170">
        <v>0</v>
      </c>
      <c r="Q32" s="170">
        <f>ROUND(E32*P32,5)</f>
        <v>0</v>
      </c>
      <c r="R32" s="170"/>
      <c r="S32" s="170"/>
      <c r="T32" s="171">
        <v>6.0000000000000001E-3</v>
      </c>
      <c r="U32" s="170">
        <f>ROUND(E32*T32,2)</f>
        <v>0.05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115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x14ac:dyDescent="0.2">
      <c r="A33" s="162" t="s">
        <v>103</v>
      </c>
      <c r="B33" s="168" t="s">
        <v>66</v>
      </c>
      <c r="C33" s="201" t="s">
        <v>67</v>
      </c>
      <c r="D33" s="172"/>
      <c r="E33" s="176"/>
      <c r="F33" s="179"/>
      <c r="G33" s="179">
        <f>SUMIF(AE34:AE35,"&lt;&gt;NOR",G34:G35)</f>
        <v>0</v>
      </c>
      <c r="H33" s="179"/>
      <c r="I33" s="179">
        <f>SUM(I34:I35)</f>
        <v>0</v>
      </c>
      <c r="J33" s="179"/>
      <c r="K33" s="179">
        <f>SUM(K34:K35)</f>
        <v>0</v>
      </c>
      <c r="L33" s="179"/>
      <c r="M33" s="179">
        <f>SUM(M34:M35)</f>
        <v>0</v>
      </c>
      <c r="N33" s="173"/>
      <c r="O33" s="173">
        <f>SUM(O34:O35)</f>
        <v>0</v>
      </c>
      <c r="P33" s="173"/>
      <c r="Q33" s="173">
        <f>SUM(Q34:Q35)</f>
        <v>0</v>
      </c>
      <c r="R33" s="173"/>
      <c r="S33" s="173"/>
      <c r="T33" s="174"/>
      <c r="U33" s="173">
        <f>SUM(U34:U35)</f>
        <v>0.7</v>
      </c>
      <c r="AE33" t="s">
        <v>104</v>
      </c>
    </row>
    <row r="34" spans="1:60" outlineLevel="1" x14ac:dyDescent="0.2">
      <c r="A34" s="161">
        <v>18</v>
      </c>
      <c r="B34" s="167" t="s">
        <v>148</v>
      </c>
      <c r="C34" s="200" t="s">
        <v>149</v>
      </c>
      <c r="D34" s="169" t="s">
        <v>114</v>
      </c>
      <c r="E34" s="175">
        <v>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0">
        <v>0</v>
      </c>
      <c r="O34" s="170">
        <f>ROUND(E34*N34,5)</f>
        <v>0</v>
      </c>
      <c r="P34" s="170">
        <v>0</v>
      </c>
      <c r="Q34" s="170">
        <f>ROUND(E34*P34,5)</f>
        <v>0</v>
      </c>
      <c r="R34" s="170"/>
      <c r="S34" s="170"/>
      <c r="T34" s="171">
        <v>0.26</v>
      </c>
      <c r="U34" s="170">
        <f>ROUND(E34*T34,2)</f>
        <v>0.52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115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ht="22.5" outlineLevel="1" x14ac:dyDescent="0.2">
      <c r="A35" s="161">
        <v>19</v>
      </c>
      <c r="B35" s="167" t="s">
        <v>150</v>
      </c>
      <c r="C35" s="200" t="s">
        <v>151</v>
      </c>
      <c r="D35" s="169" t="s">
        <v>145</v>
      </c>
      <c r="E35" s="175">
        <v>0.1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15</v>
      </c>
      <c r="M35" s="178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1.7509999999999999</v>
      </c>
      <c r="U35" s="170">
        <f>ROUND(E35*T35,2)</f>
        <v>0.18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115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x14ac:dyDescent="0.2">
      <c r="A36" s="162" t="s">
        <v>103</v>
      </c>
      <c r="B36" s="168" t="s">
        <v>68</v>
      </c>
      <c r="C36" s="201" t="s">
        <v>69</v>
      </c>
      <c r="D36" s="172"/>
      <c r="E36" s="176"/>
      <c r="F36" s="179"/>
      <c r="G36" s="179">
        <f>SUMIF(AE37:AE44,"&lt;&gt;NOR",G37:G44)</f>
        <v>0</v>
      </c>
      <c r="H36" s="179"/>
      <c r="I36" s="179">
        <f>SUM(I37:I44)</f>
        <v>0</v>
      </c>
      <c r="J36" s="179"/>
      <c r="K36" s="179">
        <f>SUM(K37:K44)</f>
        <v>0</v>
      </c>
      <c r="L36" s="179"/>
      <c r="M36" s="179">
        <f>SUM(M37:M44)</f>
        <v>0</v>
      </c>
      <c r="N36" s="173"/>
      <c r="O36" s="173">
        <f>SUM(O37:O44)</f>
        <v>9.0900000000000009E-2</v>
      </c>
      <c r="P36" s="173"/>
      <c r="Q36" s="173">
        <f>SUM(Q37:Q44)</f>
        <v>8.2019999999999996E-2</v>
      </c>
      <c r="R36" s="173"/>
      <c r="S36" s="173"/>
      <c r="T36" s="174"/>
      <c r="U36" s="173">
        <f>SUM(U37:U44)</f>
        <v>20.970000000000002</v>
      </c>
      <c r="AE36" t="s">
        <v>104</v>
      </c>
    </row>
    <row r="37" spans="1:60" ht="22.5" outlineLevel="1" x14ac:dyDescent="0.2">
      <c r="A37" s="161">
        <v>20</v>
      </c>
      <c r="B37" s="167" t="s">
        <v>152</v>
      </c>
      <c r="C37" s="200" t="s">
        <v>153</v>
      </c>
      <c r="D37" s="169" t="s">
        <v>154</v>
      </c>
      <c r="E37" s="175">
        <v>14</v>
      </c>
      <c r="F37" s="177"/>
      <c r="G37" s="178">
        <f t="shared" ref="G37:G44" si="0">ROUND(E37*F37,2)</f>
        <v>0</v>
      </c>
      <c r="H37" s="177"/>
      <c r="I37" s="178">
        <f t="shared" ref="I37:I44" si="1">ROUND(E37*H37,2)</f>
        <v>0</v>
      </c>
      <c r="J37" s="177"/>
      <c r="K37" s="178">
        <f t="shared" ref="K37:K44" si="2">ROUND(E37*J37,2)</f>
        <v>0</v>
      </c>
      <c r="L37" s="178">
        <v>15</v>
      </c>
      <c r="M37" s="178">
        <f t="shared" ref="M37:M44" si="3">G37*(1+L37/100)</f>
        <v>0</v>
      </c>
      <c r="N37" s="170">
        <v>0</v>
      </c>
      <c r="O37" s="170">
        <f t="shared" ref="O37:O44" si="4">ROUND(E37*N37,5)</f>
        <v>0</v>
      </c>
      <c r="P37" s="170">
        <v>2.8600000000000001E-3</v>
      </c>
      <c r="Q37" s="170">
        <f t="shared" ref="Q37:Q44" si="5">ROUND(E37*P37,5)</f>
        <v>4.0039999999999999E-2</v>
      </c>
      <c r="R37" s="170"/>
      <c r="S37" s="170"/>
      <c r="T37" s="171">
        <v>0.05</v>
      </c>
      <c r="U37" s="170">
        <f t="shared" ref="U37:U44" si="6">ROUND(E37*T37,2)</f>
        <v>0.7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115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ht="22.5" outlineLevel="1" x14ac:dyDescent="0.2">
      <c r="A38" s="161">
        <v>21</v>
      </c>
      <c r="B38" s="167" t="s">
        <v>155</v>
      </c>
      <c r="C38" s="200" t="s">
        <v>156</v>
      </c>
      <c r="D38" s="169" t="s">
        <v>154</v>
      </c>
      <c r="E38" s="175">
        <v>10</v>
      </c>
      <c r="F38" s="177"/>
      <c r="G38" s="178">
        <f t="shared" si="0"/>
        <v>0</v>
      </c>
      <c r="H38" s="177"/>
      <c r="I38" s="178">
        <f t="shared" si="1"/>
        <v>0</v>
      </c>
      <c r="J38" s="177"/>
      <c r="K38" s="178">
        <f t="shared" si="2"/>
        <v>0</v>
      </c>
      <c r="L38" s="178">
        <v>15</v>
      </c>
      <c r="M38" s="178">
        <f t="shared" si="3"/>
        <v>0</v>
      </c>
      <c r="N38" s="170">
        <v>0</v>
      </c>
      <c r="O38" s="170">
        <f t="shared" si="4"/>
        <v>0</v>
      </c>
      <c r="P38" s="170">
        <v>1.3500000000000001E-3</v>
      </c>
      <c r="Q38" s="170">
        <f t="shared" si="5"/>
        <v>1.35E-2</v>
      </c>
      <c r="R38" s="170"/>
      <c r="S38" s="170"/>
      <c r="T38" s="171">
        <v>0.08</v>
      </c>
      <c r="U38" s="170">
        <f t="shared" si="6"/>
        <v>0.8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115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22</v>
      </c>
      <c r="B39" s="167" t="s">
        <v>157</v>
      </c>
      <c r="C39" s="200" t="s">
        <v>158</v>
      </c>
      <c r="D39" s="169" t="s">
        <v>154</v>
      </c>
      <c r="E39" s="175">
        <v>8</v>
      </c>
      <c r="F39" s="177"/>
      <c r="G39" s="178">
        <f t="shared" si="0"/>
        <v>0</v>
      </c>
      <c r="H39" s="177"/>
      <c r="I39" s="178">
        <f t="shared" si="1"/>
        <v>0</v>
      </c>
      <c r="J39" s="177"/>
      <c r="K39" s="178">
        <f t="shared" si="2"/>
        <v>0</v>
      </c>
      <c r="L39" s="178">
        <v>15</v>
      </c>
      <c r="M39" s="178">
        <f t="shared" si="3"/>
        <v>0</v>
      </c>
      <c r="N39" s="170">
        <v>0</v>
      </c>
      <c r="O39" s="170">
        <f t="shared" si="4"/>
        <v>0</v>
      </c>
      <c r="P39" s="170">
        <v>3.5599999999999998E-3</v>
      </c>
      <c r="Q39" s="170">
        <f t="shared" si="5"/>
        <v>2.8479999999999998E-2</v>
      </c>
      <c r="R39" s="170"/>
      <c r="S39" s="170"/>
      <c r="T39" s="171">
        <v>7.0000000000000007E-2</v>
      </c>
      <c r="U39" s="170">
        <f t="shared" si="6"/>
        <v>0.56000000000000005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115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23</v>
      </c>
      <c r="B40" s="167" t="s">
        <v>159</v>
      </c>
      <c r="C40" s="200" t="s">
        <v>160</v>
      </c>
      <c r="D40" s="169" t="s">
        <v>154</v>
      </c>
      <c r="E40" s="175">
        <v>14</v>
      </c>
      <c r="F40" s="177"/>
      <c r="G40" s="178">
        <f t="shared" si="0"/>
        <v>0</v>
      </c>
      <c r="H40" s="177"/>
      <c r="I40" s="178">
        <f t="shared" si="1"/>
        <v>0</v>
      </c>
      <c r="J40" s="177"/>
      <c r="K40" s="178">
        <f t="shared" si="2"/>
        <v>0</v>
      </c>
      <c r="L40" s="178">
        <v>15</v>
      </c>
      <c r="M40" s="178">
        <f t="shared" si="3"/>
        <v>0</v>
      </c>
      <c r="N40" s="170">
        <v>2.49E-3</v>
      </c>
      <c r="O40" s="170">
        <f t="shared" si="4"/>
        <v>3.4860000000000002E-2</v>
      </c>
      <c r="P40" s="170">
        <v>0</v>
      </c>
      <c r="Q40" s="170">
        <f t="shared" si="5"/>
        <v>0</v>
      </c>
      <c r="R40" s="170"/>
      <c r="S40" s="170"/>
      <c r="T40" s="171">
        <v>0.46250000000000002</v>
      </c>
      <c r="U40" s="170">
        <f t="shared" si="6"/>
        <v>6.48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115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24</v>
      </c>
      <c r="B41" s="167" t="s">
        <v>161</v>
      </c>
      <c r="C41" s="200" t="s">
        <v>162</v>
      </c>
      <c r="D41" s="169" t="s">
        <v>154</v>
      </c>
      <c r="E41" s="175">
        <v>10</v>
      </c>
      <c r="F41" s="177"/>
      <c r="G41" s="178">
        <f t="shared" si="0"/>
        <v>0</v>
      </c>
      <c r="H41" s="177"/>
      <c r="I41" s="178">
        <f t="shared" si="1"/>
        <v>0</v>
      </c>
      <c r="J41" s="177"/>
      <c r="K41" s="178">
        <f t="shared" si="2"/>
        <v>0</v>
      </c>
      <c r="L41" s="178">
        <v>15</v>
      </c>
      <c r="M41" s="178">
        <f t="shared" si="3"/>
        <v>0</v>
      </c>
      <c r="N41" s="170">
        <v>2.5300000000000001E-3</v>
      </c>
      <c r="O41" s="170">
        <f t="shared" si="4"/>
        <v>2.53E-2</v>
      </c>
      <c r="P41" s="170">
        <v>0</v>
      </c>
      <c r="Q41" s="170">
        <f t="shared" si="5"/>
        <v>0</v>
      </c>
      <c r="R41" s="170"/>
      <c r="S41" s="170"/>
      <c r="T41" s="171">
        <v>0.73199999999999998</v>
      </c>
      <c r="U41" s="170">
        <f t="shared" si="6"/>
        <v>7.32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115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25</v>
      </c>
      <c r="B42" s="167" t="s">
        <v>163</v>
      </c>
      <c r="C42" s="200" t="s">
        <v>164</v>
      </c>
      <c r="D42" s="169" t="s">
        <v>154</v>
      </c>
      <c r="E42" s="175">
        <v>8</v>
      </c>
      <c r="F42" s="177"/>
      <c r="G42" s="178">
        <f t="shared" si="0"/>
        <v>0</v>
      </c>
      <c r="H42" s="177"/>
      <c r="I42" s="178">
        <f t="shared" si="1"/>
        <v>0</v>
      </c>
      <c r="J42" s="177"/>
      <c r="K42" s="178">
        <f t="shared" si="2"/>
        <v>0</v>
      </c>
      <c r="L42" s="178">
        <v>15</v>
      </c>
      <c r="M42" s="178">
        <f t="shared" si="3"/>
        <v>0</v>
      </c>
      <c r="N42" s="170">
        <v>3.7799999999999999E-3</v>
      </c>
      <c r="O42" s="170">
        <f t="shared" si="4"/>
        <v>3.024E-2</v>
      </c>
      <c r="P42" s="170">
        <v>0</v>
      </c>
      <c r="Q42" s="170">
        <f t="shared" si="5"/>
        <v>0</v>
      </c>
      <c r="R42" s="170"/>
      <c r="S42" s="170"/>
      <c r="T42" s="171">
        <v>0.56799999999999995</v>
      </c>
      <c r="U42" s="170">
        <f t="shared" si="6"/>
        <v>4.54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115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ht="22.5" outlineLevel="1" x14ac:dyDescent="0.2">
      <c r="A43" s="161">
        <v>26</v>
      </c>
      <c r="B43" s="167" t="s">
        <v>165</v>
      </c>
      <c r="C43" s="200" t="s">
        <v>166</v>
      </c>
      <c r="D43" s="169" t="s">
        <v>167</v>
      </c>
      <c r="E43" s="175">
        <v>1</v>
      </c>
      <c r="F43" s="177"/>
      <c r="G43" s="178">
        <f t="shared" si="0"/>
        <v>0</v>
      </c>
      <c r="H43" s="177"/>
      <c r="I43" s="178">
        <f t="shared" si="1"/>
        <v>0</v>
      </c>
      <c r="J43" s="177"/>
      <c r="K43" s="178">
        <f t="shared" si="2"/>
        <v>0</v>
      </c>
      <c r="L43" s="178">
        <v>15</v>
      </c>
      <c r="M43" s="178">
        <f t="shared" si="3"/>
        <v>0</v>
      </c>
      <c r="N43" s="170">
        <v>5.0000000000000001E-4</v>
      </c>
      <c r="O43" s="170">
        <f t="shared" si="4"/>
        <v>5.0000000000000001E-4</v>
      </c>
      <c r="P43" s="170">
        <v>0</v>
      </c>
      <c r="Q43" s="170">
        <f t="shared" si="5"/>
        <v>0</v>
      </c>
      <c r="R43" s="170"/>
      <c r="S43" s="170"/>
      <c r="T43" s="171">
        <v>0</v>
      </c>
      <c r="U43" s="170">
        <f t="shared" si="6"/>
        <v>0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142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>
        <v>27</v>
      </c>
      <c r="B44" s="167" t="s">
        <v>168</v>
      </c>
      <c r="C44" s="200" t="s">
        <v>169</v>
      </c>
      <c r="D44" s="169" t="s">
        <v>145</v>
      </c>
      <c r="E44" s="175">
        <v>0.12</v>
      </c>
      <c r="F44" s="177"/>
      <c r="G44" s="178">
        <f t="shared" si="0"/>
        <v>0</v>
      </c>
      <c r="H44" s="177"/>
      <c r="I44" s="178">
        <f t="shared" si="1"/>
        <v>0</v>
      </c>
      <c r="J44" s="177"/>
      <c r="K44" s="178">
        <f t="shared" si="2"/>
        <v>0</v>
      </c>
      <c r="L44" s="178">
        <v>15</v>
      </c>
      <c r="M44" s="178">
        <f t="shared" si="3"/>
        <v>0</v>
      </c>
      <c r="N44" s="170">
        <v>0</v>
      </c>
      <c r="O44" s="170">
        <f t="shared" si="4"/>
        <v>0</v>
      </c>
      <c r="P44" s="170">
        <v>0</v>
      </c>
      <c r="Q44" s="170">
        <f t="shared" si="5"/>
        <v>0</v>
      </c>
      <c r="R44" s="170"/>
      <c r="S44" s="170"/>
      <c r="T44" s="171">
        <v>4.7370000000000001</v>
      </c>
      <c r="U44" s="170">
        <f t="shared" si="6"/>
        <v>0.56999999999999995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115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x14ac:dyDescent="0.2">
      <c r="A45" s="162" t="s">
        <v>103</v>
      </c>
      <c r="B45" s="168" t="s">
        <v>70</v>
      </c>
      <c r="C45" s="201" t="s">
        <v>71</v>
      </c>
      <c r="D45" s="172"/>
      <c r="E45" s="176"/>
      <c r="F45" s="179"/>
      <c r="G45" s="179">
        <f>SUMIF(AE46:AE49,"&lt;&gt;NOR",G46:G49)</f>
        <v>0</v>
      </c>
      <c r="H45" s="179"/>
      <c r="I45" s="179">
        <f>SUM(I46:I49)</f>
        <v>0</v>
      </c>
      <c r="J45" s="179"/>
      <c r="K45" s="179">
        <f>SUM(K46:K49)</f>
        <v>0</v>
      </c>
      <c r="L45" s="179"/>
      <c r="M45" s="179">
        <f>SUM(M46:M49)</f>
        <v>0</v>
      </c>
      <c r="N45" s="173"/>
      <c r="O45" s="173">
        <f>SUM(O46:O49)</f>
        <v>0.495</v>
      </c>
      <c r="P45" s="173"/>
      <c r="Q45" s="173">
        <f>SUM(Q46:Q49)</f>
        <v>0</v>
      </c>
      <c r="R45" s="173"/>
      <c r="S45" s="173"/>
      <c r="T45" s="174"/>
      <c r="U45" s="173">
        <f>SUM(U46:U49)</f>
        <v>2.5299999999999998</v>
      </c>
      <c r="AE45" t="s">
        <v>104</v>
      </c>
    </row>
    <row r="46" spans="1:60" ht="22.5" outlineLevel="1" x14ac:dyDescent="0.2">
      <c r="A46" s="161">
        <v>28</v>
      </c>
      <c r="B46" s="167" t="s">
        <v>170</v>
      </c>
      <c r="C46" s="200" t="s">
        <v>171</v>
      </c>
      <c r="D46" s="169" t="s">
        <v>167</v>
      </c>
      <c r="E46" s="175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0">
        <v>4.0500000000000001E-2</v>
      </c>
      <c r="O46" s="170">
        <f>ROUND(E46*N46,5)</f>
        <v>4.0500000000000001E-2</v>
      </c>
      <c r="P46" s="170">
        <v>0</v>
      </c>
      <c r="Q46" s="170">
        <f>ROUND(E46*P46,5)</f>
        <v>0</v>
      </c>
      <c r="R46" s="170"/>
      <c r="S46" s="170"/>
      <c r="T46" s="171">
        <v>0</v>
      </c>
      <c r="U46" s="170">
        <f>ROUND(E46*T46,2)</f>
        <v>0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142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ht="22.5" outlineLevel="1" x14ac:dyDescent="0.2">
      <c r="A47" s="161">
        <v>29</v>
      </c>
      <c r="B47" s="167" t="s">
        <v>172</v>
      </c>
      <c r="C47" s="200" t="s">
        <v>173</v>
      </c>
      <c r="D47" s="169" t="s">
        <v>167</v>
      </c>
      <c r="E47" s="175">
        <v>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0">
        <v>1.7999999999999999E-2</v>
      </c>
      <c r="O47" s="170">
        <f>ROUND(E47*N47,5)</f>
        <v>0.09</v>
      </c>
      <c r="P47" s="170">
        <v>0</v>
      </c>
      <c r="Q47" s="170">
        <f>ROUND(E47*P47,5)</f>
        <v>0</v>
      </c>
      <c r="R47" s="170"/>
      <c r="S47" s="170"/>
      <c r="T47" s="171">
        <v>0</v>
      </c>
      <c r="U47" s="170">
        <f>ROUND(E47*T47,2)</f>
        <v>0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142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ht="22.5" outlineLevel="1" x14ac:dyDescent="0.2">
      <c r="A48" s="161">
        <v>30</v>
      </c>
      <c r="B48" s="167" t="s">
        <v>170</v>
      </c>
      <c r="C48" s="200" t="s">
        <v>174</v>
      </c>
      <c r="D48" s="169" t="s">
        <v>167</v>
      </c>
      <c r="E48" s="175">
        <v>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0">
        <v>4.0500000000000001E-2</v>
      </c>
      <c r="O48" s="170">
        <f>ROUND(E48*N48,5)</f>
        <v>0.36449999999999999</v>
      </c>
      <c r="P48" s="170">
        <v>0</v>
      </c>
      <c r="Q48" s="170">
        <f>ROUND(E48*P48,5)</f>
        <v>0</v>
      </c>
      <c r="R48" s="170"/>
      <c r="S48" s="170"/>
      <c r="T48" s="171">
        <v>0</v>
      </c>
      <c r="U48" s="170">
        <f>ROUND(E48*T48,2)</f>
        <v>0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142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>
        <v>31</v>
      </c>
      <c r="B49" s="167" t="s">
        <v>175</v>
      </c>
      <c r="C49" s="200" t="s">
        <v>176</v>
      </c>
      <c r="D49" s="169" t="s">
        <v>145</v>
      </c>
      <c r="E49" s="175">
        <v>1.1200000000000001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0">
        <v>0</v>
      </c>
      <c r="O49" s="170">
        <f>ROUND(E49*N49,5)</f>
        <v>0</v>
      </c>
      <c r="P49" s="170">
        <v>0</v>
      </c>
      <c r="Q49" s="170">
        <f>ROUND(E49*P49,5)</f>
        <v>0</v>
      </c>
      <c r="R49" s="170"/>
      <c r="S49" s="170"/>
      <c r="T49" s="171">
        <v>2.2549999999999999</v>
      </c>
      <c r="U49" s="170">
        <f>ROUND(E49*T49,2)</f>
        <v>2.5299999999999998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115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x14ac:dyDescent="0.2">
      <c r="A50" s="162" t="s">
        <v>103</v>
      </c>
      <c r="B50" s="168" t="s">
        <v>72</v>
      </c>
      <c r="C50" s="201" t="s">
        <v>73</v>
      </c>
      <c r="D50" s="172"/>
      <c r="E50" s="176"/>
      <c r="F50" s="179"/>
      <c r="G50" s="179">
        <f>SUMIF(AE51:AE54,"&lt;&gt;NOR",G51:G54)</f>
        <v>0</v>
      </c>
      <c r="H50" s="179"/>
      <c r="I50" s="179">
        <f>SUM(I51:I54)</f>
        <v>0</v>
      </c>
      <c r="J50" s="179"/>
      <c r="K50" s="179">
        <f>SUM(K51:K54)</f>
        <v>0</v>
      </c>
      <c r="L50" s="179"/>
      <c r="M50" s="179">
        <f>SUM(M51:M54)</f>
        <v>0</v>
      </c>
      <c r="N50" s="173"/>
      <c r="O50" s="173">
        <f>SUM(O51:O54)</f>
        <v>4.0129999999999999E-2</v>
      </c>
      <c r="P50" s="173"/>
      <c r="Q50" s="173">
        <f>SUM(Q51:Q54)</f>
        <v>0.25</v>
      </c>
      <c r="R50" s="173"/>
      <c r="S50" s="173"/>
      <c r="T50" s="174"/>
      <c r="U50" s="173">
        <f>SUM(U51:U54)</f>
        <v>17.329999999999998</v>
      </c>
      <c r="AE50" t="s">
        <v>104</v>
      </c>
    </row>
    <row r="51" spans="1:60" ht="22.5" outlineLevel="1" x14ac:dyDescent="0.2">
      <c r="A51" s="161">
        <v>32</v>
      </c>
      <c r="B51" s="167" t="s">
        <v>177</v>
      </c>
      <c r="C51" s="200" t="s">
        <v>178</v>
      </c>
      <c r="D51" s="169" t="s">
        <v>179</v>
      </c>
      <c r="E51" s="175">
        <v>250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0">
        <v>6.0000000000000002E-5</v>
      </c>
      <c r="O51" s="170">
        <f>ROUND(E51*N51,5)</f>
        <v>1.4999999999999999E-2</v>
      </c>
      <c r="P51" s="170">
        <v>1E-3</v>
      </c>
      <c r="Q51" s="170">
        <f>ROUND(E51*P51,5)</f>
        <v>0.25</v>
      </c>
      <c r="R51" s="170"/>
      <c r="S51" s="170"/>
      <c r="T51" s="171">
        <v>5.2780000000000001E-2</v>
      </c>
      <c r="U51" s="170">
        <f>ROUND(E51*T51,2)</f>
        <v>13.2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108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ht="22.5" outlineLevel="1" x14ac:dyDescent="0.2">
      <c r="A52" s="161">
        <v>33</v>
      </c>
      <c r="B52" s="167" t="s">
        <v>180</v>
      </c>
      <c r="C52" s="200" t="s">
        <v>181</v>
      </c>
      <c r="D52" s="169" t="s">
        <v>182</v>
      </c>
      <c r="E52" s="175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15</v>
      </c>
      <c r="M52" s="178">
        <f>G52*(1+L52/100)</f>
        <v>0</v>
      </c>
      <c r="N52" s="170">
        <v>2.513E-2</v>
      </c>
      <c r="O52" s="170">
        <f>ROUND(E52*N52,5)</f>
        <v>2.513E-2</v>
      </c>
      <c r="P52" s="170">
        <v>0</v>
      </c>
      <c r="Q52" s="170">
        <f>ROUND(E52*P52,5)</f>
        <v>0</v>
      </c>
      <c r="R52" s="170"/>
      <c r="S52" s="170"/>
      <c r="T52" s="171">
        <v>1.5774900000000001</v>
      </c>
      <c r="U52" s="170">
        <f>ROUND(E52*T52,2)</f>
        <v>1.58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108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>
        <v>34</v>
      </c>
      <c r="B53" s="167" t="s">
        <v>183</v>
      </c>
      <c r="C53" s="200" t="s">
        <v>184</v>
      </c>
      <c r="D53" s="169" t="s">
        <v>145</v>
      </c>
      <c r="E53" s="175">
        <v>0.76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0">
        <v>0</v>
      </c>
      <c r="O53" s="170">
        <f>ROUND(E53*N53,5)</f>
        <v>0</v>
      </c>
      <c r="P53" s="170">
        <v>0</v>
      </c>
      <c r="Q53" s="170">
        <f>ROUND(E53*P53,5)</f>
        <v>0</v>
      </c>
      <c r="R53" s="170"/>
      <c r="S53" s="170"/>
      <c r="T53" s="171">
        <v>3.327</v>
      </c>
      <c r="U53" s="170">
        <f>ROUND(E53*T53,2)</f>
        <v>2.5299999999999998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115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ht="22.5" outlineLevel="1" x14ac:dyDescent="0.2">
      <c r="A54" s="161">
        <v>35</v>
      </c>
      <c r="B54" s="167" t="s">
        <v>185</v>
      </c>
      <c r="C54" s="200" t="s">
        <v>186</v>
      </c>
      <c r="D54" s="169" t="s">
        <v>187</v>
      </c>
      <c r="E54" s="175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0">
        <v>0</v>
      </c>
      <c r="O54" s="170">
        <f>ROUND(E54*N54,5)</f>
        <v>0</v>
      </c>
      <c r="P54" s="170">
        <v>0</v>
      </c>
      <c r="Q54" s="170">
        <f>ROUND(E54*P54,5)</f>
        <v>0</v>
      </c>
      <c r="R54" s="170"/>
      <c r="S54" s="170"/>
      <c r="T54" s="171">
        <v>1.7000000000000001E-2</v>
      </c>
      <c r="U54" s="170">
        <f>ROUND(E54*T54,2)</f>
        <v>0.02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115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x14ac:dyDescent="0.2">
      <c r="A55" s="162" t="s">
        <v>103</v>
      </c>
      <c r="B55" s="168" t="s">
        <v>74</v>
      </c>
      <c r="C55" s="201" t="s">
        <v>75</v>
      </c>
      <c r="D55" s="172"/>
      <c r="E55" s="176"/>
      <c r="F55" s="179"/>
      <c r="G55" s="179">
        <f>SUMIF(AE56:AE56,"&lt;&gt;NOR",G56:G56)</f>
        <v>0</v>
      </c>
      <c r="H55" s="179"/>
      <c r="I55" s="179">
        <f>SUM(I56:I56)</f>
        <v>0</v>
      </c>
      <c r="J55" s="179"/>
      <c r="K55" s="179">
        <f>SUM(K56:K56)</f>
        <v>0</v>
      </c>
      <c r="L55" s="179"/>
      <c r="M55" s="179">
        <f>SUM(M56:M56)</f>
        <v>0</v>
      </c>
      <c r="N55" s="173"/>
      <c r="O55" s="173">
        <f>SUM(O56:O56)</f>
        <v>0.31878000000000001</v>
      </c>
      <c r="P55" s="173"/>
      <c r="Q55" s="173">
        <f>SUM(Q56:Q56)</f>
        <v>0</v>
      </c>
      <c r="R55" s="173"/>
      <c r="S55" s="173"/>
      <c r="T55" s="174"/>
      <c r="U55" s="173">
        <f>SUM(U56:U56)</f>
        <v>6.07</v>
      </c>
      <c r="AE55" t="s">
        <v>104</v>
      </c>
    </row>
    <row r="56" spans="1:60" ht="22.5" outlineLevel="1" x14ac:dyDescent="0.2">
      <c r="A56" s="188">
        <v>36</v>
      </c>
      <c r="B56" s="189" t="s">
        <v>188</v>
      </c>
      <c r="C56" s="202" t="s">
        <v>189</v>
      </c>
      <c r="D56" s="190" t="s">
        <v>114</v>
      </c>
      <c r="E56" s="191">
        <v>4.5</v>
      </c>
      <c r="F56" s="192"/>
      <c r="G56" s="193">
        <f>ROUND(E56*F56,2)</f>
        <v>0</v>
      </c>
      <c r="H56" s="192"/>
      <c r="I56" s="193">
        <f>ROUND(E56*H56,2)</f>
        <v>0</v>
      </c>
      <c r="J56" s="192"/>
      <c r="K56" s="193">
        <f>ROUND(E56*J56,2)</f>
        <v>0</v>
      </c>
      <c r="L56" s="193">
        <v>15</v>
      </c>
      <c r="M56" s="193">
        <f>G56*(1+L56/100)</f>
        <v>0</v>
      </c>
      <c r="N56" s="194">
        <v>7.084E-2</v>
      </c>
      <c r="O56" s="194">
        <f>ROUND(E56*N56,5)</f>
        <v>0.31878000000000001</v>
      </c>
      <c r="P56" s="194">
        <v>0</v>
      </c>
      <c r="Q56" s="194">
        <f>ROUND(E56*P56,5)</f>
        <v>0</v>
      </c>
      <c r="R56" s="194"/>
      <c r="S56" s="194"/>
      <c r="T56" s="195">
        <v>1.3489100000000001</v>
      </c>
      <c r="U56" s="194">
        <f>ROUND(E56*T56,2)</f>
        <v>6.07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108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x14ac:dyDescent="0.2">
      <c r="A57" s="6"/>
      <c r="B57" s="7" t="s">
        <v>190</v>
      </c>
      <c r="C57" s="203" t="s">
        <v>190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v>15</v>
      </c>
      <c r="AD57">
        <v>21</v>
      </c>
    </row>
    <row r="58" spans="1:60" x14ac:dyDescent="0.2">
      <c r="A58" s="196"/>
      <c r="B58" s="197">
        <v>26</v>
      </c>
      <c r="C58" s="204" t="s">
        <v>190</v>
      </c>
      <c r="D58" s="198"/>
      <c r="E58" s="198"/>
      <c r="F58" s="198"/>
      <c r="G58" s="199">
        <f>G8+G10+G12+G14+G17+G20+G25+G28+G33+G36+G45+G50+G55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C58">
        <f>SUMIF(L7:L56,AC57,G7:G56)</f>
        <v>0</v>
      </c>
      <c r="AD58">
        <f>SUMIF(L7:L56,AD57,G7:G56)</f>
        <v>0</v>
      </c>
      <c r="AE58" t="s">
        <v>191</v>
      </c>
    </row>
    <row r="59" spans="1:60" x14ac:dyDescent="0.2">
      <c r="A59" s="6"/>
      <c r="B59" s="7" t="s">
        <v>190</v>
      </c>
      <c r="C59" s="203" t="s">
        <v>190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6"/>
      <c r="B60" s="7" t="s">
        <v>190</v>
      </c>
      <c r="C60" s="203" t="s">
        <v>190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71">
        <v>33</v>
      </c>
      <c r="B61" s="271"/>
      <c r="C61" s="272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2"/>
      <c r="B62" s="253"/>
      <c r="C62" s="254"/>
      <c r="D62" s="253"/>
      <c r="E62" s="253"/>
      <c r="F62" s="253"/>
      <c r="G62" s="25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E62" t="s">
        <v>192</v>
      </c>
    </row>
    <row r="63" spans="1:60" x14ac:dyDescent="0.2">
      <c r="A63" s="256"/>
      <c r="B63" s="257"/>
      <c r="C63" s="258"/>
      <c r="D63" s="257"/>
      <c r="E63" s="257"/>
      <c r="F63" s="257"/>
      <c r="G63" s="25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6"/>
      <c r="B64" s="257"/>
      <c r="C64" s="258"/>
      <c r="D64" s="257"/>
      <c r="E64" s="257"/>
      <c r="F64" s="257"/>
      <c r="G64" s="25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6"/>
      <c r="B65" s="257"/>
      <c r="C65" s="258"/>
      <c r="D65" s="257"/>
      <c r="E65" s="257"/>
      <c r="F65" s="257"/>
      <c r="G65" s="259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60"/>
      <c r="B66" s="261"/>
      <c r="C66" s="262"/>
      <c r="D66" s="261"/>
      <c r="E66" s="261"/>
      <c r="F66" s="261"/>
      <c r="G66" s="26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6"/>
      <c r="B67" s="7" t="s">
        <v>190</v>
      </c>
      <c r="C67" s="203" t="s">
        <v>190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C68" s="205"/>
      <c r="AE68" t="s">
        <v>193</v>
      </c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</dc:creator>
  <cp:lastModifiedBy>Ing. Josef Kuběna</cp:lastModifiedBy>
  <cp:lastPrinted>2014-02-28T09:52:57Z</cp:lastPrinted>
  <dcterms:created xsi:type="dcterms:W3CDTF">2009-04-08T07:15:50Z</dcterms:created>
  <dcterms:modified xsi:type="dcterms:W3CDTF">2019-08-16T09:25:26Z</dcterms:modified>
</cp:coreProperties>
</file>