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132" yWindow="588" windowWidth="22716" windowHeight="8940" activeTab="2"/>
  </bookViews>
  <sheets>
    <sheet name="Rekapitulace stavby" sheetId="1" r:id="rId1"/>
    <sheet name="A - Bourání" sheetId="2" r:id="rId2"/>
    <sheet name="B - Nové konstrukce" sheetId="3" r:id="rId3"/>
    <sheet name="101 - Ocelové konstrukce" sheetId="4" r:id="rId4"/>
    <sheet name="102 - Elektroinstalace, h..." sheetId="5" r:id="rId5"/>
    <sheet name="103 - Elektrická požární ..." sheetId="6" r:id="rId6"/>
    <sheet name="104 - Technologie odvlhčo..." sheetId="7" r:id="rId7"/>
    <sheet name="105 - Odvod tepla a kouře" sheetId="8" r:id="rId8"/>
    <sheet name="106 - Audio technika" sheetId="9" r:id="rId9"/>
    <sheet name="107 - Zobrazovací technika" sheetId="10" r:id="rId10"/>
    <sheet name="ZOV - Zásady organizace v..." sheetId="11" r:id="rId11"/>
    <sheet name="VRN - Vedlejší náklady" sheetId="12" r:id="rId12"/>
  </sheets>
  <definedNames>
    <definedName name="_xlnm._FilterDatabase" localSheetId="3" hidden="1">'101 - Ocelové konstrukce'!$C$121:$K$180</definedName>
    <definedName name="_xlnm._FilterDatabase" localSheetId="4" hidden="1">'102 - Elektroinstalace, h...'!$C$125:$K$252</definedName>
    <definedName name="_xlnm._FilterDatabase" localSheetId="5" hidden="1">'103 - Elektrická požární ...'!$C$117:$K$155</definedName>
    <definedName name="_xlnm._FilterDatabase" localSheetId="6" hidden="1">'104 - Technologie odvlhčo...'!$C$118:$K$154</definedName>
    <definedName name="_xlnm._FilterDatabase" localSheetId="7" hidden="1">'105 - Odvod tepla a kouře'!$C$117:$K$124</definedName>
    <definedName name="_xlnm._FilterDatabase" localSheetId="8" hidden="1">'106 - Audio technika'!$C$119:$K$173</definedName>
    <definedName name="_xlnm._FilterDatabase" localSheetId="9" hidden="1">'107 - Zobrazovací technika'!$C$118:$K$167</definedName>
    <definedName name="_xlnm._FilterDatabase" localSheetId="1" hidden="1">'A - Bourání'!$C$129:$K$191</definedName>
    <definedName name="_xlnm._FilterDatabase" localSheetId="2" hidden="1">'B - Nové konstrukce'!$C$130:$K$309</definedName>
    <definedName name="_xlnm._FilterDatabase" localSheetId="11" hidden="1">'VRN - Vedlejší náklady'!$C$116:$K$122</definedName>
    <definedName name="_xlnm._FilterDatabase" localSheetId="10" hidden="1">'ZOV - Zásady organizace v...'!$C$117:$K$141</definedName>
    <definedName name="_xlnm.Print_Area" localSheetId="3">'101 - Ocelové konstrukce'!$C$4:$J$39,'101 - Ocelové konstrukce'!$C$50:$J$76,'101 - Ocelové konstrukce'!$C$82:$J$103,'101 - Ocelové konstrukce'!$C$109:$K$180</definedName>
    <definedName name="_xlnm.Print_Area" localSheetId="4">'102 - Elektroinstalace, h...'!$C$4:$J$39,'102 - Elektroinstalace, h...'!$C$50:$J$76,'102 - Elektroinstalace, h...'!$C$82:$J$107,'102 - Elektroinstalace, h...'!$C$113:$K$252</definedName>
    <definedName name="_xlnm.Print_Area" localSheetId="5">'103 - Elektrická požární ...'!$C$4:$J$39,'103 - Elektrická požární ...'!$C$50:$J$76,'103 - Elektrická požární ...'!$C$82:$J$99,'103 - Elektrická požární ...'!$C$105:$K$155</definedName>
    <definedName name="_xlnm.Print_Area" localSheetId="6">'104 - Technologie odvlhčo...'!$C$4:$J$39,'104 - Technologie odvlhčo...'!$C$50:$J$76,'104 - Technologie odvlhčo...'!$C$82:$J$100,'104 - Technologie odvlhčo...'!$C$106:$K$154</definedName>
    <definedName name="_xlnm.Print_Area" localSheetId="7">'105 - Odvod tepla a kouře'!$C$4:$J$39,'105 - Odvod tepla a kouře'!$C$50:$J$76,'105 - Odvod tepla a kouře'!$C$82:$J$99,'105 - Odvod tepla a kouře'!$C$105:$K$124</definedName>
    <definedName name="_xlnm.Print_Area" localSheetId="8">'106 - Audio technika'!$C$4:$J$39,'106 - Audio technika'!$C$50:$J$76,'106 - Audio technika'!$C$82:$J$101,'106 - Audio technika'!$C$107:$K$173</definedName>
    <definedName name="_xlnm.Print_Area" localSheetId="9">'107 - Zobrazovací technika'!$C$4:$J$39,'107 - Zobrazovací technika'!$C$50:$J$76,'107 - Zobrazovací technika'!$C$82:$J$100,'107 - Zobrazovací technika'!$C$106:$K$167</definedName>
    <definedName name="_xlnm.Print_Area" localSheetId="1">'A - Bourání'!$C$4:$J$41,'A - Bourání'!$C$50:$J$76,'A - Bourání'!$C$82:$J$109,'A - Bourání'!$C$115:$K$191</definedName>
    <definedName name="_xlnm.Print_Area" localSheetId="2">'B - Nové konstrukce'!$C$4:$J$41,'B - Nové konstrukce'!$C$50:$J$76,'B - Nové konstrukce'!$C$82:$J$110,'B - Nové konstrukce'!$C$116:$K$309</definedName>
    <definedName name="_xlnm.Print_Area" localSheetId="0">'Rekapitulace stavby'!$D$4:$AO$76,'Rekapitulace stavby'!$C$82:$AQ$107</definedName>
    <definedName name="_xlnm.Print_Area" localSheetId="11">'VRN - Vedlejší náklady'!$C$4:$J$39,'VRN - Vedlejší náklady'!$C$50:$J$76,'VRN - Vedlejší náklady'!$C$82:$J$98,'VRN - Vedlejší náklady'!$C$104:$K$122</definedName>
    <definedName name="_xlnm.Print_Area" localSheetId="10">'ZOV - Zásady organizace v...'!$C$4:$J$39,'ZOV - Zásady organizace v...'!$C$50:$J$76,'ZOV - Zásady organizace v...'!$C$82:$J$99,'ZOV - Zásady organizace v...'!$C$105:$K$141</definedName>
    <definedName name="_xlnm.Print_Titles" localSheetId="0">'Rekapitulace stavby'!$92:$92</definedName>
    <definedName name="_xlnm.Print_Titles" localSheetId="1">'A - Bourání'!$129:$129</definedName>
    <definedName name="_xlnm.Print_Titles" localSheetId="2">'B - Nové konstrukce'!$130:$130</definedName>
    <definedName name="_xlnm.Print_Titles" localSheetId="3">'101 - Ocelové konstrukce'!$121:$121</definedName>
    <definedName name="_xlnm.Print_Titles" localSheetId="5">'103 - Elektrická požární ...'!$117:$117</definedName>
    <definedName name="_xlnm.Print_Titles" localSheetId="6">'104 - Technologie odvlhčo...'!$118:$118</definedName>
    <definedName name="_xlnm.Print_Titles" localSheetId="7">'105 - Odvod tepla a kouře'!$117:$117</definedName>
    <definedName name="_xlnm.Print_Titles" localSheetId="8">'106 - Audio technika'!$119:$119</definedName>
    <definedName name="_xlnm.Print_Titles" localSheetId="9">'107 - Zobrazovací technika'!$118:$118</definedName>
    <definedName name="_xlnm.Print_Titles" localSheetId="10">'ZOV - Zásady organizace v...'!$117:$117</definedName>
    <definedName name="_xlnm.Print_Titles" localSheetId="11">'VRN - Vedlejší náklady'!$116:$116</definedName>
  </definedNames>
  <calcPr calcId="125725"/>
</workbook>
</file>

<file path=xl/sharedStrings.xml><?xml version="1.0" encoding="utf-8"?>
<sst xmlns="http://schemas.openxmlformats.org/spreadsheetml/2006/main" count="9045" uniqueCount="1607">
  <si>
    <t>Export Komplet</t>
  </si>
  <si>
    <t/>
  </si>
  <si>
    <t>2.0</t>
  </si>
  <si>
    <t>ZAMOK</t>
  </si>
  <si>
    <t>False</t>
  </si>
  <si>
    <t>{627417a7-74b2-463d-a198-dabec0b06c73}</t>
  </si>
  <si>
    <t>0,01</t>
  </si>
  <si>
    <t>21</t>
  </si>
  <si>
    <t>15</t>
  </si>
  <si>
    <t>REKAPITULACE STAVBY</t>
  </si>
  <si>
    <t>v ---  níže se nacházejí doplnkové a pomocné údaje k sestavám  --- v</t>
  </si>
  <si>
    <t>Návod na vyplnění</t>
  </si>
  <si>
    <t>0,001</t>
  </si>
  <si>
    <t>Kód:</t>
  </si>
  <si>
    <t>875-32486(1)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</si>
  <si>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</si>
  <si>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0,1</t>
  </si>
  <si>
    <t>Stavba:</t>
  </si>
  <si>
    <t>REKONSTRUKCE STŘECHY ZIMNÍHO STADIONU V NOVÉM JIČÍNĚ</t>
  </si>
  <si>
    <t>KSO:</t>
  </si>
  <si>
    <t>CC-CZ:</t>
  </si>
  <si>
    <t>Místo:</t>
  </si>
  <si>
    <t xml:space="preserve"> </t>
  </si>
  <si>
    <t>Datum:</t>
  </si>
  <si>
    <t>11. 9. 2019</t>
  </si>
  <si>
    <t>Zadavatel:</t>
  </si>
  <si>
    <t>IČ:</t>
  </si>
  <si>
    <t>Město Nový Jičín</t>
  </si>
  <si>
    <t>DIČ:</t>
  </si>
  <si>
    <t>Uchazeč:</t>
  </si>
  <si>
    <t>Vyplň údaj</t>
  </si>
  <si>
    <t>Projektant:</t>
  </si>
  <si>
    <t>Technoprojekt, a.s.</t>
  </si>
  <si>
    <t>True</t>
  </si>
  <si>
    <t>Zpracovatel:</t>
  </si>
  <si>
    <t>Poznámka:</t>
  </si>
  <si>
    <t>Zadavatel při zpracování zadávací dokumentace a položkového rozpočtu včetně projektové dokumentace postupoval v souladu se základními zásadami zadávacího řízení dle § 6 ZZVZ a s maximální snahou na vymezení technických standardů stavebních prací, jejichž splnění požaduje. Vzhledem k tomu, že běžně používané cenové soustavy mají ve svých databázích definovány i položky, u nichž je v textu použit i popis a označení reprezentativního materiálu, umožňuje zadavatel v takovém případě použít pro plnění veřejné zakázky i jiných, kvalitativně a technicky obdobných řešení, pokud zadávací podmínky výslovně nestanoví z objektivních důvodů jinak.</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</si>
  <si>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</si>
  <si>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</si>
  <si>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</si>
  <si>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</si>
  <si>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</si>
  <si>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</si>
  <si>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</si>
  <si>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</si>
  <si>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</si>
  <si>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</si>
  <si>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</si>
  <si>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</si>
  <si>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</si>
  <si>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</si>
  <si>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</si>
  <si>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</si>
  <si>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</si>
  <si>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</si>
  <si>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</si>
  <si>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</si>
  <si>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</si>
  <si>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</si>
  <si>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</si>
  <si>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</si>
  <si>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</si>
  <si>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</si>
  <si>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</si>
  <si>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</si>
  <si>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</si>
  <si>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</si>
  <si>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</si>
  <si>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</si>
  <si>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</si>
  <si>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</si>
  <si>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</si>
  <si>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</si>
  <si>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</si>
  <si>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</si>
  <si>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</si>
  <si>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</si>
  <si>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</si>
  <si>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</si>
  <si>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</si>
  <si>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</si>
  <si>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100</t>
  </si>
  <si>
    <t>Stavební část</t>
  </si>
  <si>
    <t>STA</t>
  </si>
  <si>
    <t>1</t>
  </si>
  <si>
    <t>{c9f5b742-0e3d-49a2-b58a-ef05274b03bd}</t>
  </si>
  <si>
    <t>2</t>
  </si>
  <si>
    <t>/</t>
  </si>
  <si>
    <t>A</t>
  </si>
  <si>
    <t>Bourání</t>
  </si>
  <si>
    <t>Soupis</t>
  </si>
  <si>
    <t>{7b56ce3d-dfd8-44c4-934a-bcef3e59aa23}</t>
  </si>
  <si>
    <t>B</t>
  </si>
  <si>
    <t>Nové konstrukce</t>
  </si>
  <si>
    <t>{835e492b-fccd-49c5-a649-1340b3d0a4d8}</t>
  </si>
  <si>
    <t>101</t>
  </si>
  <si>
    <t>Ocelové konstrukce</t>
  </si>
  <si>
    <t>{b24450cd-5ec7-46a8-9a8f-d98dbed50d7f}</t>
  </si>
  <si>
    <t>102</t>
  </si>
  <si>
    <t>Elektroinstalace, hromosvody, osvětlení</t>
  </si>
  <si>
    <t>{8181f435-cedf-479b-9856-bf8b26a5383a}</t>
  </si>
  <si>
    <t>103</t>
  </si>
  <si>
    <t>Elektrická požární signalizace</t>
  </si>
  <si>
    <t>{2f3b0495-82e9-439a-bad4-31ce4156650a}</t>
  </si>
  <si>
    <t>104</t>
  </si>
  <si>
    <t>Technologie odvlhčování</t>
  </si>
  <si>
    <t>{61f459bd-133e-4be8-91e1-f37f7ee8953a}</t>
  </si>
  <si>
    <t>105</t>
  </si>
  <si>
    <t>Odvod tepla a kouře</t>
  </si>
  <si>
    <t>{c8b57e33-bd44-4fd4-bec3-c06c9ba76335}</t>
  </si>
  <si>
    <t>106</t>
  </si>
  <si>
    <t>Audio technika</t>
  </si>
  <si>
    <t>{5b90e2d0-6efd-49a6-99f7-c440e04786db}</t>
  </si>
  <si>
    <t>107</t>
  </si>
  <si>
    <t>Zobrazovací technika</t>
  </si>
  <si>
    <t>{87624eeb-69e0-4480-bd21-5c09c3a91303}</t>
  </si>
  <si>
    <t>ZOV</t>
  </si>
  <si>
    <t>Zásady organizace výstavby</t>
  </si>
  <si>
    <t>{45e72d84-97d8-4aa1-bda2-04a320fca2aa}</t>
  </si>
  <si>
    <t>VRN</t>
  </si>
  <si>
    <t>Vedlejší náklady</t>
  </si>
  <si>
    <t>{768a3718-fe3d-4c4c-8c33-31a0e85e8f38}</t>
  </si>
  <si>
    <t>Plocha_střechy</t>
  </si>
  <si>
    <t>Plocha střechy</t>
  </si>
  <si>
    <t>m2</t>
  </si>
  <si>
    <t>3509,978</t>
  </si>
  <si>
    <t>KRYCÍ LIST SOUPISU PRACÍ</t>
  </si>
  <si>
    <t>Objekt:</t>
  </si>
  <si>
    <t>100 - Stavební část</t>
  </si>
  <si>
    <t>Soupis:</t>
  </si>
  <si>
    <t>A - Bourání</t>
  </si>
  <si>
    <t>REKAPITULACE ČLENĚNÍ SOUPISU PRACÍ</t>
  </si>
  <si>
    <t>Kód dílu - Popis</t>
  </si>
  <si>
    <t>Cena celkem [CZK]</t>
  </si>
  <si>
    <t>Náklady ze soupisu prací</t>
  </si>
  <si>
    <t>-1</t>
  </si>
  <si>
    <t>9 - Ostatní konstrukce a práce, bourání</t>
  </si>
  <si>
    <t>997 - Přesun sutě</t>
  </si>
  <si>
    <t>712 - Povlakové krytiny</t>
  </si>
  <si>
    <t>741 - Elektroinstalace - silnoproud</t>
  </si>
  <si>
    <t>742 - Elektroinstalace - slaboproud</t>
  </si>
  <si>
    <t>762 - Konstrukce tesařské</t>
  </si>
  <si>
    <t>764 - Konstrukce klempířské</t>
  </si>
  <si>
    <t>767 - Konstrukce zámečnické</t>
  </si>
  <si>
    <t>787 - Dokončovací práce - zasklívání</t>
  </si>
  <si>
    <t>OST - Ostatní</t>
  </si>
  <si>
    <t>SOUPIS PRACÍ</t>
  </si>
  <si>
    <t>PČ</t>
  </si>
  <si>
    <t>MJ</t>
  </si>
  <si>
    <t>Množství</t>
  </si>
  <si>
    <t>J.cena [CZK]</t>
  </si>
  <si>
    <t>Cenová soustava</t>
  </si>
  <si>
    <t>J. Nh [h]</t>
  </si>
  <si>
    <t>Nh celkem [h]</t>
  </si>
  <si>
    <t>J. hmotnost [t]</t>
  </si>
  <si>
    <t>Hmotnost celkem [t]</t>
  </si>
  <si>
    <t>J. suť [t]</t>
  </si>
  <si>
    <t>Suť Celkem [t]</t>
  </si>
  <si>
    <t>Náklady soupisu celkem</t>
  </si>
  <si>
    <t>9</t>
  </si>
  <si>
    <t>Ostatní konstrukce a práce, bourání</t>
  </si>
  <si>
    <t>ROZPOCET</t>
  </si>
  <si>
    <t>K</t>
  </si>
  <si>
    <t>966071123</t>
  </si>
  <si>
    <t>Demontáž ocelových konstrukcí profilů hmotnosti přes 13 do 30 kg/m, hmotnosti konstrukce přes 10 do 50 t</t>
  </si>
  <si>
    <t>t</t>
  </si>
  <si>
    <t>CS ÚRS 2019 01</t>
  </si>
  <si>
    <t>4</t>
  </si>
  <si>
    <t>-1043924264</t>
  </si>
  <si>
    <t>VV</t>
  </si>
  <si>
    <t>viz vč.101-04 Výkaz demontovaného materiálu</t>
  </si>
  <si>
    <t>43,1957</t>
  </si>
  <si>
    <t>997</t>
  </si>
  <si>
    <t>Přesun sutě</t>
  </si>
  <si>
    <t>997013114</t>
  </si>
  <si>
    <t>Vnitrostaveništní doprava suti a vybouraných hmot  vodorovně do 50 m svisle s použitím mechanizace pro budovy a haly výšky přes 12 do 15 m</t>
  </si>
  <si>
    <t>-1485060782</t>
  </si>
  <si>
    <t>3</t>
  </si>
  <si>
    <t>997013501</t>
  </si>
  <si>
    <t>Odvoz suti a vybouraných hmot na skládku nebo meziskládku  se složením, na vzdálenost do 1 km</t>
  </si>
  <si>
    <t>1788928609</t>
  </si>
  <si>
    <t>997013509</t>
  </si>
  <si>
    <t>Odvoz suti a vybouraných hmot na skládku nebo meziskládku  se složením, na vzdálenost Příplatek k ceně za každý další i započatý 1 km přes 1 km</t>
  </si>
  <si>
    <t>-1338768923</t>
  </si>
  <si>
    <t>5</t>
  </si>
  <si>
    <t>997013804</t>
  </si>
  <si>
    <t>Poplatek za uložení stavebního odpadu na skládce (skládkovné) ze skla zatříděného do Katalogu odpadů pod kódem 170 202</t>
  </si>
  <si>
    <t>-200475270</t>
  </si>
  <si>
    <t>6</t>
  </si>
  <si>
    <t>997013811</t>
  </si>
  <si>
    <t>Poplatek za uložení stavebního odpadu na skládce (skládkovné) dřevěného zatříděného do Katalogu odpadů pod kódem 170 201</t>
  </si>
  <si>
    <t>1469463562</t>
  </si>
  <si>
    <t>7</t>
  </si>
  <si>
    <t>997013831</t>
  </si>
  <si>
    <t>Poplatek za uložení stavebního odpadu na skládce (skládkovné) směsného stavebního a demoličního zatříděného do Katalogu odpadů pod kódem 170 904</t>
  </si>
  <si>
    <t>917289005</t>
  </si>
  <si>
    <t>8</t>
  </si>
  <si>
    <t>997223845</t>
  </si>
  <si>
    <t>Poplatek za uložení stavebního odpadu na skládce (skládkovné) asfaltového bez obsahu dehtu zatříděného do Katalogu odpadů pod kódem 170 302</t>
  </si>
  <si>
    <t>764745318</t>
  </si>
  <si>
    <t>712</t>
  </si>
  <si>
    <t>Povlakové krytiny</t>
  </si>
  <si>
    <t>712400832</t>
  </si>
  <si>
    <t>Odstranění ze střech šikmých přes 10° do 30°  krytiny povlakové dvouvrstvé</t>
  </si>
  <si>
    <t>16</t>
  </si>
  <si>
    <t>476029666</t>
  </si>
  <si>
    <t>vč.102 a 103</t>
  </si>
  <si>
    <t>střecha světlíku</t>
  </si>
  <si>
    <t>8,35*60,00*2</t>
  </si>
  <si>
    <t>střecha ostatní</t>
  </si>
  <si>
    <t>16,98*60,00*2</t>
  </si>
  <si>
    <t>25,33*6,20</t>
  </si>
  <si>
    <t>25,33*12,37</t>
  </si>
  <si>
    <t>Součet</t>
  </si>
  <si>
    <t>741</t>
  </si>
  <si>
    <t>Elektroinstalace - silnoproud</t>
  </si>
  <si>
    <t>10</t>
  </si>
  <si>
    <t>741R01</t>
  </si>
  <si>
    <t>Demontáž veškeré kabeláže</t>
  </si>
  <si>
    <t>soubor</t>
  </si>
  <si>
    <t>R</t>
  </si>
  <si>
    <t>1738344832</t>
  </si>
  <si>
    <t>11</t>
  </si>
  <si>
    <t>741R02</t>
  </si>
  <si>
    <t>Demontáž svítidel</t>
  </si>
  <si>
    <t>-1038822894</t>
  </si>
  <si>
    <t>742</t>
  </si>
  <si>
    <t>Elektroinstalace - slaboproud</t>
  </si>
  <si>
    <t>12</t>
  </si>
  <si>
    <t>742R02</t>
  </si>
  <si>
    <t>Demontáž ozvučovací techniky</t>
  </si>
  <si>
    <t>1276959263</t>
  </si>
  <si>
    <t>762</t>
  </si>
  <si>
    <t>Konstrukce tesařské</t>
  </si>
  <si>
    <t>13</t>
  </si>
  <si>
    <t>762341811</t>
  </si>
  <si>
    <t>Demontáž bednění a laťování  bednění střech rovných, obloukových, sklonu do 60° se všemi nadstřešními konstrukcemi z prken hrubých, hoblovaných tl. do 32 mm</t>
  </si>
  <si>
    <t>911478963</t>
  </si>
  <si>
    <t>14</t>
  </si>
  <si>
    <t>762822810</t>
  </si>
  <si>
    <t>Demontáž stropních trámů  z hraněného řeziva, průřezové plochy do 144 cm2</t>
  </si>
  <si>
    <t>m</t>
  </si>
  <si>
    <t>-610206537</t>
  </si>
  <si>
    <t>77,50/(0,12*0,12)</t>
  </si>
  <si>
    <t>764</t>
  </si>
  <si>
    <t>Konstrukce klempířské</t>
  </si>
  <si>
    <t>764001821</t>
  </si>
  <si>
    <t>Demontáž klempířských konstrukcí krytiny ze svitků nebo tabulí do suti</t>
  </si>
  <si>
    <t>870283171</t>
  </si>
  <si>
    <t>764001851</t>
  </si>
  <si>
    <t>Demontáž klempířských konstrukcí oplechování hřebene s větrací mřížkou nebo podkladním plechem do suti</t>
  </si>
  <si>
    <t>1438325978</t>
  </si>
  <si>
    <t>60,00*2</t>
  </si>
  <si>
    <t>17</t>
  </si>
  <si>
    <t>764001891</t>
  </si>
  <si>
    <t>Demontáž klempířských konstrukcí oplechování úžlabí do suti</t>
  </si>
  <si>
    <t>1088287948</t>
  </si>
  <si>
    <t>18</t>
  </si>
  <si>
    <t>764002801</t>
  </si>
  <si>
    <t>Demontáž klempířských konstrukcí závětrné lišty do suti</t>
  </si>
  <si>
    <t>1711452301</t>
  </si>
  <si>
    <t>světlík</t>
  </si>
  <si>
    <t>(8,35+2,86)*2*2</t>
  </si>
  <si>
    <t>štíty</t>
  </si>
  <si>
    <t>25,33*2*2</t>
  </si>
  <si>
    <t>19</t>
  </si>
  <si>
    <t>764002812</t>
  </si>
  <si>
    <t>Demontáž klempířských konstrukcí okapového plechu do suti, v krytině skládané</t>
  </si>
  <si>
    <t>15419920</t>
  </si>
  <si>
    <t>78,56*2</t>
  </si>
  <si>
    <t>20</t>
  </si>
  <si>
    <t>764002871</t>
  </si>
  <si>
    <t>Demontáž klempířských konstrukcí lemování zdí do suti</t>
  </si>
  <si>
    <t>-1048356682</t>
  </si>
  <si>
    <t>764004801</t>
  </si>
  <si>
    <t>Demontáž klempířských konstrukcí žlabu podokapního do suti</t>
  </si>
  <si>
    <t>1154397798</t>
  </si>
  <si>
    <t>22</t>
  </si>
  <si>
    <t>764004861</t>
  </si>
  <si>
    <t>Demontáž klempířských konstrukcí svodu do suti</t>
  </si>
  <si>
    <t>193807290</t>
  </si>
  <si>
    <t>767</t>
  </si>
  <si>
    <t>Konstrukce zámečnické</t>
  </si>
  <si>
    <t>23</t>
  </si>
  <si>
    <t>767651805</t>
  </si>
  <si>
    <t>Demontáž vratových zárubní  odřezáním od upevnění, plochy vrat přes 10 m2</t>
  </si>
  <si>
    <t>kus</t>
  </si>
  <si>
    <t>-172747668</t>
  </si>
  <si>
    <t>24</t>
  </si>
  <si>
    <t>767651824</t>
  </si>
  <si>
    <t>Demontáž garážových a průmyslových vrat otvíravých, plochy přes 13 m2</t>
  </si>
  <si>
    <t>2004065162</t>
  </si>
  <si>
    <t>25</t>
  </si>
  <si>
    <t>767832801</t>
  </si>
  <si>
    <t>Demontáž venkovních požárních žebříků s ochranným košem</t>
  </si>
  <si>
    <t>-1423970827</t>
  </si>
  <si>
    <t>787</t>
  </si>
  <si>
    <t>Dokončovací práce - zasklívání</t>
  </si>
  <si>
    <t>26</t>
  </si>
  <si>
    <t>787300801</t>
  </si>
  <si>
    <t>Vysklívání střešních konstrukcí a střešních světlíků  tmelených</t>
  </si>
  <si>
    <t>1790301232</t>
  </si>
  <si>
    <t>vč.100-02 a 100-03</t>
  </si>
  <si>
    <t>60,00*2,86*2</t>
  </si>
  <si>
    <t>OST</t>
  </si>
  <si>
    <t>Ostatní</t>
  </si>
  <si>
    <t>27</t>
  </si>
  <si>
    <t>OST-01</t>
  </si>
  <si>
    <t>Odkup kovového šrotu z majetku investora</t>
  </si>
  <si>
    <t>kg</t>
  </si>
  <si>
    <t>1971834307</t>
  </si>
  <si>
    <t>PLOCHA_STRECHY</t>
  </si>
  <si>
    <t>3950,134</t>
  </si>
  <si>
    <t>B - Nové konstrukce</t>
  </si>
  <si>
    <t>4 - Vodorovné konstrukce</t>
  </si>
  <si>
    <t>998 - Přesun hmot</t>
  </si>
  <si>
    <t>713 - Izolace tepelné</t>
  </si>
  <si>
    <t>714 - Akustická a protiotřesová opatření</t>
  </si>
  <si>
    <t>751 - Vzduchotechnika</t>
  </si>
  <si>
    <t>N00 - Nepojmenované práce</t>
  </si>
  <si>
    <t>Vodorovné konstrukce</t>
  </si>
  <si>
    <t>444171112</t>
  </si>
  <si>
    <t>Montáž krytiny střech ocelových konstrukcí  z tvarovaných ocelových plechů šroubovaných, výšky budovy přes 6 do 12 m</t>
  </si>
  <si>
    <t>989518560</t>
  </si>
  <si>
    <t>M</t>
  </si>
  <si>
    <t>15484311</t>
  </si>
  <si>
    <t>plech trapézový povrchová úprava PES 25µm 40/160 tl 0,75mm</t>
  </si>
  <si>
    <t>-1512738470</t>
  </si>
  <si>
    <t>953946131</t>
  </si>
  <si>
    <t>Montáž atypických ocelových konstrukcí  profilů hmotnosti přes 30 kg/m, hmotnosti konstrukce do 1 t</t>
  </si>
  <si>
    <t>-166643949</t>
  </si>
  <si>
    <t>Z/02</t>
  </si>
  <si>
    <t>0,708</t>
  </si>
  <si>
    <t>Z02</t>
  </si>
  <si>
    <t>VZT plošina ozn.Z02, provedení dle vč. 875-32486-100-12</t>
  </si>
  <si>
    <t>1645328087</t>
  </si>
  <si>
    <t>998</t>
  </si>
  <si>
    <t>Přesun hmot</t>
  </si>
  <si>
    <t>998014211</t>
  </si>
  <si>
    <t>Přesun hmot pro budovy a haly občanské výstavby, bydlení, výrobu a služby  s nosnou svislou konstrukcí montovanou z dílců kovových vodorovná dopravní vzdálenost do 100 m, pro budovy a haly jednopodlažní</t>
  </si>
  <si>
    <t>-25959847</t>
  </si>
  <si>
    <t>712363411</t>
  </si>
  <si>
    <t>Provedení povlakové krytiny střech plochých do 10° s mechanicky kotvenou izolací včetně položení fólie a horkovzdušného svaření tl. tepelné izolace do 100 mm budovy výšky do 18 m, kotvené do trapézového plechu nebo do dřeva vnitřní plocha</t>
  </si>
  <si>
    <t>-1632224251</t>
  </si>
  <si>
    <t>78,56*18,56*2</t>
  </si>
  <si>
    <t>78,56*6,81*2</t>
  </si>
  <si>
    <t>odpočty - klapky pro odvětrání</t>
  </si>
  <si>
    <t>-2,00*1,50*12,00</t>
  </si>
  <si>
    <t>28322012</t>
  </si>
  <si>
    <t>fólie hydroizolační střešní mPVC mechanicky kotvená tl 1,5mm šedá</t>
  </si>
  <si>
    <t>32</t>
  </si>
  <si>
    <t>377863948</t>
  </si>
  <si>
    <t>3950,134*1,15 "Přepočtené koeficientem množství</t>
  </si>
  <si>
    <t>712411111</t>
  </si>
  <si>
    <t>Provedení povlakové krytiny střech šikmých přes 10° do 30° natěradly a tmely za studena  nátěrem suspensí asfaltovou</t>
  </si>
  <si>
    <t>1970538597</t>
  </si>
  <si>
    <t>PLOCHA_STRECHY*0,50</t>
  </si>
  <si>
    <t>11163150</t>
  </si>
  <si>
    <t>lak penetrační asfaltový</t>
  </si>
  <si>
    <t>831763013</t>
  </si>
  <si>
    <t>P</t>
  </si>
  <si>
    <t>Poznámka k položce:
Spotřeba 0,3-0,4kg/m2</t>
  </si>
  <si>
    <t>1975,067*0,0003 "Přepočtené koeficientem množství</t>
  </si>
  <si>
    <t>712431111</t>
  </si>
  <si>
    <t>Provedení povlakové krytiny střech šikmých přes 10° do 30° pásy na sucho  podkladní samolepící asfaltový pás</t>
  </si>
  <si>
    <t>-805646835</t>
  </si>
  <si>
    <t>GBR.10396A</t>
  </si>
  <si>
    <t>modifikovaná samolepicí parotěsná zábrana na trapézový plech</t>
  </si>
  <si>
    <t>1430265252</t>
  </si>
  <si>
    <t>Poznámka k položce:
se speciálně upravenou Al folií na povrchu, určená ke kotvení následných vsrtev střešního pláště lepením lepidlem PUK</t>
  </si>
  <si>
    <t>3950,134*1,2 "Přepočtené koeficientem množství</t>
  </si>
  <si>
    <t>998712202</t>
  </si>
  <si>
    <t>Přesun hmot pro povlakové krytiny stanovený procentní sazbou (%) z ceny vodorovná dopravní vzdálenost do 50 m v objektech výšky přes 6 do 12 m</t>
  </si>
  <si>
    <t>%</t>
  </si>
  <si>
    <t>1542396674</t>
  </si>
  <si>
    <t>713</t>
  </si>
  <si>
    <t>Izolace tepelné</t>
  </si>
  <si>
    <t>713141153</t>
  </si>
  <si>
    <t>Montáž tepelné izolace střech plochých rohožemi, pásy, deskami, dílci, bloky (izolační materiál ve specifikaci) kladenými volně třívrstvá</t>
  </si>
  <si>
    <t>1203571860</t>
  </si>
  <si>
    <t>tepelná izolace detailu obvodu střechy</t>
  </si>
  <si>
    <t>(0,40*79,00*2)+(1,00*79,00*2)+(0,65*51,00*2)</t>
  </si>
  <si>
    <t>ISV.4030075262207</t>
  </si>
  <si>
    <t>DESKA - 80mm, λD = 0,022 (W·m-1·K-1),2380 x 1000 x 80 mm, PIR deska je určena pro nadkrokevní izolace šikmých střech s integrovanou pojistnou hydroizolací.</t>
  </si>
  <si>
    <t>1900066365</t>
  </si>
  <si>
    <t>Poznámka k položce:
PIR deska je určena pro nadkrokevní izolace šikmých střech s integrovanou pojistnou hydroizolací.</t>
  </si>
  <si>
    <t>4237,634*1,025 'Přepočtené koeficientem množství</t>
  </si>
  <si>
    <t>ISV.5901644632242</t>
  </si>
  <si>
    <t>λD= 0,030 (W·m-1·K-1), 1200 x 600 x 30 mm, univerzální izolace do šikmých střech, stropů, provětrávaných fasád apod.</t>
  </si>
  <si>
    <t>45039504</t>
  </si>
  <si>
    <t>Poznámka k položce:
Desky  jsou vhodné pro izolace vnějších stěn předvěšených fasádních systémů, vkládají se pod obklad do roštu nebo mechanicky kotvené, do vícevrstvého zdiva. Zvláště energeticky úsporný typ izolace.</t>
  </si>
  <si>
    <t>PLOCHA_STRECHY*2</t>
  </si>
  <si>
    <t>7900,268*1,025 'Přepočtené koeficientem množství</t>
  </si>
  <si>
    <t>713141232</t>
  </si>
  <si>
    <t>Montáž tepelné izolace střech plochých mechanické přikotvení šrouby včetně dodávky šroubů, bez položení tepelné izolace tl. izolace přes 100 do 140 mm trapézového plechu nebo do dřeva</t>
  </si>
  <si>
    <t>518769335</t>
  </si>
  <si>
    <t>998713202</t>
  </si>
  <si>
    <t>Přesun hmot pro izolace tepelné stanovený procentní sazbou (%) z ceny vodorovná dopravní vzdálenost do 50 m v objektech výšky přes 6 do 12 m</t>
  </si>
  <si>
    <t>-1312510091</t>
  </si>
  <si>
    <t>714</t>
  </si>
  <si>
    <t>Akustická a protiotřesová opatření</t>
  </si>
  <si>
    <t>714122001</t>
  </si>
  <si>
    <t>Montáž akustických minerálních panelů  volně zavěšených velikosti 1200x1200 mm</t>
  </si>
  <si>
    <t>-1780054815</t>
  </si>
  <si>
    <t>vč 100-05</t>
  </si>
  <si>
    <t>1740,00</t>
  </si>
  <si>
    <t>AKU-2</t>
  </si>
  <si>
    <t>Zavěšené akustické kazety rozměru 1200/600/40 mm á 600mm v celkové ploše 1740 m2. Desky provedeny z v plástvích lisovaných skelných vláken, odstín NCSS 0500-N. Reakce na oheň A2-s1, d0. Hmotnost cca 3 kg/m. Světelná odrazivost 85%, odolnost stálé relativní vlhkosti 95% při 30°C. Včetně systémových závěsů.</t>
  </si>
  <si>
    <t>549883048</t>
  </si>
  <si>
    <t>714123002</t>
  </si>
  <si>
    <t>Montáž akustických minerálních panelů  stěnových demontovatelných, instalovaných na rošt skrytý</t>
  </si>
  <si>
    <t>387592401</t>
  </si>
  <si>
    <t>138,00</t>
  </si>
  <si>
    <t>AKU-1</t>
  </si>
  <si>
    <t xml:space="preserve">Akustický stěnový obklad 2700/600/40 mm, v plástvích lisovaná skelná vlákna, povrch ze zesílené sklovláknité tkaniny, upevněno na systémovém rastru, lemováno obvodovým hliníkovým profilem. Koeficient pohltivosti αw = 1, reakce na oheň A2-s1, d0, hmotnost 30 kg/m2, odolnost stálé relativní vlhkosti 95% při 30°C. Včetně systémového kotvení, vč. přípravy podkladu.
</t>
  </si>
  <si>
    <t>ks</t>
  </si>
  <si>
    <t>-1936785121</t>
  </si>
  <si>
    <t>998714202</t>
  </si>
  <si>
    <t>Přesun hmot pro akustická a protiotřesová opatření  stanovený procentní sazbou (%) z ceny vodorovná dopravní vzdálenost do 50 m v objektech výšky přes 6 do 12 m</t>
  </si>
  <si>
    <t>406625539</t>
  </si>
  <si>
    <t>751</t>
  </si>
  <si>
    <t>Vzduchotechnika</t>
  </si>
  <si>
    <t>751398025</t>
  </si>
  <si>
    <t>Montáž ostatních zařízení  větrací mřížky stěnové, průřezu přes 0,200 m2</t>
  </si>
  <si>
    <t>-987199875</t>
  </si>
  <si>
    <t>Z/05</t>
  </si>
  <si>
    <t>Z/06</t>
  </si>
  <si>
    <t>Z05</t>
  </si>
  <si>
    <t>Větrací mřížka ozn.Z/05</t>
  </si>
  <si>
    <t>436848919</t>
  </si>
  <si>
    <t>Z06</t>
  </si>
  <si>
    <t>Větrací mřížka ozn.Z/06</t>
  </si>
  <si>
    <t>-205342515</t>
  </si>
  <si>
    <t>998751201</t>
  </si>
  <si>
    <t>Přesun hmot pro vzduchotechniku stanovený procentní sazbou (%) z ceny vodorovná dopravní vzdálenost do 50 m v objektech výšky do 12 m</t>
  </si>
  <si>
    <t>-1323343719</t>
  </si>
  <si>
    <t>762081150</t>
  </si>
  <si>
    <t>Práce společné pro tesařské konstrukce  hoblování hraněného řeziva přímo na staveništi</t>
  </si>
  <si>
    <t>m3</t>
  </si>
  <si>
    <t>-857070326</t>
  </si>
  <si>
    <t>28</t>
  </si>
  <si>
    <t>762083121</t>
  </si>
  <si>
    <t>Práce společné pro tesařské konstrukce  impregnace řeziva máčením proti dřevokaznému hmyzu, houbám a plísním, třída ohrožení 1 a 2 (dřevo v interiéru)</t>
  </si>
  <si>
    <t>-892082096</t>
  </si>
  <si>
    <t>29</t>
  </si>
  <si>
    <t>762341650</t>
  </si>
  <si>
    <t>Bednění a laťování montáž bednění štítových okapových říms, krajnic, závětrných prken a žaluzií ve spádu nebo rovnoběžně s okapem z prken hoblovaných</t>
  </si>
  <si>
    <t>561573911</t>
  </si>
  <si>
    <t>vč.100-6, ozn.B</t>
  </si>
  <si>
    <t>0,12*0,70*210</t>
  </si>
  <si>
    <t>0,12*0,45*210</t>
  </si>
  <si>
    <t>0,12*0,40*210</t>
  </si>
  <si>
    <t>30</t>
  </si>
  <si>
    <t>60516105</t>
  </si>
  <si>
    <t>řezivo borové sušené tl 30mm</t>
  </si>
  <si>
    <t>-735306849</t>
  </si>
  <si>
    <t>31</t>
  </si>
  <si>
    <t>762421034</t>
  </si>
  <si>
    <t>Obložení stropů nebo střešních podhledů z dřevoštěpkových desek OSB šroubovaných na pero a drážku broušených, tloušťky desky 18 mm</t>
  </si>
  <si>
    <t>992995472</t>
  </si>
  <si>
    <t>vč.100-6, ozn.C</t>
  </si>
  <si>
    <t>podokapní římsa</t>
  </si>
  <si>
    <t>220,00</t>
  </si>
  <si>
    <t>štít</t>
  </si>
  <si>
    <t>52,10</t>
  </si>
  <si>
    <t>762495000</t>
  </si>
  <si>
    <t>Spojovací prostředky olištování spár, obložení stropů, střešních podhledů a stěn  hřebíky, vruty</t>
  </si>
  <si>
    <t>131281714</t>
  </si>
  <si>
    <t>33</t>
  </si>
  <si>
    <t>762822110</t>
  </si>
  <si>
    <t>Montáž stropních trámů  z hraněného a polohraněného řeziva s trámovými výměnami, průřezové plochy do 144 cm2</t>
  </si>
  <si>
    <t>-1464191424</t>
  </si>
  <si>
    <t>viz vč. 100-06 - výpis řeziva, položka A</t>
  </si>
  <si>
    <t>3,00*17*105</t>
  </si>
  <si>
    <t>34</t>
  </si>
  <si>
    <t>60512130</t>
  </si>
  <si>
    <t>hranol stavební řezivo průřezu do 224cm2 do dl 6m</t>
  </si>
  <si>
    <t>1452811963</t>
  </si>
  <si>
    <t>0,12*0,12*3*17*105</t>
  </si>
  <si>
    <t>77,112*1,05 "Přepočtené koeficientem množství</t>
  </si>
  <si>
    <t>35</t>
  </si>
  <si>
    <t>762895000</t>
  </si>
  <si>
    <t>Spojovací prostředky záklopu stropů, stropnic, podbíjení  hřebíky, svory</t>
  </si>
  <si>
    <t>175210356</t>
  </si>
  <si>
    <t>36</t>
  </si>
  <si>
    <t>998762202</t>
  </si>
  <si>
    <t>Přesun hmot pro konstrukce tesařské  stanovený procentní sazbou (%) z ceny vodorovná dopravní vzdálenost do 50 m v objektech výšky přes 6 do 12 m</t>
  </si>
  <si>
    <t>-196514085</t>
  </si>
  <si>
    <t>37</t>
  </si>
  <si>
    <t>764211615</t>
  </si>
  <si>
    <t>Oplechování střešních prvků z pozinkovaného plechu s povrchovou úpravou hřebene větraného s použitím hřebenového plechu s těsněním a perforovaným plechem rš 400 mm</t>
  </si>
  <si>
    <t>290765178</t>
  </si>
  <si>
    <t>K/04</t>
  </si>
  <si>
    <t>78,60</t>
  </si>
  <si>
    <t>38</t>
  </si>
  <si>
    <t>764212606</t>
  </si>
  <si>
    <t>Oplechování střešních prvků z pozinkovaného plechu s povrchovou úpravou úžlabí rš 500 mm</t>
  </si>
  <si>
    <t>-2065553136</t>
  </si>
  <si>
    <t>K/05</t>
  </si>
  <si>
    <t>157,20</t>
  </si>
  <si>
    <t>39</t>
  </si>
  <si>
    <t>764212637</t>
  </si>
  <si>
    <t>Oplechování střešních prvků z pozinkovaného plechu s povrchovou úpravou štítu závětrnou lištou rš 670 mm</t>
  </si>
  <si>
    <t>-330589853</t>
  </si>
  <si>
    <t>K/12</t>
  </si>
  <si>
    <t>105,00</t>
  </si>
  <si>
    <t>40</t>
  </si>
  <si>
    <t>764212649</t>
  </si>
  <si>
    <t>Oplechování střešních prvků z pozinkovaného plechu s povrchovou úpravou štítu závětrnou lištou rš 800 mm</t>
  </si>
  <si>
    <t>1644498732</t>
  </si>
  <si>
    <t>K/06</t>
  </si>
  <si>
    <t>(18,56+6,81)*4</t>
  </si>
  <si>
    <t>41</t>
  </si>
  <si>
    <t>764212660</t>
  </si>
  <si>
    <t>Oplechování střešních prvků z pozinkovaného plechu s povrchovou úpravou okapu okapovým plechem střechy rovné rš 120 mm</t>
  </si>
  <si>
    <t>-1838037529</t>
  </si>
  <si>
    <t>K/11</t>
  </si>
  <si>
    <t>265,00</t>
  </si>
  <si>
    <t>42</t>
  </si>
  <si>
    <t>764212664</t>
  </si>
  <si>
    <t>Oplechování střešních prvků z pozinkovaného plechu s povrchovou úpravou okapu okapovým plechem střechy rovné rš 330 mm</t>
  </si>
  <si>
    <t>-32812091</t>
  </si>
  <si>
    <t>K/03</t>
  </si>
  <si>
    <t>43</t>
  </si>
  <si>
    <t>764212667</t>
  </si>
  <si>
    <t>Oplechování střešních prvků z pozinkovaného plechu s povrchovou úpravou okapu okapovým plechem střechy rovné rš 670 mm</t>
  </si>
  <si>
    <t>1643089493</t>
  </si>
  <si>
    <t>K/10</t>
  </si>
  <si>
    <t>44</t>
  </si>
  <si>
    <t>764212667 - R01</t>
  </si>
  <si>
    <t>Oplechování střešních prvků z pozinkovaného plechu s povrchovou úpravou okapu okapovým plechem střechy rovné rš 850 mm</t>
  </si>
  <si>
    <t>-2122567665</t>
  </si>
  <si>
    <t>Poznámka k položce:
R - položka
Kalkulovaná cena</t>
  </si>
  <si>
    <t>K/08</t>
  </si>
  <si>
    <t>45</t>
  </si>
  <si>
    <t>764314612</t>
  </si>
  <si>
    <t>Lemování prostupů z pozinkovaného plechu s povrchovou úpravou bez lišty, střech s krytinou skládanou nebo z plechu</t>
  </si>
  <si>
    <t>-761608171</t>
  </si>
  <si>
    <t>K/07</t>
  </si>
  <si>
    <t>90,00*1,50</t>
  </si>
  <si>
    <t>46</t>
  </si>
  <si>
    <t>764511603</t>
  </si>
  <si>
    <t>Žlab podokapní z pozinkovaného plechu s povrchovou úpravou včetně háků a čel půlkruhový rš 400 mm</t>
  </si>
  <si>
    <t>1596476081</t>
  </si>
  <si>
    <t>K/01</t>
  </si>
  <si>
    <t>47</t>
  </si>
  <si>
    <t>764518623</t>
  </si>
  <si>
    <t>Svod z pozinkovaného plechu s upraveným povrchem včetně objímek, kolen a odskoků kruhový, průměru 120 mm</t>
  </si>
  <si>
    <t>-846703099</t>
  </si>
  <si>
    <t>K/02</t>
  </si>
  <si>
    <t>15,50</t>
  </si>
  <si>
    <t>48</t>
  </si>
  <si>
    <t>998764202</t>
  </si>
  <si>
    <t>Přesun hmot pro konstrukce klempířské stanovený procentní sazbou (%) z ceny vodorovná dopravní vzdálenost do 50 m v objektech výšky přes 6 do 12 m</t>
  </si>
  <si>
    <t>-363291696</t>
  </si>
  <si>
    <t>49</t>
  </si>
  <si>
    <t>767190117</t>
  </si>
  <si>
    <t>Montáž oplechování a lemování ocelových konstrukcí  stěn a střech z ocelových plechů, rš přes 400 do 500 mm</t>
  </si>
  <si>
    <t>-141900693</t>
  </si>
  <si>
    <t>K/09</t>
  </si>
  <si>
    <t>50</t>
  </si>
  <si>
    <t>15485148</t>
  </si>
  <si>
    <t>profil trapézový 20/130/1040 PE tl.plechu 0,7 mm</t>
  </si>
  <si>
    <t>-1065896427</t>
  </si>
  <si>
    <t>157,00*0,45</t>
  </si>
  <si>
    <t>70,65*1,05 "Přepočtené koeficientem množství</t>
  </si>
  <si>
    <t>51</t>
  </si>
  <si>
    <t>767190118</t>
  </si>
  <si>
    <t>Montáž oplechování a lemování ocelových konstrukcí  stěn a střech z ocelových plechů, rš přes 500 do 600 mm</t>
  </si>
  <si>
    <t>1038920461</t>
  </si>
  <si>
    <t>K/13</t>
  </si>
  <si>
    <t>52</t>
  </si>
  <si>
    <t>-1176661604</t>
  </si>
  <si>
    <t>105,00*0,51</t>
  </si>
  <si>
    <t>53,55*1,05 "Přepočtené koeficientem množství</t>
  </si>
  <si>
    <t>53</t>
  </si>
  <si>
    <t>76765R01</t>
  </si>
  <si>
    <t>Rychloběžná spirálová vrata 4680 x 5500 mm, ozn.V01 - dodávka a montáž</t>
  </si>
  <si>
    <t>844511530</t>
  </si>
  <si>
    <t>54</t>
  </si>
  <si>
    <t>767832101</t>
  </si>
  <si>
    <t>Montáž venkovních požárních žebříků do zdiva se suchovodem</t>
  </si>
  <si>
    <t>-1079188109</t>
  </si>
  <si>
    <t>Z/01</t>
  </si>
  <si>
    <t>8,40</t>
  </si>
  <si>
    <t>55</t>
  </si>
  <si>
    <t>44983001</t>
  </si>
  <si>
    <t>žebřík venkovní se suchovodem v provedení žárový Zn</t>
  </si>
  <si>
    <t>-490402894</t>
  </si>
  <si>
    <t>56</t>
  </si>
  <si>
    <t>767834112</t>
  </si>
  <si>
    <t>Montáž venkovních požárních žebříků Příplatek k cenám za montáž ochranného koše, připevněného svařováním</t>
  </si>
  <si>
    <t>-666000902</t>
  </si>
  <si>
    <t>57</t>
  </si>
  <si>
    <t>767995111</t>
  </si>
  <si>
    <t>Montáž ostatních atypických zámečnických konstrukcí  hmotnosti do 5 kg</t>
  </si>
  <si>
    <t>1436246311</t>
  </si>
  <si>
    <t>58</t>
  </si>
  <si>
    <t>13010428</t>
  </si>
  <si>
    <t>úhelník ocelový rovnostranný jakost 11 375 70x70x6mm</t>
  </si>
  <si>
    <t>-692541275</t>
  </si>
  <si>
    <t>Poznámka k položce:
Hmotnost: 6,40 kg/m</t>
  </si>
  <si>
    <t>59</t>
  </si>
  <si>
    <t>767995117</t>
  </si>
  <si>
    <t>Montáž ostatních atypických zámečnických konstrukcí  hmotnosti přes 250 do 500 kg</t>
  </si>
  <si>
    <t>-743638343</t>
  </si>
  <si>
    <t>Z/04</t>
  </si>
  <si>
    <t>400,00</t>
  </si>
  <si>
    <t>60</t>
  </si>
  <si>
    <t>Z04</t>
  </si>
  <si>
    <t>Dodávka ocelového ostění pro osazení nových vrat vč. povrchové úpravy</t>
  </si>
  <si>
    <t>-3611583</t>
  </si>
  <si>
    <t>61</t>
  </si>
  <si>
    <t>767881R01</t>
  </si>
  <si>
    <t>Montáž záchytného systému</t>
  </si>
  <si>
    <t>suma</t>
  </si>
  <si>
    <t>1759599924</t>
  </si>
  <si>
    <t>62</t>
  </si>
  <si>
    <t>767881R02</t>
  </si>
  <si>
    <t>Revize a předání do užívání</t>
  </si>
  <si>
    <t>-769236933</t>
  </si>
  <si>
    <t>63</t>
  </si>
  <si>
    <t>ZS01</t>
  </si>
  <si>
    <t>TSL-300-T10</t>
  </si>
  <si>
    <t>-2124201188</t>
  </si>
  <si>
    <t>64</t>
  </si>
  <si>
    <t>ZS02</t>
  </si>
  <si>
    <t>TSL-300-TX10</t>
  </si>
  <si>
    <t>-1694173491</t>
  </si>
  <si>
    <t>65</t>
  </si>
  <si>
    <t>ZS03</t>
  </si>
  <si>
    <t>TSL-400-T10</t>
  </si>
  <si>
    <t>-854372296</t>
  </si>
  <si>
    <t>66</t>
  </si>
  <si>
    <t>ZS04</t>
  </si>
  <si>
    <t>TSL-SC</t>
  </si>
  <si>
    <t>-298892387</t>
  </si>
  <si>
    <t>67</t>
  </si>
  <si>
    <t>ZS05</t>
  </si>
  <si>
    <t>TSL-SOS</t>
  </si>
  <si>
    <t>350281461</t>
  </si>
  <si>
    <t>68</t>
  </si>
  <si>
    <t>ZS06</t>
  </si>
  <si>
    <t>TSL-L6</t>
  </si>
  <si>
    <t>1017627762</t>
  </si>
  <si>
    <t>69</t>
  </si>
  <si>
    <t>ZS07</t>
  </si>
  <si>
    <t>TSL-NAP6</t>
  </si>
  <si>
    <t>-607341001</t>
  </si>
  <si>
    <t>70</t>
  </si>
  <si>
    <t>ZS08</t>
  </si>
  <si>
    <t>TSL-KP6</t>
  </si>
  <si>
    <t>-1054452419</t>
  </si>
  <si>
    <t>71</t>
  </si>
  <si>
    <t>ZS09</t>
  </si>
  <si>
    <t>TSL-Štítek</t>
  </si>
  <si>
    <t>-1717605043</t>
  </si>
  <si>
    <t>72</t>
  </si>
  <si>
    <t>998767202</t>
  </si>
  <si>
    <t>Přesun hmot pro zámečnické konstrukce  stanovený procentní sazbou (%) z ceny vodorovná dopravní vzdálenost do 50 m v objektech výšky přes 6 do 12 m</t>
  </si>
  <si>
    <t>-706134150</t>
  </si>
  <si>
    <t>N00</t>
  </si>
  <si>
    <t>Nepojmenované práce</t>
  </si>
  <si>
    <t>73</t>
  </si>
  <si>
    <t>N-01</t>
  </si>
  <si>
    <t>Veškeré zednické výpomoci (prostupy, kapsy apod) -související s koordinací elektro části stavby a profesí stavbu obsahující. Tj veškerých částí obsahující zadávací dokumentaci dle souhrnného seznamu dokumentace arch. číslo 875-32486-0_SEZNAM.xls</t>
  </si>
  <si>
    <t>262144</t>
  </si>
  <si>
    <t>-395351019</t>
  </si>
  <si>
    <t>101 - Ocelové konstrukce</t>
  </si>
  <si>
    <t>789 - Povrchové úpravy ocelových konstrukcí a technologických zařízení</t>
  </si>
  <si>
    <t>PR - Plošné rezervy</t>
  </si>
  <si>
    <t>441171111</t>
  </si>
  <si>
    <t>Montáž ocelové konstrukce zastřešení (vazníky, krovy)  hmotnosti jednotlivých prvků do 30 kg/m, délky do 12 m</t>
  </si>
  <si>
    <t>363384160</t>
  </si>
  <si>
    <t>viz výkaz materiálu OK</t>
  </si>
  <si>
    <t>ocelové konstrukce nové</t>
  </si>
  <si>
    <t>21,6276</t>
  </si>
  <si>
    <t>výměny klapky</t>
  </si>
  <si>
    <t>1,8863</t>
  </si>
  <si>
    <t>ZP</t>
  </si>
  <si>
    <t>Dílenské zpracování ocelové konstrukce</t>
  </si>
  <si>
    <t>-726809685</t>
  </si>
  <si>
    <t>13010016</t>
  </si>
  <si>
    <t>tyč ocelová kruhová jakost 11 375 D 20mm</t>
  </si>
  <si>
    <t>-1205436504</t>
  </si>
  <si>
    <t>Poznámka k položce:
Hmotnost: 2,45 kg/m</t>
  </si>
  <si>
    <t>1H0771l</t>
  </si>
  <si>
    <t>Ocel L60 x 8</t>
  </si>
  <si>
    <t>-1299789735</t>
  </si>
  <si>
    <t>Poznámka k položce:
Hmotnost 7,09 kg/m</t>
  </si>
  <si>
    <t>1H0710Z</t>
  </si>
  <si>
    <t>Ocel L90 x 9</t>
  </si>
  <si>
    <t>723449493</t>
  </si>
  <si>
    <t>Poznámka k položce:
Hmotnost 12,20 kg/m</t>
  </si>
  <si>
    <t>5R019P</t>
  </si>
  <si>
    <t>Profil RHS 60x60x5</t>
  </si>
  <si>
    <t>-584149872</t>
  </si>
  <si>
    <t>Poznámka k položce:
Hmotnost 7.89 kg/m</t>
  </si>
  <si>
    <t>5R0151C</t>
  </si>
  <si>
    <t>Profil RHS 80x80x5</t>
  </si>
  <si>
    <t>1994735537</t>
  </si>
  <si>
    <t>Poznámka k položce:
Hmotnost 10,959 kg/m</t>
  </si>
  <si>
    <t>5R0148Z</t>
  </si>
  <si>
    <t>Profil RHS 120x80x5</t>
  </si>
  <si>
    <t>1013601022</t>
  </si>
  <si>
    <t>Poznámka k položce:
Hmotnost 13,969 kg/m</t>
  </si>
  <si>
    <t>1F0294X</t>
  </si>
  <si>
    <t>Tyč U120</t>
  </si>
  <si>
    <t>627493860</t>
  </si>
  <si>
    <t>Poznámka k položce:
Hmotnost 13,40 kg/m</t>
  </si>
  <si>
    <t>946113119</t>
  </si>
  <si>
    <t>Montáž pojízdných věží trubkových nebo dílcových  s maximálním zatížením podlahy do 200 kg/m2 o půdorysné ploše přes 5 m2, výšky přes 8,6 m do 9,6 m</t>
  </si>
  <si>
    <t>-200683707</t>
  </si>
  <si>
    <t>946113219</t>
  </si>
  <si>
    <t>Montáž pojízdných věží trubkových nebo dílcových  s maximálním zatížením podlahy do 200 kg/m2 Příplatek za první a každý další den použití pojízdného lešení k ceně -3119</t>
  </si>
  <si>
    <t>-720386526</t>
  </si>
  <si>
    <t>10*60 "Přepočtené koeficientem množství</t>
  </si>
  <si>
    <t>946113818</t>
  </si>
  <si>
    <t>Demontáž pojízdných věží trubkových nebo dílcových  s maximálním zatížením podlahy do 200 kg/m2 o půdorysné ploše přes 5 m2, výšky přes 7,6 m do 8,6 m</t>
  </si>
  <si>
    <t>-1249671180</t>
  </si>
  <si>
    <t>1144857348</t>
  </si>
  <si>
    <t>789</t>
  </si>
  <si>
    <t>Povrchové úpravy ocelových konstrukcí a technologických zařízení</t>
  </si>
  <si>
    <t>789224532</t>
  </si>
  <si>
    <t>Otryskání povrchů ocelových konstrukcí suché abrazivní tryskání abrazivem ze strusky třídy IV stupeň zrezivění C, stupeň přípravy Sa 2½</t>
  </si>
  <si>
    <t>-536491869</t>
  </si>
  <si>
    <t>dle výpisu materiálu</t>
  </si>
  <si>
    <t>stávající konstrukce střechy</t>
  </si>
  <si>
    <t>1719,95</t>
  </si>
  <si>
    <t>789328110</t>
  </si>
  <si>
    <t>Nátěr ocelových konstrukcí třídy IV jednosložkový alkydový základní, tloušťky do 40 μm</t>
  </si>
  <si>
    <t>697569198</t>
  </si>
  <si>
    <t>stávající konstrukce</t>
  </si>
  <si>
    <t>nové konstrukce</t>
  </si>
  <si>
    <t>535,09</t>
  </si>
  <si>
    <t>43,96</t>
  </si>
  <si>
    <t>789328115</t>
  </si>
  <si>
    <t>Nátěr ocelových konstrukcí třídy IV jednosložkový alkydový mezivrstva, tloušťky do 40 μm</t>
  </si>
  <si>
    <t>-1166101915</t>
  </si>
  <si>
    <t>789328120</t>
  </si>
  <si>
    <t>Nátěr ocelových konstrukcí třídy IV jednosložkový alkydový krycí (vrchní), tloušťky do 40 μm</t>
  </si>
  <si>
    <t>-1978206563</t>
  </si>
  <si>
    <t>Diagnostika a oprava šroubových spojů - dle prohlídky konstrukce dle skutečnosti při realizaci stavby včetně zprávy o provedení tohot úkonu</t>
  </si>
  <si>
    <t>kpl</t>
  </si>
  <si>
    <t>518901859</t>
  </si>
  <si>
    <t>OST-02</t>
  </si>
  <si>
    <t>Diagnostika a oprava svarových spojů - dle prohlídky konstrukce dle skutečnosti při realizaci stavby včetně zprávy o provedení tohot úkonu</t>
  </si>
  <si>
    <t>-1103176206</t>
  </si>
  <si>
    <t>OST-03</t>
  </si>
  <si>
    <t>Diagnostika skutečného materialové charakteristiky OK prvků</t>
  </si>
  <si>
    <t>-597976357</t>
  </si>
  <si>
    <t>OST-04</t>
  </si>
  <si>
    <t>Dílenská dokumentace OK, kladečské plány trapézových plechů</t>
  </si>
  <si>
    <t>604874918</t>
  </si>
  <si>
    <t>OST-05</t>
  </si>
  <si>
    <t>Nezbytné pracovní podepření a stabilizace konstrukce při realizaci stavby zabezpečující stabilitu konstrukce</t>
  </si>
  <si>
    <t>-1933382172</t>
  </si>
  <si>
    <t>OST-06</t>
  </si>
  <si>
    <t>Zatěžovací zkouška</t>
  </si>
  <si>
    <t>-1190267090</t>
  </si>
  <si>
    <t>OST-07</t>
  </si>
  <si>
    <t>Výchozí prohlídka OK konstrukce haly po provedení stavby - vyhotovení zprávy. Obsah prohlídky: soulad konstrukce s dokumentací, úplnost konstrukce, kvalita svárů a šroubových, nýtových spojů a protikorozní ochrana; geometrický tvar konstrukce</t>
  </si>
  <si>
    <t>-1960551348</t>
  </si>
  <si>
    <t>PR</t>
  </si>
  <si>
    <t>Plošné rezervy</t>
  </si>
  <si>
    <t>PR-01</t>
  </si>
  <si>
    <t>Montáž ocelové konstrukce zastřešení (vazníky, krovy)  hmotnosti jednotlivých prvků do 30 kg/m, délky do 12 m - hmotností rezerva na nepředvídané práce - bude čerpáno dle případné skutečnosti na stavbě při případných nesrovnalostech mezi projektem a skutečností na stavbě - případné nesrovnalosti mezi projektem a skutečností dle dílenské dokumentace</t>
  </si>
  <si>
    <t>-962185106</t>
  </si>
  <si>
    <t>PR-02</t>
  </si>
  <si>
    <t>Plošná rezerva na dodávku OK</t>
  </si>
  <si>
    <t>752677563</t>
  </si>
  <si>
    <t>PR-03</t>
  </si>
  <si>
    <t>Otryskání povrchů ocelových konstrukcí suché abrazivní tryskání abrazivem ze strusky třídy IV stupeň zrezivění C, stupeň přípravy Sa 2½ - - plošná rezerva na nepředvídané práce - bude čerpáno dle případné skutečnosti na stavbě při případných nesrovnalostech mezi projektem a skutečností dle dílenské dokumentace</t>
  </si>
  <si>
    <t>-1565753393</t>
  </si>
  <si>
    <t>PR-04</t>
  </si>
  <si>
    <t>Nátěr ocelových konstrukcí třídy IV jednosložkový alkydový základní,mezivrstva a krycí tloušťky do 40 μm - plošná rezerva na nepředvídané práce - bude čerpáno dle případné skutečnosti na stavbě při případných nesrovnalostech mezi projektem a skutečností dle dílenské dokumentace</t>
  </si>
  <si>
    <t>-142970510</t>
  </si>
  <si>
    <t>102 - Elektroinstalace, hromosvody, osvětlení</t>
  </si>
  <si>
    <t>102.1 - Rozváděče</t>
  </si>
  <si>
    <t>102.2 - Kabely</t>
  </si>
  <si>
    <t>102.3 - Svítidla</t>
  </si>
  <si>
    <t>102.4 - Ukončení vodičů</t>
  </si>
  <si>
    <t>102.5 - Přístroje</t>
  </si>
  <si>
    <t>102.6 - Kabelové nosné systémy</t>
  </si>
  <si>
    <t>102.7 - Nouzové osvětlení + DALI</t>
  </si>
  <si>
    <t>102.8 - Hromosvod</t>
  </si>
  <si>
    <t>102.9 - Drobné stavební práce</t>
  </si>
  <si>
    <t>102.10 - Hodinová zůčtovací sazba</t>
  </si>
  <si>
    <t>102.1</t>
  </si>
  <si>
    <t>Rozváděče</t>
  </si>
  <si>
    <t>102.1.1</t>
  </si>
  <si>
    <t>Doplněná a úprava rozváděče UR-N</t>
  </si>
  <si>
    <t>1801013788</t>
  </si>
  <si>
    <t>102.1.2</t>
  </si>
  <si>
    <t>Doplněná a úprava rozváděče RH1</t>
  </si>
  <si>
    <t>-1202498229</t>
  </si>
  <si>
    <t>102.1.3</t>
  </si>
  <si>
    <t>Rováděč RS1</t>
  </si>
  <si>
    <t>714680871</t>
  </si>
  <si>
    <t>102.2</t>
  </si>
  <si>
    <t>Kabely</t>
  </si>
  <si>
    <t>102.2.1</t>
  </si>
  <si>
    <t>1-CXKE-V-O 2x1,5</t>
  </si>
  <si>
    <t>1544954431</t>
  </si>
  <si>
    <t>102.2.2</t>
  </si>
  <si>
    <t>1-CXKE-V-J 3x1,5</t>
  </si>
  <si>
    <t>260968012</t>
  </si>
  <si>
    <t>102.2.3</t>
  </si>
  <si>
    <t>1-CXKE-V-J 3x2,5</t>
  </si>
  <si>
    <t>1983952799</t>
  </si>
  <si>
    <t>102.2.4</t>
  </si>
  <si>
    <t>1-CXKE-V-J 3x4</t>
  </si>
  <si>
    <t>-993296723</t>
  </si>
  <si>
    <t>102.2.5</t>
  </si>
  <si>
    <t>1-CXKE-V-J 3x10</t>
  </si>
  <si>
    <t>-997777248</t>
  </si>
  <si>
    <t>102.2.6</t>
  </si>
  <si>
    <t>1-CXKE-V-J 5x1,5</t>
  </si>
  <si>
    <t>1914446400</t>
  </si>
  <si>
    <t>102.2.7</t>
  </si>
  <si>
    <t>1-CXKE-V-J 5x2,5</t>
  </si>
  <si>
    <t>465911360</t>
  </si>
  <si>
    <t>102.2.8</t>
  </si>
  <si>
    <t>1-CXKE-V-J 4x35</t>
  </si>
  <si>
    <t>-107850662</t>
  </si>
  <si>
    <t>102.2.9</t>
  </si>
  <si>
    <t>1-CXKE-V-J 4x50</t>
  </si>
  <si>
    <t>142592146</t>
  </si>
  <si>
    <t>102.2.10</t>
  </si>
  <si>
    <t>CYKY-J 5x10</t>
  </si>
  <si>
    <t>897519132</t>
  </si>
  <si>
    <t>102.2.11</t>
  </si>
  <si>
    <t>CYA 16 zž</t>
  </si>
  <si>
    <t>570215576</t>
  </si>
  <si>
    <t>102.2.12</t>
  </si>
  <si>
    <t>FTP cat5e 4P</t>
  </si>
  <si>
    <t>-158698519</t>
  </si>
  <si>
    <t>102.2.13</t>
  </si>
  <si>
    <t>JYTY 4x1</t>
  </si>
  <si>
    <t>-1456202571</t>
  </si>
  <si>
    <t>102.3</t>
  </si>
  <si>
    <t>Svítidla</t>
  </si>
  <si>
    <t>102.3.1</t>
  </si>
  <si>
    <t>A - LED svítidlo - XXX</t>
  </si>
  <si>
    <t>1417419268</t>
  </si>
  <si>
    <t>102.3.2</t>
  </si>
  <si>
    <t>B - LED svítidlo - XXX</t>
  </si>
  <si>
    <t>1946544867</t>
  </si>
  <si>
    <t>102.3.3</t>
  </si>
  <si>
    <t>C - LED svítidlo - XXX</t>
  </si>
  <si>
    <t>-259884898</t>
  </si>
  <si>
    <t>102.3.4</t>
  </si>
  <si>
    <t>Úchyt pro svítidlo A - XXX</t>
  </si>
  <si>
    <t>-706032780</t>
  </si>
  <si>
    <t>102.3.5</t>
  </si>
  <si>
    <t>N1 - LED nouzové svítidlo - XXX + piktogram</t>
  </si>
  <si>
    <t>159919731</t>
  </si>
  <si>
    <t>102.3.6</t>
  </si>
  <si>
    <t>N2 - LED nouzové svítidlo - XXX</t>
  </si>
  <si>
    <t>-1307313236</t>
  </si>
  <si>
    <t>102.3.7</t>
  </si>
  <si>
    <t>N3 - LED nouzové svítidlo - XXX + optika</t>
  </si>
  <si>
    <t>966771849</t>
  </si>
  <si>
    <t>102.3.8</t>
  </si>
  <si>
    <t>N4 - LED nouzové svítidlo - XXX</t>
  </si>
  <si>
    <t>1975791184</t>
  </si>
  <si>
    <t>102.3.9</t>
  </si>
  <si>
    <t>N5 - LED nouzové svítidlo - XXX</t>
  </si>
  <si>
    <t>-1280018265</t>
  </si>
  <si>
    <t>102.3.10</t>
  </si>
  <si>
    <t>N6 - LED nouzové svítidlo - XXX</t>
  </si>
  <si>
    <t>1321221275</t>
  </si>
  <si>
    <t>102.3.11</t>
  </si>
  <si>
    <t>N7 - LED nouzové svítidlo - XXX + piktogram</t>
  </si>
  <si>
    <t>-978928313</t>
  </si>
  <si>
    <t>102.3.12</t>
  </si>
  <si>
    <t>N8 - LED nouzové svítidlo - XXX</t>
  </si>
  <si>
    <t>1054603415</t>
  </si>
  <si>
    <t>102.3.13</t>
  </si>
  <si>
    <t>Úchyt pro svítidlo N1 -XXX</t>
  </si>
  <si>
    <t>743179272</t>
  </si>
  <si>
    <t>102.3.14</t>
  </si>
  <si>
    <t>Úchyt pro svítidlo N7 -XXX</t>
  </si>
  <si>
    <t>-422007751</t>
  </si>
  <si>
    <t>102.4</t>
  </si>
  <si>
    <t>Ukončení vodičů</t>
  </si>
  <si>
    <t>102.4.1</t>
  </si>
  <si>
    <t>Ukončení vodičů v rozváděči + zapojení do 2,5mm2</t>
  </si>
  <si>
    <t>1555607520</t>
  </si>
  <si>
    <t>102.4.2</t>
  </si>
  <si>
    <t>Ukončení vodičů v rozváděči + zapojení do 6mm2</t>
  </si>
  <si>
    <t>-1966730128</t>
  </si>
  <si>
    <t>102.4.3</t>
  </si>
  <si>
    <t>Ukončení vodičů v rozváděči + zapojení do 16mm2</t>
  </si>
  <si>
    <t>648494305</t>
  </si>
  <si>
    <t>102.4.4</t>
  </si>
  <si>
    <t>Ukončení vodičů v rozváděči + zapojení do 35mm2</t>
  </si>
  <si>
    <t>-1519218995</t>
  </si>
  <si>
    <t>102.4.5</t>
  </si>
  <si>
    <t>Ukončení vodičů v rozváděči + zapojení do 50mm2</t>
  </si>
  <si>
    <t>-1998461360</t>
  </si>
  <si>
    <t>102.5</t>
  </si>
  <si>
    <t>Přístroje</t>
  </si>
  <si>
    <t>102.5.1</t>
  </si>
  <si>
    <t>Dvojnásobná zásuvky 16/230V, provedení pod omítkou + přístrojová krabice</t>
  </si>
  <si>
    <t>-464197537</t>
  </si>
  <si>
    <t>102.5.2</t>
  </si>
  <si>
    <t>Tlačítko Total stop , 10A/400V, provedení na omítku</t>
  </si>
  <si>
    <t>953286377</t>
  </si>
  <si>
    <t>102.5.3</t>
  </si>
  <si>
    <t>Elektroinstalační krabice, provedení na omítku IP54 8107</t>
  </si>
  <si>
    <t>-1118810810</t>
  </si>
  <si>
    <t>102.5.4</t>
  </si>
  <si>
    <t>Elektroinstalační krabice s požární odolností</t>
  </si>
  <si>
    <t>-1114499537</t>
  </si>
  <si>
    <t>102.6</t>
  </si>
  <si>
    <t>Kabelové nosné systémy</t>
  </si>
  <si>
    <t>102.6.1</t>
  </si>
  <si>
    <t>SKS 620FS   Kabelový žlab SKS</t>
  </si>
  <si>
    <t>-74138459</t>
  </si>
  <si>
    <t>102.6.2</t>
  </si>
  <si>
    <t>SKS 630FS   Kabelový žlab SKS</t>
  </si>
  <si>
    <t>400858107</t>
  </si>
  <si>
    <t>102.6.3</t>
  </si>
  <si>
    <t>SSLB 200FS  Lišta</t>
  </si>
  <si>
    <t>-1538176862</t>
  </si>
  <si>
    <t>102.6.4</t>
  </si>
  <si>
    <t>SSLB 300FS  Lišta</t>
  </si>
  <si>
    <t>-1628476272</t>
  </si>
  <si>
    <t>102.6.5</t>
  </si>
  <si>
    <t>RAA 620 FS  Odbočný díl</t>
  </si>
  <si>
    <t>-1370309276</t>
  </si>
  <si>
    <t>102.6.6</t>
  </si>
  <si>
    <t>RB 90 630 FS Oblouk 90°</t>
  </si>
  <si>
    <t>1003473511</t>
  </si>
  <si>
    <t>102.6.7</t>
  </si>
  <si>
    <t>RWVL 60 FS  Úhlová spojka</t>
  </si>
  <si>
    <t>-683918935</t>
  </si>
  <si>
    <t>102.6.8</t>
  </si>
  <si>
    <t>TSG 60 FS   Přepážka</t>
  </si>
  <si>
    <t>-670280437</t>
  </si>
  <si>
    <t>102.6.9</t>
  </si>
  <si>
    <t>FRSB 6X12 VZ G  Šroub s plochou kulatou hlavou</t>
  </si>
  <si>
    <t>-1428720242</t>
  </si>
  <si>
    <t>102.6.10</t>
  </si>
  <si>
    <t>US 5 30 FT  Profil U</t>
  </si>
  <si>
    <t>859926965</t>
  </si>
  <si>
    <t>102.6.11</t>
  </si>
  <si>
    <t>US 5 40 FT  Profil U</t>
  </si>
  <si>
    <t>-1968518286</t>
  </si>
  <si>
    <t>102.6.12</t>
  </si>
  <si>
    <t>2078 M10 2M G   Závitová tyč</t>
  </si>
  <si>
    <t>-583911431</t>
  </si>
  <si>
    <t>102.6.13</t>
  </si>
  <si>
    <t>12005 M10 G  spojka</t>
  </si>
  <si>
    <t>1016004909</t>
  </si>
  <si>
    <t>102.6.14</t>
  </si>
  <si>
    <t>DIN 934 M10 G Šestihranná matice</t>
  </si>
  <si>
    <t>702029600</t>
  </si>
  <si>
    <t>102.6.15</t>
  </si>
  <si>
    <t>966 M10 G   Podložka</t>
  </si>
  <si>
    <t>1370528304</t>
  </si>
  <si>
    <t>102.6.16</t>
  </si>
  <si>
    <t>TPB 100 FS  Trapézový úchyt</t>
  </si>
  <si>
    <t>-1945608341</t>
  </si>
  <si>
    <t>102.6.17</t>
  </si>
  <si>
    <t>SKS 10X110 G  Šroub se šestihrannou hlavou</t>
  </si>
  <si>
    <t>-66277102</t>
  </si>
  <si>
    <t>102.6.18</t>
  </si>
  <si>
    <t>LG 630 VS 6 FS  kabelový žebřík</t>
  </si>
  <si>
    <t>-481671374</t>
  </si>
  <si>
    <t>102.6.20</t>
  </si>
  <si>
    <t>170540309</t>
  </si>
  <si>
    <t>102.6.21</t>
  </si>
  <si>
    <t>RLVK 60 FS  Podélná spojka</t>
  </si>
  <si>
    <t>416431537</t>
  </si>
  <si>
    <t>102.6.22</t>
  </si>
  <si>
    <t>AW 15 21 FT  Nástěnný a závěsný výložník</t>
  </si>
  <si>
    <t>1296160133</t>
  </si>
  <si>
    <t>102.6.23</t>
  </si>
  <si>
    <t>-1886048160</t>
  </si>
  <si>
    <t>102.6.24</t>
  </si>
  <si>
    <t>1877981448</t>
  </si>
  <si>
    <t>102.6.25</t>
  </si>
  <si>
    <t>RBM 90 620 FS   Oblouk 90°</t>
  </si>
  <si>
    <t>-1162927610</t>
  </si>
  <si>
    <t>102.6.26</t>
  </si>
  <si>
    <t>-1903514911</t>
  </si>
  <si>
    <t>102.6.27</t>
  </si>
  <si>
    <t>Pomocná ocelová konstrukce do 5kg</t>
  </si>
  <si>
    <t>-1305398999</t>
  </si>
  <si>
    <t>102.6.28</t>
  </si>
  <si>
    <t>Pomocná ocelová konstrukce do 15kg</t>
  </si>
  <si>
    <t>-41415971</t>
  </si>
  <si>
    <t>102.6.29</t>
  </si>
  <si>
    <t>příchytka s požární odolností min 60 min, např. KOPOS 6716E pro jeden kabel, včetně šroubů a kotvení do trapézového plechu stropu nebo do stěny, trasa musí splňovat parametry pro funkční integritu 60min</t>
  </si>
  <si>
    <t>-1563563591</t>
  </si>
  <si>
    <t>102.6.30</t>
  </si>
  <si>
    <t>Spojovací a upevňovací materiál (pásky, příchytky, pomocné ocelové konstrukce atd.)</t>
  </si>
  <si>
    <t>-1029050089</t>
  </si>
  <si>
    <t>102.6.31</t>
  </si>
  <si>
    <t>Drátěnný kabelový žlab š=50mm, bočnice 50mm, délka 3000mm,včetně kotvení k nosným konstrukcím haly, spojek, atd.</t>
  </si>
  <si>
    <t>-584993219</t>
  </si>
  <si>
    <t>102.7</t>
  </si>
  <si>
    <t>Nouzové osvětlení + DALI</t>
  </si>
  <si>
    <t>102.7.1</t>
  </si>
  <si>
    <t>Rozváděč CBS - ONLITE central eBox MS 1200</t>
  </si>
  <si>
    <t>-1806837086</t>
  </si>
  <si>
    <t>102.7.2</t>
  </si>
  <si>
    <t>Rozváděč substanice - ONLITE central eBox SUB E60</t>
  </si>
  <si>
    <t>1883262207</t>
  </si>
  <si>
    <t>102.7.3</t>
  </si>
  <si>
    <t>Modul CBS - ONLITE central eBox SCM</t>
  </si>
  <si>
    <t>154181823</t>
  </si>
  <si>
    <t>102.7.4</t>
  </si>
  <si>
    <t>Modul CBS  - ONLITE central eBox OCM-NDA</t>
  </si>
  <si>
    <t>2102000623</t>
  </si>
  <si>
    <t>74</t>
  </si>
  <si>
    <t>102.7.5</t>
  </si>
  <si>
    <t>Baterie - ONLITE central eBox ACCU PB/12 7Ah</t>
  </si>
  <si>
    <t>-480870199</t>
  </si>
  <si>
    <t>75</t>
  </si>
  <si>
    <t>102.7.6</t>
  </si>
  <si>
    <t>Minitor výpadku sítě - ONLITE central eBox BPD</t>
  </si>
  <si>
    <t>1663410104</t>
  </si>
  <si>
    <t>76</t>
  </si>
  <si>
    <t>102.7.7</t>
  </si>
  <si>
    <t>Signalizační panel provozního stavu -</t>
  </si>
  <si>
    <t>-817461731</t>
  </si>
  <si>
    <t>77</t>
  </si>
  <si>
    <t>102.7.8</t>
  </si>
  <si>
    <t>Nastavení a oživení nouzového osvětlení</t>
  </si>
  <si>
    <t>903275612</t>
  </si>
  <si>
    <t>78</t>
  </si>
  <si>
    <t>102.7.10</t>
  </si>
  <si>
    <t>Řídící jednotka LITECOM CCD</t>
  </si>
  <si>
    <t>968192918</t>
  </si>
  <si>
    <t>79</t>
  </si>
  <si>
    <t>102.7.11</t>
  </si>
  <si>
    <t>Univerzální vstup LM-4UAS</t>
  </si>
  <si>
    <t>2117412004</t>
  </si>
  <si>
    <t>80</t>
  </si>
  <si>
    <t>102.7.12</t>
  </si>
  <si>
    <t>Releóvý výstup LM-4RUKS</t>
  </si>
  <si>
    <t>-1605022515</t>
  </si>
  <si>
    <t>81</t>
  </si>
  <si>
    <t>102.7.13</t>
  </si>
  <si>
    <t>Napájecí zdroj LM-BVS35</t>
  </si>
  <si>
    <t>-1698606926</t>
  </si>
  <si>
    <t>82</t>
  </si>
  <si>
    <t>102.7.14</t>
  </si>
  <si>
    <t>Řídící jednotka Netlink CCD</t>
  </si>
  <si>
    <t>-1583564397</t>
  </si>
  <si>
    <t>83</t>
  </si>
  <si>
    <t>102.7.15</t>
  </si>
  <si>
    <t>Aplikace LITECOM</t>
  </si>
  <si>
    <t>478785627</t>
  </si>
  <si>
    <t>84</t>
  </si>
  <si>
    <t>102.7.16</t>
  </si>
  <si>
    <t>Tříbodové tlačítko , LM-CCW 1/2/3 Li/Be</t>
  </si>
  <si>
    <t>-2074057441</t>
  </si>
  <si>
    <t>102.8</t>
  </si>
  <si>
    <t>Hromosvod</t>
  </si>
  <si>
    <t>85</t>
  </si>
  <si>
    <t>102.8.1</t>
  </si>
  <si>
    <t>isCon Pro+ 75 SW Izolovaný svod  pr.  23mm, Role 100 m</t>
  </si>
  <si>
    <t>-689089457</t>
  </si>
  <si>
    <t>86</t>
  </si>
  <si>
    <t>102.8.2</t>
  </si>
  <si>
    <t>SQ-20 SW příchytka starQuick 19,5-23,5mm</t>
  </si>
  <si>
    <t>-863893109</t>
  </si>
  <si>
    <t>87</t>
  </si>
  <si>
    <t>102.8.3</t>
  </si>
  <si>
    <t>isFang IN 6000 Izolovaný jímací stožár isCon-Leitung uvnitř, 6m</t>
  </si>
  <si>
    <t>1528468225</t>
  </si>
  <si>
    <t>88</t>
  </si>
  <si>
    <t>102.8.4</t>
  </si>
  <si>
    <t>isFang IN 4000 Izolovaný jímací stožár isCon-Leitung uvnitř, 4m</t>
  </si>
  <si>
    <t>-959095392</t>
  </si>
  <si>
    <t>89</t>
  </si>
  <si>
    <t>102.8.5</t>
  </si>
  <si>
    <t>isFang TW80 Nosič isFang pro montáž na stěnu, 80mm V2A</t>
  </si>
  <si>
    <t>-1917618332</t>
  </si>
  <si>
    <t>90</t>
  </si>
  <si>
    <t>102.8.6</t>
  </si>
  <si>
    <t>isCon connect Připojovací prvek pro vedení isCon, pr. 23mm</t>
  </si>
  <si>
    <t>-780017286</t>
  </si>
  <si>
    <t>91</t>
  </si>
  <si>
    <t>102.8.7</t>
  </si>
  <si>
    <t>927 2 6-K, Pásková uzemňovací objímka</t>
  </si>
  <si>
    <t>1400528360</t>
  </si>
  <si>
    <t>92</t>
  </si>
  <si>
    <t>102.8.8</t>
  </si>
  <si>
    <t>233 VA Rozpojovací díl</t>
  </si>
  <si>
    <t>1949671998</t>
  </si>
  <si>
    <t>93</t>
  </si>
  <si>
    <t>102.8.9</t>
  </si>
  <si>
    <t>565 7.6x380 SWUV Stahovací pásek</t>
  </si>
  <si>
    <t>1890600089</t>
  </si>
  <si>
    <t>94</t>
  </si>
  <si>
    <t>102.8.10</t>
  </si>
  <si>
    <t>RD 8-ALU Kruhový vodič 8mm</t>
  </si>
  <si>
    <t>1804315687</t>
  </si>
  <si>
    <t>95</t>
  </si>
  <si>
    <t>102.8.11</t>
  </si>
  <si>
    <t>165 MBG-8 Střešní držáky vedení pro ploché střechy</t>
  </si>
  <si>
    <t>-1738138161</t>
  </si>
  <si>
    <t>96</t>
  </si>
  <si>
    <t>102.8.12</t>
  </si>
  <si>
    <t>249 8-10 ALU Rychlospojka Vario</t>
  </si>
  <si>
    <t>-1287094081</t>
  </si>
  <si>
    <t>97</t>
  </si>
  <si>
    <t>102.8.13</t>
  </si>
  <si>
    <t>Drát FeZn průměru 10mm pro propojení vnitřních zemnících bodů a ocelových sloupů, včetně nákladů na vytvarování a svar</t>
  </si>
  <si>
    <t>-1395467499</t>
  </si>
  <si>
    <t>102.9</t>
  </si>
  <si>
    <t>Drobné stavební práce</t>
  </si>
  <si>
    <t>98</t>
  </si>
  <si>
    <t>102.9.1</t>
  </si>
  <si>
    <t>Zazdívka otvorů pl.0,0225 m2 cihlami, tl.zdi 30 cm s použitím suché maltové směsi</t>
  </si>
  <si>
    <t>-1934806897</t>
  </si>
  <si>
    <t>99</t>
  </si>
  <si>
    <t>102.9.2</t>
  </si>
  <si>
    <t>Zazdívka otvorů pl. 0,09 m2 cihlami, tl. zdi 30 cm s použitím suché maltové směsi</t>
  </si>
  <si>
    <t>2039990374</t>
  </si>
  <si>
    <t>102.9.3</t>
  </si>
  <si>
    <t>Hrubá výplň rýh ve stěnách do 3x3 cm maltou ze SMS</t>
  </si>
  <si>
    <t>494484330</t>
  </si>
  <si>
    <t>102.9.4</t>
  </si>
  <si>
    <t>Hrubá výplň rýh ve stěnách do 7x7 cm maltou ze SMS</t>
  </si>
  <si>
    <t>-1459038942</t>
  </si>
  <si>
    <t>102.9.5</t>
  </si>
  <si>
    <t>Vysekání kabelových rýh š.30x30mm v cihelné stěně</t>
  </si>
  <si>
    <t>185013182</t>
  </si>
  <si>
    <t>102.9.6</t>
  </si>
  <si>
    <t>Vysekání kabelových rýh š.30x70mm v cihelné stěně</t>
  </si>
  <si>
    <t>343053976</t>
  </si>
  <si>
    <t>102.9.7</t>
  </si>
  <si>
    <t>Vybourání otvorů zeď cihel. d=6 cm, tl. 30 cm, MVC</t>
  </si>
  <si>
    <t>-1003846359</t>
  </si>
  <si>
    <t>102.10</t>
  </si>
  <si>
    <t>Hodinová zůčtovací sazba</t>
  </si>
  <si>
    <t>102.10.1</t>
  </si>
  <si>
    <t>Revizní technik silnoproudé elektroinstalace pro části NN + hromosvod, včetně vypracování revizních zpráv</t>
  </si>
  <si>
    <t>h</t>
  </si>
  <si>
    <t>-1528716373</t>
  </si>
  <si>
    <t>102.10.2</t>
  </si>
  <si>
    <t>Měření zemních odporů strojených zemničů</t>
  </si>
  <si>
    <t>1250358732</t>
  </si>
  <si>
    <t>102.10.3</t>
  </si>
  <si>
    <t>Měření přechodných odporů propojení úložných konstrukcí (vyrovnání potenciálu)</t>
  </si>
  <si>
    <t>513065106</t>
  </si>
  <si>
    <t>108</t>
  </si>
  <si>
    <t>102.10.4</t>
  </si>
  <si>
    <t>Dokumentace skutečného provedení stavby</t>
  </si>
  <si>
    <t>-792407383</t>
  </si>
  <si>
    <t>109</t>
  </si>
  <si>
    <t>102.10.5</t>
  </si>
  <si>
    <t>Mobilní plošina - zdvih min. 14m</t>
  </si>
  <si>
    <t>den</t>
  </si>
  <si>
    <t>-2112558601</t>
  </si>
  <si>
    <t>110</t>
  </si>
  <si>
    <t>102.10.6</t>
  </si>
  <si>
    <t>Funkční zkoušky a uvedení do provozu</t>
  </si>
  <si>
    <t>2047199031</t>
  </si>
  <si>
    <t>111</t>
  </si>
  <si>
    <t>102.10.7</t>
  </si>
  <si>
    <t>Koordinace s ostatními profesemi -související s koordinací elektro části stavby a profesí stavbu obsahující. Tj veškerých částí obsahující zadávací dokumentaci dle souhrnného seznamu dokumentace arch. číslo 875-32486-0_SEZNAM.xls</t>
  </si>
  <si>
    <t>-484507553</t>
  </si>
  <si>
    <t>112</t>
  </si>
  <si>
    <t>102.10.8</t>
  </si>
  <si>
    <t>Nepředvídatelné práce</t>
  </si>
  <si>
    <t>-9857945</t>
  </si>
  <si>
    <t>113</t>
  </si>
  <si>
    <t>102.10.9</t>
  </si>
  <si>
    <t>Zaškolení obsluhy a pořízení písemného dokladu o zaškolení</t>
  </si>
  <si>
    <t>2023427912</t>
  </si>
  <si>
    <t>114</t>
  </si>
  <si>
    <t>102.10.10</t>
  </si>
  <si>
    <t>Měření umělého osvětlení a vypracování zprávy o měření</t>
  </si>
  <si>
    <t>-147871628</t>
  </si>
  <si>
    <t>115</t>
  </si>
  <si>
    <t>102.10.11</t>
  </si>
  <si>
    <t>Úprava a napojení stávající elektroinstalace</t>
  </si>
  <si>
    <t>-1276102862</t>
  </si>
  <si>
    <t>116</t>
  </si>
  <si>
    <t>102.10.12</t>
  </si>
  <si>
    <t>Podružný materiál</t>
  </si>
  <si>
    <t>-2037940391</t>
  </si>
  <si>
    <t>103 - Elektrická požární signalizace</t>
  </si>
  <si>
    <t>103.1 - DOPLNĚNÍ EPS</t>
  </si>
  <si>
    <t>103.2 - Ostatní</t>
  </si>
  <si>
    <t>103.1</t>
  </si>
  <si>
    <t>DOPLNĚNÍ EPS</t>
  </si>
  <si>
    <t>103.1.1</t>
  </si>
  <si>
    <t>Tlačítkový požární hlásič, montážní krabička, sklíčko</t>
  </si>
  <si>
    <t>-949571743</t>
  </si>
  <si>
    <t>103.1.2</t>
  </si>
  <si>
    <t>Opticko kouřový analogový adresný požární hlásič IP43, vývod pro ext. signalizaci</t>
  </si>
  <si>
    <t>1500871394</t>
  </si>
  <si>
    <t>103.1.3</t>
  </si>
  <si>
    <t>Montážní základna pro hlásiče,  možno připojit externí signalizaci</t>
  </si>
  <si>
    <t>2071798615</t>
  </si>
  <si>
    <t>103.1.4</t>
  </si>
  <si>
    <t>Adresná siréna, vícetónová, IP65, červená</t>
  </si>
  <si>
    <t>2053385665</t>
  </si>
  <si>
    <t>103.1.5</t>
  </si>
  <si>
    <t>Releová vstup/výstupní jednotka, 4 dvojitě vyvážené vstupy/4 výstupy relé,v krytu</t>
  </si>
  <si>
    <t>-1658339330</t>
  </si>
  <si>
    <t>103.1.6</t>
  </si>
  <si>
    <t>Spínaný zálohovaný zdroj v krytu 27,6V/2A+0,7A, AKU 2x17Ah</t>
  </si>
  <si>
    <t>1119478062</t>
  </si>
  <si>
    <t>103.1.7</t>
  </si>
  <si>
    <t>Lineární optický hlásič dosah 5 až 40m, obsahuje hlásič/zrcadlo/řídící jednotku/testovací filtr, krytí IP65, napájení 10 až 30VDC/3mA, 2x výstup relé 30V/1A (porucha a poplach), -15 až +55°C, rozměr 155x180x125mm</t>
  </si>
  <si>
    <t>1593479484</t>
  </si>
  <si>
    <t>103.1.8</t>
  </si>
  <si>
    <t>Lineární hlásič-rozšičovací sata pro lineérní hlásič pro dosah 40 - 80m</t>
  </si>
  <si>
    <t>-2052236391</t>
  </si>
  <si>
    <t>Poznámka k položce:
Kabely</t>
  </si>
  <si>
    <t>103.1.9</t>
  </si>
  <si>
    <t>J-Y(st)Y 2x2x0,8</t>
  </si>
  <si>
    <t>959280147</t>
  </si>
  <si>
    <t>103.1.10</t>
  </si>
  <si>
    <t>KABEL 1x2x0.8 -hnědý stíněný kabel 1x2x0,8 PH120-R dle ZP-27/2008, B2caS1D0 dle PrEN 50399:07, ohniodolný dle ČSN IEC60331, bezhalogenový</t>
  </si>
  <si>
    <t>1964953013</t>
  </si>
  <si>
    <t>103.1.11</t>
  </si>
  <si>
    <t>KABEL 2x2x0.8 -hnědý stíněný kabel 2x2x0,8 PH120-R dle ZP-27/2008, B2caS1D0 dle PrEN 50399:07, ohniodolný dle ČSN IEC60331, bezhalogenový</t>
  </si>
  <si>
    <t>-761131999</t>
  </si>
  <si>
    <t>103.1.12</t>
  </si>
  <si>
    <t>KABEL  4x2x0.8 -hnědý stíněný kabel 4x2x0,8 PH120-R dle ZP-27/2008, B2caS1D0 dle PrEN 50399:07, ohniodolný dle ČSN IEC60331, bezhalogenový</t>
  </si>
  <si>
    <t>-1345005239</t>
  </si>
  <si>
    <t>103.1.13</t>
  </si>
  <si>
    <t>PVC úchytka pro samostatný kabel , vč. hmoždinky a šroubu, vzdálenost úchytex max. 0,75m</t>
  </si>
  <si>
    <t>817948651</t>
  </si>
  <si>
    <t>103.1.15</t>
  </si>
  <si>
    <t>HZS - spolupráce na závěrečné kontrolní prohlídce stavby</t>
  </si>
  <si>
    <t>-711692302</t>
  </si>
  <si>
    <t>103.1.16</t>
  </si>
  <si>
    <t>Oživení systému</t>
  </si>
  <si>
    <t>-338676140</t>
  </si>
  <si>
    <t>103.1.17</t>
  </si>
  <si>
    <t>Spolupráce s ostatními profesemi</t>
  </si>
  <si>
    <t>-678338602</t>
  </si>
  <si>
    <t>103.1.18</t>
  </si>
  <si>
    <t>Revize, zaškolení obsluhy, odzkoušení systému</t>
  </si>
  <si>
    <t>-1871655746</t>
  </si>
  <si>
    <t>103.2</t>
  </si>
  <si>
    <t>103.2.1</t>
  </si>
  <si>
    <t>Trubka tuhá plastová 20mm, vč. spojek a držáků</t>
  </si>
  <si>
    <t>-1899088856</t>
  </si>
  <si>
    <t>103.2.2</t>
  </si>
  <si>
    <t>Trubka ohebná PVC volně nebo pod omítkou 23 mm</t>
  </si>
  <si>
    <t>1891665239</t>
  </si>
  <si>
    <t>103.2.3</t>
  </si>
  <si>
    <t>Trubka ohebná PVC volně nebo pod omítkou 29 mm</t>
  </si>
  <si>
    <t>380928486</t>
  </si>
  <si>
    <t>103.2.4</t>
  </si>
  <si>
    <t>Elektroinstalační krabice, 72x72x42mm, IP40, provedení na omítku</t>
  </si>
  <si>
    <t>-1576173072</t>
  </si>
  <si>
    <t>103.2.5</t>
  </si>
  <si>
    <t>Elektroinstalační krabice s požární odolností , KSK 100_PO10J</t>
  </si>
  <si>
    <t>381342197</t>
  </si>
  <si>
    <t>103.2.6</t>
  </si>
  <si>
    <t>Drátěnný kabelový žlab 50x50mm, galv. Zinek vč. konzol,závěsů, výložníků a spojek  k uchycení na ocelové konsrtukce.</t>
  </si>
  <si>
    <t>-1783271457</t>
  </si>
  <si>
    <t>103.2.7</t>
  </si>
  <si>
    <t>1164367379</t>
  </si>
  <si>
    <t>103.2.8</t>
  </si>
  <si>
    <t>Vyvázání kabel. svazků formy do 20 vodičů</t>
  </si>
  <si>
    <t>1245642780</t>
  </si>
  <si>
    <t>103.2.9</t>
  </si>
  <si>
    <t>Popl.za ulozeni suti</t>
  </si>
  <si>
    <t>-453455035</t>
  </si>
  <si>
    <t>103.2.10</t>
  </si>
  <si>
    <t>Svis doprava suti prve podlazi</t>
  </si>
  <si>
    <t>-790103723</t>
  </si>
  <si>
    <t>103.2.11</t>
  </si>
  <si>
    <t>Odvoz suti na skladku do 1km</t>
  </si>
  <si>
    <t>-1923517576</t>
  </si>
  <si>
    <t>103.2.12</t>
  </si>
  <si>
    <t>Odvoz suti na skladku zkd 1km</t>
  </si>
  <si>
    <t>101417326</t>
  </si>
  <si>
    <t>0,4*19 "Přepočtené koeficientem množství</t>
  </si>
  <si>
    <t>103.2.13</t>
  </si>
  <si>
    <t>Vysekání kabelových rýh ve zdivu cihelném do 3x3 cm</t>
  </si>
  <si>
    <t>1193935749</t>
  </si>
  <si>
    <t>103.2.14</t>
  </si>
  <si>
    <t>Vysekání kabelových rýh ve zdivu cihelném do 5x5 cm</t>
  </si>
  <si>
    <t>893684698</t>
  </si>
  <si>
    <t>103.2.15</t>
  </si>
  <si>
    <t>Zához kabelových rýh hrubou maltou a štukovou omítkou</t>
  </si>
  <si>
    <t>-1296266370</t>
  </si>
  <si>
    <t>Pol1</t>
  </si>
  <si>
    <t>-1007681091</t>
  </si>
  <si>
    <t>104 - Technologie odvlhčování</t>
  </si>
  <si>
    <t>104.1 - Odvlhčování prostoru stadionu</t>
  </si>
  <si>
    <t>104.2 - Klimatizace místnosti baterkárny</t>
  </si>
  <si>
    <t>104.3 - Ostatní</t>
  </si>
  <si>
    <t>104.1</t>
  </si>
  <si>
    <t>Odvlhčování prostoru stadionu</t>
  </si>
  <si>
    <t>104.1.1</t>
  </si>
  <si>
    <t>Adsorpční odvlhčovací jednotka venkovní provedení s deskovým rekuperátorem - zrcadlová varianta, vnější plášť s ušlechtilé oceli AISI 304, dělící deska rotoru zhotovena z galvanizované oceli 2,5mm, servisní dvířka jsou umístěna na stejné straně, servisní dvířka pro výměnu filtru a víko skříňového rozvaděče jsou vyvbaveny kloubovým závěsem, pro všechna servisní dvířka jsou použity pákové uzavírací klíče, skříňový</t>
  </si>
  <si>
    <t>R - položka</t>
  </si>
  <si>
    <t>-2078600125</t>
  </si>
  <si>
    <t>Poznámka k položce:
rozvaděč obsahuje všechny elektrokomponenty  nutné pro provoz a bezpečnost, silikagelové kolo s uložením uprostřed, kuličková ložiska, kolo čistitelné vodou a neagresivním čistícím prostředkem, Regulace regulátorem rosného bodu DDC, ovládací panel externí, přesné umístění dle požadavku uživatele, čidla teploty a relatovní vlhkosti, pružné připojovací manžety
Složení okruhu regeneračního vzduchu:
- sací nastavec s žaluzií
- deskový rekuperátor tepla
- filtr (třída filtrace G4)
- elektrický ohřívač vzduchu (400 V, 59,0 kW, 85 A)
- rotující sušicí kolo- ventilátor, V = 1900 m3/h, Dp = 250 Pa (400 V, 1,1 kW, 2,8 A)
- deskový rekuperátor tepla
Složení okruhu procesního vzduchu:
- filtr (třída filtrace M6)
- rotující sušicí kolo, výkon sušení 46,4 kg/h (pohon 230 V, 120 W, 0,54 A) 
- ventilátor, V = 9000 m3/h, Dp = 450 Pa (400 V, 5,2 kW, 8,4 A) 
Kódové označení v dokumentaci: VZT-1
Pozicové číslo v dokumentaci: 1.01</t>
  </si>
  <si>
    <t>104.1.2</t>
  </si>
  <si>
    <t>Tlmič hluku 1000x1000/1500,250  sada buňkových tlumičů hluku  250*500*1500 (8 ks) do potrubí 1000x1000 mm, délka 1500 mm Pozicové číslo v dokumentaci: 1.02</t>
  </si>
  <si>
    <t>345719632</t>
  </si>
  <si>
    <t>104.1.3</t>
  </si>
  <si>
    <t>Tlmič hluku 500x400/1000,200  sada buňkových tlumičů hluku  200*500*1000 (2 ks) do potrubí 500x400 mm, délka 1000 mm Pozicové číslo v dokumentaci: 1.03</t>
  </si>
  <si>
    <t>-1269074329</t>
  </si>
  <si>
    <t>104.1.4</t>
  </si>
  <si>
    <t>Výfukový kus 500x400/45° výfukový kus z pozinkovaného plechu, rozměr 500x400 mm, zkosení pod úhlem 45°, síto Pozicové číslo v dokumentaci: 1.04</t>
  </si>
  <si>
    <t>495344662</t>
  </si>
  <si>
    <t>104.1.5</t>
  </si>
  <si>
    <t>Dýza A 250 mm výfuková dýza kulovitého tvaru s dalekým dosahem proudu vzduchu, ručně nastavitelný směr proudění v rozsahu ± 30°, rozměr (velikost) 250, včetně upravitelného nástavce (límce) na kruhové potrubí Pozicové číslo v dokumentaci: 1.05</t>
  </si>
  <si>
    <t>364638272</t>
  </si>
  <si>
    <t>104.1.6</t>
  </si>
  <si>
    <t>Vyústka 825x225 mm jednořadá výustka z pozinkovaného plechu do kruhového potrubí, rozměr 825x225 mm, regulace R1 Pozicové číslo v dokumentaci: 1.06</t>
  </si>
  <si>
    <t>-829102118</t>
  </si>
  <si>
    <t>104.1.7</t>
  </si>
  <si>
    <t>Čtyřhranné ocelové potrubí sk. I pozinkované, včetně spojovacího, těsnícího a uchytávacího materiálu pro zavěšení potrubí do obvodu 1890 mm (45 % tvarovek)</t>
  </si>
  <si>
    <t>1707001943</t>
  </si>
  <si>
    <t>104.1.8</t>
  </si>
  <si>
    <t>Čtyřhranné ocelové potrubí sk. I pozinkované, včetně spojovacího, těsnícího a uchytávacího materiálu pro zavěšení potrubí do obvodu 3500 mm (80 % tvarovek)</t>
  </si>
  <si>
    <t>289318186</t>
  </si>
  <si>
    <t>104.1.9</t>
  </si>
  <si>
    <t>Čtyřhranné ocelové potrubí sk. I pozinkované, včetně spojovacího, těsnícího a uchytávacího materiálu pro zavěšení potrubí do obvodu 4000 mm (53 % tvarovek)</t>
  </si>
  <si>
    <t>-575803049</t>
  </si>
  <si>
    <t>104.1.10</t>
  </si>
  <si>
    <t>SPIRO potrubí sk. I pozinkované, včetně spojovacího, těsnícího a uchytávacího materiálu pro zavěšení Potrubí A  710 mm</t>
  </si>
  <si>
    <t>-982391673</t>
  </si>
  <si>
    <t>104.1.11</t>
  </si>
  <si>
    <t>SPIRO potrubí sk. I pozinkované, včetně spojovacího, těsnícího a uchytávacího materiálu pro zavěšení Potrubí A  630 mm</t>
  </si>
  <si>
    <t>-1346713709</t>
  </si>
  <si>
    <t>104.1.12</t>
  </si>
  <si>
    <t>SPIRO potrubí sk. I pozinkované, včetně spojovacího, těsnícího a uchytávacího materiálu pro zavěšení Potrubí A  560 mm</t>
  </si>
  <si>
    <t>777514784</t>
  </si>
  <si>
    <t>104.1.13</t>
  </si>
  <si>
    <t>SPIRO potrubí sk. I pozinkované, včetně spojovacího, těsnícího a uchytávacího materiálu pro zavěšeníPotrubí A  500 mm</t>
  </si>
  <si>
    <t>-487771750</t>
  </si>
  <si>
    <t>104.1.14</t>
  </si>
  <si>
    <t>SPIRO potrubí sk. I pozinkované, včetně spojovacího, těsnícího a uchytávacího materiálu pro zavěšení Potrubí A  315 mm</t>
  </si>
  <si>
    <t>-1864072088</t>
  </si>
  <si>
    <t>104.1.15</t>
  </si>
  <si>
    <t>SPIRO potrubí sk. I pozinkované, včetně spojovacího, těsnícího a uchytávacího materiálu pro zavěšení Oblouk segmentový 90° A  710 mm</t>
  </si>
  <si>
    <t>-853072537</t>
  </si>
  <si>
    <t>104.1.16</t>
  </si>
  <si>
    <t>SPIRO potrubí sk. I pozinkované, včetně spojovacího, těsnícího a uchytávacího materiálu pro zavěšení Oblouk segmentový 90° A  315 mm</t>
  </si>
  <si>
    <t>-132114030</t>
  </si>
  <si>
    <t>104.1.17</t>
  </si>
  <si>
    <t>SPIRO potrubí sk. I pozinkované, včetně spojovacího, těsnícího a uchytávacího materiálu pro zavěšení Přechod osový A  710-630 mm</t>
  </si>
  <si>
    <t>-317119179</t>
  </si>
  <si>
    <t>104.1.18</t>
  </si>
  <si>
    <t>SPIRO potrubí sk. I pozinkované, včetně spojovacího, těsnícího a uchytávacího materiálu pro zavěšení Přechod osový A  710-560 mm</t>
  </si>
  <si>
    <t>-446875161</t>
  </si>
  <si>
    <t>104.1.19</t>
  </si>
  <si>
    <t>SPIRO potrubí sk. I pozinkované, včetně spojovacího, těsnícího a uchytávacího materiálu pro zavěšení Přechod osový A  630-500 mm</t>
  </si>
  <si>
    <t>1315429467</t>
  </si>
  <si>
    <t>104.1.20</t>
  </si>
  <si>
    <t>Technická tepelná izolace, tloušťka 40 mm lamelová rohož z kamenné vlny s převážně kolmou orientací vláken, lamely jsou jednostranně nalepeny na nosnou podložku, kterou tvoří hliníková fólie vyztužená skleněnou mřížkou (ALS), třída reakce na oheň A1, tepelná vodivost ? = 0,039 W/mK (při 10 °C), včetně navařovacích trnů pro kotvení izolace, samolepící ALS pásky na přelepení spojů a ochranného oplechování</t>
  </si>
  <si>
    <t>-1802993613</t>
  </si>
  <si>
    <t>104.2</t>
  </si>
  <si>
    <t>Klimatizace místnosti baterkárny</t>
  </si>
  <si>
    <t>104.2.1</t>
  </si>
  <si>
    <t>Kondenzační klimatizačaní jednotka systém SPLIT, tepelné čerpadlo s inverterovým řízením, Qchl = 2,5 kW, Qtop = 3,2 kW (230 V, 0,71 kW), celoroční provoz (-15 až 48 °C), automatický restart, včetně kompletní regulace, kompletní náplně chladiva R410A a pomocného kovového materiálu pro uchycení na stěnu Kódové označení v dokumentaci: KJ-1 Pozicové číslo v dokumentaci: 2.01</t>
  </si>
  <si>
    <t>-1331421877</t>
  </si>
  <si>
    <t>104.2.2</t>
  </si>
  <si>
    <t>Výparníková nástěnná klimatizační jednotka nástěnná výparníková jednotka, systém SPLIT, Qchl = 2,5 kW, Qtop = 3,2 kW, chladivo R410A, včetně dálkového infraovladače Kódové označení v dokumentaci: VJ-1 Pozicové číslo v dokumentaci: 2.02</t>
  </si>
  <si>
    <t>-890786992</t>
  </si>
  <si>
    <t>104.2.3</t>
  </si>
  <si>
    <t>Zápachová uzávěrka pod dřez s odbočkou  zápachová uzávěrka (sifon) pod dřez průměru dle stávajícího sifonu (pravděpodobně DN 40x6/4" s odbočkou 3/4") pro připojení kondenzátního potrubí klimatizace</t>
  </si>
  <si>
    <t>474427736</t>
  </si>
  <si>
    <t>104.2.4</t>
  </si>
  <si>
    <t>Měděné potrubí včetně parotěsné tepelné izolace tloušťky 19 mm, včetně kolen nebo oblouků, přechodů, normalizovaného upevnění, pomocného materiálu, proplachu, lešení, zednických výpomocí Potrubí A  6,35 mm</t>
  </si>
  <si>
    <t>-1413961386</t>
  </si>
  <si>
    <t>104.2.5</t>
  </si>
  <si>
    <t>Měděné potrubí včetně parotěsné tepelné izolace tloušťky 19 mm, včetně kolen nebo oblouků, přechodů, normalizovaného upevnění, pomocného materiálu, proplachu, lešení, zednických výpomocí Potrubí A  9,52 mm</t>
  </si>
  <si>
    <t>63022137</t>
  </si>
  <si>
    <t>104.2.6</t>
  </si>
  <si>
    <t>Měděné potrubí včetně parotěsné tepelné izolace tloušťky 19 mm, včetně kolen nebo oblouků, přechodů, normalizovaného upevnění, pomocného materiálu, proplachu, lešení, zednických výpomocíPožární ucpávka</t>
  </si>
  <si>
    <t>612056973</t>
  </si>
  <si>
    <t>104.2.7</t>
  </si>
  <si>
    <t>Plastové potrubí z PP, včetně kolen nebo oblouků, přechodů, normalizovaného upevnění, pomocného materiálu, proplachu, lešení, zednických výpomocí  Plastové potrubí A 25x2,3 mm</t>
  </si>
  <si>
    <t>1994922926</t>
  </si>
  <si>
    <t>104.3</t>
  </si>
  <si>
    <t>Zaregulování vzduchotechnických rozvodů</t>
  </si>
  <si>
    <t>1183910238</t>
  </si>
  <si>
    <t>Komplexní vyzkoušení (zkoušky těsnosti potrubí, tlakové zkoušky potrubí, funkční zkoušky zařízení)</t>
  </si>
  <si>
    <t>175722020</t>
  </si>
  <si>
    <t>Měření hluku a vypracování protokolů o měření hluku - pro vyhodnocení zkušebního provozu</t>
  </si>
  <si>
    <t>-1644294941</t>
  </si>
  <si>
    <t>Vypracovfání provozních manuálů a předpisů</t>
  </si>
  <si>
    <t>-287491243</t>
  </si>
  <si>
    <t>105 - Odvod tepla a kouře</t>
  </si>
  <si>
    <t>751-R01</t>
  </si>
  <si>
    <t>Bodová RWA klapka včetně ovládacích skříněk, rozvodů a manipulační techniky a instalační práce související s instalací klapky a zprovozněním</t>
  </si>
  <si>
    <t>94571467</t>
  </si>
  <si>
    <t>Poznámka k položce:
Ocelové výměny jsou součástí rozpočtu OK.</t>
  </si>
  <si>
    <t>767661000</t>
  </si>
  <si>
    <t>Montáž kouřové zástěny omezující pohyb hořících plynů uvnitř budovy pevné do 300 m2 z jednoho kusu</t>
  </si>
  <si>
    <t>-2106883380</t>
  </si>
  <si>
    <t>59081024</t>
  </si>
  <si>
    <t>zástěna kouřová výměry do 300m2</t>
  </si>
  <si>
    <t>-1388540549</t>
  </si>
  <si>
    <t>106 - Audio technika</t>
  </si>
  <si>
    <t>1.0 - ŘÍZENÍ SYSTÉMU</t>
  </si>
  <si>
    <t>2.0 - ZDROJE SIGNÁLU</t>
  </si>
  <si>
    <t>3.0 - OZVUČENÍ</t>
  </si>
  <si>
    <t>4.0 - INSTALACE A MONTÁŽ</t>
  </si>
  <si>
    <t>1.0</t>
  </si>
  <si>
    <t>ŘÍZENÍ SYSTÉMU</t>
  </si>
  <si>
    <t>1.1</t>
  </si>
  <si>
    <t>Maticové systémy</t>
  </si>
  <si>
    <t>Poznámka k položce:
MULTIMEDIÁLNÍ DIGITÁLNÍ AUDIO MATICE 8 symetrických stereo vstupů (Line/Mic) phantomové napájení 48V 4 nesymetrické stereo vstupy 2 symetrické prioritní vstupy (Line) 10 vstupů pro vnější ovládací prvky 8 kontaktních vstupů + 2 prioritní 8 symetrických stereo výstupů 8 relé výstupů (kontakty NO/NC) 8 výstupů   Možností ovládání: RS232 / TCP / IP, webové rozhraní (Ethernet) / iPhone / iPad napájení: 110 - 240V AC / 50 - 60 Hz hmotnost: max 10 kg</t>
  </si>
  <si>
    <t>1.2</t>
  </si>
  <si>
    <t>Ovládací tablet</t>
  </si>
  <si>
    <t>Poznámka k položce:
7,9 " 2048 × 1536;nterní paměť 64 GB, Wi-Fi, Bluetooth;nterní paměť 64 GB, Wi-Fi, Bluetooth</t>
  </si>
  <si>
    <t>1.3</t>
  </si>
  <si>
    <t>Wifi router</t>
  </si>
  <si>
    <t>Poznámka k položce:
Dual-Band Wi-Fi s 3×3 MIMO 802.11ac, 2×2 MIMO 802.11b/g/n, CPU ARM 1.6GHz Dual-core, 2GB RAM, 2x USB 3.0, 1x GWAN, 5x GLAN</t>
  </si>
  <si>
    <t>1.4</t>
  </si>
  <si>
    <t>Acces point</t>
  </si>
  <si>
    <t>Poznámka k položce:
WiFi Access Point 802.11b/g/n až 300Mbps, PoE, 1x LAN, interní anténa 2x 3dBi</t>
  </si>
  <si>
    <t>ZDROJE SIGNÁLU</t>
  </si>
  <si>
    <t>2.1</t>
  </si>
  <si>
    <t>Bezdrátový systém</t>
  </si>
  <si>
    <t>Poznámka k položce:
Bezdrátový kombinovaný set určený pro moderování, prezentace, živý zpěv, televize a divadla. Set je sestavený z bezdrátového dvoukanálového přijímače, jednoho ručního bezdrátového mikrofonu s kondenzátorovou hlavou a jedním náhlavním mikrofonem s kondenzátorovou vložkou.  Složení sestavy : 1) Příjmač - - dvoukanálový příjmač, pásmo UHF 6A 620~544 MHz, ½ rackové provedení, 2x112 laditelných frekvencí pro nerušený příjem, Celkový počet frekvencí 960, ruční mikrofon - LCD displej pro kontrolu baterií, vypínač ON/OFF, aretaci proti vypnutí a je osazen kondenzátorovou mikrofonní vložkou. U mikrofonu lze snadno zaměnit mikrofonní vložku za dynamickou. Napájení na AA baterie. Rychlé a jednoduché synchronizování mezi vysílačem a přijímačem funkcí, bezdrátový bodypack - LCD displej pro kontrolu baterií a nastavení, lze nastavovat funkce MUTE, citlivost mikrofonu, vysílací výkon, vypínač ON/OFF a MUTE, napájení na 2xAA baterie, klipsna za opasek. Rychlé a jednoduché synchronizování mezi vysílačem a přijímačem funkcí, Náhlavní mikrofon - Kapsle kondenzátorová, Kadioidní Charakteristik, Citlivost -46dBV±3dBV/Pa, Impedance: 200Ω, Hmotnost 30 g, Max SPL 125dB, balení celkem obsahuhuje - příjmač, ruční mikrofon, bodypack, náhlavní mikrodon, držák pro mikforon, napájecí adaptér, 2x propojovací kabel, 2x prutové antény, návod k použití</t>
  </si>
  <si>
    <t>2.2</t>
  </si>
  <si>
    <t>Anténa pro bezdrátový systém</t>
  </si>
  <si>
    <t>Poznámka k položce:
Všesměrová pasivní i aktivní anténa. Ideální využití a výrazné zlepšení pro vícekanálový provoz bezdrátových mikrofonních systémů a zlepšení vysílaného signálu k in-ear zařízením. Anténa je osazena 2xTNC konektory RX se zesilovačem pro příjem signálu se ziskem 12dB.TX konektor pro vysílání signálu má 0dB zisk. Při umístění antény vertikálně je úhel vyzařování 80°a horizontálně 140°. Zisk antény je 2~4dBi. Frekvenční rozsah 470Mhz~1000MHz. Rozměry antény 337 (š) x266 (H) x40 (D) mm. Hmotnost 577g. Ve spodní části je umístěný otvor pro upevnění na mikrofonní stojan a pro pevnou instalaci je vhodný nástěnný držák. Nová anténa je vodotěsná a je určena jak pro vnitřní tak i venkovní aplikace.</t>
  </si>
  <si>
    <t>2.3</t>
  </si>
  <si>
    <t>Multimediální přehrávač</t>
  </si>
  <si>
    <t>Poznámka k položce:
Profesionální přehrávač internetových rádií s unikátní technologií  Linum™ , která zabraňuje výpadku hudby u krátkodobého přerušení internetového spojení. Databáze vTuner zarhnuje více než 30 000 stanic, rozdělených dle žánru, lokace, země. Přední panel je osazen 2,8" TFT displejem se skvělou čitelností a intuitivním ovládáním pomocí otočného funkčního tlačítka. Výstup je stereo symetrický, ovládání je možné i přes dálkový ovládač RMT40 (není součástí balení).</t>
  </si>
  <si>
    <t>2.4</t>
  </si>
  <si>
    <t>Poznámka k položce:
All-in-One profesionální digitální audio přehrávač s třemi vstupními zdroji: CD, USB/MMC slot, TUNER. Umožňuje přehrávání 2 různých audio zdrojů zároveň, vhodný pro multizónní  distribuční systémy (matice). Přední panel osazen LCD displejem s RDS a ovládacími tlačítky, vstupy USB/MMC card slot. Zezadu tři stereo výstupy RCA, dva fixní a jeden variabilní, RS232 ovládací port pro připojení externího ovládacího panelu.</t>
  </si>
  <si>
    <t>2.5</t>
  </si>
  <si>
    <t>Přepážkový mikrofon</t>
  </si>
  <si>
    <t>Poznámka k položce:
Digitální přepážkový mikrofon, 4 zóny Série APM jsou digitální přepážkové mikrofony uchycené na 32 cm dlouhém husím krku. Elektretový kondenzátorový mikrofon, husí krk 32 cm, zabudovaný limiter, LED indikace hlasitosti, tři druhy tlačítek - PTT (Push-To-Talk), Select all, Clear all a výběr zón (1-4), propojitelný s ovládací jednotkou, RJ45 pro digitální/analogový audio výstup, RS485 datové připojení.</t>
  </si>
  <si>
    <t>2.6</t>
  </si>
  <si>
    <t>Odposlechové repro</t>
  </si>
  <si>
    <t>Poznámka k položce:
sestava aktivního a pasivního 3-pásmového reproboxu o výkonu 2x40W. Součástí balení jsou konzole pro zavěšení na zeď. Magnetické stínění proti rušení okolních zařízení, tři možnosti připojení vstupního signálu (CD/MP3 přehrávače, notebook, DVD atd.), nastavení Volume / Treble / Bass na aktivní bedně. Dostupné v černé a bílé barvě. Skvělý zvuk je dosaže osazení třemi reproduktory - basovým, středovým a výškovým (0,75” výškový + 1" středový + 5,25” basový reproduktor), 2 x 40 Watt RMS</t>
  </si>
  <si>
    <t>2.7</t>
  </si>
  <si>
    <t>Technologická skříň</t>
  </si>
  <si>
    <t>Poznámka k položce:
42U/600x800, skleněné dveře</t>
  </si>
  <si>
    <t>2.8</t>
  </si>
  <si>
    <t>Case rack 19"</t>
  </si>
  <si>
    <t>2.9</t>
  </si>
  <si>
    <t>Přípojné místo režie</t>
  </si>
  <si>
    <t>Poznámka k položce:
Oceloplechová přípojná krabice s konektorovým polem pro připojení zdrojů signálu, umístěná ve stole nebo jako panel na svislé konstrukci.</t>
  </si>
  <si>
    <t>2.10</t>
  </si>
  <si>
    <t>Přípojné místo trestná lavice</t>
  </si>
  <si>
    <t>3.0</t>
  </si>
  <si>
    <t>OZVUČENÍ</t>
  </si>
  <si>
    <t>3.1</t>
  </si>
  <si>
    <t>Reproboxy</t>
  </si>
  <si>
    <t>Poznámka k položce:
Instalační reprosoustava, 1 x 12", 1 x 1,4", 350Watt RMS, 8Ohm, Horna 60° x 40°, 90° x 55°, 60° - 90° x 55° (asymmetric, rotační), citlivost 105 dB (1W@1m, Fullspace, (62Hz - 20kHz) [dB SPL]), 2-pásmový pasivní X-Over, 40 x 74 x 42 cm, 26kg</t>
  </si>
  <si>
    <t>3.2</t>
  </si>
  <si>
    <t>Zesilovač</t>
  </si>
  <si>
    <t>Poznámka k položce:
Koncový zesilovač Class D pro hudební skupiny, kluby a DJ, 2x 1000W/8Ohm, 2x 1725W/4Ohm, 2x 2600W/2Ohm Výkony:  - 2 Ohm Stereo - 2600 W (2 x 2 ohms) - 4 Ohm Stereo - 1725 W (2 x 4 ohms) - 8 Ohm Stereo - 1000 W (2 x 8 ohms) - Zesilovač Class D Ochrany: teplotní, DC ochrana, subsonic ochrana, ochrana proti špatné zátěži, ochrana proti pod/nadpětí</t>
  </si>
  <si>
    <t>3.3</t>
  </si>
  <si>
    <t>Poznámka k položce:
5" dvoupásmový nástěnný reprobox, RMS výkon: 50 W, Max výkon: 100 W, Max SPL: 104 dB, Frekvenční rozsah (-10 dB): 55 Hz - 20 kHz, Frekvenční rozsah (±3 dB): 70 Hz - 18 kHz, Nastavení výkonu/Impedance: 40 / 20 / 10 W / 8 Ohm/100V, Citlitvost(1W / 1m): 87 dB, Rozměry (Š x V x H): 212 x 147 x 136 mm, Hmotnost: max 3.50 kg, Barva: černá</t>
  </si>
  <si>
    <t>3.4</t>
  </si>
  <si>
    <t>Poznámka k položce:
Class D stereo zesilovač 2x 150W Stereo @ 4 Ω 2 x 150 W Stereo @ 8 Ω 2 x 80 W Bridge @ 8 Ω 300 W Vstupy: 2x XLR + 2x XLR linkový pro propojení s dalším zesilovačem Výstupy: 2x speakon a euro konektory THD+N: &lt; 0.1 % Signal/Noise: &gt;100 dB Frekvenční rozsah: 20 Hz - 20 kHz Zdroj: 110 - 240V AC / 50 - 60 Hz Rozměry: 482 x 44 x 330 mm Hmotnost: max 5.50 kg</t>
  </si>
  <si>
    <t>4.0</t>
  </si>
  <si>
    <t>INSTALACE A MONTÁŽ</t>
  </si>
  <si>
    <t>4.1</t>
  </si>
  <si>
    <t>Kabeláž</t>
  </si>
  <si>
    <t>Poznámka k položce:
200m CAT-5E; 220m smytrická dvoulinka stíněná, 2x6 reproduktorový kabel 280m;silová kabeláž 3x2,5 CYKY 220m</t>
  </si>
  <si>
    <t>4.2</t>
  </si>
  <si>
    <t>Instalační materiál</t>
  </si>
  <si>
    <t>Poznámka k položce:
kotevní materiál, spojovací materiál, žlaby, spojky žlabů, požární ucpávky, úprava stávajícího rozvaděče, nábytkové vybavení</t>
  </si>
  <si>
    <t>4.3</t>
  </si>
  <si>
    <t>Montáž</t>
  </si>
  <si>
    <t>Poznámka k položce:
montážní práce - tažení kabeláže, kotvení reproboxů, propojení, oživení</t>
  </si>
  <si>
    <t>4.4</t>
  </si>
  <si>
    <t>Výškové práce</t>
  </si>
  <si>
    <t>Poznámka k položce:
výškové práce spojené s elektroinstalací</t>
  </si>
  <si>
    <t>4.5</t>
  </si>
  <si>
    <t>Nastavení a systémová konfigurace</t>
  </si>
  <si>
    <t>Poznámka k položce:
nastavení systému, konfigurace, zaškolení obsluhy</t>
  </si>
  <si>
    <t>4.6</t>
  </si>
  <si>
    <t>Doprava</t>
  </si>
  <si>
    <t>Poznámka k položce:
doprava osob a materiálu</t>
  </si>
  <si>
    <t>4.7</t>
  </si>
  <si>
    <t>Inženýrská činnost</t>
  </si>
  <si>
    <t>Poznámka k položce:
revize elektro, dokumentace ve stupni DSS, statický posudek</t>
  </si>
  <si>
    <t>107 - Zobrazovací technika</t>
  </si>
  <si>
    <t>1.0 - Multimediální LED obrazovka</t>
  </si>
  <si>
    <t>2.0 - Systém přehrávání multimediálního obsahu</t>
  </si>
  <si>
    <t>3.0 - Systém časomíry</t>
  </si>
  <si>
    <t>Multimediální LED obrazovka</t>
  </si>
  <si>
    <t>R-položka</t>
  </si>
  <si>
    <t>Poznámka k položce:
Px3,91mm;  velikost 6mx3,5m; rozlišení 1535*895; hliníkové kabinety; servisní přístup zepředuviz technická zpráva</t>
  </si>
  <si>
    <t>Konstrukce</t>
  </si>
  <si>
    <t>Poznámka k položce:
Konstrukce pro LED obrazovku - speciální na míru vyrobená konstrukce</t>
  </si>
  <si>
    <t>Digitální video procesor</t>
  </si>
  <si>
    <t>Poznámka k položce:
rozlišení vstup : 1920×1200,2048×1152,2560×960; Viedo Format ：RGB,YCrCb4:2:2,YCrCb4:4:4; rozhraní HDMI / DVI</t>
  </si>
  <si>
    <t>Optické propojení</t>
  </si>
  <si>
    <t>Poznámka k položce:
optické propojení mezi video režií a LED obrazovkou 120m</t>
  </si>
  <si>
    <t>1.5</t>
  </si>
  <si>
    <t>Optický kabel</t>
  </si>
  <si>
    <t>Poznámka k položce:
kabel MM 50/125 4vl. 120m</t>
  </si>
  <si>
    <t>1.6</t>
  </si>
  <si>
    <t>Silová kabeláž</t>
  </si>
  <si>
    <t>Poznámka k položce:
propojení mezi LED obrazovkou a rozvaděčem min 60K; CYKY 5x10 20m</t>
  </si>
  <si>
    <t>1.9</t>
  </si>
  <si>
    <t>1.10</t>
  </si>
  <si>
    <t>Statické posouzení</t>
  </si>
  <si>
    <t>1.11</t>
  </si>
  <si>
    <t>Projektová dokumenmtace skutečného stavu</t>
  </si>
  <si>
    <t>1.12</t>
  </si>
  <si>
    <t>Zaškolení obsluhy</t>
  </si>
  <si>
    <t>Systém přehrávání multimediálního obsahu</t>
  </si>
  <si>
    <t>Systém přehrávání multimediálního obsahu (video režijní pult)</t>
  </si>
  <si>
    <t>Poznámka k položce:
min 6 video vstupů 3G/HD-SD; 2 video výstup; nativní dotykové ovládání bez nutnosto konzel; nahrávání min jeden full HD vstup 1920x108;</t>
  </si>
  <si>
    <t>Dotykový panel</t>
  </si>
  <si>
    <t>Poznámka k položce:
minimálně 24 palců; FullHD 1920x1080,IPS, 1x DisplayPort, 1x HDMI, 1x VGA a 4x USB</t>
  </si>
  <si>
    <t>Jog controller</t>
  </si>
  <si>
    <t>Poznámka k položce:
15 programovatelných tlačítek; Jog / kyvadlové kol</t>
  </si>
  <si>
    <t>VPN router</t>
  </si>
  <si>
    <t>Poznámka k položce:
Gigabit VPN Router pro business-class řešení v kancelářích. 4-portový Gigabit Ethernet switch, 1x Gigabit WAN, zjištění kvalita služeb, podpora IPv6, možnost využívat USB 3G / 4G záložní připojení a pokročilé funkce zabezpečení, podpora pro IPsec a Point-to-Point klientská připojení</t>
  </si>
  <si>
    <t>Signálová kabeláž</t>
  </si>
  <si>
    <t>Poznámka k položce:
10mHDMI, 10m USB</t>
  </si>
  <si>
    <t>Projektová dokumentace skutečného stavu</t>
  </si>
  <si>
    <t>Systém časomíry</t>
  </si>
  <si>
    <t>Implementace na stávající systém</t>
  </si>
  <si>
    <t>Červená a zelená LED světla za branku</t>
  </si>
  <si>
    <t>Poznámka k položce:
2ks za každou branku(dvousvětlo)</t>
  </si>
  <si>
    <t>Siréna</t>
  </si>
  <si>
    <t>Poznámka k položce:
Pneumatická siréna, jednotónová, min 90dB</t>
  </si>
  <si>
    <t>Odpočtové hodiny</t>
  </si>
  <si>
    <t>Poznámka k položce:
3ks odpočtových hodinmin 6ti číselné pozice</t>
  </si>
  <si>
    <t>3.6</t>
  </si>
  <si>
    <t>2 x dotykový NTB</t>
  </si>
  <si>
    <t>Poznámka k položce:
IPS 1920 × 1080, RAM 4GB DDR4; RJ-45 (LAN), HDMI;WiFi</t>
  </si>
  <si>
    <t>3.7</t>
  </si>
  <si>
    <t>Poznámka k položce:
5x1,5 CYKY, 150m; 3x2,5CYKY 100m</t>
  </si>
  <si>
    <t>3.8</t>
  </si>
  <si>
    <t>Poznámka k položce:
UTP Cat5e 305m</t>
  </si>
  <si>
    <t>3.9</t>
  </si>
  <si>
    <t>3.10</t>
  </si>
  <si>
    <t>Projektová dokumemtace skutečného stavu</t>
  </si>
  <si>
    <t>3.11</t>
  </si>
  <si>
    <t>ZOV - Zásady organizace výstavby</t>
  </si>
  <si>
    <t xml:space="preserve">D1 - BOZP definované v dokumentaci arch. číslo 875-32486-0-8__B6. ZOV
</t>
  </si>
  <si>
    <t>D2 - Přesuny hmot apod.</t>
  </si>
  <si>
    <t>D1</t>
  </si>
  <si>
    <t xml:space="preserve">BOZP definované v dokumentaci arch. číslo 875-32486-0-8__B6. ZOV
</t>
  </si>
  <si>
    <t>01</t>
  </si>
  <si>
    <t>zakrytí všech zařízení dočasnou konstrukcí (vstupy do objektu, rozvaděče EPS uvnitř objektu apod.)</t>
  </si>
  <si>
    <t>-755730110</t>
  </si>
  <si>
    <t>02</t>
  </si>
  <si>
    <t>provizorní dešťové opatření (plachtování a úklid vody)</t>
  </si>
  <si>
    <t>-825368048</t>
  </si>
  <si>
    <t>03</t>
  </si>
  <si>
    <t>veškeré malby, koberce a SDK nové (v místnostech dotčených stavbou)</t>
  </si>
  <si>
    <t>2037942765</t>
  </si>
  <si>
    <t>04</t>
  </si>
  <si>
    <t>demontáže podhledů a rozvodů pod střechou co prochází rekonstrukcí</t>
  </si>
  <si>
    <t>435158004</t>
  </si>
  <si>
    <t>05</t>
  </si>
  <si>
    <t>kontrolní prohlídky statika (po odkrytí střechy)</t>
  </si>
  <si>
    <t>509407648</t>
  </si>
  <si>
    <t>06</t>
  </si>
  <si>
    <t>sítě pod střechou</t>
  </si>
  <si>
    <t>43558029</t>
  </si>
  <si>
    <t>07</t>
  </si>
  <si>
    <t>dočasné kotvící body na střeše a zabezpečení obvodu</t>
  </si>
  <si>
    <t>1162899075</t>
  </si>
  <si>
    <t>D2</t>
  </si>
  <si>
    <t>Přesuny hmot apod.</t>
  </si>
  <si>
    <t>08</t>
  </si>
  <si>
    <t>zpevněné plochy na staveništi (demontáž a montáž zámkové dlažby či překrytí)</t>
  </si>
  <si>
    <t>878032916</t>
  </si>
  <si>
    <t>09</t>
  </si>
  <si>
    <t>zpevněné plochy pro montážní plošiny a jeřáby (podkládání patek apod.)</t>
  </si>
  <si>
    <t>-1134268672</t>
  </si>
  <si>
    <t>-246538472</t>
  </si>
  <si>
    <t>-1008453788</t>
  </si>
  <si>
    <t>-2048717588</t>
  </si>
  <si>
    <t>Příplatek za speciální jeřáb ? (Demontáž světlíků)</t>
  </si>
  <si>
    <t>-2020118908</t>
  </si>
  <si>
    <t>Demontáž a uskladnění sedaček, mantinelů apod. (demnotáž, montáž , uskladnění); popř. jiné zabezpečení ochraňující stávající vybavení hlediště stadionu - dle konkretizace zvyklostí dodavatele</t>
  </si>
  <si>
    <t>989845544</t>
  </si>
  <si>
    <t>záchytný systém</t>
  </si>
  <si>
    <t>637917100</t>
  </si>
  <si>
    <t>-1190561229</t>
  </si>
  <si>
    <t>opravy původních přilehlých střech po provozu stavby (montáž ze střech, pád materiálů, oprava střech a uvedení do původního stavu apod.)</t>
  </si>
  <si>
    <t>961329426</t>
  </si>
  <si>
    <t>VRN - Vedlejší náklady</t>
  </si>
  <si>
    <t>VRN - Vedlejší rozpočtové náklady</t>
  </si>
  <si>
    <t>Vedlejší rozpočtové náklady</t>
  </si>
  <si>
    <t>010001000</t>
  </si>
  <si>
    <t>Průzkumné, geodetické a projektové práce - potřebné v průběhu stavby a pro potřeby předání dokumentace skutečného provedení stavby</t>
  </si>
  <si>
    <t>1024</t>
  </si>
  <si>
    <t>-395782242</t>
  </si>
  <si>
    <t>013254000</t>
  </si>
  <si>
    <t>911010806</t>
  </si>
  <si>
    <t>030001000</t>
  </si>
  <si>
    <t>Zařízení staveniště - dlle návrhu definice v dokumentu  arch. číslo 875-32486-0-8__B6. ZOV</t>
  </si>
  <si>
    <t>1361104746</t>
  </si>
  <si>
    <t>090001000</t>
  </si>
  <si>
    <t>Ostatní náklady - vyplývající z charakteru stavby určené k realizaci;  vyplývajíc se souvislostí uvedených v technických zprávách všech částí dokumentace a vyplývající se zákonných povinností dodavatele stavby</t>
  </si>
  <si>
    <t>412498104</t>
  </si>
  <si>
    <t>NEOBSAZENO</t>
  </si>
  <si>
    <t>3950,134*1,05 'Přepočtené koeficientem množství</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</si>
</sst>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2">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sz val="10"/>
      <color rgb="FF003366"/>
      <name val="Arial CE"/>
      <family val="2"/>
    </font>
    <font>
      <b/>
      <sz val="10"/>
      <color rgb="FF00336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9"/>
      <color rgb="FF0000FF"/>
      <name val="Arial CE"/>
      <family val="2"/>
    </font>
    <font>
      <i/>
      <sz val="8"/>
      <color rgb="FF0000FF"/>
      <name val="Arial CE"/>
      <family val="2"/>
    </font>
    <font>
      <i/>
      <sz val="7"/>
      <color rgb="FF969696"/>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2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19"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2" fillId="4" borderId="0" xfId="0" applyFont="1" applyFill="1" applyAlignment="1" applyProtection="1">
      <alignment horizontal="center" vertical="center"/>
      <protection/>
    </xf>
    <xf numFmtId="0" fontId="23" fillId="0" borderId="13" xfId="0" applyFont="1" applyBorder="1" applyAlignment="1" applyProtection="1">
      <alignment horizontal="center" vertical="center" wrapText="1"/>
      <protection/>
    </xf>
    <xf numFmtId="0" fontId="23" fillId="0" borderId="14" xfId="0" applyFont="1" applyBorder="1" applyAlignment="1" applyProtection="1">
      <alignment horizontal="center" vertical="center" wrapText="1"/>
      <protection/>
    </xf>
    <xf numFmtId="0" fontId="23"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7"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2"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7"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0" fontId="29" fillId="0" borderId="0" xfId="20" applyFont="1" applyAlignment="1">
      <alignment horizontal="center" vertical="center"/>
    </xf>
    <xf numFmtId="0" fontId="30" fillId="0" borderId="0" xfId="0" applyFont="1" applyAlignment="1" applyProtection="1">
      <alignment vertical="center"/>
      <protection/>
    </xf>
    <xf numFmtId="0" fontId="3" fillId="0" borderId="0" xfId="0" applyFont="1" applyAlignment="1" applyProtection="1">
      <alignment horizontal="center" vertical="center"/>
      <protection/>
    </xf>
    <xf numFmtId="4" fontId="2" fillId="0" borderId="17"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2" xfId="0" applyNumberFormat="1" applyFont="1" applyBorder="1" applyAlignment="1" applyProtection="1">
      <alignment vertical="center"/>
      <protection/>
    </xf>
    <xf numFmtId="0" fontId="3" fillId="0" borderId="0" xfId="0" applyFont="1" applyAlignment="1">
      <alignment horizontal="left" vertical="center"/>
    </xf>
    <xf numFmtId="4" fontId="28" fillId="0" borderId="18" xfId="0" applyNumberFormat="1" applyFont="1" applyBorder="1" applyAlignment="1" applyProtection="1">
      <alignment vertical="center"/>
      <protection/>
    </xf>
    <xf numFmtId="4" fontId="28" fillId="0" borderId="19" xfId="0" applyNumberFormat="1" applyFont="1" applyBorder="1" applyAlignment="1" applyProtection="1">
      <alignment vertical="center"/>
      <protection/>
    </xf>
    <xf numFmtId="166"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0" fontId="0" fillId="0" borderId="0" xfId="0" applyProtection="1">
      <protection locked="0"/>
    </xf>
    <xf numFmtId="0" fontId="32"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3"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xf>
    <xf numFmtId="0" fontId="22" fillId="4" borderId="14"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0" xfId="0" applyBorder="1" applyAlignment="1" applyProtection="1">
      <alignment vertical="center"/>
      <protection/>
    </xf>
    <xf numFmtId="166" fontId="35" fillId="0" borderId="10" xfId="0" applyNumberFormat="1" applyFont="1" applyBorder="1" applyAlignment="1" applyProtection="1">
      <alignment/>
      <protection/>
    </xf>
    <xf numFmtId="166" fontId="35" fillId="0" borderId="11" xfId="0" applyNumberFormat="1" applyFont="1" applyBorder="1" applyAlignment="1" applyProtection="1">
      <alignment/>
      <protection/>
    </xf>
    <xf numFmtId="4" fontId="36"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7"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2"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37"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2" xfId="0" applyFont="1" applyBorder="1" applyAlignment="1" applyProtection="1">
      <alignment vertical="center"/>
      <protection/>
    </xf>
    <xf numFmtId="0" fontId="9" fillId="0" borderId="0" xfId="0" applyFont="1" applyAlignment="1">
      <alignment horizontal="lef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3" fillId="2" borderId="18" xfId="0" applyFont="1" applyFill="1" applyBorder="1" applyAlignment="1" applyProtection="1">
      <alignment horizontal="left" vertical="center"/>
      <protection locked="0"/>
    </xf>
    <xf numFmtId="0" fontId="23" fillId="0" borderId="19" xfId="0" applyFont="1" applyBorder="1" applyAlignment="1" applyProtection="1">
      <alignment horizontal="center" vertical="center"/>
      <protection/>
    </xf>
    <xf numFmtId="0" fontId="0" fillId="0" borderId="19" xfId="0" applyFont="1" applyBorder="1" applyAlignment="1" applyProtection="1">
      <alignment vertical="center"/>
      <protection/>
    </xf>
    <xf numFmtId="166" fontId="23" fillId="0" borderId="19" xfId="0" applyNumberFormat="1" applyFont="1" applyBorder="1" applyAlignment="1" applyProtection="1">
      <alignment vertical="center"/>
      <protection/>
    </xf>
    <xf numFmtId="166" fontId="23" fillId="0" borderId="20" xfId="0" applyNumberFormat="1" applyFont="1" applyBorder="1" applyAlignment="1" applyProtection="1">
      <alignment vertical="center"/>
      <protection/>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40" fillId="0" borderId="0" xfId="0" applyFont="1" applyAlignment="1" applyProtection="1">
      <alignmen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167" fontId="22" fillId="2" borderId="22" xfId="0" applyNumberFormat="1" applyFont="1" applyFill="1" applyBorder="1" applyAlignment="1" applyProtection="1">
      <alignment vertical="center"/>
      <protection locked="0"/>
    </xf>
    <xf numFmtId="0" fontId="38" fillId="2" borderId="18" xfId="0" applyFont="1" applyFill="1" applyBorder="1" applyAlignment="1" applyProtection="1">
      <alignment horizontal="left" vertical="center"/>
      <protection locked="0"/>
    </xf>
    <xf numFmtId="0" fontId="38" fillId="0" borderId="19" xfId="0" applyFont="1" applyBorder="1" applyAlignment="1" applyProtection="1">
      <alignment horizontal="center"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20" xfId="0" applyFont="1" applyBorder="1" applyAlignment="1" applyProtection="1">
      <alignment vertical="center"/>
      <protection/>
    </xf>
    <xf numFmtId="4" fontId="22" fillId="0" borderId="22" xfId="0" applyNumberFormat="1" applyFont="1" applyFill="1" applyBorder="1" applyAlignment="1" applyProtection="1">
      <alignment vertical="center"/>
      <protection locked="0"/>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22" fillId="4" borderId="7" xfId="0" applyFont="1" applyFill="1" applyBorder="1" applyAlignment="1" applyProtection="1">
      <alignment horizontal="center" vertical="center"/>
      <protection/>
    </xf>
    <xf numFmtId="0" fontId="31" fillId="0" borderId="0" xfId="0" applyFont="1" applyAlignment="1" applyProtection="1">
      <alignment horizontal="left" vertical="center" wrapText="1"/>
      <protection/>
    </xf>
    <xf numFmtId="164" fontId="2" fillId="0" borderId="0" xfId="0" applyNumberFormat="1" applyFont="1" applyAlignment="1" applyProtection="1">
      <alignment horizontal="left" vertical="center"/>
      <protection/>
    </xf>
    <xf numFmtId="0" fontId="2" fillId="0" borderId="0" xfId="0" applyFont="1" applyAlignment="1" applyProtection="1">
      <alignment vertical="center"/>
      <protection/>
    </xf>
    <xf numFmtId="0" fontId="22" fillId="4" borderId="21" xfId="0" applyFont="1" applyFill="1" applyBorder="1" applyAlignment="1" applyProtection="1">
      <alignment horizontal="left" vertical="center"/>
      <protection/>
    </xf>
    <xf numFmtId="0" fontId="22" fillId="4" borderId="7" xfId="0" applyFont="1" applyFill="1" applyBorder="1" applyAlignment="1" applyProtection="1">
      <alignment horizontal="right" vertical="center"/>
      <protection/>
    </xf>
    <xf numFmtId="4" fontId="27" fillId="0" borderId="0" xfId="0" applyNumberFormat="1" applyFont="1" applyAlignment="1" applyProtection="1">
      <alignment horizontal="righ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4" fontId="24" fillId="0" borderId="0" xfId="0" applyNumberFormat="1" applyFont="1" applyAlignment="1" applyProtection="1">
      <alignment vertical="center"/>
      <protection/>
    </xf>
    <xf numFmtId="0" fontId="0" fillId="0" borderId="0" xfId="0"/>
    <xf numFmtId="0" fontId="20" fillId="0" borderId="16" xfId="0" applyFont="1" applyBorder="1" applyAlignment="1">
      <alignment horizontal="center" vertical="center"/>
    </xf>
    <xf numFmtId="0" fontId="20" fillId="0" borderId="10"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Border="1" applyAlignment="1">
      <alignment horizontal="left" vertical="center"/>
    </xf>
    <xf numFmtId="0" fontId="21" fillId="0" borderId="17"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Alignment="1" applyProtection="1">
      <alignment vertical="center"/>
      <protection/>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Font="1" applyAlignment="1">
      <alignment vertical="center"/>
    </xf>
    <xf numFmtId="0" fontId="4" fillId="0" borderId="0" xfId="0" applyFont="1" applyAlignment="1">
      <alignment horizontal="left" vertical="center" wrapText="1"/>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10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 customHeight="1">
      <c r="AR2" s="291"/>
      <c r="AS2" s="291"/>
      <c r="AT2" s="291"/>
      <c r="AU2" s="291"/>
      <c r="AV2" s="291"/>
      <c r="AW2" s="291"/>
      <c r="AX2" s="291"/>
      <c r="AY2" s="291"/>
      <c r="AZ2" s="291"/>
      <c r="BA2" s="291"/>
      <c r="BB2" s="291"/>
      <c r="BC2" s="291"/>
      <c r="BD2" s="291"/>
      <c r="BE2" s="291"/>
      <c r="BS2" s="16" t="s">
        <v>6</v>
      </c>
      <c r="BT2" s="16" t="s">
        <v>7</v>
      </c>
    </row>
    <row r="3" spans="2:72" s="1" customFormat="1" ht="6.9"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303" t="s">
        <v>14</v>
      </c>
      <c r="L5" s="304"/>
      <c r="M5" s="304"/>
      <c r="N5" s="304"/>
      <c r="O5" s="304"/>
      <c r="P5" s="304"/>
      <c r="Q5" s="304"/>
      <c r="R5" s="304"/>
      <c r="S5" s="304"/>
      <c r="T5" s="304"/>
      <c r="U5" s="304"/>
      <c r="V5" s="304"/>
      <c r="W5" s="304"/>
      <c r="X5" s="304"/>
      <c r="Y5" s="304"/>
      <c r="Z5" s="304"/>
      <c r="AA5" s="304"/>
      <c r="AB5" s="304"/>
      <c r="AC5" s="304"/>
      <c r="AD5" s="304"/>
      <c r="AE5" s="304"/>
      <c r="AF5" s="304"/>
      <c r="AG5" s="304"/>
      <c r="AH5" s="304"/>
      <c r="AI5" s="304"/>
      <c r="AJ5" s="304"/>
      <c r="AK5" s="304"/>
      <c r="AL5" s="304"/>
      <c r="AM5" s="304"/>
      <c r="AN5" s="304"/>
      <c r="AO5" s="304"/>
      <c r="AP5" s="21"/>
      <c r="AQ5" s="21"/>
      <c r="AR5" s="19"/>
      <c r="BE5" s="311" t="s">
        <v>15</v>
      </c>
      <c r="BS5" s="16" t="s">
        <v>16</v>
      </c>
    </row>
    <row r="6" spans="2:71" s="1" customFormat="1" ht="36.9" customHeight="1">
      <c r="B6" s="20"/>
      <c r="C6" s="21"/>
      <c r="D6" s="27" t="s">
        <v>17</v>
      </c>
      <c r="E6" s="21"/>
      <c r="F6" s="21"/>
      <c r="G6" s="21"/>
      <c r="H6" s="21"/>
      <c r="I6" s="21"/>
      <c r="J6" s="21"/>
      <c r="K6" s="305" t="s">
        <v>18</v>
      </c>
      <c r="L6" s="304"/>
      <c r="M6" s="304"/>
      <c r="N6" s="304"/>
      <c r="O6" s="304"/>
      <c r="P6" s="304"/>
      <c r="Q6" s="304"/>
      <c r="R6" s="304"/>
      <c r="S6" s="304"/>
      <c r="T6" s="304"/>
      <c r="U6" s="304"/>
      <c r="V6" s="304"/>
      <c r="W6" s="304"/>
      <c r="X6" s="304"/>
      <c r="Y6" s="304"/>
      <c r="Z6" s="304"/>
      <c r="AA6" s="304"/>
      <c r="AB6" s="304"/>
      <c r="AC6" s="304"/>
      <c r="AD6" s="304"/>
      <c r="AE6" s="304"/>
      <c r="AF6" s="304"/>
      <c r="AG6" s="304"/>
      <c r="AH6" s="304"/>
      <c r="AI6" s="304"/>
      <c r="AJ6" s="304"/>
      <c r="AK6" s="304"/>
      <c r="AL6" s="304"/>
      <c r="AM6" s="304"/>
      <c r="AN6" s="304"/>
      <c r="AO6" s="304"/>
      <c r="AP6" s="21"/>
      <c r="AQ6" s="21"/>
      <c r="AR6" s="19"/>
      <c r="BE6" s="312"/>
      <c r="BS6" s="16" t="s">
        <v>16</v>
      </c>
    </row>
    <row r="7" spans="2:71" s="1" customFormat="1" ht="12" customHeight="1">
      <c r="B7" s="20"/>
      <c r="C7" s="21"/>
      <c r="D7" s="28" t="s">
        <v>19</v>
      </c>
      <c r="E7" s="21"/>
      <c r="F7" s="21"/>
      <c r="G7" s="21"/>
      <c r="H7" s="21"/>
      <c r="I7" s="21"/>
      <c r="J7" s="21"/>
      <c r="K7" s="26" t="s">
        <v>1</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v>
      </c>
      <c r="AO7" s="21"/>
      <c r="AP7" s="21"/>
      <c r="AQ7" s="21"/>
      <c r="AR7" s="19"/>
      <c r="BE7" s="312"/>
      <c r="BS7" s="16" t="s">
        <v>16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12"/>
      <c r="BS8" s="16" t="s">
        <v>16</v>
      </c>
    </row>
    <row r="9" spans="2:71" s="1" customFormat="1" ht="14.4"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12"/>
      <c r="BS9" s="16" t="s">
        <v>16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v>
      </c>
      <c r="AO10" s="21"/>
      <c r="AP10" s="21"/>
      <c r="AQ10" s="21"/>
      <c r="AR10" s="19"/>
      <c r="BE10" s="312"/>
      <c r="BS10" s="16" t="s">
        <v>16</v>
      </c>
    </row>
    <row r="11" spans="2:71" s="1" customFormat="1" ht="18.45"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v>
      </c>
      <c r="AO11" s="21"/>
      <c r="AP11" s="21"/>
      <c r="AQ11" s="21"/>
      <c r="AR11" s="19"/>
      <c r="BE11" s="312"/>
      <c r="BS11" s="16" t="s">
        <v>16</v>
      </c>
    </row>
    <row r="12" spans="2:71" s="1" customFormat="1" ht="6.9"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12"/>
      <c r="BS12" s="16" t="s">
        <v>16</v>
      </c>
    </row>
    <row r="13" spans="2:71" s="1" customFormat="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312"/>
      <c r="BS13" s="16" t="s">
        <v>16</v>
      </c>
    </row>
    <row r="14" spans="2:71" ht="13.2">
      <c r="B14" s="20"/>
      <c r="C14" s="21"/>
      <c r="D14" s="21"/>
      <c r="E14" s="306" t="s">
        <v>30</v>
      </c>
      <c r="F14" s="307"/>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28" t="s">
        <v>28</v>
      </c>
      <c r="AL14" s="21"/>
      <c r="AM14" s="21"/>
      <c r="AN14" s="30" t="s">
        <v>30</v>
      </c>
      <c r="AO14" s="21"/>
      <c r="AP14" s="21"/>
      <c r="AQ14" s="21"/>
      <c r="AR14" s="19"/>
      <c r="BE14" s="312"/>
      <c r="BS14" s="16" t="s">
        <v>16</v>
      </c>
    </row>
    <row r="15" spans="2:71" s="1" customFormat="1" ht="6.9"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12"/>
      <c r="BS15" s="16" t="s">
        <v>4</v>
      </c>
    </row>
    <row r="16" spans="2:71" s="1" customFormat="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v>
      </c>
      <c r="AO16" s="21"/>
      <c r="AP16" s="21"/>
      <c r="AQ16" s="21"/>
      <c r="AR16" s="19"/>
      <c r="BE16" s="312"/>
      <c r="BS16" s="16" t="s">
        <v>4</v>
      </c>
    </row>
    <row r="17" spans="2:71" s="1" customFormat="1" ht="18.45"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v>
      </c>
      <c r="AO17" s="21"/>
      <c r="AP17" s="21"/>
      <c r="AQ17" s="21"/>
      <c r="AR17" s="19"/>
      <c r="BE17" s="312"/>
      <c r="BS17" s="16" t="s">
        <v>33</v>
      </c>
    </row>
    <row r="18" spans="2:71" s="1" customFormat="1" ht="6.9"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12"/>
      <c r="BS18" s="16" t="s">
        <v>6</v>
      </c>
    </row>
    <row r="19" spans="2:71" s="1" customFormat="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v>
      </c>
      <c r="AO19" s="21"/>
      <c r="AP19" s="21"/>
      <c r="AQ19" s="21"/>
      <c r="AR19" s="19"/>
      <c r="BE19" s="312"/>
      <c r="BS19" s="16" t="s">
        <v>6</v>
      </c>
    </row>
    <row r="20" spans="2:71" s="1" customFormat="1" ht="18.45" customHeight="1">
      <c r="B20" s="20"/>
      <c r="C20" s="21"/>
      <c r="D20" s="21"/>
      <c r="E20" s="26" t="s">
        <v>22</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v>
      </c>
      <c r="AO20" s="21"/>
      <c r="AP20" s="21"/>
      <c r="AQ20" s="21"/>
      <c r="AR20" s="19"/>
      <c r="BE20" s="312"/>
      <c r="BS20" s="16" t="s">
        <v>4</v>
      </c>
    </row>
    <row r="21" spans="2:57" s="1" customFormat="1" ht="6.9"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12"/>
    </row>
    <row r="22" spans="2:57" s="1" customFormat="1" ht="12" customHeight="1">
      <c r="B22" s="20"/>
      <c r="C22" s="21"/>
      <c r="D22" s="28" t="s">
        <v>35</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12"/>
    </row>
    <row r="23" spans="2:57" s="1" customFormat="1" ht="76.5" customHeight="1">
      <c r="B23" s="20"/>
      <c r="C23" s="21"/>
      <c r="D23" s="21"/>
      <c r="E23" s="308" t="s">
        <v>36</v>
      </c>
      <c r="F23" s="308"/>
      <c r="G23" s="308"/>
      <c r="H23" s="308"/>
      <c r="I23" s="308"/>
      <c r="J23" s="308"/>
      <c r="K23" s="308"/>
      <c r="L23" s="308"/>
      <c r="M23" s="308"/>
      <c r="N23" s="308"/>
      <c r="O23" s="308"/>
      <c r="P23" s="308"/>
      <c r="Q23" s="308"/>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21"/>
      <c r="AP23" s="21"/>
      <c r="AQ23" s="21"/>
      <c r="AR23" s="19"/>
      <c r="BE23" s="312"/>
    </row>
    <row r="24" spans="2:57" s="1" customFormat="1" ht="6.9"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12"/>
    </row>
    <row r="25" spans="2:57" s="1" customFormat="1" ht="6.9"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12"/>
    </row>
    <row r="26" spans="1:57" s="2" customFormat="1" ht="25.95" customHeight="1">
      <c r="A26" s="33"/>
      <c r="B26" s="34"/>
      <c r="C26" s="35"/>
      <c r="D26" s="36" t="s">
        <v>37</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4">
        <f>ROUND(AG94,2)</f>
        <v>0</v>
      </c>
      <c r="AL26" s="315"/>
      <c r="AM26" s="315"/>
      <c r="AN26" s="315"/>
      <c r="AO26" s="315"/>
      <c r="AP26" s="35"/>
      <c r="AQ26" s="35"/>
      <c r="AR26" s="38"/>
      <c r="BE26" s="312"/>
    </row>
    <row r="27" spans="1:57" s="2" customFormat="1" ht="6.9"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12"/>
    </row>
    <row r="28" spans="1:57" s="2" customFormat="1" ht="13.2">
      <c r="A28" s="33"/>
      <c r="B28" s="34"/>
      <c r="C28" s="35"/>
      <c r="D28" s="35"/>
      <c r="E28" s="35"/>
      <c r="F28" s="35"/>
      <c r="G28" s="35"/>
      <c r="H28" s="35"/>
      <c r="I28" s="35"/>
      <c r="J28" s="35"/>
      <c r="K28" s="35"/>
      <c r="L28" s="309" t="s">
        <v>38</v>
      </c>
      <c r="M28" s="309"/>
      <c r="N28" s="309"/>
      <c r="O28" s="309"/>
      <c r="P28" s="309"/>
      <c r="Q28" s="35"/>
      <c r="R28" s="35"/>
      <c r="S28" s="35"/>
      <c r="T28" s="35"/>
      <c r="U28" s="35"/>
      <c r="V28" s="35"/>
      <c r="W28" s="309" t="s">
        <v>39</v>
      </c>
      <c r="X28" s="309"/>
      <c r="Y28" s="309"/>
      <c r="Z28" s="309"/>
      <c r="AA28" s="309"/>
      <c r="AB28" s="309"/>
      <c r="AC28" s="309"/>
      <c r="AD28" s="309"/>
      <c r="AE28" s="309"/>
      <c r="AF28" s="35"/>
      <c r="AG28" s="35"/>
      <c r="AH28" s="35"/>
      <c r="AI28" s="35"/>
      <c r="AJ28" s="35"/>
      <c r="AK28" s="309" t="s">
        <v>40</v>
      </c>
      <c r="AL28" s="309"/>
      <c r="AM28" s="309"/>
      <c r="AN28" s="309"/>
      <c r="AO28" s="309"/>
      <c r="AP28" s="35"/>
      <c r="AQ28" s="35"/>
      <c r="AR28" s="38"/>
      <c r="BE28" s="312"/>
    </row>
    <row r="29" spans="2:57" s="3" customFormat="1" ht="14.4" customHeight="1">
      <c r="B29" s="39"/>
      <c r="C29" s="40"/>
      <c r="D29" s="28" t="s">
        <v>41</v>
      </c>
      <c r="E29" s="40"/>
      <c r="F29" s="28" t="s">
        <v>42</v>
      </c>
      <c r="G29" s="40"/>
      <c r="H29" s="40"/>
      <c r="I29" s="40"/>
      <c r="J29" s="40"/>
      <c r="K29" s="40"/>
      <c r="L29" s="281">
        <v>0.21</v>
      </c>
      <c r="M29" s="282"/>
      <c r="N29" s="282"/>
      <c r="O29" s="282"/>
      <c r="P29" s="282"/>
      <c r="Q29" s="40"/>
      <c r="R29" s="40"/>
      <c r="S29" s="40"/>
      <c r="T29" s="40"/>
      <c r="U29" s="40"/>
      <c r="V29" s="40"/>
      <c r="W29" s="310">
        <f>ROUND(AZ94,2)</f>
        <v>0</v>
      </c>
      <c r="X29" s="282"/>
      <c r="Y29" s="282"/>
      <c r="Z29" s="282"/>
      <c r="AA29" s="282"/>
      <c r="AB29" s="282"/>
      <c r="AC29" s="282"/>
      <c r="AD29" s="282"/>
      <c r="AE29" s="282"/>
      <c r="AF29" s="40"/>
      <c r="AG29" s="40"/>
      <c r="AH29" s="40"/>
      <c r="AI29" s="40"/>
      <c r="AJ29" s="40"/>
      <c r="AK29" s="310">
        <f>ROUND(AV94,2)</f>
        <v>0</v>
      </c>
      <c r="AL29" s="282"/>
      <c r="AM29" s="282"/>
      <c r="AN29" s="282"/>
      <c r="AO29" s="282"/>
      <c r="AP29" s="40"/>
      <c r="AQ29" s="40"/>
      <c r="AR29" s="41"/>
      <c r="BE29" s="313"/>
    </row>
    <row r="30" spans="2:57" s="3" customFormat="1" ht="14.4" customHeight="1">
      <c r="B30" s="39"/>
      <c r="C30" s="40"/>
      <c r="D30" s="40"/>
      <c r="E30" s="40"/>
      <c r="F30" s="28" t="s">
        <v>43</v>
      </c>
      <c r="G30" s="40"/>
      <c r="H30" s="40"/>
      <c r="I30" s="40"/>
      <c r="J30" s="40"/>
      <c r="K30" s="40"/>
      <c r="L30" s="281">
        <v>0.15</v>
      </c>
      <c r="M30" s="282"/>
      <c r="N30" s="282"/>
      <c r="O30" s="282"/>
      <c r="P30" s="282"/>
      <c r="Q30" s="40"/>
      <c r="R30" s="40"/>
      <c r="S30" s="40"/>
      <c r="T30" s="40"/>
      <c r="U30" s="40"/>
      <c r="V30" s="40"/>
      <c r="W30" s="310">
        <f>ROUND(BA94,2)</f>
        <v>0</v>
      </c>
      <c r="X30" s="282"/>
      <c r="Y30" s="282"/>
      <c r="Z30" s="282"/>
      <c r="AA30" s="282"/>
      <c r="AB30" s="282"/>
      <c r="AC30" s="282"/>
      <c r="AD30" s="282"/>
      <c r="AE30" s="282"/>
      <c r="AF30" s="40"/>
      <c r="AG30" s="40"/>
      <c r="AH30" s="40"/>
      <c r="AI30" s="40"/>
      <c r="AJ30" s="40"/>
      <c r="AK30" s="310">
        <f>ROUND(AW94,2)</f>
        <v>0</v>
      </c>
      <c r="AL30" s="282"/>
      <c r="AM30" s="282"/>
      <c r="AN30" s="282"/>
      <c r="AO30" s="282"/>
      <c r="AP30" s="40"/>
      <c r="AQ30" s="40"/>
      <c r="AR30" s="41"/>
      <c r="BE30" s="313"/>
    </row>
    <row r="31" spans="2:57" s="3" customFormat="1" ht="14.4" customHeight="1" hidden="1">
      <c r="B31" s="39"/>
      <c r="C31" s="40"/>
      <c r="D31" s="40"/>
      <c r="E31" s="40"/>
      <c r="F31" s="28" t="s">
        <v>44</v>
      </c>
      <c r="G31" s="40"/>
      <c r="H31" s="40"/>
      <c r="I31" s="40"/>
      <c r="J31" s="40"/>
      <c r="K31" s="40"/>
      <c r="L31" s="281">
        <v>0.21</v>
      </c>
      <c r="M31" s="282"/>
      <c r="N31" s="282"/>
      <c r="O31" s="282"/>
      <c r="P31" s="282"/>
      <c r="Q31" s="40"/>
      <c r="R31" s="40"/>
      <c r="S31" s="40"/>
      <c r="T31" s="40"/>
      <c r="U31" s="40"/>
      <c r="V31" s="40"/>
      <c r="W31" s="310">
        <f>ROUND(BB94,2)</f>
        <v>0</v>
      </c>
      <c r="X31" s="282"/>
      <c r="Y31" s="282"/>
      <c r="Z31" s="282"/>
      <c r="AA31" s="282"/>
      <c r="AB31" s="282"/>
      <c r="AC31" s="282"/>
      <c r="AD31" s="282"/>
      <c r="AE31" s="282"/>
      <c r="AF31" s="40"/>
      <c r="AG31" s="40"/>
      <c r="AH31" s="40"/>
      <c r="AI31" s="40"/>
      <c r="AJ31" s="40"/>
      <c r="AK31" s="310">
        <v>0</v>
      </c>
      <c r="AL31" s="282"/>
      <c r="AM31" s="282"/>
      <c r="AN31" s="282"/>
      <c r="AO31" s="282"/>
      <c r="AP31" s="40"/>
      <c r="AQ31" s="40"/>
      <c r="AR31" s="41"/>
      <c r="BE31" s="313"/>
    </row>
    <row r="32" spans="2:57" s="3" customFormat="1" ht="14.4" customHeight="1" hidden="1">
      <c r="B32" s="39"/>
      <c r="C32" s="40"/>
      <c r="D32" s="40"/>
      <c r="E32" s="40"/>
      <c r="F32" s="28" t="s">
        <v>45</v>
      </c>
      <c r="G32" s="40"/>
      <c r="H32" s="40"/>
      <c r="I32" s="40"/>
      <c r="J32" s="40"/>
      <c r="K32" s="40"/>
      <c r="L32" s="281">
        <v>0.15</v>
      </c>
      <c r="M32" s="282"/>
      <c r="N32" s="282"/>
      <c r="O32" s="282"/>
      <c r="P32" s="282"/>
      <c r="Q32" s="40"/>
      <c r="R32" s="40"/>
      <c r="S32" s="40"/>
      <c r="T32" s="40"/>
      <c r="U32" s="40"/>
      <c r="V32" s="40"/>
      <c r="W32" s="310">
        <f>ROUND(BC94,2)</f>
        <v>0</v>
      </c>
      <c r="X32" s="282"/>
      <c r="Y32" s="282"/>
      <c r="Z32" s="282"/>
      <c r="AA32" s="282"/>
      <c r="AB32" s="282"/>
      <c r="AC32" s="282"/>
      <c r="AD32" s="282"/>
      <c r="AE32" s="282"/>
      <c r="AF32" s="40"/>
      <c r="AG32" s="40"/>
      <c r="AH32" s="40"/>
      <c r="AI32" s="40"/>
      <c r="AJ32" s="40"/>
      <c r="AK32" s="310">
        <v>0</v>
      </c>
      <c r="AL32" s="282"/>
      <c r="AM32" s="282"/>
      <c r="AN32" s="282"/>
      <c r="AO32" s="282"/>
      <c r="AP32" s="40"/>
      <c r="AQ32" s="40"/>
      <c r="AR32" s="41"/>
      <c r="BE32" s="313"/>
    </row>
    <row r="33" spans="2:57" s="3" customFormat="1" ht="14.4" customHeight="1" hidden="1">
      <c r="B33" s="39"/>
      <c r="C33" s="40"/>
      <c r="D33" s="40"/>
      <c r="E33" s="40"/>
      <c r="F33" s="28" t="s">
        <v>46</v>
      </c>
      <c r="G33" s="40"/>
      <c r="H33" s="40"/>
      <c r="I33" s="40"/>
      <c r="J33" s="40"/>
      <c r="K33" s="40"/>
      <c r="L33" s="281">
        <v>0</v>
      </c>
      <c r="M33" s="282"/>
      <c r="N33" s="282"/>
      <c r="O33" s="282"/>
      <c r="P33" s="282"/>
      <c r="Q33" s="40"/>
      <c r="R33" s="40"/>
      <c r="S33" s="40"/>
      <c r="T33" s="40"/>
      <c r="U33" s="40"/>
      <c r="V33" s="40"/>
      <c r="W33" s="310">
        <f>ROUND(BD94,2)</f>
        <v>0</v>
      </c>
      <c r="X33" s="282"/>
      <c r="Y33" s="282"/>
      <c r="Z33" s="282"/>
      <c r="AA33" s="282"/>
      <c r="AB33" s="282"/>
      <c r="AC33" s="282"/>
      <c r="AD33" s="282"/>
      <c r="AE33" s="282"/>
      <c r="AF33" s="40"/>
      <c r="AG33" s="40"/>
      <c r="AH33" s="40"/>
      <c r="AI33" s="40"/>
      <c r="AJ33" s="40"/>
      <c r="AK33" s="310">
        <v>0</v>
      </c>
      <c r="AL33" s="282"/>
      <c r="AM33" s="282"/>
      <c r="AN33" s="282"/>
      <c r="AO33" s="282"/>
      <c r="AP33" s="40"/>
      <c r="AQ33" s="40"/>
      <c r="AR33" s="41"/>
      <c r="BE33" s="313"/>
    </row>
    <row r="34" spans="1:57" s="2" customFormat="1" ht="6.9"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12"/>
    </row>
    <row r="35" spans="1:57" s="2" customFormat="1" ht="25.95" customHeight="1">
      <c r="A35" s="33"/>
      <c r="B35" s="34"/>
      <c r="C35" s="42"/>
      <c r="D35" s="43" t="s">
        <v>47</v>
      </c>
      <c r="E35" s="44"/>
      <c r="F35" s="44"/>
      <c r="G35" s="44"/>
      <c r="H35" s="44"/>
      <c r="I35" s="44"/>
      <c r="J35" s="44"/>
      <c r="K35" s="44"/>
      <c r="L35" s="44"/>
      <c r="M35" s="44"/>
      <c r="N35" s="44"/>
      <c r="O35" s="44"/>
      <c r="P35" s="44"/>
      <c r="Q35" s="44"/>
      <c r="R35" s="44"/>
      <c r="S35" s="44"/>
      <c r="T35" s="45" t="s">
        <v>48</v>
      </c>
      <c r="U35" s="44"/>
      <c r="V35" s="44"/>
      <c r="W35" s="44"/>
      <c r="X35" s="286" t="s">
        <v>49</v>
      </c>
      <c r="Y35" s="287"/>
      <c r="Z35" s="287"/>
      <c r="AA35" s="287"/>
      <c r="AB35" s="287"/>
      <c r="AC35" s="44"/>
      <c r="AD35" s="44"/>
      <c r="AE35" s="44"/>
      <c r="AF35" s="44"/>
      <c r="AG35" s="44"/>
      <c r="AH35" s="44"/>
      <c r="AI35" s="44"/>
      <c r="AJ35" s="44"/>
      <c r="AK35" s="288">
        <f>SUM(AK26:AK33)</f>
        <v>0</v>
      </c>
      <c r="AL35" s="287"/>
      <c r="AM35" s="287"/>
      <c r="AN35" s="287"/>
      <c r="AO35" s="289"/>
      <c r="AP35" s="42"/>
      <c r="AQ35" s="42"/>
      <c r="AR35" s="38"/>
      <c r="BE35" s="33"/>
    </row>
    <row r="36" spans="1:57" s="2" customFormat="1" ht="6.9"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14.4" customHeight="1">
      <c r="A37" s="33"/>
      <c r="B37" s="34"/>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8"/>
      <c r="BE37" s="33"/>
    </row>
    <row r="38" spans="2:44" s="1" customFormat="1" ht="14.4" customHeight="1">
      <c r="B38" s="20"/>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19"/>
    </row>
    <row r="39" spans="2:44" s="1" customFormat="1" ht="14.4" customHeight="1">
      <c r="B39" s="20"/>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19"/>
    </row>
    <row r="40" spans="2:44" s="1" customFormat="1" ht="14.4" customHeight="1">
      <c r="B40" s="20"/>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19"/>
    </row>
    <row r="41" spans="2:44" s="1" customFormat="1" ht="14.4" customHeight="1">
      <c r="B41" s="20"/>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19"/>
    </row>
    <row r="42" spans="2:44" s="1" customFormat="1" ht="14.4" customHeight="1">
      <c r="B42" s="20"/>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19"/>
    </row>
    <row r="43" spans="2:44" s="1" customFormat="1" ht="14.4" customHeight="1">
      <c r="B43" s="20"/>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19"/>
    </row>
    <row r="44" spans="2:44" s="1" customFormat="1" ht="14.4" customHeight="1">
      <c r="B44" s="20"/>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19"/>
    </row>
    <row r="45" spans="2:44" s="1" customFormat="1" ht="14.4" customHeight="1">
      <c r="B45" s="20"/>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19"/>
    </row>
    <row r="46" spans="2:44" s="1" customFormat="1" ht="14.4" customHeight="1">
      <c r="B46" s="20"/>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19"/>
    </row>
    <row r="47" spans="2:44" s="1" customFormat="1" ht="14.4" customHeight="1">
      <c r="B47" s="20"/>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19"/>
    </row>
    <row r="48" spans="2:44" s="1" customFormat="1" ht="14.4" customHeight="1">
      <c r="B48" s="20"/>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19"/>
    </row>
    <row r="49" spans="2:44" s="2" customFormat="1" ht="14.4" customHeight="1">
      <c r="B49" s="46"/>
      <c r="C49" s="47"/>
      <c r="D49" s="48" t="s">
        <v>50</v>
      </c>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8" t="s">
        <v>51</v>
      </c>
      <c r="AI49" s="49"/>
      <c r="AJ49" s="49"/>
      <c r="AK49" s="49"/>
      <c r="AL49" s="49"/>
      <c r="AM49" s="49"/>
      <c r="AN49" s="49"/>
      <c r="AO49" s="49"/>
      <c r="AP49" s="47"/>
      <c r="AQ49" s="47"/>
      <c r="AR49" s="50"/>
    </row>
    <row r="50" spans="2:44" ht="12">
      <c r="B50" s="20"/>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19"/>
    </row>
    <row r="51" spans="2:44" ht="12">
      <c r="B51" s="20"/>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19"/>
    </row>
    <row r="52" spans="2:44" ht="12">
      <c r="B52" s="20"/>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19"/>
    </row>
    <row r="53" spans="2:44" ht="12">
      <c r="B53" s="20"/>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19"/>
    </row>
    <row r="54" spans="2:44" ht="12">
      <c r="B54" s="20"/>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19"/>
    </row>
    <row r="55" spans="2:44" ht="12">
      <c r="B55" s="20"/>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19"/>
    </row>
    <row r="56" spans="2:44" ht="12">
      <c r="B56" s="20"/>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19"/>
    </row>
    <row r="57" spans="2:44" ht="12">
      <c r="B57" s="20"/>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19"/>
    </row>
    <row r="58" spans="2:44" ht="12">
      <c r="B58" s="20"/>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19"/>
    </row>
    <row r="59" spans="2:44" ht="12">
      <c r="B59" s="20"/>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19"/>
    </row>
    <row r="60" spans="1:57" s="2" customFormat="1" ht="13.2">
      <c r="A60" s="33"/>
      <c r="B60" s="34"/>
      <c r="C60" s="35"/>
      <c r="D60" s="51" t="s">
        <v>52</v>
      </c>
      <c r="E60" s="37"/>
      <c r="F60" s="37"/>
      <c r="G60" s="37"/>
      <c r="H60" s="37"/>
      <c r="I60" s="37"/>
      <c r="J60" s="37"/>
      <c r="K60" s="37"/>
      <c r="L60" s="37"/>
      <c r="M60" s="37"/>
      <c r="N60" s="37"/>
      <c r="O60" s="37"/>
      <c r="P60" s="37"/>
      <c r="Q60" s="37"/>
      <c r="R60" s="37"/>
      <c r="S60" s="37"/>
      <c r="T60" s="37"/>
      <c r="U60" s="37"/>
      <c r="V60" s="51" t="s">
        <v>53</v>
      </c>
      <c r="W60" s="37"/>
      <c r="X60" s="37"/>
      <c r="Y60" s="37"/>
      <c r="Z60" s="37"/>
      <c r="AA60" s="37"/>
      <c r="AB60" s="37"/>
      <c r="AC60" s="37"/>
      <c r="AD60" s="37"/>
      <c r="AE60" s="37"/>
      <c r="AF60" s="37"/>
      <c r="AG60" s="37"/>
      <c r="AH60" s="51" t="s">
        <v>52</v>
      </c>
      <c r="AI60" s="37"/>
      <c r="AJ60" s="37"/>
      <c r="AK60" s="37"/>
      <c r="AL60" s="37"/>
      <c r="AM60" s="51" t="s">
        <v>53</v>
      </c>
      <c r="AN60" s="37"/>
      <c r="AO60" s="37"/>
      <c r="AP60" s="35"/>
      <c r="AQ60" s="35"/>
      <c r="AR60" s="38"/>
      <c r="BE60" s="33"/>
    </row>
    <row r="61" spans="2:44" ht="12">
      <c r="B61" s="20"/>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19"/>
    </row>
    <row r="62" spans="2:44" ht="12">
      <c r="B62" s="20"/>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19"/>
    </row>
    <row r="63" spans="2:44" ht="12">
      <c r="B63" s="20"/>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19"/>
    </row>
    <row r="64" spans="1:57" s="2" customFormat="1" ht="13.2">
      <c r="A64" s="33"/>
      <c r="B64" s="34"/>
      <c r="C64" s="35"/>
      <c r="D64" s="48" t="s">
        <v>54</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48" t="s">
        <v>55</v>
      </c>
      <c r="AI64" s="52"/>
      <c r="AJ64" s="52"/>
      <c r="AK64" s="52"/>
      <c r="AL64" s="52"/>
      <c r="AM64" s="52"/>
      <c r="AN64" s="52"/>
      <c r="AO64" s="52"/>
      <c r="AP64" s="35"/>
      <c r="AQ64" s="35"/>
      <c r="AR64" s="38"/>
      <c r="BE64" s="33"/>
    </row>
    <row r="65" spans="2:44" ht="12">
      <c r="B65" s="20"/>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19"/>
    </row>
    <row r="66" spans="2:44" ht="12">
      <c r="B66" s="20"/>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19"/>
    </row>
    <row r="67" spans="2:44" ht="12">
      <c r="B67" s="20"/>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19"/>
    </row>
    <row r="68" spans="2:44" ht="12">
      <c r="B68" s="20"/>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19"/>
    </row>
    <row r="69" spans="2:44" ht="12">
      <c r="B69" s="20"/>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19"/>
    </row>
    <row r="70" spans="2:44" ht="12">
      <c r="B70" s="20"/>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19"/>
    </row>
    <row r="71" spans="2:44" ht="12">
      <c r="B71" s="20"/>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19"/>
    </row>
    <row r="72" spans="2:44" ht="12">
      <c r="B72" s="20"/>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19"/>
    </row>
    <row r="73" spans="2:44" ht="12">
      <c r="B73" s="2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19"/>
    </row>
    <row r="74" spans="2:44" ht="12">
      <c r="B74" s="20"/>
      <c r="C74" s="21"/>
      <c r="D74" s="21"/>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19"/>
    </row>
    <row r="75" spans="1:57" s="2" customFormat="1" ht="13.2">
      <c r="A75" s="33"/>
      <c r="B75" s="34"/>
      <c r="C75" s="35"/>
      <c r="D75" s="51" t="s">
        <v>52</v>
      </c>
      <c r="E75" s="37"/>
      <c r="F75" s="37"/>
      <c r="G75" s="37"/>
      <c r="H75" s="37"/>
      <c r="I75" s="37"/>
      <c r="J75" s="37"/>
      <c r="K75" s="37"/>
      <c r="L75" s="37"/>
      <c r="M75" s="37"/>
      <c r="N75" s="37"/>
      <c r="O75" s="37"/>
      <c r="P75" s="37"/>
      <c r="Q75" s="37"/>
      <c r="R75" s="37"/>
      <c r="S75" s="37"/>
      <c r="T75" s="37"/>
      <c r="U75" s="37"/>
      <c r="V75" s="51" t="s">
        <v>53</v>
      </c>
      <c r="W75" s="37"/>
      <c r="X75" s="37"/>
      <c r="Y75" s="37"/>
      <c r="Z75" s="37"/>
      <c r="AA75" s="37"/>
      <c r="AB75" s="37"/>
      <c r="AC75" s="37"/>
      <c r="AD75" s="37"/>
      <c r="AE75" s="37"/>
      <c r="AF75" s="37"/>
      <c r="AG75" s="37"/>
      <c r="AH75" s="51" t="s">
        <v>52</v>
      </c>
      <c r="AI75" s="37"/>
      <c r="AJ75" s="37"/>
      <c r="AK75" s="37"/>
      <c r="AL75" s="37"/>
      <c r="AM75" s="51" t="s">
        <v>53</v>
      </c>
      <c r="AN75" s="37"/>
      <c r="AO75" s="37"/>
      <c r="AP75" s="35"/>
      <c r="AQ75" s="35"/>
      <c r="AR75" s="38"/>
      <c r="BE75" s="33"/>
    </row>
    <row r="76" spans="1:57" s="2" customFormat="1" ht="12">
      <c r="A76" s="33"/>
      <c r="B76" s="34"/>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8"/>
      <c r="BE76" s="33"/>
    </row>
    <row r="77" spans="1:57" s="2" customFormat="1" ht="6.9" customHeight="1">
      <c r="A77" s="33"/>
      <c r="B77" s="53"/>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38"/>
      <c r="BE77" s="33"/>
    </row>
    <row r="81" spans="1:57" s="2" customFormat="1" ht="6.9" customHeight="1">
      <c r="A81" s="3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38"/>
      <c r="BE81" s="33"/>
    </row>
    <row r="82" spans="1:57" s="2" customFormat="1" ht="24.9" customHeight="1">
      <c r="A82" s="33"/>
      <c r="B82" s="34"/>
      <c r="C82" s="22" t="s">
        <v>56</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8"/>
      <c r="BE82" s="33"/>
    </row>
    <row r="83" spans="1:57" s="2" customFormat="1" ht="6.9" customHeight="1">
      <c r="A83" s="33"/>
      <c r="B83" s="34"/>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8"/>
      <c r="BE83" s="33"/>
    </row>
    <row r="84" spans="2:44" s="4" customFormat="1" ht="12" customHeight="1">
      <c r="B84" s="57"/>
      <c r="C84" s="28" t="s">
        <v>13</v>
      </c>
      <c r="D84" s="58"/>
      <c r="E84" s="58"/>
      <c r="F84" s="58"/>
      <c r="G84" s="58"/>
      <c r="H84" s="58"/>
      <c r="I84" s="58"/>
      <c r="J84" s="58"/>
      <c r="K84" s="58"/>
      <c r="L84" s="58" t="str">
        <f>K5</f>
        <v>875-32486(1)</v>
      </c>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9"/>
    </row>
    <row r="85" spans="2:44" s="5" customFormat="1" ht="36.9" customHeight="1">
      <c r="B85" s="60"/>
      <c r="C85" s="61" t="s">
        <v>17</v>
      </c>
      <c r="D85" s="62"/>
      <c r="E85" s="62"/>
      <c r="F85" s="62"/>
      <c r="G85" s="62"/>
      <c r="H85" s="62"/>
      <c r="I85" s="62"/>
      <c r="J85" s="62"/>
      <c r="K85" s="62"/>
      <c r="L85" s="300" t="str">
        <f>K6</f>
        <v>REKONSTRUKCE STŘECHY ZIMNÍHO STADIONU V NOVÉM JIČÍNĚ</v>
      </c>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62"/>
      <c r="AQ85" s="62"/>
      <c r="AR85" s="63"/>
    </row>
    <row r="86" spans="1:57" s="2" customFormat="1" ht="6.9" customHeight="1">
      <c r="A86" s="33"/>
      <c r="B86" s="34"/>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8"/>
      <c r="BE86" s="33"/>
    </row>
    <row r="87" spans="1:57" s="2" customFormat="1" ht="12" customHeight="1">
      <c r="A87" s="33"/>
      <c r="B87" s="34"/>
      <c r="C87" s="28" t="s">
        <v>21</v>
      </c>
      <c r="D87" s="35"/>
      <c r="E87" s="35"/>
      <c r="F87" s="35"/>
      <c r="G87" s="35"/>
      <c r="H87" s="35"/>
      <c r="I87" s="35"/>
      <c r="J87" s="35"/>
      <c r="K87" s="35"/>
      <c r="L87" s="64"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23</v>
      </c>
      <c r="AJ87" s="35"/>
      <c r="AK87" s="35"/>
      <c r="AL87" s="35"/>
      <c r="AM87" s="302" t="str">
        <f>IF(AN8="","",AN8)</f>
        <v>11. 9. 2019</v>
      </c>
      <c r="AN87" s="302"/>
      <c r="AO87" s="35"/>
      <c r="AP87" s="35"/>
      <c r="AQ87" s="35"/>
      <c r="AR87" s="38"/>
      <c r="BE87" s="33"/>
    </row>
    <row r="88" spans="1:57" s="2" customFormat="1" ht="6.9" customHeight="1">
      <c r="A88" s="33"/>
      <c r="B88" s="34"/>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8"/>
      <c r="BE88" s="33"/>
    </row>
    <row r="89" spans="1:57" s="2" customFormat="1" ht="15.15" customHeight="1">
      <c r="A89" s="33"/>
      <c r="B89" s="34"/>
      <c r="C89" s="28" t="s">
        <v>25</v>
      </c>
      <c r="D89" s="35"/>
      <c r="E89" s="35"/>
      <c r="F89" s="35"/>
      <c r="G89" s="35"/>
      <c r="H89" s="35"/>
      <c r="I89" s="35"/>
      <c r="J89" s="35"/>
      <c r="K89" s="35"/>
      <c r="L89" s="58" t="str">
        <f>IF(E11="","",E11)</f>
        <v>Město Nový Jičín</v>
      </c>
      <c r="M89" s="35"/>
      <c r="N89" s="35"/>
      <c r="O89" s="35"/>
      <c r="P89" s="35"/>
      <c r="Q89" s="35"/>
      <c r="R89" s="35"/>
      <c r="S89" s="35"/>
      <c r="T89" s="35"/>
      <c r="U89" s="35"/>
      <c r="V89" s="35"/>
      <c r="W89" s="35"/>
      <c r="X89" s="35"/>
      <c r="Y89" s="35"/>
      <c r="Z89" s="35"/>
      <c r="AA89" s="35"/>
      <c r="AB89" s="35"/>
      <c r="AC89" s="35"/>
      <c r="AD89" s="35"/>
      <c r="AE89" s="35"/>
      <c r="AF89" s="35"/>
      <c r="AG89" s="35"/>
      <c r="AH89" s="35"/>
      <c r="AI89" s="28" t="s">
        <v>31</v>
      </c>
      <c r="AJ89" s="35"/>
      <c r="AK89" s="35"/>
      <c r="AL89" s="35"/>
      <c r="AM89" s="298" t="str">
        <f>IF(E17="","",E17)</f>
        <v>Technoprojekt, a.s.</v>
      </c>
      <c r="AN89" s="299"/>
      <c r="AO89" s="299"/>
      <c r="AP89" s="299"/>
      <c r="AQ89" s="35"/>
      <c r="AR89" s="38"/>
      <c r="AS89" s="292" t="s">
        <v>57</v>
      </c>
      <c r="AT89" s="293"/>
      <c r="AU89" s="66"/>
      <c r="AV89" s="66"/>
      <c r="AW89" s="66"/>
      <c r="AX89" s="66"/>
      <c r="AY89" s="66"/>
      <c r="AZ89" s="66"/>
      <c r="BA89" s="66"/>
      <c r="BB89" s="66"/>
      <c r="BC89" s="66"/>
      <c r="BD89" s="67"/>
      <c r="BE89" s="33"/>
    </row>
    <row r="90" spans="1:57" s="2" customFormat="1" ht="15.15" customHeight="1">
      <c r="A90" s="33"/>
      <c r="B90" s="34"/>
      <c r="C90" s="28" t="s">
        <v>29</v>
      </c>
      <c r="D90" s="35"/>
      <c r="E90" s="35"/>
      <c r="F90" s="35"/>
      <c r="G90" s="35"/>
      <c r="H90" s="35"/>
      <c r="I90" s="35"/>
      <c r="J90" s="35"/>
      <c r="K90" s="35"/>
      <c r="L90" s="58" t="str">
        <f>IF(E14="Vyplň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34</v>
      </c>
      <c r="AJ90" s="35"/>
      <c r="AK90" s="35"/>
      <c r="AL90" s="35"/>
      <c r="AM90" s="298" t="str">
        <f>IF(E20="","",E20)</f>
        <v xml:space="preserve"> </v>
      </c>
      <c r="AN90" s="299"/>
      <c r="AO90" s="299"/>
      <c r="AP90" s="299"/>
      <c r="AQ90" s="35"/>
      <c r="AR90" s="38"/>
      <c r="AS90" s="294"/>
      <c r="AT90" s="295"/>
      <c r="AU90" s="68"/>
      <c r="AV90" s="68"/>
      <c r="AW90" s="68"/>
      <c r="AX90" s="68"/>
      <c r="AY90" s="68"/>
      <c r="AZ90" s="68"/>
      <c r="BA90" s="68"/>
      <c r="BB90" s="68"/>
      <c r="BC90" s="68"/>
      <c r="BD90" s="69"/>
      <c r="BE90" s="33"/>
    </row>
    <row r="91" spans="1:57" s="2" customFormat="1" ht="10.8" customHeight="1">
      <c r="A91" s="33"/>
      <c r="B91" s="34"/>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8"/>
      <c r="AS91" s="296"/>
      <c r="AT91" s="297"/>
      <c r="AU91" s="70"/>
      <c r="AV91" s="70"/>
      <c r="AW91" s="70"/>
      <c r="AX91" s="70"/>
      <c r="AY91" s="70"/>
      <c r="AZ91" s="70"/>
      <c r="BA91" s="70"/>
      <c r="BB91" s="70"/>
      <c r="BC91" s="70"/>
      <c r="BD91" s="71"/>
      <c r="BE91" s="33"/>
    </row>
    <row r="92" spans="1:57" s="2" customFormat="1" ht="29.25" customHeight="1">
      <c r="A92" s="33"/>
      <c r="B92" s="34"/>
      <c r="C92" s="277" t="s">
        <v>58</v>
      </c>
      <c r="D92" s="278"/>
      <c r="E92" s="278"/>
      <c r="F92" s="278"/>
      <c r="G92" s="278"/>
      <c r="H92" s="72"/>
      <c r="I92" s="279" t="s">
        <v>59</v>
      </c>
      <c r="J92" s="278"/>
      <c r="K92" s="278"/>
      <c r="L92" s="278"/>
      <c r="M92" s="278"/>
      <c r="N92" s="278"/>
      <c r="O92" s="278"/>
      <c r="P92" s="278"/>
      <c r="Q92" s="278"/>
      <c r="R92" s="278"/>
      <c r="S92" s="278"/>
      <c r="T92" s="278"/>
      <c r="U92" s="278"/>
      <c r="V92" s="278"/>
      <c r="W92" s="278"/>
      <c r="X92" s="278"/>
      <c r="Y92" s="278"/>
      <c r="Z92" s="278"/>
      <c r="AA92" s="278"/>
      <c r="AB92" s="278"/>
      <c r="AC92" s="278"/>
      <c r="AD92" s="278"/>
      <c r="AE92" s="278"/>
      <c r="AF92" s="278"/>
      <c r="AG92" s="284" t="s">
        <v>60</v>
      </c>
      <c r="AH92" s="278"/>
      <c r="AI92" s="278"/>
      <c r="AJ92" s="278"/>
      <c r="AK92" s="278"/>
      <c r="AL92" s="278"/>
      <c r="AM92" s="278"/>
      <c r="AN92" s="279" t="s">
        <v>61</v>
      </c>
      <c r="AO92" s="278"/>
      <c r="AP92" s="283"/>
      <c r="AQ92" s="73" t="s">
        <v>62</v>
      </c>
      <c r="AR92" s="38"/>
      <c r="AS92" s="74" t="s">
        <v>63</v>
      </c>
      <c r="AT92" s="75" t="s">
        <v>64</v>
      </c>
      <c r="AU92" s="75" t="s">
        <v>65</v>
      </c>
      <c r="AV92" s="75" t="s">
        <v>66</v>
      </c>
      <c r="AW92" s="75" t="s">
        <v>67</v>
      </c>
      <c r="AX92" s="75" t="s">
        <v>68</v>
      </c>
      <c r="AY92" s="75" t="s">
        <v>69</v>
      </c>
      <c r="AZ92" s="75" t="s">
        <v>70</v>
      </c>
      <c r="BA92" s="75" t="s">
        <v>71</v>
      </c>
      <c r="BB92" s="75" t="s">
        <v>72</v>
      </c>
      <c r="BC92" s="75" t="s">
        <v>73</v>
      </c>
      <c r="BD92" s="76" t="s">
        <v>74</v>
      </c>
      <c r="BE92" s="33"/>
    </row>
    <row r="93" spans="1:57" s="2" customFormat="1" ht="10.8" customHeight="1">
      <c r="A93" s="33"/>
      <c r="B93" s="34"/>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8"/>
      <c r="AS93" s="77"/>
      <c r="AT93" s="78"/>
      <c r="AU93" s="78"/>
      <c r="AV93" s="78"/>
      <c r="AW93" s="78"/>
      <c r="AX93" s="78"/>
      <c r="AY93" s="78"/>
      <c r="AZ93" s="78"/>
      <c r="BA93" s="78"/>
      <c r="BB93" s="78"/>
      <c r="BC93" s="78"/>
      <c r="BD93" s="79"/>
      <c r="BE93" s="33"/>
    </row>
    <row r="94" spans="2:90" s="6" customFormat="1" ht="32.4" customHeight="1">
      <c r="B94" s="80"/>
      <c r="C94" s="81" t="s">
        <v>75</v>
      </c>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275">
        <f>ROUND(AG95+SUM(AG98:AG106),2)</f>
        <v>0</v>
      </c>
      <c r="AH94" s="275"/>
      <c r="AI94" s="275"/>
      <c r="AJ94" s="275"/>
      <c r="AK94" s="275"/>
      <c r="AL94" s="275"/>
      <c r="AM94" s="275"/>
      <c r="AN94" s="290">
        <f aca="true" t="shared" si="0" ref="AN94:AN106">SUM(AG94,AT94)</f>
        <v>0</v>
      </c>
      <c r="AO94" s="290"/>
      <c r="AP94" s="290"/>
      <c r="AQ94" s="84" t="s">
        <v>1</v>
      </c>
      <c r="AR94" s="85"/>
      <c r="AS94" s="86">
        <f>ROUND(AS95+SUM(AS98:AS106),2)</f>
        <v>0</v>
      </c>
      <c r="AT94" s="87">
        <f aca="true" t="shared" si="1" ref="AT94:AT106">ROUND(SUM(AV94:AW94),2)</f>
        <v>0</v>
      </c>
      <c r="AU94" s="88">
        <f>ROUND(AU95+SUM(AU98:AU106),5)</f>
        <v>0</v>
      </c>
      <c r="AV94" s="87">
        <f>ROUND(AZ94*L29,2)</f>
        <v>0</v>
      </c>
      <c r="AW94" s="87">
        <f>ROUND(BA94*L30,2)</f>
        <v>0</v>
      </c>
      <c r="AX94" s="87">
        <f>ROUND(BB94*L29,2)</f>
        <v>0</v>
      </c>
      <c r="AY94" s="87">
        <f>ROUND(BC94*L30,2)</f>
        <v>0</v>
      </c>
      <c r="AZ94" s="87">
        <f>ROUND(AZ95+SUM(AZ98:AZ106),2)</f>
        <v>0</v>
      </c>
      <c r="BA94" s="87">
        <f>ROUND(BA95+SUM(BA98:BA106),2)</f>
        <v>0</v>
      </c>
      <c r="BB94" s="87">
        <f>ROUND(BB95+SUM(BB98:BB106),2)</f>
        <v>0</v>
      </c>
      <c r="BC94" s="87">
        <f>ROUND(BC95+SUM(BC98:BC106),2)</f>
        <v>0</v>
      </c>
      <c r="BD94" s="89">
        <f>ROUND(BD95+SUM(BD98:BD106),2)</f>
        <v>0</v>
      </c>
      <c r="BS94" s="90" t="s">
        <v>76</v>
      </c>
      <c r="BT94" s="90" t="s">
        <v>77</v>
      </c>
      <c r="BU94" s="91" t="s">
        <v>78</v>
      </c>
      <c r="BV94" s="90" t="s">
        <v>79</v>
      </c>
      <c r="BW94" s="90" t="s">
        <v>5</v>
      </c>
      <c r="BX94" s="90" t="s">
        <v>80</v>
      </c>
      <c r="CL94" s="90" t="s">
        <v>1</v>
      </c>
    </row>
    <row r="95" spans="2:91" s="7" customFormat="1" ht="16.5" customHeight="1">
      <c r="B95" s="92"/>
      <c r="C95" s="93"/>
      <c r="D95" s="276" t="s">
        <v>81</v>
      </c>
      <c r="E95" s="276"/>
      <c r="F95" s="276"/>
      <c r="G95" s="276"/>
      <c r="H95" s="276"/>
      <c r="I95" s="94"/>
      <c r="J95" s="276" t="s">
        <v>82</v>
      </c>
      <c r="K95" s="276"/>
      <c r="L95" s="276"/>
      <c r="M95" s="276"/>
      <c r="N95" s="276"/>
      <c r="O95" s="276"/>
      <c r="P95" s="276"/>
      <c r="Q95" s="276"/>
      <c r="R95" s="276"/>
      <c r="S95" s="276"/>
      <c r="T95" s="276"/>
      <c r="U95" s="276"/>
      <c r="V95" s="276"/>
      <c r="W95" s="276"/>
      <c r="X95" s="276"/>
      <c r="Y95" s="276"/>
      <c r="Z95" s="276"/>
      <c r="AA95" s="276"/>
      <c r="AB95" s="276"/>
      <c r="AC95" s="276"/>
      <c r="AD95" s="276"/>
      <c r="AE95" s="276"/>
      <c r="AF95" s="276"/>
      <c r="AG95" s="285">
        <f>ROUND(SUM(AG96:AG97),2)</f>
        <v>0</v>
      </c>
      <c r="AH95" s="272"/>
      <c r="AI95" s="272"/>
      <c r="AJ95" s="272"/>
      <c r="AK95" s="272"/>
      <c r="AL95" s="272"/>
      <c r="AM95" s="272"/>
      <c r="AN95" s="271">
        <f t="shared" si="0"/>
        <v>0</v>
      </c>
      <c r="AO95" s="272"/>
      <c r="AP95" s="272"/>
      <c r="AQ95" s="95" t="s">
        <v>83</v>
      </c>
      <c r="AR95" s="96"/>
      <c r="AS95" s="97">
        <f>ROUND(SUM(AS96:AS97),2)</f>
        <v>0</v>
      </c>
      <c r="AT95" s="98">
        <f t="shared" si="1"/>
        <v>0</v>
      </c>
      <c r="AU95" s="99">
        <f>ROUND(SUM(AU96:AU97),5)</f>
        <v>0</v>
      </c>
      <c r="AV95" s="98">
        <f>ROUND(AZ95*L29,2)</f>
        <v>0</v>
      </c>
      <c r="AW95" s="98">
        <f>ROUND(BA95*L30,2)</f>
        <v>0</v>
      </c>
      <c r="AX95" s="98">
        <f>ROUND(BB95*L29,2)</f>
        <v>0</v>
      </c>
      <c r="AY95" s="98">
        <f>ROUND(BC95*L30,2)</f>
        <v>0</v>
      </c>
      <c r="AZ95" s="98">
        <f>ROUND(SUM(AZ96:AZ97),2)</f>
        <v>0</v>
      </c>
      <c r="BA95" s="98">
        <f>ROUND(SUM(BA96:BA97),2)</f>
        <v>0</v>
      </c>
      <c r="BB95" s="98">
        <f>ROUND(SUM(BB96:BB97),2)</f>
        <v>0</v>
      </c>
      <c r="BC95" s="98">
        <f>ROUND(SUM(BC96:BC97),2)</f>
        <v>0</v>
      </c>
      <c r="BD95" s="100">
        <f>ROUND(SUM(BD96:BD97),2)</f>
        <v>0</v>
      </c>
      <c r="BS95" s="101" t="s">
        <v>76</v>
      </c>
      <c r="BT95" s="101" t="s">
        <v>84</v>
      </c>
      <c r="BU95" s="101" t="s">
        <v>78</v>
      </c>
      <c r="BV95" s="101" t="s">
        <v>79</v>
      </c>
      <c r="BW95" s="101" t="s">
        <v>85</v>
      </c>
      <c r="BX95" s="101" t="s">
        <v>5</v>
      </c>
      <c r="CL95" s="101" t="s">
        <v>1</v>
      </c>
      <c r="CM95" s="101" t="s">
        <v>86</v>
      </c>
    </row>
    <row r="96" spans="1:90" s="4" customFormat="1" ht="16.5" customHeight="1">
      <c r="A96" s="102" t="s">
        <v>87</v>
      </c>
      <c r="B96" s="57"/>
      <c r="C96" s="103"/>
      <c r="D96" s="103"/>
      <c r="E96" s="280" t="s">
        <v>88</v>
      </c>
      <c r="F96" s="280"/>
      <c r="G96" s="280"/>
      <c r="H96" s="280"/>
      <c r="I96" s="280"/>
      <c r="J96" s="103"/>
      <c r="K96" s="280" t="s">
        <v>89</v>
      </c>
      <c r="L96" s="280"/>
      <c r="M96" s="280"/>
      <c r="N96" s="280"/>
      <c r="O96" s="280"/>
      <c r="P96" s="280"/>
      <c r="Q96" s="280"/>
      <c r="R96" s="280"/>
      <c r="S96" s="280"/>
      <c r="T96" s="280"/>
      <c r="U96" s="280"/>
      <c r="V96" s="280"/>
      <c r="W96" s="280"/>
      <c r="X96" s="280"/>
      <c r="Y96" s="280"/>
      <c r="Z96" s="280"/>
      <c r="AA96" s="280"/>
      <c r="AB96" s="280"/>
      <c r="AC96" s="280"/>
      <c r="AD96" s="280"/>
      <c r="AE96" s="280"/>
      <c r="AF96" s="280"/>
      <c r="AG96" s="273">
        <f>'A - Bourání'!J32</f>
        <v>0</v>
      </c>
      <c r="AH96" s="274"/>
      <c r="AI96" s="274"/>
      <c r="AJ96" s="274"/>
      <c r="AK96" s="274"/>
      <c r="AL96" s="274"/>
      <c r="AM96" s="274"/>
      <c r="AN96" s="273">
        <f t="shared" si="0"/>
        <v>0</v>
      </c>
      <c r="AO96" s="274"/>
      <c r="AP96" s="274"/>
      <c r="AQ96" s="104" t="s">
        <v>90</v>
      </c>
      <c r="AR96" s="59"/>
      <c r="AS96" s="105">
        <v>0</v>
      </c>
      <c r="AT96" s="106">
        <f t="shared" si="1"/>
        <v>0</v>
      </c>
      <c r="AU96" s="107">
        <f>'A - Bourání'!P130</f>
        <v>0</v>
      </c>
      <c r="AV96" s="106">
        <f>'A - Bourání'!J35</f>
        <v>0</v>
      </c>
      <c r="AW96" s="106">
        <f>'A - Bourání'!J36</f>
        <v>0</v>
      </c>
      <c r="AX96" s="106">
        <f>'A - Bourání'!J37</f>
        <v>0</v>
      </c>
      <c r="AY96" s="106">
        <f>'A - Bourání'!J38</f>
        <v>0</v>
      </c>
      <c r="AZ96" s="106">
        <f>'A - Bourání'!F35</f>
        <v>0</v>
      </c>
      <c r="BA96" s="106">
        <f>'A - Bourání'!F36</f>
        <v>0</v>
      </c>
      <c r="BB96" s="106">
        <f>'A - Bourání'!F37</f>
        <v>0</v>
      </c>
      <c r="BC96" s="106">
        <f>'A - Bourání'!F38</f>
        <v>0</v>
      </c>
      <c r="BD96" s="108">
        <f>'A - Bourání'!F39</f>
        <v>0</v>
      </c>
      <c r="BT96" s="109" t="s">
        <v>86</v>
      </c>
      <c r="BV96" s="109" t="s">
        <v>79</v>
      </c>
      <c r="BW96" s="109" t="s">
        <v>91</v>
      </c>
      <c r="BX96" s="109" t="s">
        <v>85</v>
      </c>
      <c r="CL96" s="109" t="s">
        <v>1</v>
      </c>
    </row>
    <row r="97" spans="1:90" s="4" customFormat="1" ht="16.5" customHeight="1">
      <c r="A97" s="102" t="s">
        <v>87</v>
      </c>
      <c r="B97" s="57"/>
      <c r="C97" s="103"/>
      <c r="D97" s="103"/>
      <c r="E97" s="280" t="s">
        <v>92</v>
      </c>
      <c r="F97" s="280"/>
      <c r="G97" s="280"/>
      <c r="H97" s="280"/>
      <c r="I97" s="280"/>
      <c r="J97" s="103"/>
      <c r="K97" s="280" t="s">
        <v>93</v>
      </c>
      <c r="L97" s="280"/>
      <c r="M97" s="280"/>
      <c r="N97" s="280"/>
      <c r="O97" s="280"/>
      <c r="P97" s="280"/>
      <c r="Q97" s="280"/>
      <c r="R97" s="280"/>
      <c r="S97" s="280"/>
      <c r="T97" s="280"/>
      <c r="U97" s="280"/>
      <c r="V97" s="280"/>
      <c r="W97" s="280"/>
      <c r="X97" s="280"/>
      <c r="Y97" s="280"/>
      <c r="Z97" s="280"/>
      <c r="AA97" s="280"/>
      <c r="AB97" s="280"/>
      <c r="AC97" s="280"/>
      <c r="AD97" s="280"/>
      <c r="AE97" s="280"/>
      <c r="AF97" s="280"/>
      <c r="AG97" s="273">
        <f>'B - Nové konstrukce'!J32</f>
        <v>0</v>
      </c>
      <c r="AH97" s="274"/>
      <c r="AI97" s="274"/>
      <c r="AJ97" s="274"/>
      <c r="AK97" s="274"/>
      <c r="AL97" s="274"/>
      <c r="AM97" s="274"/>
      <c r="AN97" s="273">
        <f t="shared" si="0"/>
        <v>0</v>
      </c>
      <c r="AO97" s="274"/>
      <c r="AP97" s="274"/>
      <c r="AQ97" s="104" t="s">
        <v>90</v>
      </c>
      <c r="AR97" s="59"/>
      <c r="AS97" s="105">
        <v>0</v>
      </c>
      <c r="AT97" s="106">
        <f t="shared" si="1"/>
        <v>0</v>
      </c>
      <c r="AU97" s="107">
        <f>'B - Nové konstrukce'!P131</f>
        <v>0</v>
      </c>
      <c r="AV97" s="106">
        <f>'B - Nové konstrukce'!J35</f>
        <v>0</v>
      </c>
      <c r="AW97" s="106">
        <f>'B - Nové konstrukce'!J36</f>
        <v>0</v>
      </c>
      <c r="AX97" s="106">
        <f>'B - Nové konstrukce'!J37</f>
        <v>0</v>
      </c>
      <c r="AY97" s="106">
        <f>'B - Nové konstrukce'!J38</f>
        <v>0</v>
      </c>
      <c r="AZ97" s="106">
        <f>'B - Nové konstrukce'!F35</f>
        <v>0</v>
      </c>
      <c r="BA97" s="106">
        <f>'B - Nové konstrukce'!F36</f>
        <v>0</v>
      </c>
      <c r="BB97" s="106">
        <f>'B - Nové konstrukce'!F37</f>
        <v>0</v>
      </c>
      <c r="BC97" s="106">
        <f>'B - Nové konstrukce'!F38</f>
        <v>0</v>
      </c>
      <c r="BD97" s="108">
        <f>'B - Nové konstrukce'!F39</f>
        <v>0</v>
      </c>
      <c r="BT97" s="109" t="s">
        <v>86</v>
      </c>
      <c r="BV97" s="109" t="s">
        <v>79</v>
      </c>
      <c r="BW97" s="109" t="s">
        <v>94</v>
      </c>
      <c r="BX97" s="109" t="s">
        <v>85</v>
      </c>
      <c r="CL97" s="109" t="s">
        <v>1</v>
      </c>
    </row>
    <row r="98" spans="1:91" s="7" customFormat="1" ht="16.5" customHeight="1">
      <c r="A98" s="102" t="s">
        <v>87</v>
      </c>
      <c r="B98" s="92"/>
      <c r="C98" s="93"/>
      <c r="D98" s="276" t="s">
        <v>95</v>
      </c>
      <c r="E98" s="276"/>
      <c r="F98" s="276"/>
      <c r="G98" s="276"/>
      <c r="H98" s="276"/>
      <c r="I98" s="94"/>
      <c r="J98" s="276" t="s">
        <v>96</v>
      </c>
      <c r="K98" s="276"/>
      <c r="L98" s="276"/>
      <c r="M98" s="276"/>
      <c r="N98" s="276"/>
      <c r="O98" s="276"/>
      <c r="P98" s="276"/>
      <c r="Q98" s="276"/>
      <c r="R98" s="276"/>
      <c r="S98" s="276"/>
      <c r="T98" s="276"/>
      <c r="U98" s="276"/>
      <c r="V98" s="276"/>
      <c r="W98" s="276"/>
      <c r="X98" s="276"/>
      <c r="Y98" s="276"/>
      <c r="Z98" s="276"/>
      <c r="AA98" s="276"/>
      <c r="AB98" s="276"/>
      <c r="AC98" s="276"/>
      <c r="AD98" s="276"/>
      <c r="AE98" s="276"/>
      <c r="AF98" s="276"/>
      <c r="AG98" s="271">
        <f>'101 - Ocelové konstrukce'!J30</f>
        <v>0</v>
      </c>
      <c r="AH98" s="272"/>
      <c r="AI98" s="272"/>
      <c r="AJ98" s="272"/>
      <c r="AK98" s="272"/>
      <c r="AL98" s="272"/>
      <c r="AM98" s="272"/>
      <c r="AN98" s="271">
        <f t="shared" si="0"/>
        <v>0</v>
      </c>
      <c r="AO98" s="272"/>
      <c r="AP98" s="272"/>
      <c r="AQ98" s="95" t="s">
        <v>83</v>
      </c>
      <c r="AR98" s="96"/>
      <c r="AS98" s="97">
        <v>0</v>
      </c>
      <c r="AT98" s="98">
        <f t="shared" si="1"/>
        <v>0</v>
      </c>
      <c r="AU98" s="99">
        <f>'101 - Ocelové konstrukce'!P122</f>
        <v>0</v>
      </c>
      <c r="AV98" s="98">
        <f>'101 - Ocelové konstrukce'!J33</f>
        <v>0</v>
      </c>
      <c r="AW98" s="98">
        <f>'101 - Ocelové konstrukce'!J34</f>
        <v>0</v>
      </c>
      <c r="AX98" s="98">
        <f>'101 - Ocelové konstrukce'!J35</f>
        <v>0</v>
      </c>
      <c r="AY98" s="98">
        <f>'101 - Ocelové konstrukce'!J36</f>
        <v>0</v>
      </c>
      <c r="AZ98" s="98">
        <f>'101 - Ocelové konstrukce'!F33</f>
        <v>0</v>
      </c>
      <c r="BA98" s="98">
        <f>'101 - Ocelové konstrukce'!F34</f>
        <v>0</v>
      </c>
      <c r="BB98" s="98">
        <f>'101 - Ocelové konstrukce'!F35</f>
        <v>0</v>
      </c>
      <c r="BC98" s="98">
        <f>'101 - Ocelové konstrukce'!F36</f>
        <v>0</v>
      </c>
      <c r="BD98" s="100">
        <f>'101 - Ocelové konstrukce'!F37</f>
        <v>0</v>
      </c>
      <c r="BT98" s="101" t="s">
        <v>84</v>
      </c>
      <c r="BV98" s="101" t="s">
        <v>79</v>
      </c>
      <c r="BW98" s="101" t="s">
        <v>97</v>
      </c>
      <c r="BX98" s="101" t="s">
        <v>5</v>
      </c>
      <c r="CL98" s="101" t="s">
        <v>1</v>
      </c>
      <c r="CM98" s="101" t="s">
        <v>86</v>
      </c>
    </row>
    <row r="99" spans="1:91" s="7" customFormat="1" ht="16.5" customHeight="1">
      <c r="A99" s="102" t="s">
        <v>87</v>
      </c>
      <c r="B99" s="92"/>
      <c r="C99" s="93"/>
      <c r="D99" s="276" t="s">
        <v>98</v>
      </c>
      <c r="E99" s="276"/>
      <c r="F99" s="276"/>
      <c r="G99" s="276"/>
      <c r="H99" s="276"/>
      <c r="I99" s="94"/>
      <c r="J99" s="276" t="s">
        <v>99</v>
      </c>
      <c r="K99" s="276"/>
      <c r="L99" s="276"/>
      <c r="M99" s="276"/>
      <c r="N99" s="276"/>
      <c r="O99" s="276"/>
      <c r="P99" s="276"/>
      <c r="Q99" s="276"/>
      <c r="R99" s="276"/>
      <c r="S99" s="276"/>
      <c r="T99" s="276"/>
      <c r="U99" s="276"/>
      <c r="V99" s="276"/>
      <c r="W99" s="276"/>
      <c r="X99" s="276"/>
      <c r="Y99" s="276"/>
      <c r="Z99" s="276"/>
      <c r="AA99" s="276"/>
      <c r="AB99" s="276"/>
      <c r="AC99" s="276"/>
      <c r="AD99" s="276"/>
      <c r="AE99" s="276"/>
      <c r="AF99" s="276"/>
      <c r="AG99" s="271">
        <f>'102 - Elektroinstalace, h...'!J30</f>
        <v>0</v>
      </c>
      <c r="AH99" s="272"/>
      <c r="AI99" s="272"/>
      <c r="AJ99" s="272"/>
      <c r="AK99" s="272"/>
      <c r="AL99" s="272"/>
      <c r="AM99" s="272"/>
      <c r="AN99" s="271">
        <f t="shared" si="0"/>
        <v>0</v>
      </c>
      <c r="AO99" s="272"/>
      <c r="AP99" s="272"/>
      <c r="AQ99" s="95" t="s">
        <v>83</v>
      </c>
      <c r="AR99" s="96"/>
      <c r="AS99" s="97">
        <v>0</v>
      </c>
      <c r="AT99" s="98">
        <f t="shared" si="1"/>
        <v>0</v>
      </c>
      <c r="AU99" s="99">
        <f>'102 - Elektroinstalace, h...'!P126</f>
        <v>0</v>
      </c>
      <c r="AV99" s="98">
        <f>'102 - Elektroinstalace, h...'!J33</f>
        <v>0</v>
      </c>
      <c r="AW99" s="98">
        <f>'102 - Elektroinstalace, h...'!J34</f>
        <v>0</v>
      </c>
      <c r="AX99" s="98">
        <f>'102 - Elektroinstalace, h...'!J35</f>
        <v>0</v>
      </c>
      <c r="AY99" s="98">
        <f>'102 - Elektroinstalace, h...'!J36</f>
        <v>0</v>
      </c>
      <c r="AZ99" s="98">
        <f>'102 - Elektroinstalace, h...'!F33</f>
        <v>0</v>
      </c>
      <c r="BA99" s="98">
        <f>'102 - Elektroinstalace, h...'!F34</f>
        <v>0</v>
      </c>
      <c r="BB99" s="98">
        <f>'102 - Elektroinstalace, h...'!F35</f>
        <v>0</v>
      </c>
      <c r="BC99" s="98">
        <f>'102 - Elektroinstalace, h...'!F36</f>
        <v>0</v>
      </c>
      <c r="BD99" s="100">
        <f>'102 - Elektroinstalace, h...'!F37</f>
        <v>0</v>
      </c>
      <c r="BT99" s="101" t="s">
        <v>84</v>
      </c>
      <c r="BV99" s="101" t="s">
        <v>79</v>
      </c>
      <c r="BW99" s="101" t="s">
        <v>100</v>
      </c>
      <c r="BX99" s="101" t="s">
        <v>5</v>
      </c>
      <c r="CL99" s="101" t="s">
        <v>1</v>
      </c>
      <c r="CM99" s="101" t="s">
        <v>86</v>
      </c>
    </row>
    <row r="100" spans="1:91" s="7" customFormat="1" ht="16.5" customHeight="1">
      <c r="A100" s="102" t="s">
        <v>87</v>
      </c>
      <c r="B100" s="92"/>
      <c r="C100" s="93"/>
      <c r="D100" s="276" t="s">
        <v>101</v>
      </c>
      <c r="E100" s="276"/>
      <c r="F100" s="276"/>
      <c r="G100" s="276"/>
      <c r="H100" s="276"/>
      <c r="I100" s="94"/>
      <c r="J100" s="276" t="s">
        <v>102</v>
      </c>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1">
        <f>'103 - Elektrická požární ...'!J30</f>
        <v>0</v>
      </c>
      <c r="AH100" s="272"/>
      <c r="AI100" s="272"/>
      <c r="AJ100" s="272"/>
      <c r="AK100" s="272"/>
      <c r="AL100" s="272"/>
      <c r="AM100" s="272"/>
      <c r="AN100" s="271">
        <f t="shared" si="0"/>
        <v>0</v>
      </c>
      <c r="AO100" s="272"/>
      <c r="AP100" s="272"/>
      <c r="AQ100" s="95" t="s">
        <v>83</v>
      </c>
      <c r="AR100" s="96"/>
      <c r="AS100" s="97">
        <v>0</v>
      </c>
      <c r="AT100" s="98">
        <f t="shared" si="1"/>
        <v>0</v>
      </c>
      <c r="AU100" s="99">
        <f>'103 - Elektrická požární ...'!P118</f>
        <v>0</v>
      </c>
      <c r="AV100" s="98">
        <f>'103 - Elektrická požární ...'!J33</f>
        <v>0</v>
      </c>
      <c r="AW100" s="98">
        <f>'103 - Elektrická požární ...'!J34</f>
        <v>0</v>
      </c>
      <c r="AX100" s="98">
        <f>'103 - Elektrická požární ...'!J35</f>
        <v>0</v>
      </c>
      <c r="AY100" s="98">
        <f>'103 - Elektrická požární ...'!J36</f>
        <v>0</v>
      </c>
      <c r="AZ100" s="98">
        <f>'103 - Elektrická požární ...'!F33</f>
        <v>0</v>
      </c>
      <c r="BA100" s="98">
        <f>'103 - Elektrická požární ...'!F34</f>
        <v>0</v>
      </c>
      <c r="BB100" s="98">
        <f>'103 - Elektrická požární ...'!F35</f>
        <v>0</v>
      </c>
      <c r="BC100" s="98">
        <f>'103 - Elektrická požární ...'!F36</f>
        <v>0</v>
      </c>
      <c r="BD100" s="100">
        <f>'103 - Elektrická požární ...'!F37</f>
        <v>0</v>
      </c>
      <c r="BT100" s="101" t="s">
        <v>84</v>
      </c>
      <c r="BV100" s="101" t="s">
        <v>79</v>
      </c>
      <c r="BW100" s="101" t="s">
        <v>103</v>
      </c>
      <c r="BX100" s="101" t="s">
        <v>5</v>
      </c>
      <c r="CL100" s="101" t="s">
        <v>1</v>
      </c>
      <c r="CM100" s="101" t="s">
        <v>86</v>
      </c>
    </row>
    <row r="101" spans="1:91" s="7" customFormat="1" ht="16.5" customHeight="1">
      <c r="A101" s="102" t="s">
        <v>87</v>
      </c>
      <c r="B101" s="92"/>
      <c r="C101" s="93"/>
      <c r="D101" s="276" t="s">
        <v>104</v>
      </c>
      <c r="E101" s="276"/>
      <c r="F101" s="276"/>
      <c r="G101" s="276"/>
      <c r="H101" s="276"/>
      <c r="I101" s="94"/>
      <c r="J101" s="276" t="s">
        <v>105</v>
      </c>
      <c r="K101" s="276"/>
      <c r="L101" s="276"/>
      <c r="M101" s="276"/>
      <c r="N101" s="276"/>
      <c r="O101" s="276"/>
      <c r="P101" s="276"/>
      <c r="Q101" s="276"/>
      <c r="R101" s="276"/>
      <c r="S101" s="276"/>
      <c r="T101" s="276"/>
      <c r="U101" s="276"/>
      <c r="V101" s="276"/>
      <c r="W101" s="276"/>
      <c r="X101" s="276"/>
      <c r="Y101" s="276"/>
      <c r="Z101" s="276"/>
      <c r="AA101" s="276"/>
      <c r="AB101" s="276"/>
      <c r="AC101" s="276"/>
      <c r="AD101" s="276"/>
      <c r="AE101" s="276"/>
      <c r="AF101" s="276"/>
      <c r="AG101" s="271">
        <f>'104 - Technologie odvlhčo...'!J30</f>
        <v>0</v>
      </c>
      <c r="AH101" s="272"/>
      <c r="AI101" s="272"/>
      <c r="AJ101" s="272"/>
      <c r="AK101" s="272"/>
      <c r="AL101" s="272"/>
      <c r="AM101" s="272"/>
      <c r="AN101" s="271">
        <f t="shared" si="0"/>
        <v>0</v>
      </c>
      <c r="AO101" s="272"/>
      <c r="AP101" s="272"/>
      <c r="AQ101" s="95" t="s">
        <v>83</v>
      </c>
      <c r="AR101" s="96"/>
      <c r="AS101" s="97">
        <v>0</v>
      </c>
      <c r="AT101" s="98">
        <f t="shared" si="1"/>
        <v>0</v>
      </c>
      <c r="AU101" s="99">
        <f>'104 - Technologie odvlhčo...'!P119</f>
        <v>0</v>
      </c>
      <c r="AV101" s="98">
        <f>'104 - Technologie odvlhčo...'!J33</f>
        <v>0</v>
      </c>
      <c r="AW101" s="98">
        <f>'104 - Technologie odvlhčo...'!J34</f>
        <v>0</v>
      </c>
      <c r="AX101" s="98">
        <f>'104 - Technologie odvlhčo...'!J35</f>
        <v>0</v>
      </c>
      <c r="AY101" s="98">
        <f>'104 - Technologie odvlhčo...'!J36</f>
        <v>0</v>
      </c>
      <c r="AZ101" s="98">
        <f>'104 - Technologie odvlhčo...'!F33</f>
        <v>0</v>
      </c>
      <c r="BA101" s="98">
        <f>'104 - Technologie odvlhčo...'!F34</f>
        <v>0</v>
      </c>
      <c r="BB101" s="98">
        <f>'104 - Technologie odvlhčo...'!F35</f>
        <v>0</v>
      </c>
      <c r="BC101" s="98">
        <f>'104 - Technologie odvlhčo...'!F36</f>
        <v>0</v>
      </c>
      <c r="BD101" s="100">
        <f>'104 - Technologie odvlhčo...'!F37</f>
        <v>0</v>
      </c>
      <c r="BT101" s="101" t="s">
        <v>84</v>
      </c>
      <c r="BV101" s="101" t="s">
        <v>79</v>
      </c>
      <c r="BW101" s="101" t="s">
        <v>106</v>
      </c>
      <c r="BX101" s="101" t="s">
        <v>5</v>
      </c>
      <c r="CL101" s="101" t="s">
        <v>1</v>
      </c>
      <c r="CM101" s="101" t="s">
        <v>86</v>
      </c>
    </row>
    <row r="102" spans="1:91" s="7" customFormat="1" ht="16.5" customHeight="1">
      <c r="A102" s="102" t="s">
        <v>87</v>
      </c>
      <c r="B102" s="92"/>
      <c r="C102" s="93"/>
      <c r="D102" s="276" t="s">
        <v>107</v>
      </c>
      <c r="E102" s="276"/>
      <c r="F102" s="276"/>
      <c r="G102" s="276"/>
      <c r="H102" s="276"/>
      <c r="I102" s="94"/>
      <c r="J102" s="276" t="s">
        <v>108</v>
      </c>
      <c r="K102" s="276"/>
      <c r="L102" s="276"/>
      <c r="M102" s="276"/>
      <c r="N102" s="276"/>
      <c r="O102" s="276"/>
      <c r="P102" s="276"/>
      <c r="Q102" s="276"/>
      <c r="R102" s="276"/>
      <c r="S102" s="276"/>
      <c r="T102" s="276"/>
      <c r="U102" s="276"/>
      <c r="V102" s="276"/>
      <c r="W102" s="276"/>
      <c r="X102" s="276"/>
      <c r="Y102" s="276"/>
      <c r="Z102" s="276"/>
      <c r="AA102" s="276"/>
      <c r="AB102" s="276"/>
      <c r="AC102" s="276"/>
      <c r="AD102" s="276"/>
      <c r="AE102" s="276"/>
      <c r="AF102" s="276"/>
      <c r="AG102" s="271">
        <f>'105 - Odvod tepla a kouře'!J30</f>
        <v>0</v>
      </c>
      <c r="AH102" s="272"/>
      <c r="AI102" s="272"/>
      <c r="AJ102" s="272"/>
      <c r="AK102" s="272"/>
      <c r="AL102" s="272"/>
      <c r="AM102" s="272"/>
      <c r="AN102" s="271">
        <f t="shared" si="0"/>
        <v>0</v>
      </c>
      <c r="AO102" s="272"/>
      <c r="AP102" s="272"/>
      <c r="AQ102" s="95" t="s">
        <v>83</v>
      </c>
      <c r="AR102" s="96"/>
      <c r="AS102" s="97">
        <v>0</v>
      </c>
      <c r="AT102" s="98">
        <f t="shared" si="1"/>
        <v>0</v>
      </c>
      <c r="AU102" s="99">
        <f>'105 - Odvod tepla a kouře'!P118</f>
        <v>0</v>
      </c>
      <c r="AV102" s="98">
        <f>'105 - Odvod tepla a kouře'!J33</f>
        <v>0</v>
      </c>
      <c r="AW102" s="98">
        <f>'105 - Odvod tepla a kouře'!J34</f>
        <v>0</v>
      </c>
      <c r="AX102" s="98">
        <f>'105 - Odvod tepla a kouře'!J35</f>
        <v>0</v>
      </c>
      <c r="AY102" s="98">
        <f>'105 - Odvod tepla a kouře'!J36</f>
        <v>0</v>
      </c>
      <c r="AZ102" s="98">
        <f>'105 - Odvod tepla a kouře'!F33</f>
        <v>0</v>
      </c>
      <c r="BA102" s="98">
        <f>'105 - Odvod tepla a kouře'!F34</f>
        <v>0</v>
      </c>
      <c r="BB102" s="98">
        <f>'105 - Odvod tepla a kouře'!F35</f>
        <v>0</v>
      </c>
      <c r="BC102" s="98">
        <f>'105 - Odvod tepla a kouře'!F36</f>
        <v>0</v>
      </c>
      <c r="BD102" s="100">
        <f>'105 - Odvod tepla a kouře'!F37</f>
        <v>0</v>
      </c>
      <c r="BT102" s="101" t="s">
        <v>84</v>
      </c>
      <c r="BV102" s="101" t="s">
        <v>79</v>
      </c>
      <c r="BW102" s="101" t="s">
        <v>109</v>
      </c>
      <c r="BX102" s="101" t="s">
        <v>5</v>
      </c>
      <c r="CL102" s="101" t="s">
        <v>1</v>
      </c>
      <c r="CM102" s="101" t="s">
        <v>86</v>
      </c>
    </row>
    <row r="103" spans="1:91" s="7" customFormat="1" ht="16.5" customHeight="1">
      <c r="A103" s="102" t="s">
        <v>87</v>
      </c>
      <c r="B103" s="92"/>
      <c r="C103" s="93"/>
      <c r="D103" s="276" t="s">
        <v>110</v>
      </c>
      <c r="E103" s="276"/>
      <c r="F103" s="276"/>
      <c r="G103" s="276"/>
      <c r="H103" s="276"/>
      <c r="I103" s="94"/>
      <c r="J103" s="276" t="s">
        <v>111</v>
      </c>
      <c r="K103" s="276"/>
      <c r="L103" s="276"/>
      <c r="M103" s="276"/>
      <c r="N103" s="276"/>
      <c r="O103" s="276"/>
      <c r="P103" s="276"/>
      <c r="Q103" s="276"/>
      <c r="R103" s="276"/>
      <c r="S103" s="276"/>
      <c r="T103" s="276"/>
      <c r="U103" s="276"/>
      <c r="V103" s="276"/>
      <c r="W103" s="276"/>
      <c r="X103" s="276"/>
      <c r="Y103" s="276"/>
      <c r="Z103" s="276"/>
      <c r="AA103" s="276"/>
      <c r="AB103" s="276"/>
      <c r="AC103" s="276"/>
      <c r="AD103" s="276"/>
      <c r="AE103" s="276"/>
      <c r="AF103" s="276"/>
      <c r="AG103" s="271">
        <f>'106 - Audio technika'!J30</f>
        <v>0</v>
      </c>
      <c r="AH103" s="272"/>
      <c r="AI103" s="272"/>
      <c r="AJ103" s="272"/>
      <c r="AK103" s="272"/>
      <c r="AL103" s="272"/>
      <c r="AM103" s="272"/>
      <c r="AN103" s="271">
        <f t="shared" si="0"/>
        <v>0</v>
      </c>
      <c r="AO103" s="272"/>
      <c r="AP103" s="272"/>
      <c r="AQ103" s="95" t="s">
        <v>83</v>
      </c>
      <c r="AR103" s="96"/>
      <c r="AS103" s="97">
        <v>0</v>
      </c>
      <c r="AT103" s="98">
        <f t="shared" si="1"/>
        <v>0</v>
      </c>
      <c r="AU103" s="99">
        <f>'106 - Audio technika'!P120</f>
        <v>0</v>
      </c>
      <c r="AV103" s="98">
        <f>'106 - Audio technika'!J33</f>
        <v>0</v>
      </c>
      <c r="AW103" s="98">
        <f>'106 - Audio technika'!J34</f>
        <v>0</v>
      </c>
      <c r="AX103" s="98">
        <f>'106 - Audio technika'!J35</f>
        <v>0</v>
      </c>
      <c r="AY103" s="98">
        <f>'106 - Audio technika'!J36</f>
        <v>0</v>
      </c>
      <c r="AZ103" s="98">
        <f>'106 - Audio technika'!F33</f>
        <v>0</v>
      </c>
      <c r="BA103" s="98">
        <f>'106 - Audio technika'!F34</f>
        <v>0</v>
      </c>
      <c r="BB103" s="98">
        <f>'106 - Audio technika'!F35</f>
        <v>0</v>
      </c>
      <c r="BC103" s="98">
        <f>'106 - Audio technika'!F36</f>
        <v>0</v>
      </c>
      <c r="BD103" s="100">
        <f>'106 - Audio technika'!F37</f>
        <v>0</v>
      </c>
      <c r="BT103" s="101" t="s">
        <v>84</v>
      </c>
      <c r="BV103" s="101" t="s">
        <v>79</v>
      </c>
      <c r="BW103" s="101" t="s">
        <v>112</v>
      </c>
      <c r="BX103" s="101" t="s">
        <v>5</v>
      </c>
      <c r="CL103" s="101" t="s">
        <v>1</v>
      </c>
      <c r="CM103" s="101" t="s">
        <v>86</v>
      </c>
    </row>
    <row r="104" spans="1:91" s="7" customFormat="1" ht="16.5" customHeight="1">
      <c r="A104" s="102" t="s">
        <v>87</v>
      </c>
      <c r="B104" s="92"/>
      <c r="C104" s="93"/>
      <c r="D104" s="276" t="s">
        <v>113</v>
      </c>
      <c r="E104" s="276"/>
      <c r="F104" s="276"/>
      <c r="G104" s="276"/>
      <c r="H104" s="276"/>
      <c r="I104" s="94"/>
      <c r="J104" s="276" t="s">
        <v>114</v>
      </c>
      <c r="K104" s="276"/>
      <c r="L104" s="276"/>
      <c r="M104" s="276"/>
      <c r="N104" s="276"/>
      <c r="O104" s="276"/>
      <c r="P104" s="276"/>
      <c r="Q104" s="276"/>
      <c r="R104" s="276"/>
      <c r="S104" s="276"/>
      <c r="T104" s="276"/>
      <c r="U104" s="276"/>
      <c r="V104" s="276"/>
      <c r="W104" s="276"/>
      <c r="X104" s="276"/>
      <c r="Y104" s="276"/>
      <c r="Z104" s="276"/>
      <c r="AA104" s="276"/>
      <c r="AB104" s="276"/>
      <c r="AC104" s="276"/>
      <c r="AD104" s="276"/>
      <c r="AE104" s="276"/>
      <c r="AF104" s="276"/>
      <c r="AG104" s="271">
        <f>'107 - Zobrazovací technika'!J30</f>
        <v>0</v>
      </c>
      <c r="AH104" s="272"/>
      <c r="AI104" s="272"/>
      <c r="AJ104" s="272"/>
      <c r="AK104" s="272"/>
      <c r="AL104" s="272"/>
      <c r="AM104" s="272"/>
      <c r="AN104" s="271">
        <f t="shared" si="0"/>
        <v>0</v>
      </c>
      <c r="AO104" s="272"/>
      <c r="AP104" s="272"/>
      <c r="AQ104" s="95" t="s">
        <v>83</v>
      </c>
      <c r="AR104" s="96"/>
      <c r="AS104" s="97">
        <v>0</v>
      </c>
      <c r="AT104" s="98">
        <f t="shared" si="1"/>
        <v>0</v>
      </c>
      <c r="AU104" s="99">
        <f>'107 - Zobrazovací technika'!P119</f>
        <v>0</v>
      </c>
      <c r="AV104" s="98">
        <f>'107 - Zobrazovací technika'!J33</f>
        <v>0</v>
      </c>
      <c r="AW104" s="98">
        <f>'107 - Zobrazovací technika'!J34</f>
        <v>0</v>
      </c>
      <c r="AX104" s="98">
        <f>'107 - Zobrazovací technika'!J35</f>
        <v>0</v>
      </c>
      <c r="AY104" s="98">
        <f>'107 - Zobrazovací technika'!J36</f>
        <v>0</v>
      </c>
      <c r="AZ104" s="98">
        <f>'107 - Zobrazovací technika'!F33</f>
        <v>0</v>
      </c>
      <c r="BA104" s="98">
        <f>'107 - Zobrazovací technika'!F34</f>
        <v>0</v>
      </c>
      <c r="BB104" s="98">
        <f>'107 - Zobrazovací technika'!F35</f>
        <v>0</v>
      </c>
      <c r="BC104" s="98">
        <f>'107 - Zobrazovací technika'!F36</f>
        <v>0</v>
      </c>
      <c r="BD104" s="100">
        <f>'107 - Zobrazovací technika'!F37</f>
        <v>0</v>
      </c>
      <c r="BT104" s="101" t="s">
        <v>84</v>
      </c>
      <c r="BV104" s="101" t="s">
        <v>79</v>
      </c>
      <c r="BW104" s="101" t="s">
        <v>115</v>
      </c>
      <c r="BX104" s="101" t="s">
        <v>5</v>
      </c>
      <c r="CL104" s="101" t="s">
        <v>1</v>
      </c>
      <c r="CM104" s="101" t="s">
        <v>86</v>
      </c>
    </row>
    <row r="105" spans="1:91" s="7" customFormat="1" ht="16.5" customHeight="1">
      <c r="A105" s="102" t="s">
        <v>87</v>
      </c>
      <c r="B105" s="92"/>
      <c r="C105" s="93"/>
      <c r="D105" s="276" t="s">
        <v>116</v>
      </c>
      <c r="E105" s="276"/>
      <c r="F105" s="276"/>
      <c r="G105" s="276"/>
      <c r="H105" s="276"/>
      <c r="I105" s="94"/>
      <c r="J105" s="276" t="s">
        <v>117</v>
      </c>
      <c r="K105" s="276"/>
      <c r="L105" s="276"/>
      <c r="M105" s="276"/>
      <c r="N105" s="276"/>
      <c r="O105" s="276"/>
      <c r="P105" s="276"/>
      <c r="Q105" s="276"/>
      <c r="R105" s="276"/>
      <c r="S105" s="276"/>
      <c r="T105" s="276"/>
      <c r="U105" s="276"/>
      <c r="V105" s="276"/>
      <c r="W105" s="276"/>
      <c r="X105" s="276"/>
      <c r="Y105" s="276"/>
      <c r="Z105" s="276"/>
      <c r="AA105" s="276"/>
      <c r="AB105" s="276"/>
      <c r="AC105" s="276"/>
      <c r="AD105" s="276"/>
      <c r="AE105" s="276"/>
      <c r="AF105" s="276"/>
      <c r="AG105" s="271">
        <f>'ZOV - Zásady organizace v...'!J30</f>
        <v>0</v>
      </c>
      <c r="AH105" s="272"/>
      <c r="AI105" s="272"/>
      <c r="AJ105" s="272"/>
      <c r="AK105" s="272"/>
      <c r="AL105" s="272"/>
      <c r="AM105" s="272"/>
      <c r="AN105" s="271">
        <f t="shared" si="0"/>
        <v>0</v>
      </c>
      <c r="AO105" s="272"/>
      <c r="AP105" s="272"/>
      <c r="AQ105" s="95" t="s">
        <v>83</v>
      </c>
      <c r="AR105" s="96"/>
      <c r="AS105" s="97">
        <v>0</v>
      </c>
      <c r="AT105" s="98">
        <f t="shared" si="1"/>
        <v>0</v>
      </c>
      <c r="AU105" s="99">
        <f>'ZOV - Zásady organizace v...'!P118</f>
        <v>0</v>
      </c>
      <c r="AV105" s="98">
        <f>'ZOV - Zásady organizace v...'!J33</f>
        <v>0</v>
      </c>
      <c r="AW105" s="98">
        <f>'ZOV - Zásady organizace v...'!J34</f>
        <v>0</v>
      </c>
      <c r="AX105" s="98">
        <f>'ZOV - Zásady organizace v...'!J35</f>
        <v>0</v>
      </c>
      <c r="AY105" s="98">
        <f>'ZOV - Zásady organizace v...'!J36</f>
        <v>0</v>
      </c>
      <c r="AZ105" s="98">
        <f>'ZOV - Zásady organizace v...'!F33</f>
        <v>0</v>
      </c>
      <c r="BA105" s="98">
        <f>'ZOV - Zásady organizace v...'!F34</f>
        <v>0</v>
      </c>
      <c r="BB105" s="98">
        <f>'ZOV - Zásady organizace v...'!F35</f>
        <v>0</v>
      </c>
      <c r="BC105" s="98">
        <f>'ZOV - Zásady organizace v...'!F36</f>
        <v>0</v>
      </c>
      <c r="BD105" s="100">
        <f>'ZOV - Zásady organizace v...'!F37</f>
        <v>0</v>
      </c>
      <c r="BT105" s="101" t="s">
        <v>84</v>
      </c>
      <c r="BV105" s="101" t="s">
        <v>79</v>
      </c>
      <c r="BW105" s="101" t="s">
        <v>118</v>
      </c>
      <c r="BX105" s="101" t="s">
        <v>5</v>
      </c>
      <c r="CL105" s="101" t="s">
        <v>1</v>
      </c>
      <c r="CM105" s="101" t="s">
        <v>86</v>
      </c>
    </row>
    <row r="106" spans="1:91" s="7" customFormat="1" ht="16.5" customHeight="1">
      <c r="A106" s="102" t="s">
        <v>87</v>
      </c>
      <c r="B106" s="92"/>
      <c r="C106" s="93"/>
      <c r="D106" s="276" t="s">
        <v>119</v>
      </c>
      <c r="E106" s="276"/>
      <c r="F106" s="276"/>
      <c r="G106" s="276"/>
      <c r="H106" s="276"/>
      <c r="I106" s="94"/>
      <c r="J106" s="276" t="s">
        <v>120</v>
      </c>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1">
        <f>'VRN - Vedlejší náklady'!J30</f>
        <v>0</v>
      </c>
      <c r="AH106" s="272"/>
      <c r="AI106" s="272"/>
      <c r="AJ106" s="272"/>
      <c r="AK106" s="272"/>
      <c r="AL106" s="272"/>
      <c r="AM106" s="272"/>
      <c r="AN106" s="271">
        <f t="shared" si="0"/>
        <v>0</v>
      </c>
      <c r="AO106" s="272"/>
      <c r="AP106" s="272"/>
      <c r="AQ106" s="95" t="s">
        <v>83</v>
      </c>
      <c r="AR106" s="96"/>
      <c r="AS106" s="110">
        <v>0</v>
      </c>
      <c r="AT106" s="111">
        <f t="shared" si="1"/>
        <v>0</v>
      </c>
      <c r="AU106" s="112">
        <f>'VRN - Vedlejší náklady'!P117</f>
        <v>0</v>
      </c>
      <c r="AV106" s="111">
        <f>'VRN - Vedlejší náklady'!J33</f>
        <v>0</v>
      </c>
      <c r="AW106" s="111">
        <f>'VRN - Vedlejší náklady'!J34</f>
        <v>0</v>
      </c>
      <c r="AX106" s="111">
        <f>'VRN - Vedlejší náklady'!J35</f>
        <v>0</v>
      </c>
      <c r="AY106" s="111">
        <f>'VRN - Vedlejší náklady'!J36</f>
        <v>0</v>
      </c>
      <c r="AZ106" s="111">
        <f>'VRN - Vedlejší náklady'!F33</f>
        <v>0</v>
      </c>
      <c r="BA106" s="111">
        <f>'VRN - Vedlejší náklady'!F34</f>
        <v>0</v>
      </c>
      <c r="BB106" s="111">
        <f>'VRN - Vedlejší náklady'!F35</f>
        <v>0</v>
      </c>
      <c r="BC106" s="111">
        <f>'VRN - Vedlejší náklady'!F36</f>
        <v>0</v>
      </c>
      <c r="BD106" s="113">
        <f>'VRN - Vedlejší náklady'!F37</f>
        <v>0</v>
      </c>
      <c r="BT106" s="101" t="s">
        <v>84</v>
      </c>
      <c r="BV106" s="101" t="s">
        <v>79</v>
      </c>
      <c r="BW106" s="101" t="s">
        <v>121</v>
      </c>
      <c r="BX106" s="101" t="s">
        <v>5</v>
      </c>
      <c r="CL106" s="101" t="s">
        <v>1</v>
      </c>
      <c r="CM106" s="101" t="s">
        <v>86</v>
      </c>
    </row>
    <row r="107" spans="1:57" s="2" customFormat="1" ht="30" customHeight="1">
      <c r="A107" s="33"/>
      <c r="B107" s="34"/>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c r="AA107" s="35"/>
      <c r="AB107" s="35"/>
      <c r="AC107" s="35"/>
      <c r="AD107" s="35"/>
      <c r="AE107" s="35"/>
      <c r="AF107" s="35"/>
      <c r="AG107" s="35"/>
      <c r="AH107" s="35"/>
      <c r="AI107" s="35"/>
      <c r="AJ107" s="35"/>
      <c r="AK107" s="35"/>
      <c r="AL107" s="35"/>
      <c r="AM107" s="35"/>
      <c r="AN107" s="35"/>
      <c r="AO107" s="35"/>
      <c r="AP107" s="35"/>
      <c r="AQ107" s="35"/>
      <c r="AR107" s="38"/>
      <c r="AS107" s="33"/>
      <c r="AT107" s="33"/>
      <c r="AU107" s="33"/>
      <c r="AV107" s="33"/>
      <c r="AW107" s="33"/>
      <c r="AX107" s="33"/>
      <c r="AY107" s="33"/>
      <c r="AZ107" s="33"/>
      <c r="BA107" s="33"/>
      <c r="BB107" s="33"/>
      <c r="BC107" s="33"/>
      <c r="BD107" s="33"/>
      <c r="BE107" s="33"/>
    </row>
    <row r="108" spans="1:57" s="2" customFormat="1" ht="6.9" customHeight="1">
      <c r="A108" s="33"/>
      <c r="B108" s="53"/>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38"/>
      <c r="AS108" s="33"/>
      <c r="AT108" s="33"/>
      <c r="AU108" s="33"/>
      <c r="AV108" s="33"/>
      <c r="AW108" s="33"/>
      <c r="AX108" s="33"/>
      <c r="AY108" s="33"/>
      <c r="AZ108" s="33"/>
      <c r="BA108" s="33"/>
      <c r="BB108" s="33"/>
      <c r="BC108" s="33"/>
      <c r="BD108" s="33"/>
      <c r="BE108" s="33"/>
    </row>
  </sheetData>
  <sheetProtection algorithmName="SHA-512" hashValue="4hmhDNrwTIRFdTFpm1e+lYXWr55AALgdfB4xtZFVkm5FFbOOa0drr7WV+Czny1EhkSe+88R5cLDGTunmgAWjbA==" saltValue="Qt0zy/ix8HwZaq3MHYK9bh0RijGnj+UCG/84l09OvfG/wavxV5Hui9HlPsBP0RJQzjsSwQOWQrP2lTyatwqtyQ==" spinCount="100000" sheet="1" objects="1" scenarios="1" formatColumns="0" formatRows="0"/>
  <mergeCells count="86">
    <mergeCell ref="AK31:AO31"/>
    <mergeCell ref="W32:AE32"/>
    <mergeCell ref="AK32:AO32"/>
    <mergeCell ref="W33:AE33"/>
    <mergeCell ref="AK33:AO33"/>
    <mergeCell ref="AK26:AO26"/>
    <mergeCell ref="W29:AE29"/>
    <mergeCell ref="AK29:AO29"/>
    <mergeCell ref="W30:AE30"/>
    <mergeCell ref="AK30:AO30"/>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N92:AP92"/>
    <mergeCell ref="AG92:AM92"/>
    <mergeCell ref="AN95:AP95"/>
    <mergeCell ref="AG95:AM95"/>
    <mergeCell ref="X35:AB35"/>
    <mergeCell ref="AK35:AO35"/>
    <mergeCell ref="AN94:AP94"/>
    <mergeCell ref="AN103:AP103"/>
    <mergeCell ref="AN104:AP104"/>
    <mergeCell ref="AN105:AP105"/>
    <mergeCell ref="AN106:AP106"/>
    <mergeCell ref="L30:P30"/>
    <mergeCell ref="L31:P31"/>
    <mergeCell ref="L32:P32"/>
    <mergeCell ref="L33:P33"/>
    <mergeCell ref="AN101:AP101"/>
    <mergeCell ref="AN98:AP98"/>
    <mergeCell ref="AN99:AP99"/>
    <mergeCell ref="AN100:AP100"/>
    <mergeCell ref="J98:AF98"/>
    <mergeCell ref="J99:AF99"/>
    <mergeCell ref="J100:AF100"/>
    <mergeCell ref="J101:AF101"/>
    <mergeCell ref="AG106:AM106"/>
    <mergeCell ref="D102:H102"/>
    <mergeCell ref="D95:H95"/>
    <mergeCell ref="E96:I96"/>
    <mergeCell ref="E97:I97"/>
    <mergeCell ref="D98:H98"/>
    <mergeCell ref="D99:H99"/>
    <mergeCell ref="D100:H100"/>
    <mergeCell ref="D101:H101"/>
    <mergeCell ref="J106:AF106"/>
    <mergeCell ref="C92:G92"/>
    <mergeCell ref="I92:AF92"/>
    <mergeCell ref="J95:AF95"/>
    <mergeCell ref="K96:AF96"/>
    <mergeCell ref="K97:AF97"/>
    <mergeCell ref="D103:H103"/>
    <mergeCell ref="D104:H104"/>
    <mergeCell ref="D105:H105"/>
    <mergeCell ref="D106:H106"/>
    <mergeCell ref="AG94:AM94"/>
    <mergeCell ref="J102:AF102"/>
    <mergeCell ref="J103:AF103"/>
    <mergeCell ref="J104:AF104"/>
    <mergeCell ref="J105:AF105"/>
    <mergeCell ref="AG104:AM104"/>
    <mergeCell ref="AG103:AM103"/>
    <mergeCell ref="AG105:AM105"/>
    <mergeCell ref="AN102:AP102"/>
    <mergeCell ref="AN96:AP96"/>
    <mergeCell ref="AG96:AM96"/>
    <mergeCell ref="AN97:AP97"/>
    <mergeCell ref="AG97:AM97"/>
    <mergeCell ref="AG98:AM98"/>
    <mergeCell ref="AG99:AM99"/>
    <mergeCell ref="AG100:AM100"/>
    <mergeCell ref="AG101:AM101"/>
    <mergeCell ref="AG102:AM102"/>
  </mergeCells>
  <hyperlinks>
    <hyperlink ref="A96" location="'A - Bourání'!C2" display="/"/>
    <hyperlink ref="A97" location="'B - Nové konstrukce'!C2" display="/"/>
    <hyperlink ref="A98" location="'101 - Ocelové konstrukce'!C2" display="/"/>
    <hyperlink ref="A99" location="'102 - Elektroinstalace, h...'!C2" display="/"/>
    <hyperlink ref="A100" location="'103 - Elektrická požární ...'!C2" display="/"/>
    <hyperlink ref="A101" location="'104 - Technologie odvlhčo...'!C2" display="/"/>
    <hyperlink ref="A102" location="'105 - Odvod tepla a kouře'!C2" display="/"/>
    <hyperlink ref="A103" location="'106 - Audio technika'!C2" display="/"/>
    <hyperlink ref="A104" location="'107 - Zobrazovací technika'!C2" display="/"/>
    <hyperlink ref="A105" location="'ZOV - Zásady organizace v...'!C2" display="/"/>
    <hyperlink ref="A106" location="'VRN - Vedlejší náklad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115</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1487</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ROUND(J119,2)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ROUND((SUM(BE119:BE167)),2)</f>
        <v>0</v>
      </c>
      <c r="G33" s="33"/>
      <c r="H33" s="33"/>
      <c r="I33" s="137">
        <v>0.21</v>
      </c>
      <c r="J33" s="136">
        <f>ROUND(((SUM(BE119:BE167))*I33),2)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ROUND((SUM(BF119:BF167)),2)</f>
        <v>0</v>
      </c>
      <c r="G34" s="33"/>
      <c r="H34" s="33"/>
      <c r="I34" s="137">
        <v>0.15</v>
      </c>
      <c r="J34" s="136">
        <f>ROUND(((SUM(BF119:BF167))*I34),2)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ROUND((SUM(BG119:BG167)),2)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ROUND((SUM(BH119:BH167)),2)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ROUND((SUM(BI119:BI167)),2)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107 - Zobrazovací technika</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J119</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1488</v>
      </c>
      <c r="E97" s="170"/>
      <c r="F97" s="170"/>
      <c r="G97" s="170"/>
      <c r="H97" s="170"/>
      <c r="I97" s="171"/>
      <c r="J97" s="172">
        <f>J120</f>
        <v>0</v>
      </c>
      <c r="K97" s="168"/>
      <c r="L97" s="173"/>
    </row>
    <row r="98" spans="2:12" s="9" customFormat="1" ht="24.9" customHeight="1">
      <c r="B98" s="167"/>
      <c r="C98" s="168"/>
      <c r="D98" s="169" t="s">
        <v>1489</v>
      </c>
      <c r="E98" s="170"/>
      <c r="F98" s="170"/>
      <c r="G98" s="170"/>
      <c r="H98" s="170"/>
      <c r="I98" s="171"/>
      <c r="J98" s="172">
        <f>J137</f>
        <v>0</v>
      </c>
      <c r="K98" s="168"/>
      <c r="L98" s="173"/>
    </row>
    <row r="99" spans="2:12" s="9" customFormat="1" ht="24.9" customHeight="1">
      <c r="B99" s="167"/>
      <c r="C99" s="168"/>
      <c r="D99" s="169" t="s">
        <v>1490</v>
      </c>
      <c r="E99" s="170"/>
      <c r="F99" s="170"/>
      <c r="G99" s="170"/>
      <c r="H99" s="170"/>
      <c r="I99" s="171"/>
      <c r="J99" s="172">
        <f>J151</f>
        <v>0</v>
      </c>
      <c r="K99" s="168"/>
      <c r="L99" s="173"/>
    </row>
    <row r="100" spans="1:31" s="2" customFormat="1" ht="21.75" customHeight="1">
      <c r="A100" s="33"/>
      <c r="B100" s="34"/>
      <c r="C100" s="35"/>
      <c r="D100" s="35"/>
      <c r="E100" s="35"/>
      <c r="F100" s="35"/>
      <c r="G100" s="35"/>
      <c r="H100" s="35"/>
      <c r="I100" s="122"/>
      <c r="J100" s="35"/>
      <c r="K100" s="35"/>
      <c r="L100" s="50"/>
      <c r="S100" s="33"/>
      <c r="T100" s="33"/>
      <c r="U100" s="33"/>
      <c r="V100" s="33"/>
      <c r="W100" s="33"/>
      <c r="X100" s="33"/>
      <c r="Y100" s="33"/>
      <c r="Z100" s="33"/>
      <c r="AA100" s="33"/>
      <c r="AB100" s="33"/>
      <c r="AC100" s="33"/>
      <c r="AD100" s="33"/>
      <c r="AE100" s="33"/>
    </row>
    <row r="101" spans="1:31" s="2" customFormat="1" ht="6.9" customHeight="1">
      <c r="A101" s="33"/>
      <c r="B101" s="53"/>
      <c r="C101" s="54"/>
      <c r="D101" s="54"/>
      <c r="E101" s="54"/>
      <c r="F101" s="54"/>
      <c r="G101" s="54"/>
      <c r="H101" s="54"/>
      <c r="I101" s="158"/>
      <c r="J101" s="54"/>
      <c r="K101" s="54"/>
      <c r="L101" s="50"/>
      <c r="S101" s="33"/>
      <c r="T101" s="33"/>
      <c r="U101" s="33"/>
      <c r="V101" s="33"/>
      <c r="W101" s="33"/>
      <c r="X101" s="33"/>
      <c r="Y101" s="33"/>
      <c r="Z101" s="33"/>
      <c r="AA101" s="33"/>
      <c r="AB101" s="33"/>
      <c r="AC101" s="33"/>
      <c r="AD101" s="33"/>
      <c r="AE101" s="33"/>
    </row>
    <row r="105" spans="1:31" s="2" customFormat="1" ht="6.9" customHeight="1">
      <c r="A105" s="33"/>
      <c r="B105" s="55"/>
      <c r="C105" s="56"/>
      <c r="D105" s="56"/>
      <c r="E105" s="56"/>
      <c r="F105" s="56"/>
      <c r="G105" s="56"/>
      <c r="H105" s="56"/>
      <c r="I105" s="161"/>
      <c r="J105" s="56"/>
      <c r="K105" s="56"/>
      <c r="L105" s="50"/>
      <c r="S105" s="33"/>
      <c r="T105" s="33"/>
      <c r="U105" s="33"/>
      <c r="V105" s="33"/>
      <c r="W105" s="33"/>
      <c r="X105" s="33"/>
      <c r="Y105" s="33"/>
      <c r="Z105" s="33"/>
      <c r="AA105" s="33"/>
      <c r="AB105" s="33"/>
      <c r="AC105" s="33"/>
      <c r="AD105" s="33"/>
      <c r="AE105" s="33"/>
    </row>
    <row r="106" spans="1:31" s="2" customFormat="1" ht="24.9" customHeight="1">
      <c r="A106" s="33"/>
      <c r="B106" s="34"/>
      <c r="C106" s="22" t="s">
        <v>146</v>
      </c>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6.9" customHeight="1">
      <c r="A107" s="33"/>
      <c r="B107" s="34"/>
      <c r="C107" s="35"/>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12" customHeight="1">
      <c r="A108" s="33"/>
      <c r="B108" s="34"/>
      <c r="C108" s="28" t="s">
        <v>17</v>
      </c>
      <c r="D108" s="35"/>
      <c r="E108" s="35"/>
      <c r="F108" s="35"/>
      <c r="G108" s="35"/>
      <c r="H108" s="35"/>
      <c r="I108" s="122"/>
      <c r="J108" s="35"/>
      <c r="K108" s="35"/>
      <c r="L108" s="50"/>
      <c r="S108" s="33"/>
      <c r="T108" s="33"/>
      <c r="U108" s="33"/>
      <c r="V108" s="33"/>
      <c r="W108" s="33"/>
      <c r="X108" s="33"/>
      <c r="Y108" s="33"/>
      <c r="Z108" s="33"/>
      <c r="AA108" s="33"/>
      <c r="AB108" s="33"/>
      <c r="AC108" s="33"/>
      <c r="AD108" s="33"/>
      <c r="AE108" s="33"/>
    </row>
    <row r="109" spans="1:31" s="2" customFormat="1" ht="16.5" customHeight="1">
      <c r="A109" s="33"/>
      <c r="B109" s="34"/>
      <c r="C109" s="35"/>
      <c r="D109" s="35"/>
      <c r="E109" s="317" t="str">
        <f>E7</f>
        <v>REKONSTRUKCE STŘECHY ZIMNÍHO STADIONU V NOVÉM JIČÍNĚ</v>
      </c>
      <c r="F109" s="318"/>
      <c r="G109" s="318"/>
      <c r="H109" s="318"/>
      <c r="I109" s="122"/>
      <c r="J109" s="35"/>
      <c r="K109" s="35"/>
      <c r="L109" s="50"/>
      <c r="S109" s="33"/>
      <c r="T109" s="33"/>
      <c r="U109" s="33"/>
      <c r="V109" s="33"/>
      <c r="W109" s="33"/>
      <c r="X109" s="33"/>
      <c r="Y109" s="33"/>
      <c r="Z109" s="33"/>
      <c r="AA109" s="33"/>
      <c r="AB109" s="33"/>
      <c r="AC109" s="33"/>
      <c r="AD109" s="33"/>
      <c r="AE109" s="33"/>
    </row>
    <row r="110" spans="1:31" s="2" customFormat="1" ht="12" customHeight="1">
      <c r="A110" s="33"/>
      <c r="B110" s="34"/>
      <c r="C110" s="28" t="s">
        <v>127</v>
      </c>
      <c r="D110" s="35"/>
      <c r="E110" s="35"/>
      <c r="F110" s="35"/>
      <c r="G110" s="35"/>
      <c r="H110" s="35"/>
      <c r="I110" s="122"/>
      <c r="J110" s="35"/>
      <c r="K110" s="35"/>
      <c r="L110" s="50"/>
      <c r="S110" s="33"/>
      <c r="T110" s="33"/>
      <c r="U110" s="33"/>
      <c r="V110" s="33"/>
      <c r="W110" s="33"/>
      <c r="X110" s="33"/>
      <c r="Y110" s="33"/>
      <c r="Z110" s="33"/>
      <c r="AA110" s="33"/>
      <c r="AB110" s="33"/>
      <c r="AC110" s="33"/>
      <c r="AD110" s="33"/>
      <c r="AE110" s="33"/>
    </row>
    <row r="111" spans="1:31" s="2" customFormat="1" ht="16.5" customHeight="1">
      <c r="A111" s="33"/>
      <c r="B111" s="34"/>
      <c r="C111" s="35"/>
      <c r="D111" s="35"/>
      <c r="E111" s="300" t="str">
        <f>E9</f>
        <v>107 - Zobrazovací technika</v>
      </c>
      <c r="F111" s="316"/>
      <c r="G111" s="316"/>
      <c r="H111" s="316"/>
      <c r="I111" s="122"/>
      <c r="J111" s="35"/>
      <c r="K111" s="35"/>
      <c r="L111" s="50"/>
      <c r="S111" s="33"/>
      <c r="T111" s="33"/>
      <c r="U111" s="33"/>
      <c r="V111" s="33"/>
      <c r="W111" s="33"/>
      <c r="X111" s="33"/>
      <c r="Y111" s="33"/>
      <c r="Z111" s="33"/>
      <c r="AA111" s="33"/>
      <c r="AB111" s="33"/>
      <c r="AC111" s="33"/>
      <c r="AD111" s="33"/>
      <c r="AE111" s="33"/>
    </row>
    <row r="112" spans="1:31" s="2" customFormat="1" ht="6.9" customHeight="1">
      <c r="A112" s="33"/>
      <c r="B112" s="34"/>
      <c r="C112" s="35"/>
      <c r="D112" s="35"/>
      <c r="E112" s="35"/>
      <c r="F112" s="35"/>
      <c r="G112" s="35"/>
      <c r="H112" s="35"/>
      <c r="I112" s="122"/>
      <c r="J112" s="35"/>
      <c r="K112" s="35"/>
      <c r="L112" s="50"/>
      <c r="S112" s="33"/>
      <c r="T112" s="33"/>
      <c r="U112" s="33"/>
      <c r="V112" s="33"/>
      <c r="W112" s="33"/>
      <c r="X112" s="33"/>
      <c r="Y112" s="33"/>
      <c r="Z112" s="33"/>
      <c r="AA112" s="33"/>
      <c r="AB112" s="33"/>
      <c r="AC112" s="33"/>
      <c r="AD112" s="33"/>
      <c r="AE112" s="33"/>
    </row>
    <row r="113" spans="1:31" s="2" customFormat="1" ht="12" customHeight="1">
      <c r="A113" s="33"/>
      <c r="B113" s="34"/>
      <c r="C113" s="28" t="s">
        <v>21</v>
      </c>
      <c r="D113" s="35"/>
      <c r="E113" s="35"/>
      <c r="F113" s="26" t="str">
        <f>F12</f>
        <v xml:space="preserve"> </v>
      </c>
      <c r="G113" s="35"/>
      <c r="H113" s="35"/>
      <c r="I113" s="123" t="s">
        <v>23</v>
      </c>
      <c r="J113" s="65" t="str">
        <f>IF(J12="","",J12)</f>
        <v>11. 9. 2019</v>
      </c>
      <c r="K113" s="35"/>
      <c r="L113" s="50"/>
      <c r="S113" s="33"/>
      <c r="T113" s="33"/>
      <c r="U113" s="33"/>
      <c r="V113" s="33"/>
      <c r="W113" s="33"/>
      <c r="X113" s="33"/>
      <c r="Y113" s="33"/>
      <c r="Z113" s="33"/>
      <c r="AA113" s="33"/>
      <c r="AB113" s="33"/>
      <c r="AC113" s="33"/>
      <c r="AD113" s="33"/>
      <c r="AE113" s="33"/>
    </row>
    <row r="114" spans="1:31" s="2" customFormat="1" ht="6.9" customHeight="1">
      <c r="A114" s="33"/>
      <c r="B114" s="34"/>
      <c r="C114" s="35"/>
      <c r="D114" s="35"/>
      <c r="E114" s="35"/>
      <c r="F114" s="35"/>
      <c r="G114" s="35"/>
      <c r="H114" s="35"/>
      <c r="I114" s="122"/>
      <c r="J114" s="35"/>
      <c r="K114" s="35"/>
      <c r="L114" s="50"/>
      <c r="S114" s="33"/>
      <c r="T114" s="33"/>
      <c r="U114" s="33"/>
      <c r="V114" s="33"/>
      <c r="W114" s="33"/>
      <c r="X114" s="33"/>
      <c r="Y114" s="33"/>
      <c r="Z114" s="33"/>
      <c r="AA114" s="33"/>
      <c r="AB114" s="33"/>
      <c r="AC114" s="33"/>
      <c r="AD114" s="33"/>
      <c r="AE114" s="33"/>
    </row>
    <row r="115" spans="1:31" s="2" customFormat="1" ht="15.15" customHeight="1">
      <c r="A115" s="33"/>
      <c r="B115" s="34"/>
      <c r="C115" s="28" t="s">
        <v>25</v>
      </c>
      <c r="D115" s="35"/>
      <c r="E115" s="35"/>
      <c r="F115" s="26" t="str">
        <f>E15</f>
        <v>Město Nový Jičín</v>
      </c>
      <c r="G115" s="35"/>
      <c r="H115" s="35"/>
      <c r="I115" s="123" t="s">
        <v>31</v>
      </c>
      <c r="J115" s="31" t="str">
        <f>E21</f>
        <v>Technoprojekt, a.s.</v>
      </c>
      <c r="K115" s="35"/>
      <c r="L115" s="50"/>
      <c r="S115" s="33"/>
      <c r="T115" s="33"/>
      <c r="U115" s="33"/>
      <c r="V115" s="33"/>
      <c r="W115" s="33"/>
      <c r="X115" s="33"/>
      <c r="Y115" s="33"/>
      <c r="Z115" s="33"/>
      <c r="AA115" s="33"/>
      <c r="AB115" s="33"/>
      <c r="AC115" s="33"/>
      <c r="AD115" s="33"/>
      <c r="AE115" s="33"/>
    </row>
    <row r="116" spans="1:31" s="2" customFormat="1" ht="15.15" customHeight="1">
      <c r="A116" s="33"/>
      <c r="B116" s="34"/>
      <c r="C116" s="28" t="s">
        <v>29</v>
      </c>
      <c r="D116" s="35"/>
      <c r="E116" s="35"/>
      <c r="F116" s="26" t="str">
        <f>IF(E18="","",E18)</f>
        <v>Vyplň údaj</v>
      </c>
      <c r="G116" s="35"/>
      <c r="H116" s="35"/>
      <c r="I116" s="123" t="s">
        <v>34</v>
      </c>
      <c r="J116" s="31" t="str">
        <f>E24</f>
        <v xml:space="preserve"> </v>
      </c>
      <c r="K116" s="35"/>
      <c r="L116" s="50"/>
      <c r="S116" s="33"/>
      <c r="T116" s="33"/>
      <c r="U116" s="33"/>
      <c r="V116" s="33"/>
      <c r="W116" s="33"/>
      <c r="X116" s="33"/>
      <c r="Y116" s="33"/>
      <c r="Z116" s="33"/>
      <c r="AA116" s="33"/>
      <c r="AB116" s="33"/>
      <c r="AC116" s="33"/>
      <c r="AD116" s="33"/>
      <c r="AE116" s="33"/>
    </row>
    <row r="117" spans="1:31" s="2" customFormat="1" ht="10.35" customHeight="1">
      <c r="A117" s="33"/>
      <c r="B117" s="34"/>
      <c r="C117" s="35"/>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10" customFormat="1" ht="29.25" customHeight="1">
      <c r="A118" s="174"/>
      <c r="B118" s="175"/>
      <c r="C118" s="176" t="s">
        <v>147</v>
      </c>
      <c r="D118" s="177" t="s">
        <v>62</v>
      </c>
      <c r="E118" s="177" t="s">
        <v>58</v>
      </c>
      <c r="F118" s="177" t="s">
        <v>59</v>
      </c>
      <c r="G118" s="177" t="s">
        <v>148</v>
      </c>
      <c r="H118" s="177" t="s">
        <v>149</v>
      </c>
      <c r="I118" s="178" t="s">
        <v>150</v>
      </c>
      <c r="J118" s="177" t="s">
        <v>133</v>
      </c>
      <c r="K118" s="179" t="s">
        <v>151</v>
      </c>
      <c r="L118" s="180"/>
      <c r="M118" s="74" t="s">
        <v>1</v>
      </c>
      <c r="N118" s="75" t="s">
        <v>41</v>
      </c>
      <c r="O118" s="75" t="s">
        <v>152</v>
      </c>
      <c r="P118" s="75" t="s">
        <v>153</v>
      </c>
      <c r="Q118" s="75" t="s">
        <v>154</v>
      </c>
      <c r="R118" s="75" t="s">
        <v>155</v>
      </c>
      <c r="S118" s="75" t="s">
        <v>156</v>
      </c>
      <c r="T118" s="76" t="s">
        <v>157</v>
      </c>
      <c r="U118" s="174"/>
      <c r="V118" s="174"/>
      <c r="W118" s="174"/>
      <c r="X118" s="174"/>
      <c r="Y118" s="174"/>
      <c r="Z118" s="174"/>
      <c r="AA118" s="174"/>
      <c r="AB118" s="174"/>
      <c r="AC118" s="174"/>
      <c r="AD118" s="174"/>
      <c r="AE118" s="174"/>
    </row>
    <row r="119" spans="1:63" s="2" customFormat="1" ht="22.8" customHeight="1">
      <c r="A119" s="33"/>
      <c r="B119" s="34"/>
      <c r="C119" s="81" t="s">
        <v>158</v>
      </c>
      <c r="D119" s="35"/>
      <c r="E119" s="35"/>
      <c r="F119" s="35"/>
      <c r="G119" s="35"/>
      <c r="H119" s="35"/>
      <c r="I119" s="122"/>
      <c r="J119" s="181">
        <f>BK119</f>
        <v>0</v>
      </c>
      <c r="K119" s="35"/>
      <c r="L119" s="38"/>
      <c r="M119" s="77"/>
      <c r="N119" s="182"/>
      <c r="O119" s="78"/>
      <c r="P119" s="183">
        <f>P120+P137+P151</f>
        <v>0</v>
      </c>
      <c r="Q119" s="78"/>
      <c r="R119" s="183">
        <f>R120+R137+R151</f>
        <v>0</v>
      </c>
      <c r="S119" s="78"/>
      <c r="T119" s="184">
        <f>T120+T137+T151</f>
        <v>0</v>
      </c>
      <c r="U119" s="33"/>
      <c r="V119" s="33"/>
      <c r="W119" s="33"/>
      <c r="X119" s="33"/>
      <c r="Y119" s="33"/>
      <c r="Z119" s="33"/>
      <c r="AA119" s="33"/>
      <c r="AB119" s="33"/>
      <c r="AC119" s="33"/>
      <c r="AD119" s="33"/>
      <c r="AE119" s="33"/>
      <c r="AT119" s="16" t="s">
        <v>76</v>
      </c>
      <c r="AU119" s="16" t="s">
        <v>135</v>
      </c>
      <c r="BK119" s="185">
        <f>BK120+BK137+BK151</f>
        <v>0</v>
      </c>
    </row>
    <row r="120" spans="2:63" s="11" customFormat="1" ht="25.95" customHeight="1">
      <c r="B120" s="186"/>
      <c r="C120" s="187"/>
      <c r="D120" s="188" t="s">
        <v>76</v>
      </c>
      <c r="E120" s="189" t="s">
        <v>1410</v>
      </c>
      <c r="F120" s="189" t="s">
        <v>1491</v>
      </c>
      <c r="G120" s="187"/>
      <c r="H120" s="187"/>
      <c r="I120" s="190"/>
      <c r="J120" s="191">
        <f>BK120</f>
        <v>0</v>
      </c>
      <c r="K120" s="187"/>
      <c r="L120" s="192"/>
      <c r="M120" s="193"/>
      <c r="N120" s="194"/>
      <c r="O120" s="194"/>
      <c r="P120" s="195">
        <f>SUM(P121:P136)</f>
        <v>0</v>
      </c>
      <c r="Q120" s="194"/>
      <c r="R120" s="195">
        <f>SUM(R121:R136)</f>
        <v>0</v>
      </c>
      <c r="S120" s="194"/>
      <c r="T120" s="196">
        <f>SUM(T121:T136)</f>
        <v>0</v>
      </c>
      <c r="AR120" s="197" t="s">
        <v>177</v>
      </c>
      <c r="AT120" s="198" t="s">
        <v>76</v>
      </c>
      <c r="AU120" s="198" t="s">
        <v>77</v>
      </c>
      <c r="AY120" s="197" t="s">
        <v>161</v>
      </c>
      <c r="BK120" s="199">
        <f>SUM(BK121:BK136)</f>
        <v>0</v>
      </c>
    </row>
    <row r="121" spans="1:65" s="2" customFormat="1" ht="16.5" customHeight="1">
      <c r="A121" s="33"/>
      <c r="B121" s="34"/>
      <c r="C121" s="200" t="s">
        <v>84</v>
      </c>
      <c r="D121" s="200" t="s">
        <v>162</v>
      </c>
      <c r="E121" s="201" t="s">
        <v>1412</v>
      </c>
      <c r="F121" s="202" t="s">
        <v>1491</v>
      </c>
      <c r="G121" s="203" t="s">
        <v>415</v>
      </c>
      <c r="H121" s="204">
        <v>1</v>
      </c>
      <c r="I121" s="205"/>
      <c r="J121" s="206">
        <f>ROUND(I121*H121,2)</f>
        <v>0</v>
      </c>
      <c r="K121" s="202" t="s">
        <v>1492</v>
      </c>
      <c r="L121" s="38"/>
      <c r="M121" s="207" t="s">
        <v>1</v>
      </c>
      <c r="N121" s="208" t="s">
        <v>42</v>
      </c>
      <c r="O121" s="70"/>
      <c r="P121" s="209">
        <f>O121*H121</f>
        <v>0</v>
      </c>
      <c r="Q121" s="209">
        <v>0</v>
      </c>
      <c r="R121" s="209">
        <f>Q121*H121</f>
        <v>0</v>
      </c>
      <c r="S121" s="209">
        <v>0</v>
      </c>
      <c r="T121" s="210">
        <f>S121*H121</f>
        <v>0</v>
      </c>
      <c r="U121" s="33"/>
      <c r="V121" s="33"/>
      <c r="W121" s="33"/>
      <c r="X121" s="33"/>
      <c r="Y121" s="33"/>
      <c r="Z121" s="33"/>
      <c r="AA121" s="33"/>
      <c r="AB121" s="33"/>
      <c r="AC121" s="33"/>
      <c r="AD121" s="33"/>
      <c r="AE121" s="33"/>
      <c r="AR121" s="211" t="s">
        <v>625</v>
      </c>
      <c r="AT121" s="211" t="s">
        <v>162</v>
      </c>
      <c r="AU121" s="211" t="s">
        <v>84</v>
      </c>
      <c r="AY121" s="16" t="s">
        <v>161</v>
      </c>
      <c r="BE121" s="212">
        <f>IF(N121="základní",J121,0)</f>
        <v>0</v>
      </c>
      <c r="BF121" s="212">
        <f>IF(N121="snížená",J121,0)</f>
        <v>0</v>
      </c>
      <c r="BG121" s="212">
        <f>IF(N121="zákl. přenesená",J121,0)</f>
        <v>0</v>
      </c>
      <c r="BH121" s="212">
        <f>IF(N121="sníž. přenesená",J121,0)</f>
        <v>0</v>
      </c>
      <c r="BI121" s="212">
        <f>IF(N121="nulová",J121,0)</f>
        <v>0</v>
      </c>
      <c r="BJ121" s="16" t="s">
        <v>84</v>
      </c>
      <c r="BK121" s="212">
        <f>ROUND(I121*H121,2)</f>
        <v>0</v>
      </c>
      <c r="BL121" s="16" t="s">
        <v>625</v>
      </c>
      <c r="BM121" s="211" t="s">
        <v>86</v>
      </c>
    </row>
    <row r="122" spans="1:47" s="2" customFormat="1" ht="19.2">
      <c r="A122" s="33"/>
      <c r="B122" s="34"/>
      <c r="C122" s="35"/>
      <c r="D122" s="215" t="s">
        <v>360</v>
      </c>
      <c r="E122" s="35"/>
      <c r="F122" s="261" t="s">
        <v>1493</v>
      </c>
      <c r="G122" s="35"/>
      <c r="H122" s="35"/>
      <c r="I122" s="122"/>
      <c r="J122" s="35"/>
      <c r="K122" s="35"/>
      <c r="L122" s="38"/>
      <c r="M122" s="262"/>
      <c r="N122" s="263"/>
      <c r="O122" s="70"/>
      <c r="P122" s="70"/>
      <c r="Q122" s="70"/>
      <c r="R122" s="70"/>
      <c r="S122" s="70"/>
      <c r="T122" s="71"/>
      <c r="U122" s="33"/>
      <c r="V122" s="33"/>
      <c r="W122" s="33"/>
      <c r="X122" s="33"/>
      <c r="Y122" s="33"/>
      <c r="Z122" s="33"/>
      <c r="AA122" s="33"/>
      <c r="AB122" s="33"/>
      <c r="AC122" s="33"/>
      <c r="AD122" s="33"/>
      <c r="AE122" s="33"/>
      <c r="AT122" s="16" t="s">
        <v>360</v>
      </c>
      <c r="AU122" s="16" t="s">
        <v>84</v>
      </c>
    </row>
    <row r="123" spans="1:65" s="2" customFormat="1" ht="16.5" customHeight="1">
      <c r="A123" s="33"/>
      <c r="B123" s="34"/>
      <c r="C123" s="200" t="s">
        <v>86</v>
      </c>
      <c r="D123" s="200" t="s">
        <v>162</v>
      </c>
      <c r="E123" s="201" t="s">
        <v>1415</v>
      </c>
      <c r="F123" s="202" t="s">
        <v>1494</v>
      </c>
      <c r="G123" s="203" t="s">
        <v>415</v>
      </c>
      <c r="H123" s="204">
        <v>1</v>
      </c>
      <c r="I123" s="205"/>
      <c r="J123" s="206">
        <f>ROUND(I123*H123,2)</f>
        <v>0</v>
      </c>
      <c r="K123" s="202" t="s">
        <v>1492</v>
      </c>
      <c r="L123" s="38"/>
      <c r="M123" s="207" t="s">
        <v>1</v>
      </c>
      <c r="N123" s="208" t="s">
        <v>42</v>
      </c>
      <c r="O123" s="70"/>
      <c r="P123" s="209">
        <f>O123*H123</f>
        <v>0</v>
      </c>
      <c r="Q123" s="209">
        <v>0</v>
      </c>
      <c r="R123" s="209">
        <f>Q123*H123</f>
        <v>0</v>
      </c>
      <c r="S123" s="209">
        <v>0</v>
      </c>
      <c r="T123" s="210">
        <f>S123*H123</f>
        <v>0</v>
      </c>
      <c r="U123" s="33"/>
      <c r="V123" s="33"/>
      <c r="W123" s="33"/>
      <c r="X123" s="33"/>
      <c r="Y123" s="33"/>
      <c r="Z123" s="33"/>
      <c r="AA123" s="33"/>
      <c r="AB123" s="33"/>
      <c r="AC123" s="33"/>
      <c r="AD123" s="33"/>
      <c r="AE123" s="33"/>
      <c r="AR123" s="211" t="s">
        <v>625</v>
      </c>
      <c r="AT123" s="211" t="s">
        <v>162</v>
      </c>
      <c r="AU123" s="211" t="s">
        <v>84</v>
      </c>
      <c r="AY123" s="16" t="s">
        <v>161</v>
      </c>
      <c r="BE123" s="212">
        <f>IF(N123="základní",J123,0)</f>
        <v>0</v>
      </c>
      <c r="BF123" s="212">
        <f>IF(N123="snížená",J123,0)</f>
        <v>0</v>
      </c>
      <c r="BG123" s="212">
        <f>IF(N123="zákl. přenesená",J123,0)</f>
        <v>0</v>
      </c>
      <c r="BH123" s="212">
        <f>IF(N123="sníž. přenesená",J123,0)</f>
        <v>0</v>
      </c>
      <c r="BI123" s="212">
        <f>IF(N123="nulová",J123,0)</f>
        <v>0</v>
      </c>
      <c r="BJ123" s="16" t="s">
        <v>84</v>
      </c>
      <c r="BK123" s="212">
        <f>ROUND(I123*H123,2)</f>
        <v>0</v>
      </c>
      <c r="BL123" s="16" t="s">
        <v>625</v>
      </c>
      <c r="BM123" s="211" t="s">
        <v>167</v>
      </c>
    </row>
    <row r="124" spans="1:47" s="2" customFormat="1" ht="19.2">
      <c r="A124" s="33"/>
      <c r="B124" s="34"/>
      <c r="C124" s="35"/>
      <c r="D124" s="215" t="s">
        <v>360</v>
      </c>
      <c r="E124" s="35"/>
      <c r="F124" s="261" t="s">
        <v>1495</v>
      </c>
      <c r="G124" s="35"/>
      <c r="H124" s="35"/>
      <c r="I124" s="122"/>
      <c r="J124" s="35"/>
      <c r="K124" s="35"/>
      <c r="L124" s="38"/>
      <c r="M124" s="262"/>
      <c r="N124" s="263"/>
      <c r="O124" s="70"/>
      <c r="P124" s="70"/>
      <c r="Q124" s="70"/>
      <c r="R124" s="70"/>
      <c r="S124" s="70"/>
      <c r="T124" s="71"/>
      <c r="U124" s="33"/>
      <c r="V124" s="33"/>
      <c r="W124" s="33"/>
      <c r="X124" s="33"/>
      <c r="Y124" s="33"/>
      <c r="Z124" s="33"/>
      <c r="AA124" s="33"/>
      <c r="AB124" s="33"/>
      <c r="AC124" s="33"/>
      <c r="AD124" s="33"/>
      <c r="AE124" s="33"/>
      <c r="AT124" s="16" t="s">
        <v>360</v>
      </c>
      <c r="AU124" s="16" t="s">
        <v>84</v>
      </c>
    </row>
    <row r="125" spans="1:65" s="2" customFormat="1" ht="16.5" customHeight="1">
      <c r="A125" s="33"/>
      <c r="B125" s="34"/>
      <c r="C125" s="200" t="s">
        <v>177</v>
      </c>
      <c r="D125" s="200" t="s">
        <v>162</v>
      </c>
      <c r="E125" s="201" t="s">
        <v>1418</v>
      </c>
      <c r="F125" s="202" t="s">
        <v>1496</v>
      </c>
      <c r="G125" s="203" t="s">
        <v>415</v>
      </c>
      <c r="H125" s="204">
        <v>1</v>
      </c>
      <c r="I125" s="205"/>
      <c r="J125" s="206">
        <f>ROUND(I125*H125,2)</f>
        <v>0</v>
      </c>
      <c r="K125" s="202" t="s">
        <v>1492</v>
      </c>
      <c r="L125" s="38"/>
      <c r="M125" s="207" t="s">
        <v>1</v>
      </c>
      <c r="N125" s="208" t="s">
        <v>42</v>
      </c>
      <c r="O125" s="70"/>
      <c r="P125" s="209">
        <f>O125*H125</f>
        <v>0</v>
      </c>
      <c r="Q125" s="209">
        <v>0</v>
      </c>
      <c r="R125" s="209">
        <f>Q125*H125</f>
        <v>0</v>
      </c>
      <c r="S125" s="209">
        <v>0</v>
      </c>
      <c r="T125" s="210">
        <f>S125*H125</f>
        <v>0</v>
      </c>
      <c r="U125" s="33"/>
      <c r="V125" s="33"/>
      <c r="W125" s="33"/>
      <c r="X125" s="33"/>
      <c r="Y125" s="33"/>
      <c r="Z125" s="33"/>
      <c r="AA125" s="33"/>
      <c r="AB125" s="33"/>
      <c r="AC125" s="33"/>
      <c r="AD125" s="33"/>
      <c r="AE125" s="33"/>
      <c r="AR125" s="211" t="s">
        <v>625</v>
      </c>
      <c r="AT125" s="211" t="s">
        <v>162</v>
      </c>
      <c r="AU125" s="211" t="s">
        <v>84</v>
      </c>
      <c r="AY125" s="16" t="s">
        <v>161</v>
      </c>
      <c r="BE125" s="212">
        <f>IF(N125="základní",J125,0)</f>
        <v>0</v>
      </c>
      <c r="BF125" s="212">
        <f>IF(N125="snížená",J125,0)</f>
        <v>0</v>
      </c>
      <c r="BG125" s="212">
        <f>IF(N125="zákl. přenesená",J125,0)</f>
        <v>0</v>
      </c>
      <c r="BH125" s="212">
        <f>IF(N125="sníž. přenesená",J125,0)</f>
        <v>0</v>
      </c>
      <c r="BI125" s="212">
        <f>IF(N125="nulová",J125,0)</f>
        <v>0</v>
      </c>
      <c r="BJ125" s="16" t="s">
        <v>84</v>
      </c>
      <c r="BK125" s="212">
        <f>ROUND(I125*H125,2)</f>
        <v>0</v>
      </c>
      <c r="BL125" s="16" t="s">
        <v>625</v>
      </c>
      <c r="BM125" s="211" t="s">
        <v>188</v>
      </c>
    </row>
    <row r="126" spans="1:47" s="2" customFormat="1" ht="19.2">
      <c r="A126" s="33"/>
      <c r="B126" s="34"/>
      <c r="C126" s="35"/>
      <c r="D126" s="215" t="s">
        <v>360</v>
      </c>
      <c r="E126" s="35"/>
      <c r="F126" s="261" t="s">
        <v>1497</v>
      </c>
      <c r="G126" s="35"/>
      <c r="H126" s="35"/>
      <c r="I126" s="122"/>
      <c r="J126" s="35"/>
      <c r="K126" s="35"/>
      <c r="L126" s="38"/>
      <c r="M126" s="262"/>
      <c r="N126" s="263"/>
      <c r="O126" s="70"/>
      <c r="P126" s="70"/>
      <c r="Q126" s="70"/>
      <c r="R126" s="70"/>
      <c r="S126" s="70"/>
      <c r="T126" s="71"/>
      <c r="U126" s="33"/>
      <c r="V126" s="33"/>
      <c r="W126" s="33"/>
      <c r="X126" s="33"/>
      <c r="Y126" s="33"/>
      <c r="Z126" s="33"/>
      <c r="AA126" s="33"/>
      <c r="AB126" s="33"/>
      <c r="AC126" s="33"/>
      <c r="AD126" s="33"/>
      <c r="AE126" s="33"/>
      <c r="AT126" s="16" t="s">
        <v>360</v>
      </c>
      <c r="AU126" s="16" t="s">
        <v>84</v>
      </c>
    </row>
    <row r="127" spans="1:65" s="2" customFormat="1" ht="16.5" customHeight="1">
      <c r="A127" s="33"/>
      <c r="B127" s="34"/>
      <c r="C127" s="200" t="s">
        <v>167</v>
      </c>
      <c r="D127" s="200" t="s">
        <v>162</v>
      </c>
      <c r="E127" s="201" t="s">
        <v>1421</v>
      </c>
      <c r="F127" s="202" t="s">
        <v>1498</v>
      </c>
      <c r="G127" s="203" t="s">
        <v>415</v>
      </c>
      <c r="H127" s="204">
        <v>1</v>
      </c>
      <c r="I127" s="205"/>
      <c r="J127" s="206">
        <f>ROUND(I127*H127,2)</f>
        <v>0</v>
      </c>
      <c r="K127" s="202" t="s">
        <v>1492</v>
      </c>
      <c r="L127" s="38"/>
      <c r="M127" s="207" t="s">
        <v>1</v>
      </c>
      <c r="N127" s="208" t="s">
        <v>42</v>
      </c>
      <c r="O127" s="70"/>
      <c r="P127" s="209">
        <f>O127*H127</f>
        <v>0</v>
      </c>
      <c r="Q127" s="209">
        <v>0</v>
      </c>
      <c r="R127" s="209">
        <f>Q127*H127</f>
        <v>0</v>
      </c>
      <c r="S127" s="209">
        <v>0</v>
      </c>
      <c r="T127" s="210">
        <f>S127*H127</f>
        <v>0</v>
      </c>
      <c r="U127" s="33"/>
      <c r="V127" s="33"/>
      <c r="W127" s="33"/>
      <c r="X127" s="33"/>
      <c r="Y127" s="33"/>
      <c r="Z127" s="33"/>
      <c r="AA127" s="33"/>
      <c r="AB127" s="33"/>
      <c r="AC127" s="33"/>
      <c r="AD127" s="33"/>
      <c r="AE127" s="33"/>
      <c r="AR127" s="211" t="s">
        <v>625</v>
      </c>
      <c r="AT127" s="211" t="s">
        <v>162</v>
      </c>
      <c r="AU127" s="211" t="s">
        <v>84</v>
      </c>
      <c r="AY127" s="16" t="s">
        <v>161</v>
      </c>
      <c r="BE127" s="212">
        <f>IF(N127="základní",J127,0)</f>
        <v>0</v>
      </c>
      <c r="BF127" s="212">
        <f>IF(N127="snížená",J127,0)</f>
        <v>0</v>
      </c>
      <c r="BG127" s="212">
        <f>IF(N127="zákl. přenesená",J127,0)</f>
        <v>0</v>
      </c>
      <c r="BH127" s="212">
        <f>IF(N127="sníž. přenesená",J127,0)</f>
        <v>0</v>
      </c>
      <c r="BI127" s="212">
        <f>IF(N127="nulová",J127,0)</f>
        <v>0</v>
      </c>
      <c r="BJ127" s="16" t="s">
        <v>84</v>
      </c>
      <c r="BK127" s="212">
        <f>ROUND(I127*H127,2)</f>
        <v>0</v>
      </c>
      <c r="BL127" s="16" t="s">
        <v>625</v>
      </c>
      <c r="BM127" s="211" t="s">
        <v>196</v>
      </c>
    </row>
    <row r="128" spans="1:47" s="2" customFormat="1" ht="19.2">
      <c r="A128" s="33"/>
      <c r="B128" s="34"/>
      <c r="C128" s="35"/>
      <c r="D128" s="215" t="s">
        <v>360</v>
      </c>
      <c r="E128" s="35"/>
      <c r="F128" s="261" t="s">
        <v>1499</v>
      </c>
      <c r="G128" s="35"/>
      <c r="H128" s="35"/>
      <c r="I128" s="122"/>
      <c r="J128" s="35"/>
      <c r="K128" s="35"/>
      <c r="L128" s="38"/>
      <c r="M128" s="262"/>
      <c r="N128" s="263"/>
      <c r="O128" s="70"/>
      <c r="P128" s="70"/>
      <c r="Q128" s="70"/>
      <c r="R128" s="70"/>
      <c r="S128" s="70"/>
      <c r="T128" s="71"/>
      <c r="U128" s="33"/>
      <c r="V128" s="33"/>
      <c r="W128" s="33"/>
      <c r="X128" s="33"/>
      <c r="Y128" s="33"/>
      <c r="Z128" s="33"/>
      <c r="AA128" s="33"/>
      <c r="AB128" s="33"/>
      <c r="AC128" s="33"/>
      <c r="AD128" s="33"/>
      <c r="AE128" s="33"/>
      <c r="AT128" s="16" t="s">
        <v>360</v>
      </c>
      <c r="AU128" s="16" t="s">
        <v>84</v>
      </c>
    </row>
    <row r="129" spans="1:65" s="2" customFormat="1" ht="16.5" customHeight="1">
      <c r="A129" s="33"/>
      <c r="B129" s="34"/>
      <c r="C129" s="200" t="s">
        <v>184</v>
      </c>
      <c r="D129" s="200" t="s">
        <v>162</v>
      </c>
      <c r="E129" s="201" t="s">
        <v>1500</v>
      </c>
      <c r="F129" s="202" t="s">
        <v>1501</v>
      </c>
      <c r="G129" s="203" t="s">
        <v>415</v>
      </c>
      <c r="H129" s="204">
        <v>120</v>
      </c>
      <c r="I129" s="205"/>
      <c r="J129" s="206">
        <f>ROUND(I129*H129,2)</f>
        <v>0</v>
      </c>
      <c r="K129" s="202" t="s">
        <v>1492</v>
      </c>
      <c r="L129" s="38"/>
      <c r="M129" s="207" t="s">
        <v>1</v>
      </c>
      <c r="N129" s="208" t="s">
        <v>42</v>
      </c>
      <c r="O129" s="70"/>
      <c r="P129" s="209">
        <f>O129*H129</f>
        <v>0</v>
      </c>
      <c r="Q129" s="209">
        <v>0</v>
      </c>
      <c r="R129" s="209">
        <f>Q129*H129</f>
        <v>0</v>
      </c>
      <c r="S129" s="209">
        <v>0</v>
      </c>
      <c r="T129" s="210">
        <f>S129*H129</f>
        <v>0</v>
      </c>
      <c r="U129" s="33"/>
      <c r="V129" s="33"/>
      <c r="W129" s="33"/>
      <c r="X129" s="33"/>
      <c r="Y129" s="33"/>
      <c r="Z129" s="33"/>
      <c r="AA129" s="33"/>
      <c r="AB129" s="33"/>
      <c r="AC129" s="33"/>
      <c r="AD129" s="33"/>
      <c r="AE129" s="33"/>
      <c r="AR129" s="211" t="s">
        <v>625</v>
      </c>
      <c r="AT129" s="211" t="s">
        <v>162</v>
      </c>
      <c r="AU129" s="211" t="s">
        <v>84</v>
      </c>
      <c r="AY129" s="16" t="s">
        <v>161</v>
      </c>
      <c r="BE129" s="212">
        <f>IF(N129="základní",J129,0)</f>
        <v>0</v>
      </c>
      <c r="BF129" s="212">
        <f>IF(N129="snížená",J129,0)</f>
        <v>0</v>
      </c>
      <c r="BG129" s="212">
        <f>IF(N129="zákl. přenesená",J129,0)</f>
        <v>0</v>
      </c>
      <c r="BH129" s="212">
        <f>IF(N129="sníž. přenesená",J129,0)</f>
        <v>0</v>
      </c>
      <c r="BI129" s="212">
        <f>IF(N129="nulová",J129,0)</f>
        <v>0</v>
      </c>
      <c r="BJ129" s="16" t="s">
        <v>84</v>
      </c>
      <c r="BK129" s="212">
        <f>ROUND(I129*H129,2)</f>
        <v>0</v>
      </c>
      <c r="BL129" s="16" t="s">
        <v>625</v>
      </c>
      <c r="BM129" s="211" t="s">
        <v>216</v>
      </c>
    </row>
    <row r="130" spans="1:47" s="2" customFormat="1" ht="19.2">
      <c r="A130" s="33"/>
      <c r="B130" s="34"/>
      <c r="C130" s="35"/>
      <c r="D130" s="215" t="s">
        <v>360</v>
      </c>
      <c r="E130" s="35"/>
      <c r="F130" s="261" t="s">
        <v>1502</v>
      </c>
      <c r="G130" s="35"/>
      <c r="H130" s="35"/>
      <c r="I130" s="122"/>
      <c r="J130" s="35"/>
      <c r="K130" s="35"/>
      <c r="L130" s="38"/>
      <c r="M130" s="262"/>
      <c r="N130" s="263"/>
      <c r="O130" s="70"/>
      <c r="P130" s="70"/>
      <c r="Q130" s="70"/>
      <c r="R130" s="70"/>
      <c r="S130" s="70"/>
      <c r="T130" s="71"/>
      <c r="U130" s="33"/>
      <c r="V130" s="33"/>
      <c r="W130" s="33"/>
      <c r="X130" s="33"/>
      <c r="Y130" s="33"/>
      <c r="Z130" s="33"/>
      <c r="AA130" s="33"/>
      <c r="AB130" s="33"/>
      <c r="AC130" s="33"/>
      <c r="AD130" s="33"/>
      <c r="AE130" s="33"/>
      <c r="AT130" s="16" t="s">
        <v>360</v>
      </c>
      <c r="AU130" s="16" t="s">
        <v>84</v>
      </c>
    </row>
    <row r="131" spans="1:65" s="2" customFormat="1" ht="16.5" customHeight="1">
      <c r="A131" s="33"/>
      <c r="B131" s="34"/>
      <c r="C131" s="200" t="s">
        <v>188</v>
      </c>
      <c r="D131" s="200" t="s">
        <v>162</v>
      </c>
      <c r="E131" s="201" t="s">
        <v>1503</v>
      </c>
      <c r="F131" s="202" t="s">
        <v>1504</v>
      </c>
      <c r="G131" s="203" t="s">
        <v>415</v>
      </c>
      <c r="H131" s="204">
        <v>20</v>
      </c>
      <c r="I131" s="205"/>
      <c r="J131" s="206">
        <f>ROUND(I131*H131,2)</f>
        <v>0</v>
      </c>
      <c r="K131" s="202" t="s">
        <v>1492</v>
      </c>
      <c r="L131" s="38"/>
      <c r="M131" s="207" t="s">
        <v>1</v>
      </c>
      <c r="N131" s="208" t="s">
        <v>42</v>
      </c>
      <c r="O131" s="70"/>
      <c r="P131" s="209">
        <f>O131*H131</f>
        <v>0</v>
      </c>
      <c r="Q131" s="209">
        <v>0</v>
      </c>
      <c r="R131" s="209">
        <f>Q131*H131</f>
        <v>0</v>
      </c>
      <c r="S131" s="209">
        <v>0</v>
      </c>
      <c r="T131" s="210">
        <f>S131*H131</f>
        <v>0</v>
      </c>
      <c r="U131" s="33"/>
      <c r="V131" s="33"/>
      <c r="W131" s="33"/>
      <c r="X131" s="33"/>
      <c r="Y131" s="33"/>
      <c r="Z131" s="33"/>
      <c r="AA131" s="33"/>
      <c r="AB131" s="33"/>
      <c r="AC131" s="33"/>
      <c r="AD131" s="33"/>
      <c r="AE131" s="33"/>
      <c r="AR131" s="211" t="s">
        <v>625</v>
      </c>
      <c r="AT131" s="211" t="s">
        <v>162</v>
      </c>
      <c r="AU131" s="211" t="s">
        <v>84</v>
      </c>
      <c r="AY131" s="16" t="s">
        <v>161</v>
      </c>
      <c r="BE131" s="212">
        <f>IF(N131="základní",J131,0)</f>
        <v>0</v>
      </c>
      <c r="BF131" s="212">
        <f>IF(N131="snížená",J131,0)</f>
        <v>0</v>
      </c>
      <c r="BG131" s="212">
        <f>IF(N131="zákl. přenesená",J131,0)</f>
        <v>0</v>
      </c>
      <c r="BH131" s="212">
        <f>IF(N131="sníž. přenesená",J131,0)</f>
        <v>0</v>
      </c>
      <c r="BI131" s="212">
        <f>IF(N131="nulová",J131,0)</f>
        <v>0</v>
      </c>
      <c r="BJ131" s="16" t="s">
        <v>84</v>
      </c>
      <c r="BK131" s="212">
        <f>ROUND(I131*H131,2)</f>
        <v>0</v>
      </c>
      <c r="BL131" s="16" t="s">
        <v>625</v>
      </c>
      <c r="BM131" s="211" t="s">
        <v>228</v>
      </c>
    </row>
    <row r="132" spans="1:47" s="2" customFormat="1" ht="19.2">
      <c r="A132" s="33"/>
      <c r="B132" s="34"/>
      <c r="C132" s="35"/>
      <c r="D132" s="215" t="s">
        <v>360</v>
      </c>
      <c r="E132" s="35"/>
      <c r="F132" s="261" t="s">
        <v>1505</v>
      </c>
      <c r="G132" s="35"/>
      <c r="H132" s="35"/>
      <c r="I132" s="122"/>
      <c r="J132" s="35"/>
      <c r="K132" s="35"/>
      <c r="L132" s="38"/>
      <c r="M132" s="262"/>
      <c r="N132" s="263"/>
      <c r="O132" s="70"/>
      <c r="P132" s="70"/>
      <c r="Q132" s="70"/>
      <c r="R132" s="70"/>
      <c r="S132" s="70"/>
      <c r="T132" s="71"/>
      <c r="U132" s="33"/>
      <c r="V132" s="33"/>
      <c r="W132" s="33"/>
      <c r="X132" s="33"/>
      <c r="Y132" s="33"/>
      <c r="Z132" s="33"/>
      <c r="AA132" s="33"/>
      <c r="AB132" s="33"/>
      <c r="AC132" s="33"/>
      <c r="AD132" s="33"/>
      <c r="AE132" s="33"/>
      <c r="AT132" s="16" t="s">
        <v>360</v>
      </c>
      <c r="AU132" s="16" t="s">
        <v>84</v>
      </c>
    </row>
    <row r="133" spans="1:65" s="2" customFormat="1" ht="16.5" customHeight="1">
      <c r="A133" s="33"/>
      <c r="B133" s="34"/>
      <c r="C133" s="200" t="s">
        <v>192</v>
      </c>
      <c r="D133" s="200" t="s">
        <v>162</v>
      </c>
      <c r="E133" s="201" t="s">
        <v>1506</v>
      </c>
      <c r="F133" s="202" t="s">
        <v>1473</v>
      </c>
      <c r="G133" s="203" t="s">
        <v>415</v>
      </c>
      <c r="H133" s="204">
        <v>1</v>
      </c>
      <c r="I133" s="205"/>
      <c r="J133" s="206">
        <f>ROUND(I133*H133,2)</f>
        <v>0</v>
      </c>
      <c r="K133" s="202" t="s">
        <v>1492</v>
      </c>
      <c r="L133" s="38"/>
      <c r="M133" s="207" t="s">
        <v>1</v>
      </c>
      <c r="N133" s="208" t="s">
        <v>42</v>
      </c>
      <c r="O133" s="70"/>
      <c r="P133" s="209">
        <f>O133*H133</f>
        <v>0</v>
      </c>
      <c r="Q133" s="209">
        <v>0</v>
      </c>
      <c r="R133" s="209">
        <f>Q133*H133</f>
        <v>0</v>
      </c>
      <c r="S133" s="209">
        <v>0</v>
      </c>
      <c r="T133" s="210">
        <f>S133*H133</f>
        <v>0</v>
      </c>
      <c r="U133" s="33"/>
      <c r="V133" s="33"/>
      <c r="W133" s="33"/>
      <c r="X133" s="33"/>
      <c r="Y133" s="33"/>
      <c r="Z133" s="33"/>
      <c r="AA133" s="33"/>
      <c r="AB133" s="33"/>
      <c r="AC133" s="33"/>
      <c r="AD133" s="33"/>
      <c r="AE133" s="33"/>
      <c r="AR133" s="211" t="s">
        <v>625</v>
      </c>
      <c r="AT133" s="211" t="s">
        <v>162</v>
      </c>
      <c r="AU133" s="211" t="s">
        <v>84</v>
      </c>
      <c r="AY133" s="16" t="s">
        <v>161</v>
      </c>
      <c r="BE133" s="212">
        <f>IF(N133="základní",J133,0)</f>
        <v>0</v>
      </c>
      <c r="BF133" s="212">
        <f>IF(N133="snížená",J133,0)</f>
        <v>0</v>
      </c>
      <c r="BG133" s="212">
        <f>IF(N133="zákl. přenesená",J133,0)</f>
        <v>0</v>
      </c>
      <c r="BH133" s="212">
        <f>IF(N133="sníž. přenesená",J133,0)</f>
        <v>0</v>
      </c>
      <c r="BI133" s="212">
        <f>IF(N133="nulová",J133,0)</f>
        <v>0</v>
      </c>
      <c r="BJ133" s="16" t="s">
        <v>84</v>
      </c>
      <c r="BK133" s="212">
        <f>ROUND(I133*H133,2)</f>
        <v>0</v>
      </c>
      <c r="BL133" s="16" t="s">
        <v>625</v>
      </c>
      <c r="BM133" s="211" t="s">
        <v>238</v>
      </c>
    </row>
    <row r="134" spans="1:65" s="2" customFormat="1" ht="16.5" customHeight="1">
      <c r="A134" s="33"/>
      <c r="B134" s="34"/>
      <c r="C134" s="200" t="s">
        <v>196</v>
      </c>
      <c r="D134" s="200" t="s">
        <v>162</v>
      </c>
      <c r="E134" s="201" t="s">
        <v>1507</v>
      </c>
      <c r="F134" s="202" t="s">
        <v>1508</v>
      </c>
      <c r="G134" s="203" t="s">
        <v>415</v>
      </c>
      <c r="H134" s="204">
        <v>1</v>
      </c>
      <c r="I134" s="205"/>
      <c r="J134" s="206">
        <f>ROUND(I134*H134,2)</f>
        <v>0</v>
      </c>
      <c r="K134" s="202" t="s">
        <v>1492</v>
      </c>
      <c r="L134" s="38"/>
      <c r="M134" s="207" t="s">
        <v>1</v>
      </c>
      <c r="N134" s="208" t="s">
        <v>42</v>
      </c>
      <c r="O134" s="70"/>
      <c r="P134" s="209">
        <f>O134*H134</f>
        <v>0</v>
      </c>
      <c r="Q134" s="209">
        <v>0</v>
      </c>
      <c r="R134" s="209">
        <f>Q134*H134</f>
        <v>0</v>
      </c>
      <c r="S134" s="209">
        <v>0</v>
      </c>
      <c r="T134" s="210">
        <f>S134*H134</f>
        <v>0</v>
      </c>
      <c r="U134" s="33"/>
      <c r="V134" s="33"/>
      <c r="W134" s="33"/>
      <c r="X134" s="33"/>
      <c r="Y134" s="33"/>
      <c r="Z134" s="33"/>
      <c r="AA134" s="33"/>
      <c r="AB134" s="33"/>
      <c r="AC134" s="33"/>
      <c r="AD134" s="33"/>
      <c r="AE134" s="33"/>
      <c r="AR134" s="211" t="s">
        <v>625</v>
      </c>
      <c r="AT134" s="211" t="s">
        <v>162</v>
      </c>
      <c r="AU134" s="211" t="s">
        <v>84</v>
      </c>
      <c r="AY134" s="16" t="s">
        <v>161</v>
      </c>
      <c r="BE134" s="212">
        <f>IF(N134="základní",J134,0)</f>
        <v>0</v>
      </c>
      <c r="BF134" s="212">
        <f>IF(N134="snížená",J134,0)</f>
        <v>0</v>
      </c>
      <c r="BG134" s="212">
        <f>IF(N134="zákl. přenesená",J134,0)</f>
        <v>0</v>
      </c>
      <c r="BH134" s="212">
        <f>IF(N134="sníž. přenesená",J134,0)</f>
        <v>0</v>
      </c>
      <c r="BI134" s="212">
        <f>IF(N134="nulová",J134,0)</f>
        <v>0</v>
      </c>
      <c r="BJ134" s="16" t="s">
        <v>84</v>
      </c>
      <c r="BK134" s="212">
        <f>ROUND(I134*H134,2)</f>
        <v>0</v>
      </c>
      <c r="BL134" s="16" t="s">
        <v>625</v>
      </c>
      <c r="BM134" s="211" t="s">
        <v>204</v>
      </c>
    </row>
    <row r="135" spans="1:65" s="2" customFormat="1" ht="16.5" customHeight="1">
      <c r="A135" s="33"/>
      <c r="B135" s="34"/>
      <c r="C135" s="200" t="s">
        <v>159</v>
      </c>
      <c r="D135" s="200" t="s">
        <v>162</v>
      </c>
      <c r="E135" s="201" t="s">
        <v>1509</v>
      </c>
      <c r="F135" s="202" t="s">
        <v>1510</v>
      </c>
      <c r="G135" s="203" t="s">
        <v>415</v>
      </c>
      <c r="H135" s="204">
        <v>1</v>
      </c>
      <c r="I135" s="205"/>
      <c r="J135" s="206">
        <f>ROUND(I135*H135,2)</f>
        <v>0</v>
      </c>
      <c r="K135" s="202" t="s">
        <v>1492</v>
      </c>
      <c r="L135" s="38"/>
      <c r="M135" s="207" t="s">
        <v>1</v>
      </c>
      <c r="N135" s="208" t="s">
        <v>42</v>
      </c>
      <c r="O135" s="70"/>
      <c r="P135" s="209">
        <f>O135*H135</f>
        <v>0</v>
      </c>
      <c r="Q135" s="209">
        <v>0</v>
      </c>
      <c r="R135" s="209">
        <f>Q135*H135</f>
        <v>0</v>
      </c>
      <c r="S135" s="209">
        <v>0</v>
      </c>
      <c r="T135" s="210">
        <f>S135*H135</f>
        <v>0</v>
      </c>
      <c r="U135" s="33"/>
      <c r="V135" s="33"/>
      <c r="W135" s="33"/>
      <c r="X135" s="33"/>
      <c r="Y135" s="33"/>
      <c r="Z135" s="33"/>
      <c r="AA135" s="33"/>
      <c r="AB135" s="33"/>
      <c r="AC135" s="33"/>
      <c r="AD135" s="33"/>
      <c r="AE135" s="33"/>
      <c r="AR135" s="211" t="s">
        <v>625</v>
      </c>
      <c r="AT135" s="211" t="s">
        <v>162</v>
      </c>
      <c r="AU135" s="211" t="s">
        <v>84</v>
      </c>
      <c r="AY135" s="16" t="s">
        <v>161</v>
      </c>
      <c r="BE135" s="212">
        <f>IF(N135="základní",J135,0)</f>
        <v>0</v>
      </c>
      <c r="BF135" s="212">
        <f>IF(N135="snížená",J135,0)</f>
        <v>0</v>
      </c>
      <c r="BG135" s="212">
        <f>IF(N135="zákl. přenesená",J135,0)</f>
        <v>0</v>
      </c>
      <c r="BH135" s="212">
        <f>IF(N135="sníž. přenesená",J135,0)</f>
        <v>0</v>
      </c>
      <c r="BI135" s="212">
        <f>IF(N135="nulová",J135,0)</f>
        <v>0</v>
      </c>
      <c r="BJ135" s="16" t="s">
        <v>84</v>
      </c>
      <c r="BK135" s="212">
        <f>ROUND(I135*H135,2)</f>
        <v>0</v>
      </c>
      <c r="BL135" s="16" t="s">
        <v>625</v>
      </c>
      <c r="BM135" s="211" t="s">
        <v>257</v>
      </c>
    </row>
    <row r="136" spans="1:65" s="2" customFormat="1" ht="16.5" customHeight="1">
      <c r="A136" s="33"/>
      <c r="B136" s="34"/>
      <c r="C136" s="200" t="s">
        <v>216</v>
      </c>
      <c r="D136" s="200" t="s">
        <v>162</v>
      </c>
      <c r="E136" s="201" t="s">
        <v>1511</v>
      </c>
      <c r="F136" s="202" t="s">
        <v>1512</v>
      </c>
      <c r="G136" s="203" t="s">
        <v>415</v>
      </c>
      <c r="H136" s="204">
        <v>1</v>
      </c>
      <c r="I136" s="205"/>
      <c r="J136" s="206">
        <f>ROUND(I136*H136,2)</f>
        <v>0</v>
      </c>
      <c r="K136" s="202" t="s">
        <v>1492</v>
      </c>
      <c r="L136" s="38"/>
      <c r="M136" s="207" t="s">
        <v>1</v>
      </c>
      <c r="N136" s="208" t="s">
        <v>42</v>
      </c>
      <c r="O136" s="70"/>
      <c r="P136" s="209">
        <f>O136*H136</f>
        <v>0</v>
      </c>
      <c r="Q136" s="209">
        <v>0</v>
      </c>
      <c r="R136" s="209">
        <f>Q136*H136</f>
        <v>0</v>
      </c>
      <c r="S136" s="209">
        <v>0</v>
      </c>
      <c r="T136" s="210">
        <f>S136*H136</f>
        <v>0</v>
      </c>
      <c r="U136" s="33"/>
      <c r="V136" s="33"/>
      <c r="W136" s="33"/>
      <c r="X136" s="33"/>
      <c r="Y136" s="33"/>
      <c r="Z136" s="33"/>
      <c r="AA136" s="33"/>
      <c r="AB136" s="33"/>
      <c r="AC136" s="33"/>
      <c r="AD136" s="33"/>
      <c r="AE136" s="33"/>
      <c r="AR136" s="211" t="s">
        <v>625</v>
      </c>
      <c r="AT136" s="211" t="s">
        <v>162</v>
      </c>
      <c r="AU136" s="211" t="s">
        <v>84</v>
      </c>
      <c r="AY136" s="16" t="s">
        <v>161</v>
      </c>
      <c r="BE136" s="212">
        <f>IF(N136="základní",J136,0)</f>
        <v>0</v>
      </c>
      <c r="BF136" s="212">
        <f>IF(N136="snížená",J136,0)</f>
        <v>0</v>
      </c>
      <c r="BG136" s="212">
        <f>IF(N136="zákl. přenesená",J136,0)</f>
        <v>0</v>
      </c>
      <c r="BH136" s="212">
        <f>IF(N136="sníž. přenesená",J136,0)</f>
        <v>0</v>
      </c>
      <c r="BI136" s="212">
        <f>IF(N136="nulová",J136,0)</f>
        <v>0</v>
      </c>
      <c r="BJ136" s="16" t="s">
        <v>84</v>
      </c>
      <c r="BK136" s="212">
        <f>ROUND(I136*H136,2)</f>
        <v>0</v>
      </c>
      <c r="BL136" s="16" t="s">
        <v>625</v>
      </c>
      <c r="BM136" s="211" t="s">
        <v>270</v>
      </c>
    </row>
    <row r="137" spans="2:63" s="11" customFormat="1" ht="25.95" customHeight="1">
      <c r="B137" s="186"/>
      <c r="C137" s="187"/>
      <c r="D137" s="188" t="s">
        <v>76</v>
      </c>
      <c r="E137" s="189" t="s">
        <v>2</v>
      </c>
      <c r="F137" s="189" t="s">
        <v>1513</v>
      </c>
      <c r="G137" s="187"/>
      <c r="H137" s="187"/>
      <c r="I137" s="190"/>
      <c r="J137" s="191">
        <f>BK137</f>
        <v>0</v>
      </c>
      <c r="K137" s="187"/>
      <c r="L137" s="192"/>
      <c r="M137" s="193"/>
      <c r="N137" s="194"/>
      <c r="O137" s="194"/>
      <c r="P137" s="195">
        <f>SUM(P138:P150)</f>
        <v>0</v>
      </c>
      <c r="Q137" s="194"/>
      <c r="R137" s="195">
        <f>SUM(R138:R150)</f>
        <v>0</v>
      </c>
      <c r="S137" s="194"/>
      <c r="T137" s="196">
        <f>SUM(T138:T150)</f>
        <v>0</v>
      </c>
      <c r="AR137" s="197" t="s">
        <v>177</v>
      </c>
      <c r="AT137" s="198" t="s">
        <v>76</v>
      </c>
      <c r="AU137" s="198" t="s">
        <v>77</v>
      </c>
      <c r="AY137" s="197" t="s">
        <v>161</v>
      </c>
      <c r="BK137" s="199">
        <f>SUM(BK138:BK150)</f>
        <v>0</v>
      </c>
    </row>
    <row r="138" spans="1:65" s="2" customFormat="1" ht="16.5" customHeight="1">
      <c r="A138" s="33"/>
      <c r="B138" s="34"/>
      <c r="C138" s="200" t="s">
        <v>222</v>
      </c>
      <c r="D138" s="200" t="s">
        <v>162</v>
      </c>
      <c r="E138" s="201" t="s">
        <v>1425</v>
      </c>
      <c r="F138" s="202" t="s">
        <v>1514</v>
      </c>
      <c r="G138" s="203" t="s">
        <v>415</v>
      </c>
      <c r="H138" s="204">
        <v>1</v>
      </c>
      <c r="I138" s="205"/>
      <c r="J138" s="206">
        <f>ROUND(I138*H138,2)</f>
        <v>0</v>
      </c>
      <c r="K138" s="202" t="s">
        <v>1492</v>
      </c>
      <c r="L138" s="38"/>
      <c r="M138" s="207" t="s">
        <v>1</v>
      </c>
      <c r="N138" s="208" t="s">
        <v>42</v>
      </c>
      <c r="O138" s="70"/>
      <c r="P138" s="209">
        <f>O138*H138</f>
        <v>0</v>
      </c>
      <c r="Q138" s="209">
        <v>0</v>
      </c>
      <c r="R138" s="209">
        <f>Q138*H138</f>
        <v>0</v>
      </c>
      <c r="S138" s="209">
        <v>0</v>
      </c>
      <c r="T138" s="210">
        <f>S138*H138</f>
        <v>0</v>
      </c>
      <c r="U138" s="33"/>
      <c r="V138" s="33"/>
      <c r="W138" s="33"/>
      <c r="X138" s="33"/>
      <c r="Y138" s="33"/>
      <c r="Z138" s="33"/>
      <c r="AA138" s="33"/>
      <c r="AB138" s="33"/>
      <c r="AC138" s="33"/>
      <c r="AD138" s="33"/>
      <c r="AE138" s="33"/>
      <c r="AR138" s="211" t="s">
        <v>625</v>
      </c>
      <c r="AT138" s="211" t="s">
        <v>162</v>
      </c>
      <c r="AU138" s="211" t="s">
        <v>84</v>
      </c>
      <c r="AY138" s="16" t="s">
        <v>161</v>
      </c>
      <c r="BE138" s="212">
        <f>IF(N138="základní",J138,0)</f>
        <v>0</v>
      </c>
      <c r="BF138" s="212">
        <f>IF(N138="snížená",J138,0)</f>
        <v>0</v>
      </c>
      <c r="BG138" s="212">
        <f>IF(N138="zákl. přenesená",J138,0)</f>
        <v>0</v>
      </c>
      <c r="BH138" s="212">
        <f>IF(N138="sníž. přenesená",J138,0)</f>
        <v>0</v>
      </c>
      <c r="BI138" s="212">
        <f>IF(N138="nulová",J138,0)</f>
        <v>0</v>
      </c>
      <c r="BJ138" s="16" t="s">
        <v>84</v>
      </c>
      <c r="BK138" s="212">
        <f>ROUND(I138*H138,2)</f>
        <v>0</v>
      </c>
      <c r="BL138" s="16" t="s">
        <v>625</v>
      </c>
      <c r="BM138" s="211" t="s">
        <v>277</v>
      </c>
    </row>
    <row r="139" spans="1:47" s="2" customFormat="1" ht="28.8">
      <c r="A139" s="33"/>
      <c r="B139" s="34"/>
      <c r="C139" s="35"/>
      <c r="D139" s="215" t="s">
        <v>360</v>
      </c>
      <c r="E139" s="35"/>
      <c r="F139" s="261" t="s">
        <v>1515</v>
      </c>
      <c r="G139" s="35"/>
      <c r="H139" s="35"/>
      <c r="I139" s="122"/>
      <c r="J139" s="35"/>
      <c r="K139" s="35"/>
      <c r="L139" s="38"/>
      <c r="M139" s="262"/>
      <c r="N139" s="263"/>
      <c r="O139" s="70"/>
      <c r="P139" s="70"/>
      <c r="Q139" s="70"/>
      <c r="R139" s="70"/>
      <c r="S139" s="70"/>
      <c r="T139" s="71"/>
      <c r="U139" s="33"/>
      <c r="V139" s="33"/>
      <c r="W139" s="33"/>
      <c r="X139" s="33"/>
      <c r="Y139" s="33"/>
      <c r="Z139" s="33"/>
      <c r="AA139" s="33"/>
      <c r="AB139" s="33"/>
      <c r="AC139" s="33"/>
      <c r="AD139" s="33"/>
      <c r="AE139" s="33"/>
      <c r="AT139" s="16" t="s">
        <v>360</v>
      </c>
      <c r="AU139" s="16" t="s">
        <v>84</v>
      </c>
    </row>
    <row r="140" spans="1:65" s="2" customFormat="1" ht="16.5" customHeight="1">
      <c r="A140" s="33"/>
      <c r="B140" s="34"/>
      <c r="C140" s="200" t="s">
        <v>228</v>
      </c>
      <c r="D140" s="200" t="s">
        <v>162</v>
      </c>
      <c r="E140" s="201" t="s">
        <v>1428</v>
      </c>
      <c r="F140" s="202" t="s">
        <v>1516</v>
      </c>
      <c r="G140" s="203" t="s">
        <v>415</v>
      </c>
      <c r="H140" s="204">
        <v>1</v>
      </c>
      <c r="I140" s="205"/>
      <c r="J140" s="206">
        <f>ROUND(I140*H140,2)</f>
        <v>0</v>
      </c>
      <c r="K140" s="202" t="s">
        <v>1492</v>
      </c>
      <c r="L140" s="38"/>
      <c r="M140" s="207" t="s">
        <v>1</v>
      </c>
      <c r="N140" s="208" t="s">
        <v>42</v>
      </c>
      <c r="O140" s="70"/>
      <c r="P140" s="209">
        <f>O140*H140</f>
        <v>0</v>
      </c>
      <c r="Q140" s="209">
        <v>0</v>
      </c>
      <c r="R140" s="209">
        <f>Q140*H140</f>
        <v>0</v>
      </c>
      <c r="S140" s="209">
        <v>0</v>
      </c>
      <c r="T140" s="210">
        <f>S140*H140</f>
        <v>0</v>
      </c>
      <c r="U140" s="33"/>
      <c r="V140" s="33"/>
      <c r="W140" s="33"/>
      <c r="X140" s="33"/>
      <c r="Y140" s="33"/>
      <c r="Z140" s="33"/>
      <c r="AA140" s="33"/>
      <c r="AB140" s="33"/>
      <c r="AC140" s="33"/>
      <c r="AD140" s="33"/>
      <c r="AE140" s="33"/>
      <c r="AR140" s="211" t="s">
        <v>625</v>
      </c>
      <c r="AT140" s="211" t="s">
        <v>162</v>
      </c>
      <c r="AU140" s="211" t="s">
        <v>84</v>
      </c>
      <c r="AY140" s="16" t="s">
        <v>161</v>
      </c>
      <c r="BE140" s="212">
        <f>IF(N140="základní",J140,0)</f>
        <v>0</v>
      </c>
      <c r="BF140" s="212">
        <f>IF(N140="snížená",J140,0)</f>
        <v>0</v>
      </c>
      <c r="BG140" s="212">
        <f>IF(N140="zákl. přenesená",J140,0)</f>
        <v>0</v>
      </c>
      <c r="BH140" s="212">
        <f>IF(N140="sníž. přenesená",J140,0)</f>
        <v>0</v>
      </c>
      <c r="BI140" s="212">
        <f>IF(N140="nulová",J140,0)</f>
        <v>0</v>
      </c>
      <c r="BJ140" s="16" t="s">
        <v>84</v>
      </c>
      <c r="BK140" s="212">
        <f>ROUND(I140*H140,2)</f>
        <v>0</v>
      </c>
      <c r="BL140" s="16" t="s">
        <v>625</v>
      </c>
      <c r="BM140" s="211" t="s">
        <v>288</v>
      </c>
    </row>
    <row r="141" spans="1:47" s="2" customFormat="1" ht="19.2">
      <c r="A141" s="33"/>
      <c r="B141" s="34"/>
      <c r="C141" s="35"/>
      <c r="D141" s="215" t="s">
        <v>360</v>
      </c>
      <c r="E141" s="35"/>
      <c r="F141" s="261" t="s">
        <v>1517</v>
      </c>
      <c r="G141" s="35"/>
      <c r="H141" s="35"/>
      <c r="I141" s="122"/>
      <c r="J141" s="35"/>
      <c r="K141" s="35"/>
      <c r="L141" s="38"/>
      <c r="M141" s="262"/>
      <c r="N141" s="263"/>
      <c r="O141" s="70"/>
      <c r="P141" s="70"/>
      <c r="Q141" s="70"/>
      <c r="R141" s="70"/>
      <c r="S141" s="70"/>
      <c r="T141" s="71"/>
      <c r="U141" s="33"/>
      <c r="V141" s="33"/>
      <c r="W141" s="33"/>
      <c r="X141" s="33"/>
      <c r="Y141" s="33"/>
      <c r="Z141" s="33"/>
      <c r="AA141" s="33"/>
      <c r="AB141" s="33"/>
      <c r="AC141" s="33"/>
      <c r="AD141" s="33"/>
      <c r="AE141" s="33"/>
      <c r="AT141" s="16" t="s">
        <v>360</v>
      </c>
      <c r="AU141" s="16" t="s">
        <v>84</v>
      </c>
    </row>
    <row r="142" spans="1:65" s="2" customFormat="1" ht="16.5" customHeight="1">
      <c r="A142" s="33"/>
      <c r="B142" s="34"/>
      <c r="C142" s="200" t="s">
        <v>234</v>
      </c>
      <c r="D142" s="200" t="s">
        <v>162</v>
      </c>
      <c r="E142" s="201" t="s">
        <v>1431</v>
      </c>
      <c r="F142" s="202" t="s">
        <v>1518</v>
      </c>
      <c r="G142" s="203" t="s">
        <v>415</v>
      </c>
      <c r="H142" s="204">
        <v>1</v>
      </c>
      <c r="I142" s="205"/>
      <c r="J142" s="206">
        <f>ROUND(I142*H142,2)</f>
        <v>0</v>
      </c>
      <c r="K142" s="202" t="s">
        <v>1492</v>
      </c>
      <c r="L142" s="38"/>
      <c r="M142" s="207" t="s">
        <v>1</v>
      </c>
      <c r="N142" s="208" t="s">
        <v>42</v>
      </c>
      <c r="O142" s="70"/>
      <c r="P142" s="209">
        <f>O142*H142</f>
        <v>0</v>
      </c>
      <c r="Q142" s="209">
        <v>0</v>
      </c>
      <c r="R142" s="209">
        <f>Q142*H142</f>
        <v>0</v>
      </c>
      <c r="S142" s="209">
        <v>0</v>
      </c>
      <c r="T142" s="210">
        <f>S142*H142</f>
        <v>0</v>
      </c>
      <c r="U142" s="33"/>
      <c r="V142" s="33"/>
      <c r="W142" s="33"/>
      <c r="X142" s="33"/>
      <c r="Y142" s="33"/>
      <c r="Z142" s="33"/>
      <c r="AA142" s="33"/>
      <c r="AB142" s="33"/>
      <c r="AC142" s="33"/>
      <c r="AD142" s="33"/>
      <c r="AE142" s="33"/>
      <c r="AR142" s="211" t="s">
        <v>625</v>
      </c>
      <c r="AT142" s="211" t="s">
        <v>162</v>
      </c>
      <c r="AU142" s="211" t="s">
        <v>84</v>
      </c>
      <c r="AY142" s="16" t="s">
        <v>161</v>
      </c>
      <c r="BE142" s="212">
        <f>IF(N142="základní",J142,0)</f>
        <v>0</v>
      </c>
      <c r="BF142" s="212">
        <f>IF(N142="snížená",J142,0)</f>
        <v>0</v>
      </c>
      <c r="BG142" s="212">
        <f>IF(N142="zákl. přenesená",J142,0)</f>
        <v>0</v>
      </c>
      <c r="BH142" s="212">
        <f>IF(N142="sníž. přenesená",J142,0)</f>
        <v>0</v>
      </c>
      <c r="BI142" s="212">
        <f>IF(N142="nulová",J142,0)</f>
        <v>0</v>
      </c>
      <c r="BJ142" s="16" t="s">
        <v>84</v>
      </c>
      <c r="BK142" s="212">
        <f>ROUND(I142*H142,2)</f>
        <v>0</v>
      </c>
      <c r="BL142" s="16" t="s">
        <v>625</v>
      </c>
      <c r="BM142" s="211" t="s">
        <v>298</v>
      </c>
    </row>
    <row r="143" spans="1:47" s="2" customFormat="1" ht="19.2">
      <c r="A143" s="33"/>
      <c r="B143" s="34"/>
      <c r="C143" s="35"/>
      <c r="D143" s="215" t="s">
        <v>360</v>
      </c>
      <c r="E143" s="35"/>
      <c r="F143" s="261" t="s">
        <v>1519</v>
      </c>
      <c r="G143" s="35"/>
      <c r="H143" s="35"/>
      <c r="I143" s="122"/>
      <c r="J143" s="35"/>
      <c r="K143" s="35"/>
      <c r="L143" s="38"/>
      <c r="M143" s="262"/>
      <c r="N143" s="263"/>
      <c r="O143" s="70"/>
      <c r="P143" s="70"/>
      <c r="Q143" s="70"/>
      <c r="R143" s="70"/>
      <c r="S143" s="70"/>
      <c r="T143" s="71"/>
      <c r="U143" s="33"/>
      <c r="V143" s="33"/>
      <c r="W143" s="33"/>
      <c r="X143" s="33"/>
      <c r="Y143" s="33"/>
      <c r="Z143" s="33"/>
      <c r="AA143" s="33"/>
      <c r="AB143" s="33"/>
      <c r="AC143" s="33"/>
      <c r="AD143" s="33"/>
      <c r="AE143" s="33"/>
      <c r="AT143" s="16" t="s">
        <v>360</v>
      </c>
      <c r="AU143" s="16" t="s">
        <v>84</v>
      </c>
    </row>
    <row r="144" spans="1:65" s="2" customFormat="1" ht="16.5" customHeight="1">
      <c r="A144" s="33"/>
      <c r="B144" s="34"/>
      <c r="C144" s="200" t="s">
        <v>238</v>
      </c>
      <c r="D144" s="200" t="s">
        <v>162</v>
      </c>
      <c r="E144" s="201" t="s">
        <v>1434</v>
      </c>
      <c r="F144" s="202" t="s">
        <v>1520</v>
      </c>
      <c r="G144" s="203" t="s">
        <v>415</v>
      </c>
      <c r="H144" s="204">
        <v>1</v>
      </c>
      <c r="I144" s="205"/>
      <c r="J144" s="206">
        <f>ROUND(I144*H144,2)</f>
        <v>0</v>
      </c>
      <c r="K144" s="202" t="s">
        <v>1492</v>
      </c>
      <c r="L144" s="38"/>
      <c r="M144" s="207" t="s">
        <v>1</v>
      </c>
      <c r="N144" s="208" t="s">
        <v>42</v>
      </c>
      <c r="O144" s="70"/>
      <c r="P144" s="209">
        <f>O144*H144</f>
        <v>0</v>
      </c>
      <c r="Q144" s="209">
        <v>0</v>
      </c>
      <c r="R144" s="209">
        <f>Q144*H144</f>
        <v>0</v>
      </c>
      <c r="S144" s="209">
        <v>0</v>
      </c>
      <c r="T144" s="210">
        <f>S144*H144</f>
        <v>0</v>
      </c>
      <c r="U144" s="33"/>
      <c r="V144" s="33"/>
      <c r="W144" s="33"/>
      <c r="X144" s="33"/>
      <c r="Y144" s="33"/>
      <c r="Z144" s="33"/>
      <c r="AA144" s="33"/>
      <c r="AB144" s="33"/>
      <c r="AC144" s="33"/>
      <c r="AD144" s="33"/>
      <c r="AE144" s="33"/>
      <c r="AR144" s="211" t="s">
        <v>625</v>
      </c>
      <c r="AT144" s="211" t="s">
        <v>162</v>
      </c>
      <c r="AU144" s="211" t="s">
        <v>84</v>
      </c>
      <c r="AY144" s="16" t="s">
        <v>161</v>
      </c>
      <c r="BE144" s="212">
        <f>IF(N144="základní",J144,0)</f>
        <v>0</v>
      </c>
      <c r="BF144" s="212">
        <f>IF(N144="snížená",J144,0)</f>
        <v>0</v>
      </c>
      <c r="BG144" s="212">
        <f>IF(N144="zákl. přenesená",J144,0)</f>
        <v>0</v>
      </c>
      <c r="BH144" s="212">
        <f>IF(N144="sníž. přenesená",J144,0)</f>
        <v>0</v>
      </c>
      <c r="BI144" s="212">
        <f>IF(N144="nulová",J144,0)</f>
        <v>0</v>
      </c>
      <c r="BJ144" s="16" t="s">
        <v>84</v>
      </c>
      <c r="BK144" s="212">
        <f>ROUND(I144*H144,2)</f>
        <v>0</v>
      </c>
      <c r="BL144" s="16" t="s">
        <v>625</v>
      </c>
      <c r="BM144" s="211" t="s">
        <v>440</v>
      </c>
    </row>
    <row r="145" spans="1:47" s="2" customFormat="1" ht="38.4">
      <c r="A145" s="33"/>
      <c r="B145" s="34"/>
      <c r="C145" s="35"/>
      <c r="D145" s="215" t="s">
        <v>360</v>
      </c>
      <c r="E145" s="35"/>
      <c r="F145" s="261" t="s">
        <v>1521</v>
      </c>
      <c r="G145" s="35"/>
      <c r="H145" s="35"/>
      <c r="I145" s="122"/>
      <c r="J145" s="35"/>
      <c r="K145" s="35"/>
      <c r="L145" s="38"/>
      <c r="M145" s="262"/>
      <c r="N145" s="263"/>
      <c r="O145" s="70"/>
      <c r="P145" s="70"/>
      <c r="Q145" s="70"/>
      <c r="R145" s="70"/>
      <c r="S145" s="70"/>
      <c r="T145" s="71"/>
      <c r="U145" s="33"/>
      <c r="V145" s="33"/>
      <c r="W145" s="33"/>
      <c r="X145" s="33"/>
      <c r="Y145" s="33"/>
      <c r="Z145" s="33"/>
      <c r="AA145" s="33"/>
      <c r="AB145" s="33"/>
      <c r="AC145" s="33"/>
      <c r="AD145" s="33"/>
      <c r="AE145" s="33"/>
      <c r="AT145" s="16" t="s">
        <v>360</v>
      </c>
      <c r="AU145" s="16" t="s">
        <v>84</v>
      </c>
    </row>
    <row r="146" spans="1:65" s="2" customFormat="1" ht="16.5" customHeight="1">
      <c r="A146" s="33"/>
      <c r="B146" s="34"/>
      <c r="C146" s="200" t="s">
        <v>8</v>
      </c>
      <c r="D146" s="200" t="s">
        <v>162</v>
      </c>
      <c r="E146" s="201" t="s">
        <v>1436</v>
      </c>
      <c r="F146" s="202" t="s">
        <v>1522</v>
      </c>
      <c r="G146" s="203" t="s">
        <v>415</v>
      </c>
      <c r="H146" s="204">
        <v>1</v>
      </c>
      <c r="I146" s="205"/>
      <c r="J146" s="206">
        <f>ROUND(I146*H146,2)</f>
        <v>0</v>
      </c>
      <c r="K146" s="202" t="s">
        <v>1492</v>
      </c>
      <c r="L146" s="38"/>
      <c r="M146" s="207" t="s">
        <v>1</v>
      </c>
      <c r="N146" s="208" t="s">
        <v>42</v>
      </c>
      <c r="O146" s="70"/>
      <c r="P146" s="209">
        <f>O146*H146</f>
        <v>0</v>
      </c>
      <c r="Q146" s="209">
        <v>0</v>
      </c>
      <c r="R146" s="209">
        <f>Q146*H146</f>
        <v>0</v>
      </c>
      <c r="S146" s="209">
        <v>0</v>
      </c>
      <c r="T146" s="210">
        <f>S146*H146</f>
        <v>0</v>
      </c>
      <c r="U146" s="33"/>
      <c r="V146" s="33"/>
      <c r="W146" s="33"/>
      <c r="X146" s="33"/>
      <c r="Y146" s="33"/>
      <c r="Z146" s="33"/>
      <c r="AA146" s="33"/>
      <c r="AB146" s="33"/>
      <c r="AC146" s="33"/>
      <c r="AD146" s="33"/>
      <c r="AE146" s="33"/>
      <c r="AR146" s="211" t="s">
        <v>625</v>
      </c>
      <c r="AT146" s="211" t="s">
        <v>162</v>
      </c>
      <c r="AU146" s="211" t="s">
        <v>84</v>
      </c>
      <c r="AY146" s="16" t="s">
        <v>161</v>
      </c>
      <c r="BE146" s="212">
        <f>IF(N146="základní",J146,0)</f>
        <v>0</v>
      </c>
      <c r="BF146" s="212">
        <f>IF(N146="snížená",J146,0)</f>
        <v>0</v>
      </c>
      <c r="BG146" s="212">
        <f>IF(N146="zákl. přenesená",J146,0)</f>
        <v>0</v>
      </c>
      <c r="BH146" s="212">
        <f>IF(N146="sníž. přenesená",J146,0)</f>
        <v>0</v>
      </c>
      <c r="BI146" s="212">
        <f>IF(N146="nulová",J146,0)</f>
        <v>0</v>
      </c>
      <c r="BJ146" s="16" t="s">
        <v>84</v>
      </c>
      <c r="BK146" s="212">
        <f>ROUND(I146*H146,2)</f>
        <v>0</v>
      </c>
      <c r="BL146" s="16" t="s">
        <v>625</v>
      </c>
      <c r="BM146" s="211" t="s">
        <v>452</v>
      </c>
    </row>
    <row r="147" spans="1:47" s="2" customFormat="1" ht="19.2">
      <c r="A147" s="33"/>
      <c r="B147" s="34"/>
      <c r="C147" s="35"/>
      <c r="D147" s="215" t="s">
        <v>360</v>
      </c>
      <c r="E147" s="35"/>
      <c r="F147" s="261" t="s">
        <v>1523</v>
      </c>
      <c r="G147" s="35"/>
      <c r="H147" s="35"/>
      <c r="I147" s="122"/>
      <c r="J147" s="35"/>
      <c r="K147" s="35"/>
      <c r="L147" s="38"/>
      <c r="M147" s="262"/>
      <c r="N147" s="263"/>
      <c r="O147" s="70"/>
      <c r="P147" s="70"/>
      <c r="Q147" s="70"/>
      <c r="R147" s="70"/>
      <c r="S147" s="70"/>
      <c r="T147" s="71"/>
      <c r="U147" s="33"/>
      <c r="V147" s="33"/>
      <c r="W147" s="33"/>
      <c r="X147" s="33"/>
      <c r="Y147" s="33"/>
      <c r="Z147" s="33"/>
      <c r="AA147" s="33"/>
      <c r="AB147" s="33"/>
      <c r="AC147" s="33"/>
      <c r="AD147" s="33"/>
      <c r="AE147" s="33"/>
      <c r="AT147" s="16" t="s">
        <v>360</v>
      </c>
      <c r="AU147" s="16" t="s">
        <v>84</v>
      </c>
    </row>
    <row r="148" spans="1:65" s="2" customFormat="1" ht="16.5" customHeight="1">
      <c r="A148" s="33"/>
      <c r="B148" s="34"/>
      <c r="C148" s="200" t="s">
        <v>204</v>
      </c>
      <c r="D148" s="200" t="s">
        <v>162</v>
      </c>
      <c r="E148" s="201" t="s">
        <v>1442</v>
      </c>
      <c r="F148" s="202" t="s">
        <v>1473</v>
      </c>
      <c r="G148" s="203" t="s">
        <v>415</v>
      </c>
      <c r="H148" s="204">
        <v>1</v>
      </c>
      <c r="I148" s="205"/>
      <c r="J148" s="206">
        <f>ROUND(I148*H148,2)</f>
        <v>0</v>
      </c>
      <c r="K148" s="202" t="s">
        <v>1492</v>
      </c>
      <c r="L148" s="38"/>
      <c r="M148" s="207" t="s">
        <v>1</v>
      </c>
      <c r="N148" s="208" t="s">
        <v>42</v>
      </c>
      <c r="O148" s="70"/>
      <c r="P148" s="209">
        <f>O148*H148</f>
        <v>0</v>
      </c>
      <c r="Q148" s="209">
        <v>0</v>
      </c>
      <c r="R148" s="209">
        <f>Q148*H148</f>
        <v>0</v>
      </c>
      <c r="S148" s="209">
        <v>0</v>
      </c>
      <c r="T148" s="210">
        <f>S148*H148</f>
        <v>0</v>
      </c>
      <c r="U148" s="33"/>
      <c r="V148" s="33"/>
      <c r="W148" s="33"/>
      <c r="X148" s="33"/>
      <c r="Y148" s="33"/>
      <c r="Z148" s="33"/>
      <c r="AA148" s="33"/>
      <c r="AB148" s="33"/>
      <c r="AC148" s="33"/>
      <c r="AD148" s="33"/>
      <c r="AE148" s="33"/>
      <c r="AR148" s="211" t="s">
        <v>625</v>
      </c>
      <c r="AT148" s="211" t="s">
        <v>162</v>
      </c>
      <c r="AU148" s="211" t="s">
        <v>84</v>
      </c>
      <c r="AY148" s="16" t="s">
        <v>161</v>
      </c>
      <c r="BE148" s="212">
        <f>IF(N148="základní",J148,0)</f>
        <v>0</v>
      </c>
      <c r="BF148" s="212">
        <f>IF(N148="snížená",J148,0)</f>
        <v>0</v>
      </c>
      <c r="BG148" s="212">
        <f>IF(N148="zákl. přenesená",J148,0)</f>
        <v>0</v>
      </c>
      <c r="BH148" s="212">
        <f>IF(N148="sníž. přenesená",J148,0)</f>
        <v>0</v>
      </c>
      <c r="BI148" s="212">
        <f>IF(N148="nulová",J148,0)</f>
        <v>0</v>
      </c>
      <c r="BJ148" s="16" t="s">
        <v>84</v>
      </c>
      <c r="BK148" s="212">
        <f>ROUND(I148*H148,2)</f>
        <v>0</v>
      </c>
      <c r="BL148" s="16" t="s">
        <v>625</v>
      </c>
      <c r="BM148" s="211" t="s">
        <v>350</v>
      </c>
    </row>
    <row r="149" spans="1:65" s="2" customFormat="1" ht="16.5" customHeight="1">
      <c r="A149" s="33"/>
      <c r="B149" s="34"/>
      <c r="C149" s="200" t="s">
        <v>253</v>
      </c>
      <c r="D149" s="200" t="s">
        <v>162</v>
      </c>
      <c r="E149" s="201" t="s">
        <v>1445</v>
      </c>
      <c r="F149" s="202" t="s">
        <v>1524</v>
      </c>
      <c r="G149" s="203" t="s">
        <v>415</v>
      </c>
      <c r="H149" s="204">
        <v>1</v>
      </c>
      <c r="I149" s="205"/>
      <c r="J149" s="206">
        <f>ROUND(I149*H149,2)</f>
        <v>0</v>
      </c>
      <c r="K149" s="202" t="s">
        <v>1492</v>
      </c>
      <c r="L149" s="38"/>
      <c r="M149" s="207" t="s">
        <v>1</v>
      </c>
      <c r="N149" s="208" t="s">
        <v>42</v>
      </c>
      <c r="O149" s="70"/>
      <c r="P149" s="209">
        <f>O149*H149</f>
        <v>0</v>
      </c>
      <c r="Q149" s="209">
        <v>0</v>
      </c>
      <c r="R149" s="209">
        <f>Q149*H149</f>
        <v>0</v>
      </c>
      <c r="S149" s="209">
        <v>0</v>
      </c>
      <c r="T149" s="210">
        <f>S149*H149</f>
        <v>0</v>
      </c>
      <c r="U149" s="33"/>
      <c r="V149" s="33"/>
      <c r="W149" s="33"/>
      <c r="X149" s="33"/>
      <c r="Y149" s="33"/>
      <c r="Z149" s="33"/>
      <c r="AA149" s="33"/>
      <c r="AB149" s="33"/>
      <c r="AC149" s="33"/>
      <c r="AD149" s="33"/>
      <c r="AE149" s="33"/>
      <c r="AR149" s="211" t="s">
        <v>625</v>
      </c>
      <c r="AT149" s="211" t="s">
        <v>162</v>
      </c>
      <c r="AU149" s="211" t="s">
        <v>84</v>
      </c>
      <c r="AY149" s="16" t="s">
        <v>161</v>
      </c>
      <c r="BE149" s="212">
        <f>IF(N149="základní",J149,0)</f>
        <v>0</v>
      </c>
      <c r="BF149" s="212">
        <f>IF(N149="snížená",J149,0)</f>
        <v>0</v>
      </c>
      <c r="BG149" s="212">
        <f>IF(N149="zákl. přenesená",J149,0)</f>
        <v>0</v>
      </c>
      <c r="BH149" s="212">
        <f>IF(N149="sníž. přenesená",J149,0)</f>
        <v>0</v>
      </c>
      <c r="BI149" s="212">
        <f>IF(N149="nulová",J149,0)</f>
        <v>0</v>
      </c>
      <c r="BJ149" s="16" t="s">
        <v>84</v>
      </c>
      <c r="BK149" s="212">
        <f>ROUND(I149*H149,2)</f>
        <v>0</v>
      </c>
      <c r="BL149" s="16" t="s">
        <v>625</v>
      </c>
      <c r="BM149" s="211" t="s">
        <v>474</v>
      </c>
    </row>
    <row r="150" spans="1:65" s="2" customFormat="1" ht="16.5" customHeight="1">
      <c r="A150" s="33"/>
      <c r="B150" s="34"/>
      <c r="C150" s="200" t="s">
        <v>257</v>
      </c>
      <c r="D150" s="200" t="s">
        <v>162</v>
      </c>
      <c r="E150" s="201" t="s">
        <v>1447</v>
      </c>
      <c r="F150" s="202" t="s">
        <v>1512</v>
      </c>
      <c r="G150" s="203" t="s">
        <v>415</v>
      </c>
      <c r="H150" s="204">
        <v>1</v>
      </c>
      <c r="I150" s="205"/>
      <c r="J150" s="206">
        <f>ROUND(I150*H150,2)</f>
        <v>0</v>
      </c>
      <c r="K150" s="202" t="s">
        <v>1492</v>
      </c>
      <c r="L150" s="38"/>
      <c r="M150" s="207" t="s">
        <v>1</v>
      </c>
      <c r="N150" s="208" t="s">
        <v>42</v>
      </c>
      <c r="O150" s="70"/>
      <c r="P150" s="209">
        <f>O150*H150</f>
        <v>0</v>
      </c>
      <c r="Q150" s="209">
        <v>0</v>
      </c>
      <c r="R150" s="209">
        <f>Q150*H150</f>
        <v>0</v>
      </c>
      <c r="S150" s="209">
        <v>0</v>
      </c>
      <c r="T150" s="210">
        <f>S150*H150</f>
        <v>0</v>
      </c>
      <c r="U150" s="33"/>
      <c r="V150" s="33"/>
      <c r="W150" s="33"/>
      <c r="X150" s="33"/>
      <c r="Y150" s="33"/>
      <c r="Z150" s="33"/>
      <c r="AA150" s="33"/>
      <c r="AB150" s="33"/>
      <c r="AC150" s="33"/>
      <c r="AD150" s="33"/>
      <c r="AE150" s="33"/>
      <c r="AR150" s="211" t="s">
        <v>625</v>
      </c>
      <c r="AT150" s="211" t="s">
        <v>162</v>
      </c>
      <c r="AU150" s="211" t="s">
        <v>84</v>
      </c>
      <c r="AY150" s="16" t="s">
        <v>161</v>
      </c>
      <c r="BE150" s="212">
        <f>IF(N150="základní",J150,0)</f>
        <v>0</v>
      </c>
      <c r="BF150" s="212">
        <f>IF(N150="snížená",J150,0)</f>
        <v>0</v>
      </c>
      <c r="BG150" s="212">
        <f>IF(N150="zákl. přenesená",J150,0)</f>
        <v>0</v>
      </c>
      <c r="BH150" s="212">
        <f>IF(N150="sníž. přenesená",J150,0)</f>
        <v>0</v>
      </c>
      <c r="BI150" s="212">
        <f>IF(N150="nulová",J150,0)</f>
        <v>0</v>
      </c>
      <c r="BJ150" s="16" t="s">
        <v>84</v>
      </c>
      <c r="BK150" s="212">
        <f>ROUND(I150*H150,2)</f>
        <v>0</v>
      </c>
      <c r="BL150" s="16" t="s">
        <v>625</v>
      </c>
      <c r="BM150" s="211" t="s">
        <v>484</v>
      </c>
    </row>
    <row r="151" spans="2:63" s="11" customFormat="1" ht="25.95" customHeight="1">
      <c r="B151" s="186"/>
      <c r="C151" s="187"/>
      <c r="D151" s="188" t="s">
        <v>76</v>
      </c>
      <c r="E151" s="189" t="s">
        <v>1452</v>
      </c>
      <c r="F151" s="189" t="s">
        <v>1525</v>
      </c>
      <c r="G151" s="187"/>
      <c r="H151" s="187"/>
      <c r="I151" s="190"/>
      <c r="J151" s="191">
        <f>BK151</f>
        <v>0</v>
      </c>
      <c r="K151" s="187"/>
      <c r="L151" s="192"/>
      <c r="M151" s="193"/>
      <c r="N151" s="194"/>
      <c r="O151" s="194"/>
      <c r="P151" s="195">
        <f>SUM(P152:P167)</f>
        <v>0</v>
      </c>
      <c r="Q151" s="194"/>
      <c r="R151" s="195">
        <f>SUM(R152:R167)</f>
        <v>0</v>
      </c>
      <c r="S151" s="194"/>
      <c r="T151" s="196">
        <f>SUM(T152:T167)</f>
        <v>0</v>
      </c>
      <c r="AR151" s="197" t="s">
        <v>177</v>
      </c>
      <c r="AT151" s="198" t="s">
        <v>76</v>
      </c>
      <c r="AU151" s="198" t="s">
        <v>77</v>
      </c>
      <c r="AY151" s="197" t="s">
        <v>161</v>
      </c>
      <c r="BK151" s="199">
        <f>SUM(BK152:BK167)</f>
        <v>0</v>
      </c>
    </row>
    <row r="152" spans="1:65" s="2" customFormat="1" ht="16.5" customHeight="1">
      <c r="A152" s="33"/>
      <c r="B152" s="34"/>
      <c r="C152" s="200" t="s">
        <v>265</v>
      </c>
      <c r="D152" s="200" t="s">
        <v>162</v>
      </c>
      <c r="E152" s="201" t="s">
        <v>1454</v>
      </c>
      <c r="F152" s="202" t="s">
        <v>1526</v>
      </c>
      <c r="G152" s="203" t="s">
        <v>415</v>
      </c>
      <c r="H152" s="204">
        <v>1</v>
      </c>
      <c r="I152" s="205"/>
      <c r="J152" s="206">
        <f>ROUND(I152*H152,2)</f>
        <v>0</v>
      </c>
      <c r="K152" s="202" t="s">
        <v>1492</v>
      </c>
      <c r="L152" s="38"/>
      <c r="M152" s="207" t="s">
        <v>1</v>
      </c>
      <c r="N152" s="208" t="s">
        <v>42</v>
      </c>
      <c r="O152" s="70"/>
      <c r="P152" s="209">
        <f>O152*H152</f>
        <v>0</v>
      </c>
      <c r="Q152" s="209">
        <v>0</v>
      </c>
      <c r="R152" s="209">
        <f>Q152*H152</f>
        <v>0</v>
      </c>
      <c r="S152" s="209">
        <v>0</v>
      </c>
      <c r="T152" s="210">
        <f>S152*H152</f>
        <v>0</v>
      </c>
      <c r="U152" s="33"/>
      <c r="V152" s="33"/>
      <c r="W152" s="33"/>
      <c r="X152" s="33"/>
      <c r="Y152" s="33"/>
      <c r="Z152" s="33"/>
      <c r="AA152" s="33"/>
      <c r="AB152" s="33"/>
      <c r="AC152" s="33"/>
      <c r="AD152" s="33"/>
      <c r="AE152" s="33"/>
      <c r="AR152" s="211" t="s">
        <v>625</v>
      </c>
      <c r="AT152" s="211" t="s">
        <v>162</v>
      </c>
      <c r="AU152" s="211" t="s">
        <v>84</v>
      </c>
      <c r="AY152" s="16" t="s">
        <v>161</v>
      </c>
      <c r="BE152" s="212">
        <f>IF(N152="základní",J152,0)</f>
        <v>0</v>
      </c>
      <c r="BF152" s="212">
        <f>IF(N152="snížená",J152,0)</f>
        <v>0</v>
      </c>
      <c r="BG152" s="212">
        <f>IF(N152="zákl. přenesená",J152,0)</f>
        <v>0</v>
      </c>
      <c r="BH152" s="212">
        <f>IF(N152="sníž. přenesená",J152,0)</f>
        <v>0</v>
      </c>
      <c r="BI152" s="212">
        <f>IF(N152="nulová",J152,0)</f>
        <v>0</v>
      </c>
      <c r="BJ152" s="16" t="s">
        <v>84</v>
      </c>
      <c r="BK152" s="212">
        <f>ROUND(I152*H152,2)</f>
        <v>0</v>
      </c>
      <c r="BL152" s="16" t="s">
        <v>625</v>
      </c>
      <c r="BM152" s="211" t="s">
        <v>494</v>
      </c>
    </row>
    <row r="153" spans="1:65" s="2" customFormat="1" ht="16.5" customHeight="1">
      <c r="A153" s="33"/>
      <c r="B153" s="34"/>
      <c r="C153" s="200" t="s">
        <v>270</v>
      </c>
      <c r="D153" s="200" t="s">
        <v>162</v>
      </c>
      <c r="E153" s="201" t="s">
        <v>1457</v>
      </c>
      <c r="F153" s="202" t="s">
        <v>1527</v>
      </c>
      <c r="G153" s="203" t="s">
        <v>415</v>
      </c>
      <c r="H153" s="204">
        <v>2</v>
      </c>
      <c r="I153" s="205"/>
      <c r="J153" s="206">
        <f>ROUND(I153*H153,2)</f>
        <v>0</v>
      </c>
      <c r="K153" s="202" t="s">
        <v>1492</v>
      </c>
      <c r="L153" s="38"/>
      <c r="M153" s="207" t="s">
        <v>1</v>
      </c>
      <c r="N153" s="208" t="s">
        <v>42</v>
      </c>
      <c r="O153" s="70"/>
      <c r="P153" s="209">
        <f>O153*H153</f>
        <v>0</v>
      </c>
      <c r="Q153" s="209">
        <v>0</v>
      </c>
      <c r="R153" s="209">
        <f>Q153*H153</f>
        <v>0</v>
      </c>
      <c r="S153" s="209">
        <v>0</v>
      </c>
      <c r="T153" s="210">
        <f>S153*H153</f>
        <v>0</v>
      </c>
      <c r="U153" s="33"/>
      <c r="V153" s="33"/>
      <c r="W153" s="33"/>
      <c r="X153" s="33"/>
      <c r="Y153" s="33"/>
      <c r="Z153" s="33"/>
      <c r="AA153" s="33"/>
      <c r="AB153" s="33"/>
      <c r="AC153" s="33"/>
      <c r="AD153" s="33"/>
      <c r="AE153" s="33"/>
      <c r="AR153" s="211" t="s">
        <v>625</v>
      </c>
      <c r="AT153" s="211" t="s">
        <v>162</v>
      </c>
      <c r="AU153" s="211" t="s">
        <v>84</v>
      </c>
      <c r="AY153" s="16" t="s">
        <v>161</v>
      </c>
      <c r="BE153" s="212">
        <f>IF(N153="základní",J153,0)</f>
        <v>0</v>
      </c>
      <c r="BF153" s="212">
        <f>IF(N153="snížená",J153,0)</f>
        <v>0</v>
      </c>
      <c r="BG153" s="212">
        <f>IF(N153="zákl. přenesená",J153,0)</f>
        <v>0</v>
      </c>
      <c r="BH153" s="212">
        <f>IF(N153="sníž. přenesená",J153,0)</f>
        <v>0</v>
      </c>
      <c r="BI153" s="212">
        <f>IF(N153="nulová",J153,0)</f>
        <v>0</v>
      </c>
      <c r="BJ153" s="16" t="s">
        <v>84</v>
      </c>
      <c r="BK153" s="212">
        <f>ROUND(I153*H153,2)</f>
        <v>0</v>
      </c>
      <c r="BL153" s="16" t="s">
        <v>625</v>
      </c>
      <c r="BM153" s="211" t="s">
        <v>506</v>
      </c>
    </row>
    <row r="154" spans="1:47" s="2" customFormat="1" ht="19.2">
      <c r="A154" s="33"/>
      <c r="B154" s="34"/>
      <c r="C154" s="35"/>
      <c r="D154" s="215" t="s">
        <v>360</v>
      </c>
      <c r="E154" s="35"/>
      <c r="F154" s="261" t="s">
        <v>1528</v>
      </c>
      <c r="G154" s="35"/>
      <c r="H154" s="35"/>
      <c r="I154" s="122"/>
      <c r="J154" s="35"/>
      <c r="K154" s="35"/>
      <c r="L154" s="38"/>
      <c r="M154" s="262"/>
      <c r="N154" s="263"/>
      <c r="O154" s="70"/>
      <c r="P154" s="70"/>
      <c r="Q154" s="70"/>
      <c r="R154" s="70"/>
      <c r="S154" s="70"/>
      <c r="T154" s="71"/>
      <c r="U154" s="33"/>
      <c r="V154" s="33"/>
      <c r="W154" s="33"/>
      <c r="X154" s="33"/>
      <c r="Y154" s="33"/>
      <c r="Z154" s="33"/>
      <c r="AA154" s="33"/>
      <c r="AB154" s="33"/>
      <c r="AC154" s="33"/>
      <c r="AD154" s="33"/>
      <c r="AE154" s="33"/>
      <c r="AT154" s="16" t="s">
        <v>360</v>
      </c>
      <c r="AU154" s="16" t="s">
        <v>84</v>
      </c>
    </row>
    <row r="155" spans="1:65" s="2" customFormat="1" ht="16.5" customHeight="1">
      <c r="A155" s="33"/>
      <c r="B155" s="34"/>
      <c r="C155" s="200" t="s">
        <v>7</v>
      </c>
      <c r="D155" s="200" t="s">
        <v>162</v>
      </c>
      <c r="E155" s="201" t="s">
        <v>1460</v>
      </c>
      <c r="F155" s="202" t="s">
        <v>1529</v>
      </c>
      <c r="G155" s="203" t="s">
        <v>415</v>
      </c>
      <c r="H155" s="204">
        <v>1</v>
      </c>
      <c r="I155" s="205"/>
      <c r="J155" s="206">
        <f>ROUND(I155*H155,2)</f>
        <v>0</v>
      </c>
      <c r="K155" s="202" t="s">
        <v>1492</v>
      </c>
      <c r="L155" s="38"/>
      <c r="M155" s="207" t="s">
        <v>1</v>
      </c>
      <c r="N155" s="208" t="s">
        <v>42</v>
      </c>
      <c r="O155" s="70"/>
      <c r="P155" s="209">
        <f>O155*H155</f>
        <v>0</v>
      </c>
      <c r="Q155" s="209">
        <v>0</v>
      </c>
      <c r="R155" s="209">
        <f>Q155*H155</f>
        <v>0</v>
      </c>
      <c r="S155" s="209">
        <v>0</v>
      </c>
      <c r="T155" s="210">
        <f>S155*H155</f>
        <v>0</v>
      </c>
      <c r="U155" s="33"/>
      <c r="V155" s="33"/>
      <c r="W155" s="33"/>
      <c r="X155" s="33"/>
      <c r="Y155" s="33"/>
      <c r="Z155" s="33"/>
      <c r="AA155" s="33"/>
      <c r="AB155" s="33"/>
      <c r="AC155" s="33"/>
      <c r="AD155" s="33"/>
      <c r="AE155" s="33"/>
      <c r="AR155" s="211" t="s">
        <v>625</v>
      </c>
      <c r="AT155" s="211" t="s">
        <v>162</v>
      </c>
      <c r="AU155" s="211" t="s">
        <v>84</v>
      </c>
      <c r="AY155" s="16" t="s">
        <v>161</v>
      </c>
      <c r="BE155" s="212">
        <f>IF(N155="základní",J155,0)</f>
        <v>0</v>
      </c>
      <c r="BF155" s="212">
        <f>IF(N155="snížená",J155,0)</f>
        <v>0</v>
      </c>
      <c r="BG155" s="212">
        <f>IF(N155="zákl. přenesená",J155,0)</f>
        <v>0</v>
      </c>
      <c r="BH155" s="212">
        <f>IF(N155="sníž. přenesená",J155,0)</f>
        <v>0</v>
      </c>
      <c r="BI155" s="212">
        <f>IF(N155="nulová",J155,0)</f>
        <v>0</v>
      </c>
      <c r="BJ155" s="16" t="s">
        <v>84</v>
      </c>
      <c r="BK155" s="212">
        <f>ROUND(I155*H155,2)</f>
        <v>0</v>
      </c>
      <c r="BL155" s="16" t="s">
        <v>625</v>
      </c>
      <c r="BM155" s="211" t="s">
        <v>518</v>
      </c>
    </row>
    <row r="156" spans="1:47" s="2" customFormat="1" ht="19.2">
      <c r="A156" s="33"/>
      <c r="B156" s="34"/>
      <c r="C156" s="35"/>
      <c r="D156" s="215" t="s">
        <v>360</v>
      </c>
      <c r="E156" s="35"/>
      <c r="F156" s="261" t="s">
        <v>1530</v>
      </c>
      <c r="G156" s="35"/>
      <c r="H156" s="35"/>
      <c r="I156" s="122"/>
      <c r="J156" s="35"/>
      <c r="K156" s="35"/>
      <c r="L156" s="38"/>
      <c r="M156" s="262"/>
      <c r="N156" s="263"/>
      <c r="O156" s="70"/>
      <c r="P156" s="70"/>
      <c r="Q156" s="70"/>
      <c r="R156" s="70"/>
      <c r="S156" s="70"/>
      <c r="T156" s="71"/>
      <c r="U156" s="33"/>
      <c r="V156" s="33"/>
      <c r="W156" s="33"/>
      <c r="X156" s="33"/>
      <c r="Y156" s="33"/>
      <c r="Z156" s="33"/>
      <c r="AA156" s="33"/>
      <c r="AB156" s="33"/>
      <c r="AC156" s="33"/>
      <c r="AD156" s="33"/>
      <c r="AE156" s="33"/>
      <c r="AT156" s="16" t="s">
        <v>360</v>
      </c>
      <c r="AU156" s="16" t="s">
        <v>84</v>
      </c>
    </row>
    <row r="157" spans="1:65" s="2" customFormat="1" ht="16.5" customHeight="1">
      <c r="A157" s="33"/>
      <c r="B157" s="34"/>
      <c r="C157" s="200" t="s">
        <v>277</v>
      </c>
      <c r="D157" s="200" t="s">
        <v>162</v>
      </c>
      <c r="E157" s="201" t="s">
        <v>1462</v>
      </c>
      <c r="F157" s="202" t="s">
        <v>1531</v>
      </c>
      <c r="G157" s="203" t="s">
        <v>415</v>
      </c>
      <c r="H157" s="204">
        <v>3</v>
      </c>
      <c r="I157" s="205"/>
      <c r="J157" s="206">
        <f>ROUND(I157*H157,2)</f>
        <v>0</v>
      </c>
      <c r="K157" s="202" t="s">
        <v>1492</v>
      </c>
      <c r="L157" s="38"/>
      <c r="M157" s="207" t="s">
        <v>1</v>
      </c>
      <c r="N157" s="208" t="s">
        <v>42</v>
      </c>
      <c r="O157" s="70"/>
      <c r="P157" s="209">
        <f>O157*H157</f>
        <v>0</v>
      </c>
      <c r="Q157" s="209">
        <v>0</v>
      </c>
      <c r="R157" s="209">
        <f>Q157*H157</f>
        <v>0</v>
      </c>
      <c r="S157" s="209">
        <v>0</v>
      </c>
      <c r="T157" s="210">
        <f>S157*H157</f>
        <v>0</v>
      </c>
      <c r="U157" s="33"/>
      <c r="V157" s="33"/>
      <c r="W157" s="33"/>
      <c r="X157" s="33"/>
      <c r="Y157" s="33"/>
      <c r="Z157" s="33"/>
      <c r="AA157" s="33"/>
      <c r="AB157" s="33"/>
      <c r="AC157" s="33"/>
      <c r="AD157" s="33"/>
      <c r="AE157" s="33"/>
      <c r="AR157" s="211" t="s">
        <v>625</v>
      </c>
      <c r="AT157" s="211" t="s">
        <v>162</v>
      </c>
      <c r="AU157" s="211" t="s">
        <v>84</v>
      </c>
      <c r="AY157" s="16" t="s">
        <v>161</v>
      </c>
      <c r="BE157" s="212">
        <f>IF(N157="základní",J157,0)</f>
        <v>0</v>
      </c>
      <c r="BF157" s="212">
        <f>IF(N157="snížená",J157,0)</f>
        <v>0</v>
      </c>
      <c r="BG157" s="212">
        <f>IF(N157="zákl. přenesená",J157,0)</f>
        <v>0</v>
      </c>
      <c r="BH157" s="212">
        <f>IF(N157="sníž. přenesená",J157,0)</f>
        <v>0</v>
      </c>
      <c r="BI157" s="212">
        <f>IF(N157="nulová",J157,0)</f>
        <v>0</v>
      </c>
      <c r="BJ157" s="16" t="s">
        <v>84</v>
      </c>
      <c r="BK157" s="212">
        <f>ROUND(I157*H157,2)</f>
        <v>0</v>
      </c>
      <c r="BL157" s="16" t="s">
        <v>625</v>
      </c>
      <c r="BM157" s="211" t="s">
        <v>528</v>
      </c>
    </row>
    <row r="158" spans="1:47" s="2" customFormat="1" ht="19.2">
      <c r="A158" s="33"/>
      <c r="B158" s="34"/>
      <c r="C158" s="35"/>
      <c r="D158" s="215" t="s">
        <v>360</v>
      </c>
      <c r="E158" s="35"/>
      <c r="F158" s="261" t="s">
        <v>1532</v>
      </c>
      <c r="G158" s="35"/>
      <c r="H158" s="35"/>
      <c r="I158" s="122"/>
      <c r="J158" s="35"/>
      <c r="K158" s="35"/>
      <c r="L158" s="38"/>
      <c r="M158" s="262"/>
      <c r="N158" s="263"/>
      <c r="O158" s="70"/>
      <c r="P158" s="70"/>
      <c r="Q158" s="70"/>
      <c r="R158" s="70"/>
      <c r="S158" s="70"/>
      <c r="T158" s="71"/>
      <c r="U158" s="33"/>
      <c r="V158" s="33"/>
      <c r="W158" s="33"/>
      <c r="X158" s="33"/>
      <c r="Y158" s="33"/>
      <c r="Z158" s="33"/>
      <c r="AA158" s="33"/>
      <c r="AB158" s="33"/>
      <c r="AC158" s="33"/>
      <c r="AD158" s="33"/>
      <c r="AE158" s="33"/>
      <c r="AT158" s="16" t="s">
        <v>360</v>
      </c>
      <c r="AU158" s="16" t="s">
        <v>84</v>
      </c>
    </row>
    <row r="159" spans="1:65" s="2" customFormat="1" ht="16.5" customHeight="1">
      <c r="A159" s="33"/>
      <c r="B159" s="34"/>
      <c r="C159" s="200" t="s">
        <v>283</v>
      </c>
      <c r="D159" s="200" t="s">
        <v>162</v>
      </c>
      <c r="E159" s="201" t="s">
        <v>1533</v>
      </c>
      <c r="F159" s="202" t="s">
        <v>1534</v>
      </c>
      <c r="G159" s="203" t="s">
        <v>415</v>
      </c>
      <c r="H159" s="204">
        <v>2</v>
      </c>
      <c r="I159" s="205"/>
      <c r="J159" s="206">
        <f>ROUND(I159*H159,2)</f>
        <v>0</v>
      </c>
      <c r="K159" s="202" t="s">
        <v>1492</v>
      </c>
      <c r="L159" s="38"/>
      <c r="M159" s="207" t="s">
        <v>1</v>
      </c>
      <c r="N159" s="208" t="s">
        <v>42</v>
      </c>
      <c r="O159" s="70"/>
      <c r="P159" s="209">
        <f>O159*H159</f>
        <v>0</v>
      </c>
      <c r="Q159" s="209">
        <v>0</v>
      </c>
      <c r="R159" s="209">
        <f>Q159*H159</f>
        <v>0</v>
      </c>
      <c r="S159" s="209">
        <v>0</v>
      </c>
      <c r="T159" s="210">
        <f>S159*H159</f>
        <v>0</v>
      </c>
      <c r="U159" s="33"/>
      <c r="V159" s="33"/>
      <c r="W159" s="33"/>
      <c r="X159" s="33"/>
      <c r="Y159" s="33"/>
      <c r="Z159" s="33"/>
      <c r="AA159" s="33"/>
      <c r="AB159" s="33"/>
      <c r="AC159" s="33"/>
      <c r="AD159" s="33"/>
      <c r="AE159" s="33"/>
      <c r="AR159" s="211" t="s">
        <v>625</v>
      </c>
      <c r="AT159" s="211" t="s">
        <v>162</v>
      </c>
      <c r="AU159" s="211" t="s">
        <v>84</v>
      </c>
      <c r="AY159" s="16" t="s">
        <v>161</v>
      </c>
      <c r="BE159" s="212">
        <f>IF(N159="základní",J159,0)</f>
        <v>0</v>
      </c>
      <c r="BF159" s="212">
        <f>IF(N159="snížená",J159,0)</f>
        <v>0</v>
      </c>
      <c r="BG159" s="212">
        <f>IF(N159="zákl. přenesená",J159,0)</f>
        <v>0</v>
      </c>
      <c r="BH159" s="212">
        <f>IF(N159="sníž. přenesená",J159,0)</f>
        <v>0</v>
      </c>
      <c r="BI159" s="212">
        <f>IF(N159="nulová",J159,0)</f>
        <v>0</v>
      </c>
      <c r="BJ159" s="16" t="s">
        <v>84</v>
      </c>
      <c r="BK159" s="212">
        <f>ROUND(I159*H159,2)</f>
        <v>0</v>
      </c>
      <c r="BL159" s="16" t="s">
        <v>625</v>
      </c>
      <c r="BM159" s="211" t="s">
        <v>540</v>
      </c>
    </row>
    <row r="160" spans="1:47" s="2" customFormat="1" ht="19.2">
      <c r="A160" s="33"/>
      <c r="B160" s="34"/>
      <c r="C160" s="35"/>
      <c r="D160" s="215" t="s">
        <v>360</v>
      </c>
      <c r="E160" s="35"/>
      <c r="F160" s="261" t="s">
        <v>1535</v>
      </c>
      <c r="G160" s="35"/>
      <c r="H160" s="35"/>
      <c r="I160" s="122"/>
      <c r="J160" s="35"/>
      <c r="K160" s="35"/>
      <c r="L160" s="38"/>
      <c r="M160" s="262"/>
      <c r="N160" s="263"/>
      <c r="O160" s="70"/>
      <c r="P160" s="70"/>
      <c r="Q160" s="70"/>
      <c r="R160" s="70"/>
      <c r="S160" s="70"/>
      <c r="T160" s="71"/>
      <c r="U160" s="33"/>
      <c r="V160" s="33"/>
      <c r="W160" s="33"/>
      <c r="X160" s="33"/>
      <c r="Y160" s="33"/>
      <c r="Z160" s="33"/>
      <c r="AA160" s="33"/>
      <c r="AB160" s="33"/>
      <c r="AC160" s="33"/>
      <c r="AD160" s="33"/>
      <c r="AE160" s="33"/>
      <c r="AT160" s="16" t="s">
        <v>360</v>
      </c>
      <c r="AU160" s="16" t="s">
        <v>84</v>
      </c>
    </row>
    <row r="161" spans="1:65" s="2" customFormat="1" ht="16.5" customHeight="1">
      <c r="A161" s="33"/>
      <c r="B161" s="34"/>
      <c r="C161" s="200" t="s">
        <v>288</v>
      </c>
      <c r="D161" s="200" t="s">
        <v>162</v>
      </c>
      <c r="E161" s="201" t="s">
        <v>1536</v>
      </c>
      <c r="F161" s="202" t="s">
        <v>1504</v>
      </c>
      <c r="G161" s="203" t="s">
        <v>415</v>
      </c>
      <c r="H161" s="204">
        <v>1</v>
      </c>
      <c r="I161" s="205"/>
      <c r="J161" s="206">
        <f>ROUND(I161*H161,2)</f>
        <v>0</v>
      </c>
      <c r="K161" s="202" t="s">
        <v>1492</v>
      </c>
      <c r="L161" s="38"/>
      <c r="M161" s="207" t="s">
        <v>1</v>
      </c>
      <c r="N161" s="208" t="s">
        <v>42</v>
      </c>
      <c r="O161" s="70"/>
      <c r="P161" s="209">
        <f>O161*H161</f>
        <v>0</v>
      </c>
      <c r="Q161" s="209">
        <v>0</v>
      </c>
      <c r="R161" s="209">
        <f>Q161*H161</f>
        <v>0</v>
      </c>
      <c r="S161" s="209">
        <v>0</v>
      </c>
      <c r="T161" s="210">
        <f>S161*H161</f>
        <v>0</v>
      </c>
      <c r="U161" s="33"/>
      <c r="V161" s="33"/>
      <c r="W161" s="33"/>
      <c r="X161" s="33"/>
      <c r="Y161" s="33"/>
      <c r="Z161" s="33"/>
      <c r="AA161" s="33"/>
      <c r="AB161" s="33"/>
      <c r="AC161" s="33"/>
      <c r="AD161" s="33"/>
      <c r="AE161" s="33"/>
      <c r="AR161" s="211" t="s">
        <v>625</v>
      </c>
      <c r="AT161" s="211" t="s">
        <v>162</v>
      </c>
      <c r="AU161" s="211" t="s">
        <v>84</v>
      </c>
      <c r="AY161" s="16" t="s">
        <v>161</v>
      </c>
      <c r="BE161" s="212">
        <f>IF(N161="základní",J161,0)</f>
        <v>0</v>
      </c>
      <c r="BF161" s="212">
        <f>IF(N161="snížená",J161,0)</f>
        <v>0</v>
      </c>
      <c r="BG161" s="212">
        <f>IF(N161="zákl. přenesená",J161,0)</f>
        <v>0</v>
      </c>
      <c r="BH161" s="212">
        <f>IF(N161="sníž. přenesená",J161,0)</f>
        <v>0</v>
      </c>
      <c r="BI161" s="212">
        <f>IF(N161="nulová",J161,0)</f>
        <v>0</v>
      </c>
      <c r="BJ161" s="16" t="s">
        <v>84</v>
      </c>
      <c r="BK161" s="212">
        <f>ROUND(I161*H161,2)</f>
        <v>0</v>
      </c>
      <c r="BL161" s="16" t="s">
        <v>625</v>
      </c>
      <c r="BM161" s="211" t="s">
        <v>551</v>
      </c>
    </row>
    <row r="162" spans="1:47" s="2" customFormat="1" ht="19.2">
      <c r="A162" s="33"/>
      <c r="B162" s="34"/>
      <c r="C162" s="35"/>
      <c r="D162" s="215" t="s">
        <v>360</v>
      </c>
      <c r="E162" s="35"/>
      <c r="F162" s="261" t="s">
        <v>1537</v>
      </c>
      <c r="G162" s="35"/>
      <c r="H162" s="35"/>
      <c r="I162" s="122"/>
      <c r="J162" s="35"/>
      <c r="K162" s="35"/>
      <c r="L162" s="38"/>
      <c r="M162" s="262"/>
      <c r="N162" s="263"/>
      <c r="O162" s="70"/>
      <c r="P162" s="70"/>
      <c r="Q162" s="70"/>
      <c r="R162" s="70"/>
      <c r="S162" s="70"/>
      <c r="T162" s="71"/>
      <c r="U162" s="33"/>
      <c r="V162" s="33"/>
      <c r="W162" s="33"/>
      <c r="X162" s="33"/>
      <c r="Y162" s="33"/>
      <c r="Z162" s="33"/>
      <c r="AA162" s="33"/>
      <c r="AB162" s="33"/>
      <c r="AC162" s="33"/>
      <c r="AD162" s="33"/>
      <c r="AE162" s="33"/>
      <c r="AT162" s="16" t="s">
        <v>360</v>
      </c>
      <c r="AU162" s="16" t="s">
        <v>84</v>
      </c>
    </row>
    <row r="163" spans="1:65" s="2" customFormat="1" ht="16.5" customHeight="1">
      <c r="A163" s="33"/>
      <c r="B163" s="34"/>
      <c r="C163" s="200" t="s">
        <v>292</v>
      </c>
      <c r="D163" s="200" t="s">
        <v>162</v>
      </c>
      <c r="E163" s="201" t="s">
        <v>1538</v>
      </c>
      <c r="F163" s="202" t="s">
        <v>1522</v>
      </c>
      <c r="G163" s="203" t="s">
        <v>415</v>
      </c>
      <c r="H163" s="204">
        <v>1</v>
      </c>
      <c r="I163" s="205"/>
      <c r="J163" s="206">
        <f>ROUND(I163*H163,2)</f>
        <v>0</v>
      </c>
      <c r="K163" s="202" t="s">
        <v>1492</v>
      </c>
      <c r="L163" s="38"/>
      <c r="M163" s="207" t="s">
        <v>1</v>
      </c>
      <c r="N163" s="208" t="s">
        <v>42</v>
      </c>
      <c r="O163" s="70"/>
      <c r="P163" s="209">
        <f>O163*H163</f>
        <v>0</v>
      </c>
      <c r="Q163" s="209">
        <v>0</v>
      </c>
      <c r="R163" s="209">
        <f>Q163*H163</f>
        <v>0</v>
      </c>
      <c r="S163" s="209">
        <v>0</v>
      </c>
      <c r="T163" s="210">
        <f>S163*H163</f>
        <v>0</v>
      </c>
      <c r="U163" s="33"/>
      <c r="V163" s="33"/>
      <c r="W163" s="33"/>
      <c r="X163" s="33"/>
      <c r="Y163" s="33"/>
      <c r="Z163" s="33"/>
      <c r="AA163" s="33"/>
      <c r="AB163" s="33"/>
      <c r="AC163" s="33"/>
      <c r="AD163" s="33"/>
      <c r="AE163" s="33"/>
      <c r="AR163" s="211" t="s">
        <v>625</v>
      </c>
      <c r="AT163" s="211" t="s">
        <v>162</v>
      </c>
      <c r="AU163" s="211" t="s">
        <v>84</v>
      </c>
      <c r="AY163" s="16" t="s">
        <v>161</v>
      </c>
      <c r="BE163" s="212">
        <f>IF(N163="základní",J163,0)</f>
        <v>0</v>
      </c>
      <c r="BF163" s="212">
        <f>IF(N163="snížená",J163,0)</f>
        <v>0</v>
      </c>
      <c r="BG163" s="212">
        <f>IF(N163="zákl. přenesená",J163,0)</f>
        <v>0</v>
      </c>
      <c r="BH163" s="212">
        <f>IF(N163="sníž. přenesená",J163,0)</f>
        <v>0</v>
      </c>
      <c r="BI163" s="212">
        <f>IF(N163="nulová",J163,0)</f>
        <v>0</v>
      </c>
      <c r="BJ163" s="16" t="s">
        <v>84</v>
      </c>
      <c r="BK163" s="212">
        <f>ROUND(I163*H163,2)</f>
        <v>0</v>
      </c>
      <c r="BL163" s="16" t="s">
        <v>625</v>
      </c>
      <c r="BM163" s="211" t="s">
        <v>560</v>
      </c>
    </row>
    <row r="164" spans="1:47" s="2" customFormat="1" ht="19.2">
      <c r="A164" s="33"/>
      <c r="B164" s="34"/>
      <c r="C164" s="35"/>
      <c r="D164" s="215" t="s">
        <v>360</v>
      </c>
      <c r="E164" s="35"/>
      <c r="F164" s="261" t="s">
        <v>1539</v>
      </c>
      <c r="G164" s="35"/>
      <c r="H164" s="35"/>
      <c r="I164" s="122"/>
      <c r="J164" s="35"/>
      <c r="K164" s="35"/>
      <c r="L164" s="38"/>
      <c r="M164" s="262"/>
      <c r="N164" s="263"/>
      <c r="O164" s="70"/>
      <c r="P164" s="70"/>
      <c r="Q164" s="70"/>
      <c r="R164" s="70"/>
      <c r="S164" s="70"/>
      <c r="T164" s="71"/>
      <c r="U164" s="33"/>
      <c r="V164" s="33"/>
      <c r="W164" s="33"/>
      <c r="X164" s="33"/>
      <c r="Y164" s="33"/>
      <c r="Z164" s="33"/>
      <c r="AA164" s="33"/>
      <c r="AB164" s="33"/>
      <c r="AC164" s="33"/>
      <c r="AD164" s="33"/>
      <c r="AE164" s="33"/>
      <c r="AT164" s="16" t="s">
        <v>360</v>
      </c>
      <c r="AU164" s="16" t="s">
        <v>84</v>
      </c>
    </row>
    <row r="165" spans="1:65" s="2" customFormat="1" ht="16.5" customHeight="1">
      <c r="A165" s="33"/>
      <c r="B165" s="34"/>
      <c r="C165" s="200" t="s">
        <v>298</v>
      </c>
      <c r="D165" s="200" t="s">
        <v>162</v>
      </c>
      <c r="E165" s="201" t="s">
        <v>1540</v>
      </c>
      <c r="F165" s="202" t="s">
        <v>1473</v>
      </c>
      <c r="G165" s="203" t="s">
        <v>415</v>
      </c>
      <c r="H165" s="204">
        <v>1</v>
      </c>
      <c r="I165" s="205"/>
      <c r="J165" s="206">
        <f>ROUND(I165*H165,2)</f>
        <v>0</v>
      </c>
      <c r="K165" s="202" t="s">
        <v>1492</v>
      </c>
      <c r="L165" s="38"/>
      <c r="M165" s="207" t="s">
        <v>1</v>
      </c>
      <c r="N165" s="208" t="s">
        <v>42</v>
      </c>
      <c r="O165" s="70"/>
      <c r="P165" s="209">
        <f>O165*H165</f>
        <v>0</v>
      </c>
      <c r="Q165" s="209">
        <v>0</v>
      </c>
      <c r="R165" s="209">
        <f>Q165*H165</f>
        <v>0</v>
      </c>
      <c r="S165" s="209">
        <v>0</v>
      </c>
      <c r="T165" s="210">
        <f>S165*H165</f>
        <v>0</v>
      </c>
      <c r="U165" s="33"/>
      <c r="V165" s="33"/>
      <c r="W165" s="33"/>
      <c r="X165" s="33"/>
      <c r="Y165" s="33"/>
      <c r="Z165" s="33"/>
      <c r="AA165" s="33"/>
      <c r="AB165" s="33"/>
      <c r="AC165" s="33"/>
      <c r="AD165" s="33"/>
      <c r="AE165" s="33"/>
      <c r="AR165" s="211" t="s">
        <v>625</v>
      </c>
      <c r="AT165" s="211" t="s">
        <v>162</v>
      </c>
      <c r="AU165" s="211" t="s">
        <v>84</v>
      </c>
      <c r="AY165" s="16" t="s">
        <v>161</v>
      </c>
      <c r="BE165" s="212">
        <f>IF(N165="základní",J165,0)</f>
        <v>0</v>
      </c>
      <c r="BF165" s="212">
        <f>IF(N165="snížená",J165,0)</f>
        <v>0</v>
      </c>
      <c r="BG165" s="212">
        <f>IF(N165="zákl. přenesená",J165,0)</f>
        <v>0</v>
      </c>
      <c r="BH165" s="212">
        <f>IF(N165="sníž. přenesená",J165,0)</f>
        <v>0</v>
      </c>
      <c r="BI165" s="212">
        <f>IF(N165="nulová",J165,0)</f>
        <v>0</v>
      </c>
      <c r="BJ165" s="16" t="s">
        <v>84</v>
      </c>
      <c r="BK165" s="212">
        <f>ROUND(I165*H165,2)</f>
        <v>0</v>
      </c>
      <c r="BL165" s="16" t="s">
        <v>625</v>
      </c>
      <c r="BM165" s="211" t="s">
        <v>571</v>
      </c>
    </row>
    <row r="166" spans="1:65" s="2" customFormat="1" ht="16.5" customHeight="1">
      <c r="A166" s="33"/>
      <c r="B166" s="34"/>
      <c r="C166" s="200" t="s">
        <v>306</v>
      </c>
      <c r="D166" s="200" t="s">
        <v>162</v>
      </c>
      <c r="E166" s="201" t="s">
        <v>1541</v>
      </c>
      <c r="F166" s="202" t="s">
        <v>1542</v>
      </c>
      <c r="G166" s="203" t="s">
        <v>415</v>
      </c>
      <c r="H166" s="204">
        <v>1</v>
      </c>
      <c r="I166" s="205"/>
      <c r="J166" s="206">
        <f>ROUND(I166*H166,2)</f>
        <v>0</v>
      </c>
      <c r="K166" s="202" t="s">
        <v>1492</v>
      </c>
      <c r="L166" s="38"/>
      <c r="M166" s="207" t="s">
        <v>1</v>
      </c>
      <c r="N166" s="208" t="s">
        <v>42</v>
      </c>
      <c r="O166" s="70"/>
      <c r="P166" s="209">
        <f>O166*H166</f>
        <v>0</v>
      </c>
      <c r="Q166" s="209">
        <v>0</v>
      </c>
      <c r="R166" s="209">
        <f>Q166*H166</f>
        <v>0</v>
      </c>
      <c r="S166" s="209">
        <v>0</v>
      </c>
      <c r="T166" s="210">
        <f>S166*H166</f>
        <v>0</v>
      </c>
      <c r="U166" s="33"/>
      <c r="V166" s="33"/>
      <c r="W166" s="33"/>
      <c r="X166" s="33"/>
      <c r="Y166" s="33"/>
      <c r="Z166" s="33"/>
      <c r="AA166" s="33"/>
      <c r="AB166" s="33"/>
      <c r="AC166" s="33"/>
      <c r="AD166" s="33"/>
      <c r="AE166" s="33"/>
      <c r="AR166" s="211" t="s">
        <v>625</v>
      </c>
      <c r="AT166" s="211" t="s">
        <v>162</v>
      </c>
      <c r="AU166" s="211" t="s">
        <v>84</v>
      </c>
      <c r="AY166" s="16" t="s">
        <v>161</v>
      </c>
      <c r="BE166" s="212">
        <f>IF(N166="základní",J166,0)</f>
        <v>0</v>
      </c>
      <c r="BF166" s="212">
        <f>IF(N166="snížená",J166,0)</f>
        <v>0</v>
      </c>
      <c r="BG166" s="212">
        <f>IF(N166="zákl. přenesená",J166,0)</f>
        <v>0</v>
      </c>
      <c r="BH166" s="212">
        <f>IF(N166="sníž. přenesená",J166,0)</f>
        <v>0</v>
      </c>
      <c r="BI166" s="212">
        <f>IF(N166="nulová",J166,0)</f>
        <v>0</v>
      </c>
      <c r="BJ166" s="16" t="s">
        <v>84</v>
      </c>
      <c r="BK166" s="212">
        <f>ROUND(I166*H166,2)</f>
        <v>0</v>
      </c>
      <c r="BL166" s="16" t="s">
        <v>625</v>
      </c>
      <c r="BM166" s="211" t="s">
        <v>579</v>
      </c>
    </row>
    <row r="167" spans="1:65" s="2" customFormat="1" ht="16.5" customHeight="1">
      <c r="A167" s="33"/>
      <c r="B167" s="34"/>
      <c r="C167" s="200" t="s">
        <v>440</v>
      </c>
      <c r="D167" s="200" t="s">
        <v>162</v>
      </c>
      <c r="E167" s="201" t="s">
        <v>1543</v>
      </c>
      <c r="F167" s="202" t="s">
        <v>1512</v>
      </c>
      <c r="G167" s="203" t="s">
        <v>415</v>
      </c>
      <c r="H167" s="204">
        <v>1</v>
      </c>
      <c r="I167" s="205"/>
      <c r="J167" s="206">
        <f>ROUND(I167*H167,2)</f>
        <v>0</v>
      </c>
      <c r="K167" s="202" t="s">
        <v>1492</v>
      </c>
      <c r="L167" s="38"/>
      <c r="M167" s="246" t="s">
        <v>1</v>
      </c>
      <c r="N167" s="247" t="s">
        <v>42</v>
      </c>
      <c r="O167" s="248"/>
      <c r="P167" s="249">
        <f>O167*H167</f>
        <v>0</v>
      </c>
      <c r="Q167" s="249">
        <v>0</v>
      </c>
      <c r="R167" s="249">
        <f>Q167*H167</f>
        <v>0</v>
      </c>
      <c r="S167" s="249">
        <v>0</v>
      </c>
      <c r="T167" s="250">
        <f>S167*H167</f>
        <v>0</v>
      </c>
      <c r="U167" s="33"/>
      <c r="V167" s="33"/>
      <c r="W167" s="33"/>
      <c r="X167" s="33"/>
      <c r="Y167" s="33"/>
      <c r="Z167" s="33"/>
      <c r="AA167" s="33"/>
      <c r="AB167" s="33"/>
      <c r="AC167" s="33"/>
      <c r="AD167" s="33"/>
      <c r="AE167" s="33"/>
      <c r="AR167" s="211" t="s">
        <v>625</v>
      </c>
      <c r="AT167" s="211" t="s">
        <v>162</v>
      </c>
      <c r="AU167" s="211" t="s">
        <v>84</v>
      </c>
      <c r="AY167" s="16" t="s">
        <v>161</v>
      </c>
      <c r="BE167" s="212">
        <f>IF(N167="základní",J167,0)</f>
        <v>0</v>
      </c>
      <c r="BF167" s="212">
        <f>IF(N167="snížená",J167,0)</f>
        <v>0</v>
      </c>
      <c r="BG167" s="212">
        <f>IF(N167="zákl. přenesená",J167,0)</f>
        <v>0</v>
      </c>
      <c r="BH167" s="212">
        <f>IF(N167="sníž. přenesená",J167,0)</f>
        <v>0</v>
      </c>
      <c r="BI167" s="212">
        <f>IF(N167="nulová",J167,0)</f>
        <v>0</v>
      </c>
      <c r="BJ167" s="16" t="s">
        <v>84</v>
      </c>
      <c r="BK167" s="212">
        <f>ROUND(I167*H167,2)</f>
        <v>0</v>
      </c>
      <c r="BL167" s="16" t="s">
        <v>625</v>
      </c>
      <c r="BM167" s="211" t="s">
        <v>589</v>
      </c>
    </row>
    <row r="168" spans="1:31" s="2" customFormat="1" ht="6.9" customHeight="1">
      <c r="A168" s="33"/>
      <c r="B168" s="53"/>
      <c r="C168" s="54"/>
      <c r="D168" s="54"/>
      <c r="E168" s="54"/>
      <c r="F168" s="54"/>
      <c r="G168" s="54"/>
      <c r="H168" s="54"/>
      <c r="I168" s="158"/>
      <c r="J168" s="54"/>
      <c r="K168" s="54"/>
      <c r="L168" s="38"/>
      <c r="M168" s="33"/>
      <c r="O168" s="33"/>
      <c r="P168" s="33"/>
      <c r="Q168" s="33"/>
      <c r="R168" s="33"/>
      <c r="S168" s="33"/>
      <c r="T168" s="33"/>
      <c r="U168" s="33"/>
      <c r="V168" s="33"/>
      <c r="W168" s="33"/>
      <c r="X168" s="33"/>
      <c r="Y168" s="33"/>
      <c r="Z168" s="33"/>
      <c r="AA168" s="33"/>
      <c r="AB168" s="33"/>
      <c r="AC168" s="33"/>
      <c r="AD168" s="33"/>
      <c r="AE168" s="33"/>
    </row>
  </sheetData>
  <sheetProtection algorithmName="SHA-512" hashValue="szWVKgnOLNHjt3nsPff2PuT7UuFY/2QCiO4hrtzolmN9K5b6RAx2MkeFoVWp0p8K2poIjuof448y/p7nYo3VqA==" saltValue="Tu8fPFzH3/SQk+Fej2dF6j+hRW4yCi/iDmQsv3/J3p1UzM7BClhMgMkwnCRKA+jfOgOLEEzh9Sf7Q442nYSvWA==" spinCount="100000" sheet="1" objects="1" scenarios="1" formatColumns="0" formatRows="0" autoFilter="0"/>
  <autoFilter ref="C118:K167"/>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2"/>
  <sheetViews>
    <sheetView showGridLines="0" workbookViewId="0" topLeftCell="A104">
      <selection activeCell="F139" sqref="F139"/>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118</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1544</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ROUND(J118,2)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ROUND((SUM(BE118:BE141)),2)</f>
        <v>0</v>
      </c>
      <c r="G33" s="33"/>
      <c r="H33" s="33"/>
      <c r="I33" s="137">
        <v>0.21</v>
      </c>
      <c r="J33" s="136">
        <f>ROUND(((SUM(BE118:BE141))*I33),2)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ROUND((SUM(BF118:BF141)),2)</f>
        <v>0</v>
      </c>
      <c r="G34" s="33"/>
      <c r="H34" s="33"/>
      <c r="I34" s="137">
        <v>0.15</v>
      </c>
      <c r="J34" s="136">
        <f>ROUND(((SUM(BF118:BF141))*I34),2)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ROUND((SUM(BG118:BG141)),2)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ROUND((SUM(BH118:BH141)),2)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ROUND((SUM(BI118:BI141)),2)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ZOV - Zásady organizace výstavby</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J118</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1545</v>
      </c>
      <c r="E97" s="170"/>
      <c r="F97" s="170"/>
      <c r="G97" s="170"/>
      <c r="H97" s="170"/>
      <c r="I97" s="171"/>
      <c r="J97" s="172">
        <f>J119</f>
        <v>0</v>
      </c>
      <c r="K97" s="168"/>
      <c r="L97" s="173"/>
    </row>
    <row r="98" spans="2:12" s="9" customFormat="1" ht="24.9" customHeight="1">
      <c r="B98" s="167"/>
      <c r="C98" s="168"/>
      <c r="D98" s="169" t="s">
        <v>1546</v>
      </c>
      <c r="E98" s="170"/>
      <c r="F98" s="170"/>
      <c r="G98" s="170"/>
      <c r="H98" s="170"/>
      <c r="I98" s="171"/>
      <c r="J98" s="172">
        <f>J127</f>
        <v>0</v>
      </c>
      <c r="K98" s="168"/>
      <c r="L98" s="173"/>
    </row>
    <row r="99" spans="1:31" s="2" customFormat="1" ht="21.75" customHeight="1">
      <c r="A99" s="33"/>
      <c r="B99" s="34"/>
      <c r="C99" s="35"/>
      <c r="D99" s="35"/>
      <c r="E99" s="35"/>
      <c r="F99" s="35"/>
      <c r="G99" s="35"/>
      <c r="H99" s="35"/>
      <c r="I99" s="122"/>
      <c r="J99" s="35"/>
      <c r="K99" s="35"/>
      <c r="L99" s="50"/>
      <c r="S99" s="33"/>
      <c r="T99" s="33"/>
      <c r="U99" s="33"/>
      <c r="V99" s="33"/>
      <c r="W99" s="33"/>
      <c r="X99" s="33"/>
      <c r="Y99" s="33"/>
      <c r="Z99" s="33"/>
      <c r="AA99" s="33"/>
      <c r="AB99" s="33"/>
      <c r="AC99" s="33"/>
      <c r="AD99" s="33"/>
      <c r="AE99" s="33"/>
    </row>
    <row r="100" spans="1:31" s="2" customFormat="1" ht="6.9" customHeight="1">
      <c r="A100" s="33"/>
      <c r="B100" s="53"/>
      <c r="C100" s="54"/>
      <c r="D100" s="54"/>
      <c r="E100" s="54"/>
      <c r="F100" s="54"/>
      <c r="G100" s="54"/>
      <c r="H100" s="54"/>
      <c r="I100" s="158"/>
      <c r="J100" s="54"/>
      <c r="K100" s="54"/>
      <c r="L100" s="50"/>
      <c r="S100" s="33"/>
      <c r="T100" s="33"/>
      <c r="U100" s="33"/>
      <c r="V100" s="33"/>
      <c r="W100" s="33"/>
      <c r="X100" s="33"/>
      <c r="Y100" s="33"/>
      <c r="Z100" s="33"/>
      <c r="AA100" s="33"/>
      <c r="AB100" s="33"/>
      <c r="AC100" s="33"/>
      <c r="AD100" s="33"/>
      <c r="AE100" s="33"/>
    </row>
    <row r="104" spans="1:31" s="2" customFormat="1" ht="6.9" customHeight="1">
      <c r="A104" s="33"/>
      <c r="B104" s="55"/>
      <c r="C104" s="56"/>
      <c r="D104" s="56"/>
      <c r="E104" s="56"/>
      <c r="F104" s="56"/>
      <c r="G104" s="56"/>
      <c r="H104" s="56"/>
      <c r="I104" s="161"/>
      <c r="J104" s="56"/>
      <c r="K104" s="56"/>
      <c r="L104" s="50"/>
      <c r="S104" s="33"/>
      <c r="T104" s="33"/>
      <c r="U104" s="33"/>
      <c r="V104" s="33"/>
      <c r="W104" s="33"/>
      <c r="X104" s="33"/>
      <c r="Y104" s="33"/>
      <c r="Z104" s="33"/>
      <c r="AA104" s="33"/>
      <c r="AB104" s="33"/>
      <c r="AC104" s="33"/>
      <c r="AD104" s="33"/>
      <c r="AE104" s="33"/>
    </row>
    <row r="105" spans="1:31" s="2" customFormat="1" ht="24.9" customHeight="1">
      <c r="A105" s="33"/>
      <c r="B105" s="34"/>
      <c r="C105" s="22" t="s">
        <v>146</v>
      </c>
      <c r="D105" s="35"/>
      <c r="E105" s="35"/>
      <c r="F105" s="35"/>
      <c r="G105" s="35"/>
      <c r="H105" s="35"/>
      <c r="I105" s="122"/>
      <c r="J105" s="35"/>
      <c r="K105" s="35"/>
      <c r="L105" s="50"/>
      <c r="S105" s="33"/>
      <c r="T105" s="33"/>
      <c r="U105" s="33"/>
      <c r="V105" s="33"/>
      <c r="W105" s="33"/>
      <c r="X105" s="33"/>
      <c r="Y105" s="33"/>
      <c r="Z105" s="33"/>
      <c r="AA105" s="33"/>
      <c r="AB105" s="33"/>
      <c r="AC105" s="33"/>
      <c r="AD105" s="33"/>
      <c r="AE105" s="33"/>
    </row>
    <row r="106" spans="1:31" s="2" customFormat="1" ht="6.9" customHeight="1">
      <c r="A106" s="33"/>
      <c r="B106" s="34"/>
      <c r="C106" s="35"/>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12" customHeight="1">
      <c r="A107" s="33"/>
      <c r="B107" s="34"/>
      <c r="C107" s="28" t="s">
        <v>17</v>
      </c>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16.5" customHeight="1">
      <c r="A108" s="33"/>
      <c r="B108" s="34"/>
      <c r="C108" s="35"/>
      <c r="D108" s="35"/>
      <c r="E108" s="317" t="str">
        <f>E7</f>
        <v>REKONSTRUKCE STŘECHY ZIMNÍHO STADIONU V NOVÉM JIČÍNĚ</v>
      </c>
      <c r="F108" s="318"/>
      <c r="G108" s="318"/>
      <c r="H108" s="318"/>
      <c r="I108" s="122"/>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127</v>
      </c>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00" t="str">
        <f>E9</f>
        <v>ZOV - Zásady organizace výstavby</v>
      </c>
      <c r="F110" s="316"/>
      <c r="G110" s="316"/>
      <c r="H110" s="316"/>
      <c r="I110" s="122"/>
      <c r="J110" s="35"/>
      <c r="K110" s="35"/>
      <c r="L110" s="50"/>
      <c r="S110" s="33"/>
      <c r="T110" s="33"/>
      <c r="U110" s="33"/>
      <c r="V110" s="33"/>
      <c r="W110" s="33"/>
      <c r="X110" s="33"/>
      <c r="Y110" s="33"/>
      <c r="Z110" s="33"/>
      <c r="AA110" s="33"/>
      <c r="AB110" s="33"/>
      <c r="AC110" s="33"/>
      <c r="AD110" s="33"/>
      <c r="AE110" s="33"/>
    </row>
    <row r="111" spans="1:31" s="2" customFormat="1" ht="6.9" customHeight="1">
      <c r="A111" s="33"/>
      <c r="B111" s="34"/>
      <c r="C111" s="35"/>
      <c r="D111" s="35"/>
      <c r="E111" s="35"/>
      <c r="F111" s="35"/>
      <c r="G111" s="35"/>
      <c r="H111" s="35"/>
      <c r="I111" s="122"/>
      <c r="J111" s="35"/>
      <c r="K111" s="35"/>
      <c r="L111" s="50"/>
      <c r="S111" s="33"/>
      <c r="T111" s="33"/>
      <c r="U111" s="33"/>
      <c r="V111" s="33"/>
      <c r="W111" s="33"/>
      <c r="X111" s="33"/>
      <c r="Y111" s="33"/>
      <c r="Z111" s="33"/>
      <c r="AA111" s="33"/>
      <c r="AB111" s="33"/>
      <c r="AC111" s="33"/>
      <c r="AD111" s="33"/>
      <c r="AE111" s="33"/>
    </row>
    <row r="112" spans="1:31" s="2" customFormat="1" ht="12" customHeight="1">
      <c r="A112" s="33"/>
      <c r="B112" s="34"/>
      <c r="C112" s="28" t="s">
        <v>21</v>
      </c>
      <c r="D112" s="35"/>
      <c r="E112" s="35"/>
      <c r="F112" s="26" t="str">
        <f>F12</f>
        <v xml:space="preserve"> </v>
      </c>
      <c r="G112" s="35"/>
      <c r="H112" s="35"/>
      <c r="I112" s="123" t="s">
        <v>23</v>
      </c>
      <c r="J112" s="65" t="str">
        <f>IF(J12="","",J12)</f>
        <v>11. 9. 2019</v>
      </c>
      <c r="K112" s="35"/>
      <c r="L112" s="50"/>
      <c r="S112" s="33"/>
      <c r="T112" s="33"/>
      <c r="U112" s="33"/>
      <c r="V112" s="33"/>
      <c r="W112" s="33"/>
      <c r="X112" s="33"/>
      <c r="Y112" s="33"/>
      <c r="Z112" s="33"/>
      <c r="AA112" s="33"/>
      <c r="AB112" s="33"/>
      <c r="AC112" s="33"/>
      <c r="AD112" s="33"/>
      <c r="AE112" s="33"/>
    </row>
    <row r="113" spans="1:31" s="2" customFormat="1" ht="6.9" customHeight="1">
      <c r="A113" s="33"/>
      <c r="B113" s="34"/>
      <c r="C113" s="35"/>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15.15" customHeight="1">
      <c r="A114" s="33"/>
      <c r="B114" s="34"/>
      <c r="C114" s="28" t="s">
        <v>25</v>
      </c>
      <c r="D114" s="35"/>
      <c r="E114" s="35"/>
      <c r="F114" s="26" t="str">
        <f>E15</f>
        <v>Město Nový Jičín</v>
      </c>
      <c r="G114" s="35"/>
      <c r="H114" s="35"/>
      <c r="I114" s="123" t="s">
        <v>31</v>
      </c>
      <c r="J114" s="31" t="str">
        <f>E21</f>
        <v>Technoprojekt, a.s.</v>
      </c>
      <c r="K114" s="35"/>
      <c r="L114" s="50"/>
      <c r="S114" s="33"/>
      <c r="T114" s="33"/>
      <c r="U114" s="33"/>
      <c r="V114" s="33"/>
      <c r="W114" s="33"/>
      <c r="X114" s="33"/>
      <c r="Y114" s="33"/>
      <c r="Z114" s="33"/>
      <c r="AA114" s="33"/>
      <c r="AB114" s="33"/>
      <c r="AC114" s="33"/>
      <c r="AD114" s="33"/>
      <c r="AE114" s="33"/>
    </row>
    <row r="115" spans="1:31" s="2" customFormat="1" ht="15.15" customHeight="1">
      <c r="A115" s="33"/>
      <c r="B115" s="34"/>
      <c r="C115" s="28" t="s">
        <v>29</v>
      </c>
      <c r="D115" s="35"/>
      <c r="E115" s="35"/>
      <c r="F115" s="26" t="str">
        <f>IF(E18="","",E18)</f>
        <v>Vyplň údaj</v>
      </c>
      <c r="G115" s="35"/>
      <c r="H115" s="35"/>
      <c r="I115" s="123" t="s">
        <v>34</v>
      </c>
      <c r="J115" s="31" t="str">
        <f>E24</f>
        <v xml:space="preserve"> </v>
      </c>
      <c r="K115" s="35"/>
      <c r="L115" s="50"/>
      <c r="S115" s="33"/>
      <c r="T115" s="33"/>
      <c r="U115" s="33"/>
      <c r="V115" s="33"/>
      <c r="W115" s="33"/>
      <c r="X115" s="33"/>
      <c r="Y115" s="33"/>
      <c r="Z115" s="33"/>
      <c r="AA115" s="33"/>
      <c r="AB115" s="33"/>
      <c r="AC115" s="33"/>
      <c r="AD115" s="33"/>
      <c r="AE115" s="33"/>
    </row>
    <row r="116" spans="1:31" s="2" customFormat="1" ht="10.35" customHeight="1">
      <c r="A116" s="33"/>
      <c r="B116" s="34"/>
      <c r="C116" s="35"/>
      <c r="D116" s="35"/>
      <c r="E116" s="35"/>
      <c r="F116" s="35"/>
      <c r="G116" s="35"/>
      <c r="H116" s="35"/>
      <c r="I116" s="122"/>
      <c r="J116" s="35"/>
      <c r="K116" s="35"/>
      <c r="L116" s="50"/>
      <c r="S116" s="33"/>
      <c r="T116" s="33"/>
      <c r="U116" s="33"/>
      <c r="V116" s="33"/>
      <c r="W116" s="33"/>
      <c r="X116" s="33"/>
      <c r="Y116" s="33"/>
      <c r="Z116" s="33"/>
      <c r="AA116" s="33"/>
      <c r="AB116" s="33"/>
      <c r="AC116" s="33"/>
      <c r="AD116" s="33"/>
      <c r="AE116" s="33"/>
    </row>
    <row r="117" spans="1:31" s="10" customFormat="1" ht="29.25" customHeight="1">
      <c r="A117" s="174"/>
      <c r="B117" s="175"/>
      <c r="C117" s="176" t="s">
        <v>147</v>
      </c>
      <c r="D117" s="177" t="s">
        <v>62</v>
      </c>
      <c r="E117" s="177" t="s">
        <v>58</v>
      </c>
      <c r="F117" s="177" t="s">
        <v>59</v>
      </c>
      <c r="G117" s="177" t="s">
        <v>148</v>
      </c>
      <c r="H117" s="177" t="s">
        <v>149</v>
      </c>
      <c r="I117" s="178" t="s">
        <v>150</v>
      </c>
      <c r="J117" s="177" t="s">
        <v>133</v>
      </c>
      <c r="K117" s="179" t="s">
        <v>151</v>
      </c>
      <c r="L117" s="180"/>
      <c r="M117" s="74" t="s">
        <v>1</v>
      </c>
      <c r="N117" s="75" t="s">
        <v>41</v>
      </c>
      <c r="O117" s="75" t="s">
        <v>152</v>
      </c>
      <c r="P117" s="75" t="s">
        <v>153</v>
      </c>
      <c r="Q117" s="75" t="s">
        <v>154</v>
      </c>
      <c r="R117" s="75" t="s">
        <v>155</v>
      </c>
      <c r="S117" s="75" t="s">
        <v>156</v>
      </c>
      <c r="T117" s="76" t="s">
        <v>157</v>
      </c>
      <c r="U117" s="174"/>
      <c r="V117" s="174"/>
      <c r="W117" s="174"/>
      <c r="X117" s="174"/>
      <c r="Y117" s="174"/>
      <c r="Z117" s="174"/>
      <c r="AA117" s="174"/>
      <c r="AB117" s="174"/>
      <c r="AC117" s="174"/>
      <c r="AD117" s="174"/>
      <c r="AE117" s="174"/>
    </row>
    <row r="118" spans="1:63" s="2" customFormat="1" ht="22.8" customHeight="1">
      <c r="A118" s="33"/>
      <c r="B118" s="34"/>
      <c r="C118" s="81" t="s">
        <v>158</v>
      </c>
      <c r="D118" s="35"/>
      <c r="E118" s="35"/>
      <c r="F118" s="35"/>
      <c r="G118" s="35"/>
      <c r="H118" s="35"/>
      <c r="I118" s="122"/>
      <c r="J118" s="181">
        <f>BK118</f>
        <v>0</v>
      </c>
      <c r="K118" s="35"/>
      <c r="L118" s="38"/>
      <c r="M118" s="77"/>
      <c r="N118" s="182"/>
      <c r="O118" s="78"/>
      <c r="P118" s="183">
        <f>P119+P127</f>
        <v>0</v>
      </c>
      <c r="Q118" s="78"/>
      <c r="R118" s="183">
        <f>R119+R127</f>
        <v>0</v>
      </c>
      <c r="S118" s="78"/>
      <c r="T118" s="184">
        <f>T119+T127</f>
        <v>0</v>
      </c>
      <c r="U118" s="33"/>
      <c r="V118" s="33"/>
      <c r="W118" s="33"/>
      <c r="X118" s="33"/>
      <c r="Y118" s="33"/>
      <c r="Z118" s="33"/>
      <c r="AA118" s="33"/>
      <c r="AB118" s="33"/>
      <c r="AC118" s="33"/>
      <c r="AD118" s="33"/>
      <c r="AE118" s="33"/>
      <c r="AT118" s="16" t="s">
        <v>76</v>
      </c>
      <c r="AU118" s="16" t="s">
        <v>135</v>
      </c>
      <c r="BK118" s="185">
        <f>BK119+BK127</f>
        <v>0</v>
      </c>
    </row>
    <row r="119" spans="2:63" s="11" customFormat="1" ht="25.95" customHeight="1">
      <c r="B119" s="186"/>
      <c r="C119" s="187"/>
      <c r="D119" s="188" t="s">
        <v>76</v>
      </c>
      <c r="E119" s="189" t="s">
        <v>1547</v>
      </c>
      <c r="F119" s="189" t="s">
        <v>1548</v>
      </c>
      <c r="G119" s="187"/>
      <c r="H119" s="187"/>
      <c r="I119" s="190"/>
      <c r="J119" s="191">
        <f>BK119</f>
        <v>0</v>
      </c>
      <c r="K119" s="187"/>
      <c r="L119" s="192"/>
      <c r="M119" s="193"/>
      <c r="N119" s="194"/>
      <c r="O119" s="194"/>
      <c r="P119" s="195">
        <f>SUM(P120:P126)</f>
        <v>0</v>
      </c>
      <c r="Q119" s="194"/>
      <c r="R119" s="195">
        <f>SUM(R120:R126)</f>
        <v>0</v>
      </c>
      <c r="S119" s="194"/>
      <c r="T119" s="196">
        <f>SUM(T120:T126)</f>
        <v>0</v>
      </c>
      <c r="AR119" s="197" t="s">
        <v>167</v>
      </c>
      <c r="AT119" s="198" t="s">
        <v>76</v>
      </c>
      <c r="AU119" s="198" t="s">
        <v>77</v>
      </c>
      <c r="AY119" s="197" t="s">
        <v>161</v>
      </c>
      <c r="BK119" s="199">
        <f>SUM(BK120:BK126)</f>
        <v>0</v>
      </c>
    </row>
    <row r="120" spans="1:65" s="2" customFormat="1" ht="16.5" customHeight="1">
      <c r="A120" s="33"/>
      <c r="B120" s="34"/>
      <c r="C120" s="200" t="s">
        <v>84</v>
      </c>
      <c r="D120" s="200" t="s">
        <v>162</v>
      </c>
      <c r="E120" s="201" t="s">
        <v>1549</v>
      </c>
      <c r="F120" s="202" t="s">
        <v>1550</v>
      </c>
      <c r="G120" s="203" t="s">
        <v>743</v>
      </c>
      <c r="H120" s="204">
        <v>1</v>
      </c>
      <c r="I120" s="205"/>
      <c r="J120" s="206">
        <f aca="true" t="shared" si="0" ref="J120:J126">ROUND(I120*H120,2)</f>
        <v>0</v>
      </c>
      <c r="K120" s="202" t="s">
        <v>1</v>
      </c>
      <c r="L120" s="38"/>
      <c r="M120" s="207" t="s">
        <v>1</v>
      </c>
      <c r="N120" s="208" t="s">
        <v>42</v>
      </c>
      <c r="O120" s="70"/>
      <c r="P120" s="209">
        <f aca="true" t="shared" si="1" ref="P120:P126">O120*H120</f>
        <v>0</v>
      </c>
      <c r="Q120" s="209">
        <v>0</v>
      </c>
      <c r="R120" s="209">
        <f aca="true" t="shared" si="2" ref="R120:R126">Q120*H120</f>
        <v>0</v>
      </c>
      <c r="S120" s="209">
        <v>0</v>
      </c>
      <c r="T120" s="210">
        <f aca="true" t="shared" si="3" ref="T120:T126">S120*H120</f>
        <v>0</v>
      </c>
      <c r="U120" s="33"/>
      <c r="V120" s="33"/>
      <c r="W120" s="33"/>
      <c r="X120" s="33"/>
      <c r="Y120" s="33"/>
      <c r="Z120" s="33"/>
      <c r="AA120" s="33"/>
      <c r="AB120" s="33"/>
      <c r="AC120" s="33"/>
      <c r="AD120" s="33"/>
      <c r="AE120" s="33"/>
      <c r="AR120" s="211" t="s">
        <v>666</v>
      </c>
      <c r="AT120" s="211" t="s">
        <v>162</v>
      </c>
      <c r="AU120" s="211" t="s">
        <v>84</v>
      </c>
      <c r="AY120" s="16" t="s">
        <v>161</v>
      </c>
      <c r="BE120" s="212">
        <f aca="true" t="shared" si="4" ref="BE120:BE126">IF(N120="základní",J120,0)</f>
        <v>0</v>
      </c>
      <c r="BF120" s="212">
        <f aca="true" t="shared" si="5" ref="BF120:BF126">IF(N120="snížená",J120,0)</f>
        <v>0</v>
      </c>
      <c r="BG120" s="212">
        <f aca="true" t="shared" si="6" ref="BG120:BG126">IF(N120="zákl. přenesená",J120,0)</f>
        <v>0</v>
      </c>
      <c r="BH120" s="212">
        <f aca="true" t="shared" si="7" ref="BH120:BH126">IF(N120="sníž. přenesená",J120,0)</f>
        <v>0</v>
      </c>
      <c r="BI120" s="212">
        <f aca="true" t="shared" si="8" ref="BI120:BI126">IF(N120="nulová",J120,0)</f>
        <v>0</v>
      </c>
      <c r="BJ120" s="16" t="s">
        <v>84</v>
      </c>
      <c r="BK120" s="212">
        <f aca="true" t="shared" si="9" ref="BK120:BK126">ROUND(I120*H120,2)</f>
        <v>0</v>
      </c>
      <c r="BL120" s="16" t="s">
        <v>666</v>
      </c>
      <c r="BM120" s="211" t="s">
        <v>1551</v>
      </c>
    </row>
    <row r="121" spans="1:65" s="2" customFormat="1" ht="16.5" customHeight="1">
      <c r="A121" s="33"/>
      <c r="B121" s="34"/>
      <c r="C121" s="200" t="s">
        <v>86</v>
      </c>
      <c r="D121" s="200" t="s">
        <v>162</v>
      </c>
      <c r="E121" s="201" t="s">
        <v>1552</v>
      </c>
      <c r="F121" s="202" t="s">
        <v>1553</v>
      </c>
      <c r="G121" s="203" t="s">
        <v>743</v>
      </c>
      <c r="H121" s="204">
        <v>1</v>
      </c>
      <c r="I121" s="205"/>
      <c r="J121" s="206">
        <f t="shared" si="0"/>
        <v>0</v>
      </c>
      <c r="K121" s="202" t="s">
        <v>1</v>
      </c>
      <c r="L121" s="38"/>
      <c r="M121" s="207" t="s">
        <v>1</v>
      </c>
      <c r="N121" s="208" t="s">
        <v>42</v>
      </c>
      <c r="O121" s="70"/>
      <c r="P121" s="209">
        <f t="shared" si="1"/>
        <v>0</v>
      </c>
      <c r="Q121" s="209">
        <v>0</v>
      </c>
      <c r="R121" s="209">
        <f t="shared" si="2"/>
        <v>0</v>
      </c>
      <c r="S121" s="209">
        <v>0</v>
      </c>
      <c r="T121" s="210">
        <f t="shared" si="3"/>
        <v>0</v>
      </c>
      <c r="U121" s="33"/>
      <c r="V121" s="33"/>
      <c r="W121" s="33"/>
      <c r="X121" s="33"/>
      <c r="Y121" s="33"/>
      <c r="Z121" s="33"/>
      <c r="AA121" s="33"/>
      <c r="AB121" s="33"/>
      <c r="AC121" s="33"/>
      <c r="AD121" s="33"/>
      <c r="AE121" s="33"/>
      <c r="AR121" s="211" t="s">
        <v>666</v>
      </c>
      <c r="AT121" s="211" t="s">
        <v>162</v>
      </c>
      <c r="AU121" s="211" t="s">
        <v>84</v>
      </c>
      <c r="AY121" s="16" t="s">
        <v>161</v>
      </c>
      <c r="BE121" s="212">
        <f t="shared" si="4"/>
        <v>0</v>
      </c>
      <c r="BF121" s="212">
        <f t="shared" si="5"/>
        <v>0</v>
      </c>
      <c r="BG121" s="212">
        <f t="shared" si="6"/>
        <v>0</v>
      </c>
      <c r="BH121" s="212">
        <f t="shared" si="7"/>
        <v>0</v>
      </c>
      <c r="BI121" s="212">
        <f t="shared" si="8"/>
        <v>0</v>
      </c>
      <c r="BJ121" s="16" t="s">
        <v>84</v>
      </c>
      <c r="BK121" s="212">
        <f t="shared" si="9"/>
        <v>0</v>
      </c>
      <c r="BL121" s="16" t="s">
        <v>666</v>
      </c>
      <c r="BM121" s="211" t="s">
        <v>1554</v>
      </c>
    </row>
    <row r="122" spans="1:65" s="2" customFormat="1" ht="16.5" customHeight="1">
      <c r="A122" s="33"/>
      <c r="B122" s="34"/>
      <c r="C122" s="200" t="s">
        <v>177</v>
      </c>
      <c r="D122" s="200" t="s">
        <v>162</v>
      </c>
      <c r="E122" s="201" t="s">
        <v>1555</v>
      </c>
      <c r="F122" s="202" t="s">
        <v>1556</v>
      </c>
      <c r="G122" s="203" t="s">
        <v>743</v>
      </c>
      <c r="H122" s="204">
        <v>1</v>
      </c>
      <c r="I122" s="205"/>
      <c r="J122" s="206">
        <f t="shared" si="0"/>
        <v>0</v>
      </c>
      <c r="K122" s="202" t="s">
        <v>1</v>
      </c>
      <c r="L122" s="38"/>
      <c r="M122" s="207" t="s">
        <v>1</v>
      </c>
      <c r="N122" s="208" t="s">
        <v>42</v>
      </c>
      <c r="O122" s="70"/>
      <c r="P122" s="209">
        <f t="shared" si="1"/>
        <v>0</v>
      </c>
      <c r="Q122" s="209">
        <v>0</v>
      </c>
      <c r="R122" s="209">
        <f t="shared" si="2"/>
        <v>0</v>
      </c>
      <c r="S122" s="209">
        <v>0</v>
      </c>
      <c r="T122" s="210">
        <f t="shared" si="3"/>
        <v>0</v>
      </c>
      <c r="U122" s="33"/>
      <c r="V122" s="33"/>
      <c r="W122" s="33"/>
      <c r="X122" s="33"/>
      <c r="Y122" s="33"/>
      <c r="Z122" s="33"/>
      <c r="AA122" s="33"/>
      <c r="AB122" s="33"/>
      <c r="AC122" s="33"/>
      <c r="AD122" s="33"/>
      <c r="AE122" s="33"/>
      <c r="AR122" s="211" t="s">
        <v>666</v>
      </c>
      <c r="AT122" s="211" t="s">
        <v>162</v>
      </c>
      <c r="AU122" s="211" t="s">
        <v>84</v>
      </c>
      <c r="AY122" s="16" t="s">
        <v>161</v>
      </c>
      <c r="BE122" s="212">
        <f t="shared" si="4"/>
        <v>0</v>
      </c>
      <c r="BF122" s="212">
        <f t="shared" si="5"/>
        <v>0</v>
      </c>
      <c r="BG122" s="212">
        <f t="shared" si="6"/>
        <v>0</v>
      </c>
      <c r="BH122" s="212">
        <f t="shared" si="7"/>
        <v>0</v>
      </c>
      <c r="BI122" s="212">
        <f t="shared" si="8"/>
        <v>0</v>
      </c>
      <c r="BJ122" s="16" t="s">
        <v>84</v>
      </c>
      <c r="BK122" s="212">
        <f t="shared" si="9"/>
        <v>0</v>
      </c>
      <c r="BL122" s="16" t="s">
        <v>666</v>
      </c>
      <c r="BM122" s="211" t="s">
        <v>1557</v>
      </c>
    </row>
    <row r="123" spans="1:65" s="2" customFormat="1" ht="16.5" customHeight="1">
      <c r="A123" s="33"/>
      <c r="B123" s="34"/>
      <c r="C123" s="200" t="s">
        <v>167</v>
      </c>
      <c r="D123" s="200" t="s">
        <v>162</v>
      </c>
      <c r="E123" s="201" t="s">
        <v>1558</v>
      </c>
      <c r="F123" s="202" t="s">
        <v>1559</v>
      </c>
      <c r="G123" s="203" t="s">
        <v>743</v>
      </c>
      <c r="H123" s="204">
        <v>1</v>
      </c>
      <c r="I123" s="205"/>
      <c r="J123" s="206">
        <f t="shared" si="0"/>
        <v>0</v>
      </c>
      <c r="K123" s="202" t="s">
        <v>1</v>
      </c>
      <c r="L123" s="38"/>
      <c r="M123" s="207" t="s">
        <v>1</v>
      </c>
      <c r="N123" s="208" t="s">
        <v>42</v>
      </c>
      <c r="O123" s="70"/>
      <c r="P123" s="209">
        <f t="shared" si="1"/>
        <v>0</v>
      </c>
      <c r="Q123" s="209">
        <v>0</v>
      </c>
      <c r="R123" s="209">
        <f t="shared" si="2"/>
        <v>0</v>
      </c>
      <c r="S123" s="209">
        <v>0</v>
      </c>
      <c r="T123" s="210">
        <f t="shared" si="3"/>
        <v>0</v>
      </c>
      <c r="U123" s="33"/>
      <c r="V123" s="33"/>
      <c r="W123" s="33"/>
      <c r="X123" s="33"/>
      <c r="Y123" s="33"/>
      <c r="Z123" s="33"/>
      <c r="AA123" s="33"/>
      <c r="AB123" s="33"/>
      <c r="AC123" s="33"/>
      <c r="AD123" s="33"/>
      <c r="AE123" s="33"/>
      <c r="AR123" s="211" t="s">
        <v>666</v>
      </c>
      <c r="AT123" s="211" t="s">
        <v>162</v>
      </c>
      <c r="AU123" s="211" t="s">
        <v>84</v>
      </c>
      <c r="AY123" s="16" t="s">
        <v>161</v>
      </c>
      <c r="BE123" s="212">
        <f t="shared" si="4"/>
        <v>0</v>
      </c>
      <c r="BF123" s="212">
        <f t="shared" si="5"/>
        <v>0</v>
      </c>
      <c r="BG123" s="212">
        <f t="shared" si="6"/>
        <v>0</v>
      </c>
      <c r="BH123" s="212">
        <f t="shared" si="7"/>
        <v>0</v>
      </c>
      <c r="BI123" s="212">
        <f t="shared" si="8"/>
        <v>0</v>
      </c>
      <c r="BJ123" s="16" t="s">
        <v>84</v>
      </c>
      <c r="BK123" s="212">
        <f t="shared" si="9"/>
        <v>0</v>
      </c>
      <c r="BL123" s="16" t="s">
        <v>666</v>
      </c>
      <c r="BM123" s="211" t="s">
        <v>1560</v>
      </c>
    </row>
    <row r="124" spans="1:65" s="2" customFormat="1" ht="16.5" customHeight="1">
      <c r="A124" s="33"/>
      <c r="B124" s="34"/>
      <c r="C124" s="200" t="s">
        <v>184</v>
      </c>
      <c r="D124" s="200" t="s">
        <v>162</v>
      </c>
      <c r="E124" s="201" t="s">
        <v>1561</v>
      </c>
      <c r="F124" s="202" t="s">
        <v>1562</v>
      </c>
      <c r="G124" s="203" t="s">
        <v>743</v>
      </c>
      <c r="H124" s="204">
        <v>1</v>
      </c>
      <c r="I124" s="205"/>
      <c r="J124" s="206">
        <f t="shared" si="0"/>
        <v>0</v>
      </c>
      <c r="K124" s="202" t="s">
        <v>1</v>
      </c>
      <c r="L124" s="38"/>
      <c r="M124" s="207" t="s">
        <v>1</v>
      </c>
      <c r="N124" s="208" t="s">
        <v>42</v>
      </c>
      <c r="O124" s="70"/>
      <c r="P124" s="209">
        <f t="shared" si="1"/>
        <v>0</v>
      </c>
      <c r="Q124" s="209">
        <v>0</v>
      </c>
      <c r="R124" s="209">
        <f t="shared" si="2"/>
        <v>0</v>
      </c>
      <c r="S124" s="209">
        <v>0</v>
      </c>
      <c r="T124" s="210">
        <f t="shared" si="3"/>
        <v>0</v>
      </c>
      <c r="U124" s="33"/>
      <c r="V124" s="33"/>
      <c r="W124" s="33"/>
      <c r="X124" s="33"/>
      <c r="Y124" s="33"/>
      <c r="Z124" s="33"/>
      <c r="AA124" s="33"/>
      <c r="AB124" s="33"/>
      <c r="AC124" s="33"/>
      <c r="AD124" s="33"/>
      <c r="AE124" s="33"/>
      <c r="AR124" s="211" t="s">
        <v>666</v>
      </c>
      <c r="AT124" s="211" t="s">
        <v>162</v>
      </c>
      <c r="AU124" s="211" t="s">
        <v>84</v>
      </c>
      <c r="AY124" s="16" t="s">
        <v>161</v>
      </c>
      <c r="BE124" s="212">
        <f t="shared" si="4"/>
        <v>0</v>
      </c>
      <c r="BF124" s="212">
        <f t="shared" si="5"/>
        <v>0</v>
      </c>
      <c r="BG124" s="212">
        <f t="shared" si="6"/>
        <v>0</v>
      </c>
      <c r="BH124" s="212">
        <f t="shared" si="7"/>
        <v>0</v>
      </c>
      <c r="BI124" s="212">
        <f t="shared" si="8"/>
        <v>0</v>
      </c>
      <c r="BJ124" s="16" t="s">
        <v>84</v>
      </c>
      <c r="BK124" s="212">
        <f t="shared" si="9"/>
        <v>0</v>
      </c>
      <c r="BL124" s="16" t="s">
        <v>666</v>
      </c>
      <c r="BM124" s="211" t="s">
        <v>1563</v>
      </c>
    </row>
    <row r="125" spans="1:65" s="2" customFormat="1" ht="16.5" customHeight="1">
      <c r="A125" s="33"/>
      <c r="B125" s="34"/>
      <c r="C125" s="200" t="s">
        <v>188</v>
      </c>
      <c r="D125" s="200" t="s">
        <v>162</v>
      </c>
      <c r="E125" s="201" t="s">
        <v>1564</v>
      </c>
      <c r="F125" s="202" t="s">
        <v>1565</v>
      </c>
      <c r="G125" s="203" t="s">
        <v>743</v>
      </c>
      <c r="H125" s="204">
        <v>1</v>
      </c>
      <c r="I125" s="205"/>
      <c r="J125" s="206">
        <f t="shared" si="0"/>
        <v>0</v>
      </c>
      <c r="K125" s="202" t="s">
        <v>1</v>
      </c>
      <c r="L125" s="38"/>
      <c r="M125" s="207" t="s">
        <v>1</v>
      </c>
      <c r="N125" s="208" t="s">
        <v>42</v>
      </c>
      <c r="O125" s="70"/>
      <c r="P125" s="209">
        <f t="shared" si="1"/>
        <v>0</v>
      </c>
      <c r="Q125" s="209">
        <v>0</v>
      </c>
      <c r="R125" s="209">
        <f t="shared" si="2"/>
        <v>0</v>
      </c>
      <c r="S125" s="209">
        <v>0</v>
      </c>
      <c r="T125" s="210">
        <f t="shared" si="3"/>
        <v>0</v>
      </c>
      <c r="U125" s="33"/>
      <c r="V125" s="33"/>
      <c r="W125" s="33"/>
      <c r="X125" s="33"/>
      <c r="Y125" s="33"/>
      <c r="Z125" s="33"/>
      <c r="AA125" s="33"/>
      <c r="AB125" s="33"/>
      <c r="AC125" s="33"/>
      <c r="AD125" s="33"/>
      <c r="AE125" s="33"/>
      <c r="AR125" s="211" t="s">
        <v>666</v>
      </c>
      <c r="AT125" s="211" t="s">
        <v>162</v>
      </c>
      <c r="AU125" s="211" t="s">
        <v>84</v>
      </c>
      <c r="AY125" s="16" t="s">
        <v>161</v>
      </c>
      <c r="BE125" s="212">
        <f t="shared" si="4"/>
        <v>0</v>
      </c>
      <c r="BF125" s="212">
        <f t="shared" si="5"/>
        <v>0</v>
      </c>
      <c r="BG125" s="212">
        <f t="shared" si="6"/>
        <v>0</v>
      </c>
      <c r="BH125" s="212">
        <f t="shared" si="7"/>
        <v>0</v>
      </c>
      <c r="BI125" s="212">
        <f t="shared" si="8"/>
        <v>0</v>
      </c>
      <c r="BJ125" s="16" t="s">
        <v>84</v>
      </c>
      <c r="BK125" s="212">
        <f t="shared" si="9"/>
        <v>0</v>
      </c>
      <c r="BL125" s="16" t="s">
        <v>666</v>
      </c>
      <c r="BM125" s="211" t="s">
        <v>1566</v>
      </c>
    </row>
    <row r="126" spans="1:65" s="2" customFormat="1" ht="16.5" customHeight="1">
      <c r="A126" s="33"/>
      <c r="B126" s="34"/>
      <c r="C126" s="200" t="s">
        <v>192</v>
      </c>
      <c r="D126" s="200" t="s">
        <v>162</v>
      </c>
      <c r="E126" s="201" t="s">
        <v>1567</v>
      </c>
      <c r="F126" s="202" t="s">
        <v>1568</v>
      </c>
      <c r="G126" s="203" t="s">
        <v>743</v>
      </c>
      <c r="H126" s="204">
        <v>1</v>
      </c>
      <c r="I126" s="205"/>
      <c r="J126" s="206">
        <f t="shared" si="0"/>
        <v>0</v>
      </c>
      <c r="K126" s="202" t="s">
        <v>1</v>
      </c>
      <c r="L126" s="38"/>
      <c r="M126" s="207" t="s">
        <v>1</v>
      </c>
      <c r="N126" s="208" t="s">
        <v>42</v>
      </c>
      <c r="O126" s="70"/>
      <c r="P126" s="209">
        <f t="shared" si="1"/>
        <v>0</v>
      </c>
      <c r="Q126" s="209">
        <v>0</v>
      </c>
      <c r="R126" s="209">
        <f t="shared" si="2"/>
        <v>0</v>
      </c>
      <c r="S126" s="209">
        <v>0</v>
      </c>
      <c r="T126" s="210">
        <f t="shared" si="3"/>
        <v>0</v>
      </c>
      <c r="U126" s="33"/>
      <c r="V126" s="33"/>
      <c r="W126" s="33"/>
      <c r="X126" s="33"/>
      <c r="Y126" s="33"/>
      <c r="Z126" s="33"/>
      <c r="AA126" s="33"/>
      <c r="AB126" s="33"/>
      <c r="AC126" s="33"/>
      <c r="AD126" s="33"/>
      <c r="AE126" s="33"/>
      <c r="AR126" s="211" t="s">
        <v>666</v>
      </c>
      <c r="AT126" s="211" t="s">
        <v>162</v>
      </c>
      <c r="AU126" s="211" t="s">
        <v>84</v>
      </c>
      <c r="AY126" s="16" t="s">
        <v>161</v>
      </c>
      <c r="BE126" s="212">
        <f t="shared" si="4"/>
        <v>0</v>
      </c>
      <c r="BF126" s="212">
        <f t="shared" si="5"/>
        <v>0</v>
      </c>
      <c r="BG126" s="212">
        <f t="shared" si="6"/>
        <v>0</v>
      </c>
      <c r="BH126" s="212">
        <f t="shared" si="7"/>
        <v>0</v>
      </c>
      <c r="BI126" s="212">
        <f t="shared" si="8"/>
        <v>0</v>
      </c>
      <c r="BJ126" s="16" t="s">
        <v>84</v>
      </c>
      <c r="BK126" s="212">
        <f t="shared" si="9"/>
        <v>0</v>
      </c>
      <c r="BL126" s="16" t="s">
        <v>666</v>
      </c>
      <c r="BM126" s="211" t="s">
        <v>1569</v>
      </c>
    </row>
    <row r="127" spans="2:63" s="11" customFormat="1" ht="25.95" customHeight="1">
      <c r="B127" s="186"/>
      <c r="C127" s="187"/>
      <c r="D127" s="188" t="s">
        <v>76</v>
      </c>
      <c r="E127" s="189" t="s">
        <v>1570</v>
      </c>
      <c r="F127" s="189" t="s">
        <v>1571</v>
      </c>
      <c r="G127" s="187"/>
      <c r="H127" s="187"/>
      <c r="I127" s="190"/>
      <c r="J127" s="191">
        <f>BK127</f>
        <v>0</v>
      </c>
      <c r="K127" s="187"/>
      <c r="L127" s="192"/>
      <c r="M127" s="193"/>
      <c r="N127" s="194"/>
      <c r="O127" s="194"/>
      <c r="P127" s="195">
        <f>SUM(P128:P141)</f>
        <v>0</v>
      </c>
      <c r="Q127" s="194"/>
      <c r="R127" s="195">
        <f>SUM(R128:R141)</f>
        <v>0</v>
      </c>
      <c r="S127" s="194"/>
      <c r="T127" s="196">
        <f>SUM(T128:T141)</f>
        <v>0</v>
      </c>
      <c r="AR127" s="197" t="s">
        <v>167</v>
      </c>
      <c r="AT127" s="198" t="s">
        <v>76</v>
      </c>
      <c r="AU127" s="198" t="s">
        <v>77</v>
      </c>
      <c r="AY127" s="197" t="s">
        <v>161</v>
      </c>
      <c r="BK127" s="199">
        <f>SUM(BK128:BK141)</f>
        <v>0</v>
      </c>
    </row>
    <row r="128" spans="1:65" s="2" customFormat="1" ht="16.5" customHeight="1">
      <c r="A128" s="33"/>
      <c r="B128" s="34"/>
      <c r="C128" s="200" t="s">
        <v>196</v>
      </c>
      <c r="D128" s="200" t="s">
        <v>162</v>
      </c>
      <c r="E128" s="201" t="s">
        <v>1572</v>
      </c>
      <c r="F128" s="202" t="s">
        <v>1573</v>
      </c>
      <c r="G128" s="203" t="s">
        <v>743</v>
      </c>
      <c r="H128" s="204">
        <v>1</v>
      </c>
      <c r="I128" s="205"/>
      <c r="J128" s="206">
        <f>ROUND(I128*H128,2)</f>
        <v>0</v>
      </c>
      <c r="K128" s="202" t="s">
        <v>1</v>
      </c>
      <c r="L128" s="38"/>
      <c r="M128" s="207" t="s">
        <v>1</v>
      </c>
      <c r="N128" s="208" t="s">
        <v>42</v>
      </c>
      <c r="O128" s="70"/>
      <c r="P128" s="209">
        <f>O128*H128</f>
        <v>0</v>
      </c>
      <c r="Q128" s="209">
        <v>0</v>
      </c>
      <c r="R128" s="209">
        <f>Q128*H128</f>
        <v>0</v>
      </c>
      <c r="S128" s="209">
        <v>0</v>
      </c>
      <c r="T128" s="210">
        <f>S128*H128</f>
        <v>0</v>
      </c>
      <c r="U128" s="33"/>
      <c r="V128" s="33"/>
      <c r="W128" s="33"/>
      <c r="X128" s="33"/>
      <c r="Y128" s="33"/>
      <c r="Z128" s="33"/>
      <c r="AA128" s="33"/>
      <c r="AB128" s="33"/>
      <c r="AC128" s="33"/>
      <c r="AD128" s="33"/>
      <c r="AE128" s="33"/>
      <c r="AR128" s="211" t="s">
        <v>666</v>
      </c>
      <c r="AT128" s="211" t="s">
        <v>162</v>
      </c>
      <c r="AU128" s="211" t="s">
        <v>84</v>
      </c>
      <c r="AY128" s="16" t="s">
        <v>161</v>
      </c>
      <c r="BE128" s="212">
        <f>IF(N128="základní",J128,0)</f>
        <v>0</v>
      </c>
      <c r="BF128" s="212">
        <f>IF(N128="snížená",J128,0)</f>
        <v>0</v>
      </c>
      <c r="BG128" s="212">
        <f>IF(N128="zákl. přenesená",J128,0)</f>
        <v>0</v>
      </c>
      <c r="BH128" s="212">
        <f>IF(N128="sníž. přenesená",J128,0)</f>
        <v>0</v>
      </c>
      <c r="BI128" s="212">
        <f>IF(N128="nulová",J128,0)</f>
        <v>0</v>
      </c>
      <c r="BJ128" s="16" t="s">
        <v>84</v>
      </c>
      <c r="BK128" s="212">
        <f>ROUND(I128*H128,2)</f>
        <v>0</v>
      </c>
      <c r="BL128" s="16" t="s">
        <v>666</v>
      </c>
      <c r="BM128" s="211" t="s">
        <v>1574</v>
      </c>
    </row>
    <row r="129" spans="1:65" s="2" customFormat="1" ht="16.5" customHeight="1">
      <c r="A129" s="33"/>
      <c r="B129" s="34"/>
      <c r="C129" s="200" t="s">
        <v>159</v>
      </c>
      <c r="D129" s="200" t="s">
        <v>162</v>
      </c>
      <c r="E129" s="201" t="s">
        <v>1575</v>
      </c>
      <c r="F129" s="202" t="s">
        <v>1576</v>
      </c>
      <c r="G129" s="203" t="s">
        <v>743</v>
      </c>
      <c r="H129" s="204">
        <v>1</v>
      </c>
      <c r="I129" s="205"/>
      <c r="J129" s="206">
        <f>ROUND(I129*H129,2)</f>
        <v>0</v>
      </c>
      <c r="K129" s="202" t="s">
        <v>1</v>
      </c>
      <c r="L129" s="38"/>
      <c r="M129" s="207" t="s">
        <v>1</v>
      </c>
      <c r="N129" s="208" t="s">
        <v>42</v>
      </c>
      <c r="O129" s="70"/>
      <c r="P129" s="209">
        <f>O129*H129</f>
        <v>0</v>
      </c>
      <c r="Q129" s="209">
        <v>0</v>
      </c>
      <c r="R129" s="209">
        <f>Q129*H129</f>
        <v>0</v>
      </c>
      <c r="S129" s="209">
        <v>0</v>
      </c>
      <c r="T129" s="210">
        <f>S129*H129</f>
        <v>0</v>
      </c>
      <c r="U129" s="33"/>
      <c r="V129" s="33"/>
      <c r="W129" s="33"/>
      <c r="X129" s="33"/>
      <c r="Y129" s="33"/>
      <c r="Z129" s="33"/>
      <c r="AA129" s="33"/>
      <c r="AB129" s="33"/>
      <c r="AC129" s="33"/>
      <c r="AD129" s="33"/>
      <c r="AE129" s="33"/>
      <c r="AR129" s="211" t="s">
        <v>666</v>
      </c>
      <c r="AT129" s="211" t="s">
        <v>162</v>
      </c>
      <c r="AU129" s="211" t="s">
        <v>84</v>
      </c>
      <c r="AY129" s="16" t="s">
        <v>161</v>
      </c>
      <c r="BE129" s="212">
        <f>IF(N129="základní",J129,0)</f>
        <v>0</v>
      </c>
      <c r="BF129" s="212">
        <f>IF(N129="snížená",J129,0)</f>
        <v>0</v>
      </c>
      <c r="BG129" s="212">
        <f>IF(N129="zákl. přenesená",J129,0)</f>
        <v>0</v>
      </c>
      <c r="BH129" s="212">
        <f>IF(N129="sníž. přenesená",J129,0)</f>
        <v>0</v>
      </c>
      <c r="BI129" s="212">
        <f>IF(N129="nulová",J129,0)</f>
        <v>0</v>
      </c>
      <c r="BJ129" s="16" t="s">
        <v>84</v>
      </c>
      <c r="BK129" s="212">
        <f>ROUND(I129*H129,2)</f>
        <v>0</v>
      </c>
      <c r="BL129" s="16" t="s">
        <v>666</v>
      </c>
      <c r="BM129" s="211" t="s">
        <v>1577</v>
      </c>
    </row>
    <row r="130" spans="1:65" s="2" customFormat="1" ht="16.5" customHeight="1">
      <c r="A130" s="33"/>
      <c r="B130" s="34"/>
      <c r="C130" s="200" t="s">
        <v>216</v>
      </c>
      <c r="D130" s="200" t="s">
        <v>162</v>
      </c>
      <c r="E130" s="201" t="s">
        <v>216</v>
      </c>
      <c r="F130" s="202" t="s">
        <v>1605</v>
      </c>
      <c r="G130" s="203"/>
      <c r="H130" s="204"/>
      <c r="I130" s="270"/>
      <c r="J130" s="206"/>
      <c r="K130" s="202" t="s">
        <v>1</v>
      </c>
      <c r="L130" s="38"/>
      <c r="M130" s="207" t="s">
        <v>1</v>
      </c>
      <c r="N130" s="208" t="s">
        <v>42</v>
      </c>
      <c r="O130" s="70"/>
      <c r="P130" s="209">
        <f>O130*H130</f>
        <v>0</v>
      </c>
      <c r="Q130" s="209">
        <v>0</v>
      </c>
      <c r="R130" s="209">
        <f>Q130*H130</f>
        <v>0</v>
      </c>
      <c r="S130" s="209">
        <v>0</v>
      </c>
      <c r="T130" s="210">
        <f>S130*H130</f>
        <v>0</v>
      </c>
      <c r="U130" s="33"/>
      <c r="V130" s="33"/>
      <c r="W130" s="33"/>
      <c r="X130" s="33"/>
      <c r="Y130" s="33"/>
      <c r="Z130" s="33"/>
      <c r="AA130" s="33"/>
      <c r="AB130" s="33"/>
      <c r="AC130" s="33"/>
      <c r="AD130" s="33"/>
      <c r="AE130" s="33"/>
      <c r="AR130" s="211" t="s">
        <v>666</v>
      </c>
      <c r="AT130" s="211" t="s">
        <v>162</v>
      </c>
      <c r="AU130" s="211" t="s">
        <v>84</v>
      </c>
      <c r="AY130" s="16" t="s">
        <v>161</v>
      </c>
      <c r="BE130" s="212">
        <f>IF(N130="základní",J130,0)</f>
        <v>0</v>
      </c>
      <c r="BF130" s="212">
        <f>IF(N130="snížená",J130,0)</f>
        <v>0</v>
      </c>
      <c r="BG130" s="212">
        <f>IF(N130="zákl. přenesená",J130,0)</f>
        <v>0</v>
      </c>
      <c r="BH130" s="212">
        <f>IF(N130="sníž. přenesená",J130,0)</f>
        <v>0</v>
      </c>
      <c r="BI130" s="212">
        <f>IF(N130="nulová",J130,0)</f>
        <v>0</v>
      </c>
      <c r="BJ130" s="16" t="s">
        <v>84</v>
      </c>
      <c r="BK130" s="212">
        <f>ROUND(I130*H130,2)</f>
        <v>0</v>
      </c>
      <c r="BL130" s="16" t="s">
        <v>666</v>
      </c>
      <c r="BM130" s="211" t="s">
        <v>1578</v>
      </c>
    </row>
    <row r="131" spans="1:47" s="2" customFormat="1" ht="12">
      <c r="A131" s="33"/>
      <c r="B131" s="34"/>
      <c r="C131" s="35"/>
      <c r="D131" s="215" t="s">
        <v>360</v>
      </c>
      <c r="E131" s="35"/>
      <c r="F131" s="261" t="s">
        <v>1605</v>
      </c>
      <c r="G131" s="35"/>
      <c r="H131" s="35"/>
      <c r="I131" s="122"/>
      <c r="J131" s="35"/>
      <c r="K131" s="35"/>
      <c r="L131" s="38"/>
      <c r="M131" s="262"/>
      <c r="N131" s="263"/>
      <c r="O131" s="70"/>
      <c r="P131" s="70"/>
      <c r="Q131" s="70"/>
      <c r="R131" s="70"/>
      <c r="S131" s="70"/>
      <c r="T131" s="71"/>
      <c r="U131" s="33"/>
      <c r="V131" s="33"/>
      <c r="W131" s="33"/>
      <c r="X131" s="33"/>
      <c r="Y131" s="33"/>
      <c r="Z131" s="33"/>
      <c r="AA131" s="33"/>
      <c r="AB131" s="33"/>
      <c r="AC131" s="33"/>
      <c r="AD131" s="33"/>
      <c r="AE131" s="33"/>
      <c r="AT131" s="16" t="s">
        <v>360</v>
      </c>
      <c r="AU131" s="16" t="s">
        <v>84</v>
      </c>
    </row>
    <row r="132" spans="1:65" s="2" customFormat="1" ht="16.5" customHeight="1">
      <c r="A132" s="33"/>
      <c r="B132" s="34"/>
      <c r="C132" s="200" t="s">
        <v>222</v>
      </c>
      <c r="D132" s="200" t="s">
        <v>162</v>
      </c>
      <c r="E132" s="201" t="s">
        <v>222</v>
      </c>
      <c r="F132" s="202" t="s">
        <v>1605</v>
      </c>
      <c r="G132" s="203"/>
      <c r="H132" s="204"/>
      <c r="I132" s="270"/>
      <c r="J132" s="206"/>
      <c r="K132" s="202" t="s">
        <v>1</v>
      </c>
      <c r="L132" s="38"/>
      <c r="M132" s="207" t="s">
        <v>1</v>
      </c>
      <c r="N132" s="208" t="s">
        <v>42</v>
      </c>
      <c r="O132" s="70"/>
      <c r="P132" s="209">
        <f>O132*H132</f>
        <v>0</v>
      </c>
      <c r="Q132" s="209">
        <v>0</v>
      </c>
      <c r="R132" s="209">
        <f>Q132*H132</f>
        <v>0</v>
      </c>
      <c r="S132" s="209">
        <v>0</v>
      </c>
      <c r="T132" s="210">
        <f>S132*H132</f>
        <v>0</v>
      </c>
      <c r="U132" s="33"/>
      <c r="V132" s="33"/>
      <c r="W132" s="33"/>
      <c r="X132" s="33"/>
      <c r="Y132" s="33"/>
      <c r="Z132" s="33"/>
      <c r="AA132" s="33"/>
      <c r="AB132" s="33"/>
      <c r="AC132" s="33"/>
      <c r="AD132" s="33"/>
      <c r="AE132" s="33"/>
      <c r="AR132" s="211" t="s">
        <v>666</v>
      </c>
      <c r="AT132" s="211" t="s">
        <v>162</v>
      </c>
      <c r="AU132" s="211" t="s">
        <v>84</v>
      </c>
      <c r="AY132" s="16" t="s">
        <v>161</v>
      </c>
      <c r="BE132" s="212">
        <f>IF(N132="základní",J132,0)</f>
        <v>0</v>
      </c>
      <c r="BF132" s="212">
        <f>IF(N132="snížená",J132,0)</f>
        <v>0</v>
      </c>
      <c r="BG132" s="212">
        <f>IF(N132="zákl. přenesená",J132,0)</f>
        <v>0</v>
      </c>
      <c r="BH132" s="212">
        <f>IF(N132="sníž. přenesená",J132,0)</f>
        <v>0</v>
      </c>
      <c r="BI132" s="212">
        <f>IF(N132="nulová",J132,0)</f>
        <v>0</v>
      </c>
      <c r="BJ132" s="16" t="s">
        <v>84</v>
      </c>
      <c r="BK132" s="212">
        <f>ROUND(I132*H132,2)</f>
        <v>0</v>
      </c>
      <c r="BL132" s="16" t="s">
        <v>666</v>
      </c>
      <c r="BM132" s="211" t="s">
        <v>1579</v>
      </c>
    </row>
    <row r="133" spans="1:47" s="2" customFormat="1" ht="12">
      <c r="A133" s="33"/>
      <c r="B133" s="34"/>
      <c r="C133" s="35"/>
      <c r="D133" s="215" t="s">
        <v>360</v>
      </c>
      <c r="E133" s="35"/>
      <c r="F133" s="261" t="s">
        <v>1605</v>
      </c>
      <c r="G133" s="35"/>
      <c r="H133" s="35"/>
      <c r="I133" s="122"/>
      <c r="J133" s="35"/>
      <c r="K133" s="35"/>
      <c r="L133" s="38"/>
      <c r="M133" s="262"/>
      <c r="N133" s="263"/>
      <c r="O133" s="70"/>
      <c r="P133" s="70"/>
      <c r="Q133" s="70"/>
      <c r="R133" s="70"/>
      <c r="S133" s="70"/>
      <c r="T133" s="71"/>
      <c r="U133" s="33"/>
      <c r="V133" s="33"/>
      <c r="W133" s="33"/>
      <c r="X133" s="33"/>
      <c r="Y133" s="33"/>
      <c r="Z133" s="33"/>
      <c r="AA133" s="33"/>
      <c r="AB133" s="33"/>
      <c r="AC133" s="33"/>
      <c r="AD133" s="33"/>
      <c r="AE133" s="33"/>
      <c r="AT133" s="16" t="s">
        <v>360</v>
      </c>
      <c r="AU133" s="16" t="s">
        <v>84</v>
      </c>
    </row>
    <row r="134" spans="1:65" s="2" customFormat="1" ht="16.5" customHeight="1">
      <c r="A134" s="33"/>
      <c r="B134" s="34"/>
      <c r="C134" s="200" t="s">
        <v>228</v>
      </c>
      <c r="D134" s="200" t="s">
        <v>162</v>
      </c>
      <c r="E134" s="201" t="s">
        <v>228</v>
      </c>
      <c r="F134" s="202" t="s">
        <v>1605</v>
      </c>
      <c r="G134" s="203"/>
      <c r="H134" s="204"/>
      <c r="I134" s="270"/>
      <c r="J134" s="206"/>
      <c r="K134" s="202" t="s">
        <v>1</v>
      </c>
      <c r="L134" s="38"/>
      <c r="M134" s="207" t="s">
        <v>1</v>
      </c>
      <c r="N134" s="208" t="s">
        <v>42</v>
      </c>
      <c r="O134" s="70"/>
      <c r="P134" s="209">
        <f>O134*H134</f>
        <v>0</v>
      </c>
      <c r="Q134" s="209">
        <v>0</v>
      </c>
      <c r="R134" s="209">
        <f>Q134*H134</f>
        <v>0</v>
      </c>
      <c r="S134" s="209">
        <v>0</v>
      </c>
      <c r="T134" s="210">
        <f>S134*H134</f>
        <v>0</v>
      </c>
      <c r="U134" s="33"/>
      <c r="V134" s="33"/>
      <c r="W134" s="33"/>
      <c r="X134" s="33"/>
      <c r="Y134" s="33"/>
      <c r="Z134" s="33"/>
      <c r="AA134" s="33"/>
      <c r="AB134" s="33"/>
      <c r="AC134" s="33"/>
      <c r="AD134" s="33"/>
      <c r="AE134" s="33"/>
      <c r="AR134" s="211" t="s">
        <v>666</v>
      </c>
      <c r="AT134" s="211" t="s">
        <v>162</v>
      </c>
      <c r="AU134" s="211" t="s">
        <v>84</v>
      </c>
      <c r="AY134" s="16" t="s">
        <v>161</v>
      </c>
      <c r="BE134" s="212">
        <f>IF(N134="základní",J134,0)</f>
        <v>0</v>
      </c>
      <c r="BF134" s="212">
        <f>IF(N134="snížená",J134,0)</f>
        <v>0</v>
      </c>
      <c r="BG134" s="212">
        <f>IF(N134="zákl. přenesená",J134,0)</f>
        <v>0</v>
      </c>
      <c r="BH134" s="212">
        <f>IF(N134="sníž. přenesená",J134,0)</f>
        <v>0</v>
      </c>
      <c r="BI134" s="212">
        <f>IF(N134="nulová",J134,0)</f>
        <v>0</v>
      </c>
      <c r="BJ134" s="16" t="s">
        <v>84</v>
      </c>
      <c r="BK134" s="212">
        <f>ROUND(I134*H134,2)</f>
        <v>0</v>
      </c>
      <c r="BL134" s="16" t="s">
        <v>666</v>
      </c>
      <c r="BM134" s="211" t="s">
        <v>1580</v>
      </c>
    </row>
    <row r="135" spans="1:47" s="2" customFormat="1" ht="12">
      <c r="A135" s="33"/>
      <c r="B135" s="34"/>
      <c r="C135" s="35"/>
      <c r="D135" s="215" t="s">
        <v>360</v>
      </c>
      <c r="E135" s="35"/>
      <c r="F135" s="261" t="s">
        <v>1605</v>
      </c>
      <c r="G135" s="35"/>
      <c r="H135" s="35"/>
      <c r="I135" s="122"/>
      <c r="J135" s="35"/>
      <c r="K135" s="35"/>
      <c r="L135" s="38"/>
      <c r="M135" s="262"/>
      <c r="N135" s="263"/>
      <c r="O135" s="70"/>
      <c r="P135" s="70"/>
      <c r="Q135" s="70"/>
      <c r="R135" s="70"/>
      <c r="S135" s="70"/>
      <c r="T135" s="71"/>
      <c r="U135" s="33"/>
      <c r="V135" s="33"/>
      <c r="W135" s="33"/>
      <c r="X135" s="33"/>
      <c r="Y135" s="33"/>
      <c r="Z135" s="33"/>
      <c r="AA135" s="33"/>
      <c r="AB135" s="33"/>
      <c r="AC135" s="33"/>
      <c r="AD135" s="33"/>
      <c r="AE135" s="33"/>
      <c r="AT135" s="16" t="s">
        <v>360</v>
      </c>
      <c r="AU135" s="16" t="s">
        <v>84</v>
      </c>
    </row>
    <row r="136" spans="1:65" s="2" customFormat="1" ht="16.5" customHeight="1">
      <c r="A136" s="33"/>
      <c r="B136" s="34"/>
      <c r="C136" s="200" t="s">
        <v>234</v>
      </c>
      <c r="D136" s="200" t="s">
        <v>162</v>
      </c>
      <c r="E136" s="201" t="s">
        <v>234</v>
      </c>
      <c r="F136" s="202" t="s">
        <v>1581</v>
      </c>
      <c r="G136" s="203" t="s">
        <v>743</v>
      </c>
      <c r="H136" s="204">
        <v>1</v>
      </c>
      <c r="I136" s="205"/>
      <c r="J136" s="206">
        <f>ROUND(I136*H136,2)</f>
        <v>0</v>
      </c>
      <c r="K136" s="202" t="s">
        <v>1</v>
      </c>
      <c r="L136" s="38"/>
      <c r="M136" s="207" t="s">
        <v>1</v>
      </c>
      <c r="N136" s="208" t="s">
        <v>42</v>
      </c>
      <c r="O136" s="70"/>
      <c r="P136" s="209">
        <f>O136*H136</f>
        <v>0</v>
      </c>
      <c r="Q136" s="209">
        <v>0</v>
      </c>
      <c r="R136" s="209">
        <f>Q136*H136</f>
        <v>0</v>
      </c>
      <c r="S136" s="209">
        <v>0</v>
      </c>
      <c r="T136" s="210">
        <f>S136*H136</f>
        <v>0</v>
      </c>
      <c r="U136" s="33"/>
      <c r="V136" s="33"/>
      <c r="W136" s="33"/>
      <c r="X136" s="33"/>
      <c r="Y136" s="33"/>
      <c r="Z136" s="33"/>
      <c r="AA136" s="33"/>
      <c r="AB136" s="33"/>
      <c r="AC136" s="33"/>
      <c r="AD136" s="33"/>
      <c r="AE136" s="33"/>
      <c r="AR136" s="211" t="s">
        <v>666</v>
      </c>
      <c r="AT136" s="211" t="s">
        <v>162</v>
      </c>
      <c r="AU136" s="211" t="s">
        <v>84</v>
      </c>
      <c r="AY136" s="16" t="s">
        <v>161</v>
      </c>
      <c r="BE136" s="212">
        <f>IF(N136="základní",J136,0)</f>
        <v>0</v>
      </c>
      <c r="BF136" s="212">
        <f>IF(N136="snížená",J136,0)</f>
        <v>0</v>
      </c>
      <c r="BG136" s="212">
        <f>IF(N136="zákl. přenesená",J136,0)</f>
        <v>0</v>
      </c>
      <c r="BH136" s="212">
        <f>IF(N136="sníž. přenesená",J136,0)</f>
        <v>0</v>
      </c>
      <c r="BI136" s="212">
        <f>IF(N136="nulová",J136,0)</f>
        <v>0</v>
      </c>
      <c r="BJ136" s="16" t="s">
        <v>84</v>
      </c>
      <c r="BK136" s="212">
        <f>ROUND(I136*H136,2)</f>
        <v>0</v>
      </c>
      <c r="BL136" s="16" t="s">
        <v>666</v>
      </c>
      <c r="BM136" s="211" t="s">
        <v>1582</v>
      </c>
    </row>
    <row r="137" spans="1:65" s="2" customFormat="1" ht="24" customHeight="1">
      <c r="A137" s="33"/>
      <c r="B137" s="34"/>
      <c r="C137" s="200" t="s">
        <v>238</v>
      </c>
      <c r="D137" s="200" t="s">
        <v>162</v>
      </c>
      <c r="E137" s="201" t="s">
        <v>238</v>
      </c>
      <c r="F137" s="202" t="s">
        <v>1583</v>
      </c>
      <c r="G137" s="203" t="s">
        <v>743</v>
      </c>
      <c r="H137" s="204">
        <v>1</v>
      </c>
      <c r="I137" s="205"/>
      <c r="J137" s="206">
        <f>ROUND(I137*H137,2)</f>
        <v>0</v>
      </c>
      <c r="K137" s="202" t="s">
        <v>1</v>
      </c>
      <c r="L137" s="38"/>
      <c r="M137" s="207" t="s">
        <v>1</v>
      </c>
      <c r="N137" s="208" t="s">
        <v>42</v>
      </c>
      <c r="O137" s="70"/>
      <c r="P137" s="209">
        <f>O137*H137</f>
        <v>0</v>
      </c>
      <c r="Q137" s="209">
        <v>0</v>
      </c>
      <c r="R137" s="209">
        <f>Q137*H137</f>
        <v>0</v>
      </c>
      <c r="S137" s="209">
        <v>0</v>
      </c>
      <c r="T137" s="210">
        <f>S137*H137</f>
        <v>0</v>
      </c>
      <c r="U137" s="33"/>
      <c r="V137" s="33"/>
      <c r="W137" s="33"/>
      <c r="X137" s="33"/>
      <c r="Y137" s="33"/>
      <c r="Z137" s="33"/>
      <c r="AA137" s="33"/>
      <c r="AB137" s="33"/>
      <c r="AC137" s="33"/>
      <c r="AD137" s="33"/>
      <c r="AE137" s="33"/>
      <c r="AR137" s="211" t="s">
        <v>666</v>
      </c>
      <c r="AT137" s="211" t="s">
        <v>162</v>
      </c>
      <c r="AU137" s="211" t="s">
        <v>84</v>
      </c>
      <c r="AY137" s="16" t="s">
        <v>161</v>
      </c>
      <c r="BE137" s="212">
        <f>IF(N137="základní",J137,0)</f>
        <v>0</v>
      </c>
      <c r="BF137" s="212">
        <f>IF(N137="snížená",J137,0)</f>
        <v>0</v>
      </c>
      <c r="BG137" s="212">
        <f>IF(N137="zákl. přenesená",J137,0)</f>
        <v>0</v>
      </c>
      <c r="BH137" s="212">
        <f>IF(N137="sníž. přenesená",J137,0)</f>
        <v>0</v>
      </c>
      <c r="BI137" s="212">
        <f>IF(N137="nulová",J137,0)</f>
        <v>0</v>
      </c>
      <c r="BJ137" s="16" t="s">
        <v>84</v>
      </c>
      <c r="BK137" s="212">
        <f>ROUND(I137*H137,2)</f>
        <v>0</v>
      </c>
      <c r="BL137" s="16" t="s">
        <v>666</v>
      </c>
      <c r="BM137" s="211" t="s">
        <v>1584</v>
      </c>
    </row>
    <row r="138" spans="1:65" s="2" customFormat="1" ht="16.5" customHeight="1">
      <c r="A138" s="33"/>
      <c r="B138" s="34"/>
      <c r="C138" s="200" t="s">
        <v>8</v>
      </c>
      <c r="D138" s="200" t="s">
        <v>162</v>
      </c>
      <c r="E138" s="201" t="s">
        <v>8</v>
      </c>
      <c r="F138" s="202" t="s">
        <v>1585</v>
      </c>
      <c r="G138" s="203" t="s">
        <v>743</v>
      </c>
      <c r="H138" s="204">
        <v>1</v>
      </c>
      <c r="I138" s="205"/>
      <c r="J138" s="206">
        <f>ROUND(I138*H138,2)</f>
        <v>0</v>
      </c>
      <c r="K138" s="202" t="s">
        <v>1</v>
      </c>
      <c r="L138" s="38"/>
      <c r="M138" s="207" t="s">
        <v>1</v>
      </c>
      <c r="N138" s="208" t="s">
        <v>42</v>
      </c>
      <c r="O138" s="70"/>
      <c r="P138" s="209">
        <f>O138*H138</f>
        <v>0</v>
      </c>
      <c r="Q138" s="209">
        <v>0</v>
      </c>
      <c r="R138" s="209">
        <f>Q138*H138</f>
        <v>0</v>
      </c>
      <c r="S138" s="209">
        <v>0</v>
      </c>
      <c r="T138" s="210">
        <f>S138*H138</f>
        <v>0</v>
      </c>
      <c r="U138" s="33"/>
      <c r="V138" s="33"/>
      <c r="W138" s="33"/>
      <c r="X138" s="33"/>
      <c r="Y138" s="33"/>
      <c r="Z138" s="33"/>
      <c r="AA138" s="33"/>
      <c r="AB138" s="33"/>
      <c r="AC138" s="33"/>
      <c r="AD138" s="33"/>
      <c r="AE138" s="33"/>
      <c r="AR138" s="211" t="s">
        <v>666</v>
      </c>
      <c r="AT138" s="211" t="s">
        <v>162</v>
      </c>
      <c r="AU138" s="211" t="s">
        <v>84</v>
      </c>
      <c r="AY138" s="16" t="s">
        <v>161</v>
      </c>
      <c r="BE138" s="212">
        <f>IF(N138="základní",J138,0)</f>
        <v>0</v>
      </c>
      <c r="BF138" s="212">
        <f>IF(N138="snížená",J138,0)</f>
        <v>0</v>
      </c>
      <c r="BG138" s="212">
        <f>IF(N138="zákl. přenesená",J138,0)</f>
        <v>0</v>
      </c>
      <c r="BH138" s="212">
        <f>IF(N138="sníž. přenesená",J138,0)</f>
        <v>0</v>
      </c>
      <c r="BI138" s="212">
        <f>IF(N138="nulová",J138,0)</f>
        <v>0</v>
      </c>
      <c r="BJ138" s="16" t="s">
        <v>84</v>
      </c>
      <c r="BK138" s="212">
        <f>ROUND(I138*H138,2)</f>
        <v>0</v>
      </c>
      <c r="BL138" s="16" t="s">
        <v>666</v>
      </c>
      <c r="BM138" s="211" t="s">
        <v>1586</v>
      </c>
    </row>
    <row r="139" spans="1:65" s="2" customFormat="1" ht="16.5" customHeight="1">
      <c r="A139" s="33"/>
      <c r="B139" s="34"/>
      <c r="C139" s="200" t="s">
        <v>204</v>
      </c>
      <c r="D139" s="200" t="s">
        <v>162</v>
      </c>
      <c r="E139" s="201" t="s">
        <v>204</v>
      </c>
      <c r="F139" s="202" t="s">
        <v>1605</v>
      </c>
      <c r="G139" s="203"/>
      <c r="H139" s="204"/>
      <c r="I139" s="270"/>
      <c r="J139" s="206"/>
      <c r="K139" s="202" t="s">
        <v>1</v>
      </c>
      <c r="L139" s="38"/>
      <c r="M139" s="207" t="s">
        <v>1</v>
      </c>
      <c r="N139" s="208" t="s">
        <v>42</v>
      </c>
      <c r="O139" s="70"/>
      <c r="P139" s="209">
        <f>O139*H139</f>
        <v>0</v>
      </c>
      <c r="Q139" s="209">
        <v>0</v>
      </c>
      <c r="R139" s="209">
        <f>Q139*H139</f>
        <v>0</v>
      </c>
      <c r="S139" s="209">
        <v>0</v>
      </c>
      <c r="T139" s="210">
        <f>S139*H139</f>
        <v>0</v>
      </c>
      <c r="U139" s="33"/>
      <c r="V139" s="33"/>
      <c r="W139" s="33"/>
      <c r="X139" s="33"/>
      <c r="Y139" s="33"/>
      <c r="Z139" s="33"/>
      <c r="AA139" s="33"/>
      <c r="AB139" s="33"/>
      <c r="AC139" s="33"/>
      <c r="AD139" s="33"/>
      <c r="AE139" s="33"/>
      <c r="AR139" s="211" t="s">
        <v>666</v>
      </c>
      <c r="AT139" s="211" t="s">
        <v>162</v>
      </c>
      <c r="AU139" s="211" t="s">
        <v>84</v>
      </c>
      <c r="AY139" s="16" t="s">
        <v>161</v>
      </c>
      <c r="BE139" s="212">
        <f>IF(N139="základní",J139,0)</f>
        <v>0</v>
      </c>
      <c r="BF139" s="212">
        <f>IF(N139="snížená",J139,0)</f>
        <v>0</v>
      </c>
      <c r="BG139" s="212">
        <f>IF(N139="zákl. přenesená",J139,0)</f>
        <v>0</v>
      </c>
      <c r="BH139" s="212">
        <f>IF(N139="sníž. přenesená",J139,0)</f>
        <v>0</v>
      </c>
      <c r="BI139" s="212">
        <f>IF(N139="nulová",J139,0)</f>
        <v>0</v>
      </c>
      <c r="BJ139" s="16" t="s">
        <v>84</v>
      </c>
      <c r="BK139" s="212">
        <f>ROUND(I139*H139,2)</f>
        <v>0</v>
      </c>
      <c r="BL139" s="16" t="s">
        <v>666</v>
      </c>
      <c r="BM139" s="211" t="s">
        <v>1587</v>
      </c>
    </row>
    <row r="140" spans="1:47" s="2" customFormat="1" ht="12">
      <c r="A140" s="33"/>
      <c r="B140" s="34"/>
      <c r="C140" s="35"/>
      <c r="D140" s="215" t="s">
        <v>360</v>
      </c>
      <c r="E140" s="35"/>
      <c r="F140" s="261" t="s">
        <v>1605</v>
      </c>
      <c r="G140" s="35"/>
      <c r="H140" s="35"/>
      <c r="I140" s="122"/>
      <c r="J140" s="35"/>
      <c r="K140" s="35"/>
      <c r="L140" s="38"/>
      <c r="M140" s="262"/>
      <c r="N140" s="263"/>
      <c r="O140" s="70"/>
      <c r="P140" s="70"/>
      <c r="Q140" s="70"/>
      <c r="R140" s="70"/>
      <c r="S140" s="70"/>
      <c r="T140" s="71"/>
      <c r="U140" s="33"/>
      <c r="V140" s="33"/>
      <c r="W140" s="33"/>
      <c r="X140" s="33"/>
      <c r="Y140" s="33"/>
      <c r="Z140" s="33"/>
      <c r="AA140" s="33"/>
      <c r="AB140" s="33"/>
      <c r="AC140" s="33"/>
      <c r="AD140" s="33"/>
      <c r="AE140" s="33"/>
      <c r="AT140" s="16" t="s">
        <v>360</v>
      </c>
      <c r="AU140" s="16" t="s">
        <v>84</v>
      </c>
    </row>
    <row r="141" spans="1:65" s="2" customFormat="1" ht="24" customHeight="1">
      <c r="A141" s="33"/>
      <c r="B141" s="34"/>
      <c r="C141" s="200" t="s">
        <v>253</v>
      </c>
      <c r="D141" s="200" t="s">
        <v>162</v>
      </c>
      <c r="E141" s="201" t="s">
        <v>253</v>
      </c>
      <c r="F141" s="202" t="s">
        <v>1588</v>
      </c>
      <c r="G141" s="203" t="s">
        <v>743</v>
      </c>
      <c r="H141" s="204">
        <v>1</v>
      </c>
      <c r="I141" s="205"/>
      <c r="J141" s="206">
        <f>ROUND(I141*H141,2)</f>
        <v>0</v>
      </c>
      <c r="K141" s="202" t="s">
        <v>1</v>
      </c>
      <c r="L141" s="38"/>
      <c r="M141" s="246" t="s">
        <v>1</v>
      </c>
      <c r="N141" s="247" t="s">
        <v>42</v>
      </c>
      <c r="O141" s="248"/>
      <c r="P141" s="249">
        <f>O141*H141</f>
        <v>0</v>
      </c>
      <c r="Q141" s="249">
        <v>0</v>
      </c>
      <c r="R141" s="249">
        <f>Q141*H141</f>
        <v>0</v>
      </c>
      <c r="S141" s="249">
        <v>0</v>
      </c>
      <c r="T141" s="250">
        <f>S141*H141</f>
        <v>0</v>
      </c>
      <c r="U141" s="33"/>
      <c r="V141" s="33"/>
      <c r="W141" s="33"/>
      <c r="X141" s="33"/>
      <c r="Y141" s="33"/>
      <c r="Z141" s="33"/>
      <c r="AA141" s="33"/>
      <c r="AB141" s="33"/>
      <c r="AC141" s="33"/>
      <c r="AD141" s="33"/>
      <c r="AE141" s="33"/>
      <c r="AR141" s="211" t="s">
        <v>666</v>
      </c>
      <c r="AT141" s="211" t="s">
        <v>162</v>
      </c>
      <c r="AU141" s="211" t="s">
        <v>84</v>
      </c>
      <c r="AY141" s="16" t="s">
        <v>161</v>
      </c>
      <c r="BE141" s="212">
        <f>IF(N141="základní",J141,0)</f>
        <v>0</v>
      </c>
      <c r="BF141" s="212">
        <f>IF(N141="snížená",J141,0)</f>
        <v>0</v>
      </c>
      <c r="BG141" s="212">
        <f>IF(N141="zákl. přenesená",J141,0)</f>
        <v>0</v>
      </c>
      <c r="BH141" s="212">
        <f>IF(N141="sníž. přenesená",J141,0)</f>
        <v>0</v>
      </c>
      <c r="BI141" s="212">
        <f>IF(N141="nulová",J141,0)</f>
        <v>0</v>
      </c>
      <c r="BJ141" s="16" t="s">
        <v>84</v>
      </c>
      <c r="BK141" s="212">
        <f>ROUND(I141*H141,2)</f>
        <v>0</v>
      </c>
      <c r="BL141" s="16" t="s">
        <v>666</v>
      </c>
      <c r="BM141" s="211" t="s">
        <v>1589</v>
      </c>
    </row>
    <row r="142" spans="1:31" s="2" customFormat="1" ht="6.9" customHeight="1">
      <c r="A142" s="33"/>
      <c r="B142" s="53"/>
      <c r="C142" s="54"/>
      <c r="D142" s="54"/>
      <c r="E142" s="54"/>
      <c r="F142" s="54"/>
      <c r="G142" s="54"/>
      <c r="H142" s="54"/>
      <c r="I142" s="158"/>
      <c r="J142" s="54"/>
      <c r="K142" s="54"/>
      <c r="L142" s="38"/>
      <c r="M142" s="33"/>
      <c r="O142" s="33"/>
      <c r="P142" s="33"/>
      <c r="Q142" s="33"/>
      <c r="R142" s="33"/>
      <c r="S142" s="33"/>
      <c r="T142" s="33"/>
      <c r="U142" s="33"/>
      <c r="V142" s="33"/>
      <c r="W142" s="33"/>
      <c r="X142" s="33"/>
      <c r="Y142" s="33"/>
      <c r="Z142" s="33"/>
      <c r="AA142" s="33"/>
      <c r="AB142" s="33"/>
      <c r="AC142" s="33"/>
      <c r="AD142" s="33"/>
      <c r="AE142" s="33"/>
    </row>
  </sheetData>
  <sheetProtection password="8614" sheet="1" objects="1" scenarios="1" formatColumns="0" formatRows="0" autoFilter="0"/>
  <autoFilter ref="C117:K141"/>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2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121</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1590</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ROUND(J117,2)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ROUND((SUM(BE117:BE122)),2)</f>
        <v>0</v>
      </c>
      <c r="G33" s="33"/>
      <c r="H33" s="33"/>
      <c r="I33" s="137">
        <v>0.21</v>
      </c>
      <c r="J33" s="136">
        <f>ROUND(((SUM(BE117:BE122))*I33),2)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ROUND((SUM(BF117:BF122)),2)</f>
        <v>0</v>
      </c>
      <c r="G34" s="33"/>
      <c r="H34" s="33"/>
      <c r="I34" s="137">
        <v>0.15</v>
      </c>
      <c r="J34" s="136">
        <f>ROUND(((SUM(BF117:BF122))*I34),2)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ROUND((SUM(BG117:BG122)),2)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ROUND((SUM(BH117:BH122)),2)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ROUND((SUM(BI117:BI122)),2)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VRN - Vedlejší náklady</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J117</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1591</v>
      </c>
      <c r="E97" s="170"/>
      <c r="F97" s="170"/>
      <c r="G97" s="170"/>
      <c r="H97" s="170"/>
      <c r="I97" s="171"/>
      <c r="J97" s="172">
        <f>J118</f>
        <v>0</v>
      </c>
      <c r="K97" s="168"/>
      <c r="L97" s="173"/>
    </row>
    <row r="98" spans="1:31" s="2" customFormat="1" ht="21.75" customHeight="1">
      <c r="A98" s="33"/>
      <c r="B98" s="34"/>
      <c r="C98" s="35"/>
      <c r="D98" s="35"/>
      <c r="E98" s="35"/>
      <c r="F98" s="35"/>
      <c r="G98" s="35"/>
      <c r="H98" s="35"/>
      <c r="I98" s="122"/>
      <c r="J98" s="35"/>
      <c r="K98" s="35"/>
      <c r="L98" s="50"/>
      <c r="S98" s="33"/>
      <c r="T98" s="33"/>
      <c r="U98" s="33"/>
      <c r="V98" s="33"/>
      <c r="W98" s="33"/>
      <c r="X98" s="33"/>
      <c r="Y98" s="33"/>
      <c r="Z98" s="33"/>
      <c r="AA98" s="33"/>
      <c r="AB98" s="33"/>
      <c r="AC98" s="33"/>
      <c r="AD98" s="33"/>
      <c r="AE98" s="33"/>
    </row>
    <row r="99" spans="1:31" s="2" customFormat="1" ht="6.9" customHeight="1">
      <c r="A99" s="33"/>
      <c r="B99" s="53"/>
      <c r="C99" s="54"/>
      <c r="D99" s="54"/>
      <c r="E99" s="54"/>
      <c r="F99" s="54"/>
      <c r="G99" s="54"/>
      <c r="H99" s="54"/>
      <c r="I99" s="158"/>
      <c r="J99" s="54"/>
      <c r="K99" s="54"/>
      <c r="L99" s="50"/>
      <c r="S99" s="33"/>
      <c r="T99" s="33"/>
      <c r="U99" s="33"/>
      <c r="V99" s="33"/>
      <c r="W99" s="33"/>
      <c r="X99" s="33"/>
      <c r="Y99" s="33"/>
      <c r="Z99" s="33"/>
      <c r="AA99" s="33"/>
      <c r="AB99" s="33"/>
      <c r="AC99" s="33"/>
      <c r="AD99" s="33"/>
      <c r="AE99" s="33"/>
    </row>
    <row r="103" spans="1:31" s="2" customFormat="1" ht="6.9" customHeight="1">
      <c r="A103" s="33"/>
      <c r="B103" s="55"/>
      <c r="C103" s="56"/>
      <c r="D103" s="56"/>
      <c r="E103" s="56"/>
      <c r="F103" s="56"/>
      <c r="G103" s="56"/>
      <c r="H103" s="56"/>
      <c r="I103" s="161"/>
      <c r="J103" s="56"/>
      <c r="K103" s="56"/>
      <c r="L103" s="50"/>
      <c r="S103" s="33"/>
      <c r="T103" s="33"/>
      <c r="U103" s="33"/>
      <c r="V103" s="33"/>
      <c r="W103" s="33"/>
      <c r="X103" s="33"/>
      <c r="Y103" s="33"/>
      <c r="Z103" s="33"/>
      <c r="AA103" s="33"/>
      <c r="AB103" s="33"/>
      <c r="AC103" s="33"/>
      <c r="AD103" s="33"/>
      <c r="AE103" s="33"/>
    </row>
    <row r="104" spans="1:31" s="2" customFormat="1" ht="24.9" customHeight="1">
      <c r="A104" s="33"/>
      <c r="B104" s="34"/>
      <c r="C104" s="22" t="s">
        <v>146</v>
      </c>
      <c r="D104" s="35"/>
      <c r="E104" s="35"/>
      <c r="F104" s="35"/>
      <c r="G104" s="35"/>
      <c r="H104" s="35"/>
      <c r="I104" s="122"/>
      <c r="J104" s="35"/>
      <c r="K104" s="35"/>
      <c r="L104" s="50"/>
      <c r="S104" s="33"/>
      <c r="T104" s="33"/>
      <c r="U104" s="33"/>
      <c r="V104" s="33"/>
      <c r="W104" s="33"/>
      <c r="X104" s="33"/>
      <c r="Y104" s="33"/>
      <c r="Z104" s="33"/>
      <c r="AA104" s="33"/>
      <c r="AB104" s="33"/>
      <c r="AC104" s="33"/>
      <c r="AD104" s="33"/>
      <c r="AE104" s="33"/>
    </row>
    <row r="105" spans="1:31" s="2" customFormat="1" ht="6.9" customHeight="1">
      <c r="A105" s="33"/>
      <c r="B105" s="34"/>
      <c r="C105" s="35"/>
      <c r="D105" s="35"/>
      <c r="E105" s="35"/>
      <c r="F105" s="35"/>
      <c r="G105" s="35"/>
      <c r="H105" s="35"/>
      <c r="I105" s="122"/>
      <c r="J105" s="35"/>
      <c r="K105" s="35"/>
      <c r="L105" s="50"/>
      <c r="S105" s="33"/>
      <c r="T105" s="33"/>
      <c r="U105" s="33"/>
      <c r="V105" s="33"/>
      <c r="W105" s="33"/>
      <c r="X105" s="33"/>
      <c r="Y105" s="33"/>
      <c r="Z105" s="33"/>
      <c r="AA105" s="33"/>
      <c r="AB105" s="33"/>
      <c r="AC105" s="33"/>
      <c r="AD105" s="33"/>
      <c r="AE105" s="33"/>
    </row>
    <row r="106" spans="1:31" s="2" customFormat="1" ht="12" customHeight="1">
      <c r="A106" s="33"/>
      <c r="B106" s="34"/>
      <c r="C106" s="28" t="s">
        <v>17</v>
      </c>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16.5" customHeight="1">
      <c r="A107" s="33"/>
      <c r="B107" s="34"/>
      <c r="C107" s="35"/>
      <c r="D107" s="35"/>
      <c r="E107" s="317" t="str">
        <f>E7</f>
        <v>REKONSTRUKCE STŘECHY ZIMNÍHO STADIONU V NOVÉM JIČÍNĚ</v>
      </c>
      <c r="F107" s="318"/>
      <c r="G107" s="318"/>
      <c r="H107" s="318"/>
      <c r="I107" s="122"/>
      <c r="J107" s="35"/>
      <c r="K107" s="35"/>
      <c r="L107" s="50"/>
      <c r="S107" s="33"/>
      <c r="T107" s="33"/>
      <c r="U107" s="33"/>
      <c r="V107" s="33"/>
      <c r="W107" s="33"/>
      <c r="X107" s="33"/>
      <c r="Y107" s="33"/>
      <c r="Z107" s="33"/>
      <c r="AA107" s="33"/>
      <c r="AB107" s="33"/>
      <c r="AC107" s="33"/>
      <c r="AD107" s="33"/>
      <c r="AE107" s="33"/>
    </row>
    <row r="108" spans="1:31" s="2" customFormat="1" ht="12" customHeight="1">
      <c r="A108" s="33"/>
      <c r="B108" s="34"/>
      <c r="C108" s="28" t="s">
        <v>127</v>
      </c>
      <c r="D108" s="35"/>
      <c r="E108" s="35"/>
      <c r="F108" s="35"/>
      <c r="G108" s="35"/>
      <c r="H108" s="35"/>
      <c r="I108" s="122"/>
      <c r="J108" s="35"/>
      <c r="K108" s="35"/>
      <c r="L108" s="50"/>
      <c r="S108" s="33"/>
      <c r="T108" s="33"/>
      <c r="U108" s="33"/>
      <c r="V108" s="33"/>
      <c r="W108" s="33"/>
      <c r="X108" s="33"/>
      <c r="Y108" s="33"/>
      <c r="Z108" s="33"/>
      <c r="AA108" s="33"/>
      <c r="AB108" s="33"/>
      <c r="AC108" s="33"/>
      <c r="AD108" s="33"/>
      <c r="AE108" s="33"/>
    </row>
    <row r="109" spans="1:31" s="2" customFormat="1" ht="16.5" customHeight="1">
      <c r="A109" s="33"/>
      <c r="B109" s="34"/>
      <c r="C109" s="35"/>
      <c r="D109" s="35"/>
      <c r="E109" s="300" t="str">
        <f>E9</f>
        <v>VRN - Vedlejší náklady</v>
      </c>
      <c r="F109" s="316"/>
      <c r="G109" s="316"/>
      <c r="H109" s="316"/>
      <c r="I109" s="122"/>
      <c r="J109" s="35"/>
      <c r="K109" s="35"/>
      <c r="L109" s="50"/>
      <c r="S109" s="33"/>
      <c r="T109" s="33"/>
      <c r="U109" s="33"/>
      <c r="V109" s="33"/>
      <c r="W109" s="33"/>
      <c r="X109" s="33"/>
      <c r="Y109" s="33"/>
      <c r="Z109" s="33"/>
      <c r="AA109" s="33"/>
      <c r="AB109" s="33"/>
      <c r="AC109" s="33"/>
      <c r="AD109" s="33"/>
      <c r="AE109" s="33"/>
    </row>
    <row r="110" spans="1:31" s="2" customFormat="1" ht="6.9" customHeight="1">
      <c r="A110" s="33"/>
      <c r="B110" s="34"/>
      <c r="C110" s="35"/>
      <c r="D110" s="35"/>
      <c r="E110" s="35"/>
      <c r="F110" s="35"/>
      <c r="G110" s="35"/>
      <c r="H110" s="35"/>
      <c r="I110" s="122"/>
      <c r="J110" s="35"/>
      <c r="K110" s="35"/>
      <c r="L110" s="50"/>
      <c r="S110" s="33"/>
      <c r="T110" s="33"/>
      <c r="U110" s="33"/>
      <c r="V110" s="33"/>
      <c r="W110" s="33"/>
      <c r="X110" s="33"/>
      <c r="Y110" s="33"/>
      <c r="Z110" s="33"/>
      <c r="AA110" s="33"/>
      <c r="AB110" s="33"/>
      <c r="AC110" s="33"/>
      <c r="AD110" s="33"/>
      <c r="AE110" s="33"/>
    </row>
    <row r="111" spans="1:31" s="2" customFormat="1" ht="12" customHeight="1">
      <c r="A111" s="33"/>
      <c r="B111" s="34"/>
      <c r="C111" s="28" t="s">
        <v>21</v>
      </c>
      <c r="D111" s="35"/>
      <c r="E111" s="35"/>
      <c r="F111" s="26" t="str">
        <f>F12</f>
        <v xml:space="preserve"> </v>
      </c>
      <c r="G111" s="35"/>
      <c r="H111" s="35"/>
      <c r="I111" s="123" t="s">
        <v>23</v>
      </c>
      <c r="J111" s="65" t="str">
        <f>IF(J12="","",J12)</f>
        <v>11. 9. 2019</v>
      </c>
      <c r="K111" s="35"/>
      <c r="L111" s="50"/>
      <c r="S111" s="33"/>
      <c r="T111" s="33"/>
      <c r="U111" s="33"/>
      <c r="V111" s="33"/>
      <c r="W111" s="33"/>
      <c r="X111" s="33"/>
      <c r="Y111" s="33"/>
      <c r="Z111" s="33"/>
      <c r="AA111" s="33"/>
      <c r="AB111" s="33"/>
      <c r="AC111" s="33"/>
      <c r="AD111" s="33"/>
      <c r="AE111" s="33"/>
    </row>
    <row r="112" spans="1:31" s="2" customFormat="1" ht="6.9" customHeight="1">
      <c r="A112" s="33"/>
      <c r="B112" s="34"/>
      <c r="C112" s="35"/>
      <c r="D112" s="35"/>
      <c r="E112" s="35"/>
      <c r="F112" s="35"/>
      <c r="G112" s="35"/>
      <c r="H112" s="35"/>
      <c r="I112" s="122"/>
      <c r="J112" s="35"/>
      <c r="K112" s="35"/>
      <c r="L112" s="50"/>
      <c r="S112" s="33"/>
      <c r="T112" s="33"/>
      <c r="U112" s="33"/>
      <c r="V112" s="33"/>
      <c r="W112" s="33"/>
      <c r="X112" s="33"/>
      <c r="Y112" s="33"/>
      <c r="Z112" s="33"/>
      <c r="AA112" s="33"/>
      <c r="AB112" s="33"/>
      <c r="AC112" s="33"/>
      <c r="AD112" s="33"/>
      <c r="AE112" s="33"/>
    </row>
    <row r="113" spans="1:31" s="2" customFormat="1" ht="15.15" customHeight="1">
      <c r="A113" s="33"/>
      <c r="B113" s="34"/>
      <c r="C113" s="28" t="s">
        <v>25</v>
      </c>
      <c r="D113" s="35"/>
      <c r="E113" s="35"/>
      <c r="F113" s="26" t="str">
        <f>E15</f>
        <v>Město Nový Jičín</v>
      </c>
      <c r="G113" s="35"/>
      <c r="H113" s="35"/>
      <c r="I113" s="123" t="s">
        <v>31</v>
      </c>
      <c r="J113" s="31" t="str">
        <f>E21</f>
        <v>Technoprojekt, a.s.</v>
      </c>
      <c r="K113" s="35"/>
      <c r="L113" s="50"/>
      <c r="S113" s="33"/>
      <c r="T113" s="33"/>
      <c r="U113" s="33"/>
      <c r="V113" s="33"/>
      <c r="W113" s="33"/>
      <c r="X113" s="33"/>
      <c r="Y113" s="33"/>
      <c r="Z113" s="33"/>
      <c r="AA113" s="33"/>
      <c r="AB113" s="33"/>
      <c r="AC113" s="33"/>
      <c r="AD113" s="33"/>
      <c r="AE113" s="33"/>
    </row>
    <row r="114" spans="1:31" s="2" customFormat="1" ht="15.15" customHeight="1">
      <c r="A114" s="33"/>
      <c r="B114" s="34"/>
      <c r="C114" s="28" t="s">
        <v>29</v>
      </c>
      <c r="D114" s="35"/>
      <c r="E114" s="35"/>
      <c r="F114" s="26" t="str">
        <f>IF(E18="","",E18)</f>
        <v>Vyplň údaj</v>
      </c>
      <c r="G114" s="35"/>
      <c r="H114" s="35"/>
      <c r="I114" s="123" t="s">
        <v>34</v>
      </c>
      <c r="J114" s="31" t="str">
        <f>E24</f>
        <v xml:space="preserve"> </v>
      </c>
      <c r="K114" s="35"/>
      <c r="L114" s="50"/>
      <c r="S114" s="33"/>
      <c r="T114" s="33"/>
      <c r="U114" s="33"/>
      <c r="V114" s="33"/>
      <c r="W114" s="33"/>
      <c r="X114" s="33"/>
      <c r="Y114" s="33"/>
      <c r="Z114" s="33"/>
      <c r="AA114" s="33"/>
      <c r="AB114" s="33"/>
      <c r="AC114" s="33"/>
      <c r="AD114" s="33"/>
      <c r="AE114" s="33"/>
    </row>
    <row r="115" spans="1:31" s="2" customFormat="1" ht="10.35" customHeight="1">
      <c r="A115" s="33"/>
      <c r="B115" s="34"/>
      <c r="C115" s="35"/>
      <c r="D115" s="35"/>
      <c r="E115" s="35"/>
      <c r="F115" s="35"/>
      <c r="G115" s="35"/>
      <c r="H115" s="35"/>
      <c r="I115" s="122"/>
      <c r="J115" s="35"/>
      <c r="K115" s="35"/>
      <c r="L115" s="50"/>
      <c r="S115" s="33"/>
      <c r="T115" s="33"/>
      <c r="U115" s="33"/>
      <c r="V115" s="33"/>
      <c r="W115" s="33"/>
      <c r="X115" s="33"/>
      <c r="Y115" s="33"/>
      <c r="Z115" s="33"/>
      <c r="AA115" s="33"/>
      <c r="AB115" s="33"/>
      <c r="AC115" s="33"/>
      <c r="AD115" s="33"/>
      <c r="AE115" s="33"/>
    </row>
    <row r="116" spans="1:31" s="10" customFormat="1" ht="29.25" customHeight="1">
      <c r="A116" s="174"/>
      <c r="B116" s="175"/>
      <c r="C116" s="176" t="s">
        <v>147</v>
      </c>
      <c r="D116" s="177" t="s">
        <v>62</v>
      </c>
      <c r="E116" s="177" t="s">
        <v>58</v>
      </c>
      <c r="F116" s="177" t="s">
        <v>59</v>
      </c>
      <c r="G116" s="177" t="s">
        <v>148</v>
      </c>
      <c r="H116" s="177" t="s">
        <v>149</v>
      </c>
      <c r="I116" s="178" t="s">
        <v>150</v>
      </c>
      <c r="J116" s="177" t="s">
        <v>133</v>
      </c>
      <c r="K116" s="179" t="s">
        <v>151</v>
      </c>
      <c r="L116" s="180"/>
      <c r="M116" s="74" t="s">
        <v>1</v>
      </c>
      <c r="N116" s="75" t="s">
        <v>41</v>
      </c>
      <c r="O116" s="75" t="s">
        <v>152</v>
      </c>
      <c r="P116" s="75" t="s">
        <v>153</v>
      </c>
      <c r="Q116" s="75" t="s">
        <v>154</v>
      </c>
      <c r="R116" s="75" t="s">
        <v>155</v>
      </c>
      <c r="S116" s="75" t="s">
        <v>156</v>
      </c>
      <c r="T116" s="76" t="s">
        <v>157</v>
      </c>
      <c r="U116" s="174"/>
      <c r="V116" s="174"/>
      <c r="W116" s="174"/>
      <c r="X116" s="174"/>
      <c r="Y116" s="174"/>
      <c r="Z116" s="174"/>
      <c r="AA116" s="174"/>
      <c r="AB116" s="174"/>
      <c r="AC116" s="174"/>
      <c r="AD116" s="174"/>
      <c r="AE116" s="174"/>
    </row>
    <row r="117" spans="1:63" s="2" customFormat="1" ht="22.8" customHeight="1">
      <c r="A117" s="33"/>
      <c r="B117" s="34"/>
      <c r="C117" s="81" t="s">
        <v>158</v>
      </c>
      <c r="D117" s="35"/>
      <c r="E117" s="35"/>
      <c r="F117" s="35"/>
      <c r="G117" s="35"/>
      <c r="H117" s="35"/>
      <c r="I117" s="122"/>
      <c r="J117" s="181">
        <f>BK117</f>
        <v>0</v>
      </c>
      <c r="K117" s="35"/>
      <c r="L117" s="38"/>
      <c r="M117" s="77"/>
      <c r="N117" s="182"/>
      <c r="O117" s="78"/>
      <c r="P117" s="183">
        <f>P118</f>
        <v>0</v>
      </c>
      <c r="Q117" s="78"/>
      <c r="R117" s="183">
        <f>R118</f>
        <v>0</v>
      </c>
      <c r="S117" s="78"/>
      <c r="T117" s="184">
        <f>T118</f>
        <v>0</v>
      </c>
      <c r="U117" s="33"/>
      <c r="V117" s="33"/>
      <c r="W117" s="33"/>
      <c r="X117" s="33"/>
      <c r="Y117" s="33"/>
      <c r="Z117" s="33"/>
      <c r="AA117" s="33"/>
      <c r="AB117" s="33"/>
      <c r="AC117" s="33"/>
      <c r="AD117" s="33"/>
      <c r="AE117" s="33"/>
      <c r="AT117" s="16" t="s">
        <v>76</v>
      </c>
      <c r="AU117" s="16" t="s">
        <v>135</v>
      </c>
      <c r="BK117" s="185">
        <f>BK118</f>
        <v>0</v>
      </c>
    </row>
    <row r="118" spans="2:63" s="11" customFormat="1" ht="25.95" customHeight="1">
      <c r="B118" s="186"/>
      <c r="C118" s="187"/>
      <c r="D118" s="188" t="s">
        <v>76</v>
      </c>
      <c r="E118" s="189" t="s">
        <v>119</v>
      </c>
      <c r="F118" s="189" t="s">
        <v>1592</v>
      </c>
      <c r="G118" s="187"/>
      <c r="H118" s="187"/>
      <c r="I118" s="190"/>
      <c r="J118" s="191">
        <f>BK118</f>
        <v>0</v>
      </c>
      <c r="K118" s="187"/>
      <c r="L118" s="192"/>
      <c r="M118" s="193"/>
      <c r="N118" s="194"/>
      <c r="O118" s="194"/>
      <c r="P118" s="195">
        <f>SUM(P119:P122)</f>
        <v>0</v>
      </c>
      <c r="Q118" s="194"/>
      <c r="R118" s="195">
        <f>SUM(R119:R122)</f>
        <v>0</v>
      </c>
      <c r="S118" s="194"/>
      <c r="T118" s="196">
        <f>SUM(T119:T122)</f>
        <v>0</v>
      </c>
      <c r="AR118" s="197" t="s">
        <v>184</v>
      </c>
      <c r="AT118" s="198" t="s">
        <v>76</v>
      </c>
      <c r="AU118" s="198" t="s">
        <v>77</v>
      </c>
      <c r="AY118" s="197" t="s">
        <v>161</v>
      </c>
      <c r="BK118" s="199">
        <f>SUM(BK119:BK122)</f>
        <v>0</v>
      </c>
    </row>
    <row r="119" spans="1:65" s="2" customFormat="1" ht="24" customHeight="1">
      <c r="A119" s="33"/>
      <c r="B119" s="34"/>
      <c r="C119" s="200" t="s">
        <v>84</v>
      </c>
      <c r="D119" s="200" t="s">
        <v>162</v>
      </c>
      <c r="E119" s="201" t="s">
        <v>1593</v>
      </c>
      <c r="F119" s="202" t="s">
        <v>1594</v>
      </c>
      <c r="G119" s="203" t="s">
        <v>615</v>
      </c>
      <c r="H119" s="204">
        <v>1</v>
      </c>
      <c r="I119" s="205"/>
      <c r="J119" s="206">
        <f>ROUND(I119*H119,2)</f>
        <v>0</v>
      </c>
      <c r="K119" s="202" t="s">
        <v>166</v>
      </c>
      <c r="L119" s="38"/>
      <c r="M119" s="207" t="s">
        <v>1</v>
      </c>
      <c r="N119" s="208" t="s">
        <v>42</v>
      </c>
      <c r="O119" s="70"/>
      <c r="P119" s="209">
        <f>O119*H119</f>
        <v>0</v>
      </c>
      <c r="Q119" s="209">
        <v>0</v>
      </c>
      <c r="R119" s="209">
        <f>Q119*H119</f>
        <v>0</v>
      </c>
      <c r="S119" s="209">
        <v>0</v>
      </c>
      <c r="T119" s="210">
        <f>S119*H119</f>
        <v>0</v>
      </c>
      <c r="U119" s="33"/>
      <c r="V119" s="33"/>
      <c r="W119" s="33"/>
      <c r="X119" s="33"/>
      <c r="Y119" s="33"/>
      <c r="Z119" s="33"/>
      <c r="AA119" s="33"/>
      <c r="AB119" s="33"/>
      <c r="AC119" s="33"/>
      <c r="AD119" s="33"/>
      <c r="AE119" s="33"/>
      <c r="AR119" s="211" t="s">
        <v>1595</v>
      </c>
      <c r="AT119" s="211" t="s">
        <v>162</v>
      </c>
      <c r="AU119" s="211" t="s">
        <v>84</v>
      </c>
      <c r="AY119" s="16" t="s">
        <v>161</v>
      </c>
      <c r="BE119" s="212">
        <f>IF(N119="základní",J119,0)</f>
        <v>0</v>
      </c>
      <c r="BF119" s="212">
        <f>IF(N119="snížená",J119,0)</f>
        <v>0</v>
      </c>
      <c r="BG119" s="212">
        <f>IF(N119="zákl. přenesená",J119,0)</f>
        <v>0</v>
      </c>
      <c r="BH119" s="212">
        <f>IF(N119="sníž. přenesená",J119,0)</f>
        <v>0</v>
      </c>
      <c r="BI119" s="212">
        <f>IF(N119="nulová",J119,0)</f>
        <v>0</v>
      </c>
      <c r="BJ119" s="16" t="s">
        <v>84</v>
      </c>
      <c r="BK119" s="212">
        <f>ROUND(I119*H119,2)</f>
        <v>0</v>
      </c>
      <c r="BL119" s="16" t="s">
        <v>1595</v>
      </c>
      <c r="BM119" s="211" t="s">
        <v>1596</v>
      </c>
    </row>
    <row r="120" spans="1:65" s="2" customFormat="1" ht="16.5" customHeight="1">
      <c r="A120" s="33"/>
      <c r="B120" s="34"/>
      <c r="C120" s="200" t="s">
        <v>86</v>
      </c>
      <c r="D120" s="200" t="s">
        <v>162</v>
      </c>
      <c r="E120" s="201" t="s">
        <v>1597</v>
      </c>
      <c r="F120" s="202" t="s">
        <v>1154</v>
      </c>
      <c r="G120" s="203" t="s">
        <v>615</v>
      </c>
      <c r="H120" s="204">
        <v>1</v>
      </c>
      <c r="I120" s="205"/>
      <c r="J120" s="206">
        <f>ROUND(I120*H120,2)</f>
        <v>0</v>
      </c>
      <c r="K120" s="202" t="s">
        <v>166</v>
      </c>
      <c r="L120" s="38"/>
      <c r="M120" s="207" t="s">
        <v>1</v>
      </c>
      <c r="N120" s="208" t="s">
        <v>42</v>
      </c>
      <c r="O120" s="70"/>
      <c r="P120" s="209">
        <f>O120*H120</f>
        <v>0</v>
      </c>
      <c r="Q120" s="209">
        <v>0</v>
      </c>
      <c r="R120" s="209">
        <f>Q120*H120</f>
        <v>0</v>
      </c>
      <c r="S120" s="209">
        <v>0</v>
      </c>
      <c r="T120" s="210">
        <f>S120*H120</f>
        <v>0</v>
      </c>
      <c r="U120" s="33"/>
      <c r="V120" s="33"/>
      <c r="W120" s="33"/>
      <c r="X120" s="33"/>
      <c r="Y120" s="33"/>
      <c r="Z120" s="33"/>
      <c r="AA120" s="33"/>
      <c r="AB120" s="33"/>
      <c r="AC120" s="33"/>
      <c r="AD120" s="33"/>
      <c r="AE120" s="33"/>
      <c r="AR120" s="211" t="s">
        <v>1595</v>
      </c>
      <c r="AT120" s="211" t="s">
        <v>162</v>
      </c>
      <c r="AU120" s="211" t="s">
        <v>84</v>
      </c>
      <c r="AY120" s="16" t="s">
        <v>161</v>
      </c>
      <c r="BE120" s="212">
        <f>IF(N120="základní",J120,0)</f>
        <v>0</v>
      </c>
      <c r="BF120" s="212">
        <f>IF(N120="snížená",J120,0)</f>
        <v>0</v>
      </c>
      <c r="BG120" s="212">
        <f>IF(N120="zákl. přenesená",J120,0)</f>
        <v>0</v>
      </c>
      <c r="BH120" s="212">
        <f>IF(N120="sníž. přenesená",J120,0)</f>
        <v>0</v>
      </c>
      <c r="BI120" s="212">
        <f>IF(N120="nulová",J120,0)</f>
        <v>0</v>
      </c>
      <c r="BJ120" s="16" t="s">
        <v>84</v>
      </c>
      <c r="BK120" s="212">
        <f>ROUND(I120*H120,2)</f>
        <v>0</v>
      </c>
      <c r="BL120" s="16" t="s">
        <v>1595</v>
      </c>
      <c r="BM120" s="211" t="s">
        <v>1598</v>
      </c>
    </row>
    <row r="121" spans="1:65" s="2" customFormat="1" ht="16.5" customHeight="1">
      <c r="A121" s="33"/>
      <c r="B121" s="34"/>
      <c r="C121" s="200" t="s">
        <v>177</v>
      </c>
      <c r="D121" s="200" t="s">
        <v>162</v>
      </c>
      <c r="E121" s="201" t="s">
        <v>1599</v>
      </c>
      <c r="F121" s="202" t="s">
        <v>1600</v>
      </c>
      <c r="G121" s="203" t="s">
        <v>615</v>
      </c>
      <c r="H121" s="204">
        <v>1</v>
      </c>
      <c r="I121" s="205"/>
      <c r="J121" s="206">
        <f>ROUND(I121*H121,2)</f>
        <v>0</v>
      </c>
      <c r="K121" s="202" t="s">
        <v>166</v>
      </c>
      <c r="L121" s="38"/>
      <c r="M121" s="207" t="s">
        <v>1</v>
      </c>
      <c r="N121" s="208" t="s">
        <v>42</v>
      </c>
      <c r="O121" s="70"/>
      <c r="P121" s="209">
        <f>O121*H121</f>
        <v>0</v>
      </c>
      <c r="Q121" s="209">
        <v>0</v>
      </c>
      <c r="R121" s="209">
        <f>Q121*H121</f>
        <v>0</v>
      </c>
      <c r="S121" s="209">
        <v>0</v>
      </c>
      <c r="T121" s="210">
        <f>S121*H121</f>
        <v>0</v>
      </c>
      <c r="U121" s="33"/>
      <c r="V121" s="33"/>
      <c r="W121" s="33"/>
      <c r="X121" s="33"/>
      <c r="Y121" s="33"/>
      <c r="Z121" s="33"/>
      <c r="AA121" s="33"/>
      <c r="AB121" s="33"/>
      <c r="AC121" s="33"/>
      <c r="AD121" s="33"/>
      <c r="AE121" s="33"/>
      <c r="AR121" s="211" t="s">
        <v>1595</v>
      </c>
      <c r="AT121" s="211" t="s">
        <v>162</v>
      </c>
      <c r="AU121" s="211" t="s">
        <v>84</v>
      </c>
      <c r="AY121" s="16" t="s">
        <v>161</v>
      </c>
      <c r="BE121" s="212">
        <f>IF(N121="základní",J121,0)</f>
        <v>0</v>
      </c>
      <c r="BF121" s="212">
        <f>IF(N121="snížená",J121,0)</f>
        <v>0</v>
      </c>
      <c r="BG121" s="212">
        <f>IF(N121="zákl. přenesená",J121,0)</f>
        <v>0</v>
      </c>
      <c r="BH121" s="212">
        <f>IF(N121="sníž. přenesená",J121,0)</f>
        <v>0</v>
      </c>
      <c r="BI121" s="212">
        <f>IF(N121="nulová",J121,0)</f>
        <v>0</v>
      </c>
      <c r="BJ121" s="16" t="s">
        <v>84</v>
      </c>
      <c r="BK121" s="212">
        <f>ROUND(I121*H121,2)</f>
        <v>0</v>
      </c>
      <c r="BL121" s="16" t="s">
        <v>1595</v>
      </c>
      <c r="BM121" s="211" t="s">
        <v>1601</v>
      </c>
    </row>
    <row r="122" spans="1:65" s="2" customFormat="1" ht="24" customHeight="1">
      <c r="A122" s="33"/>
      <c r="B122" s="34"/>
      <c r="C122" s="200" t="s">
        <v>167</v>
      </c>
      <c r="D122" s="200" t="s">
        <v>162</v>
      </c>
      <c r="E122" s="201" t="s">
        <v>1602</v>
      </c>
      <c r="F122" s="202" t="s">
        <v>1603</v>
      </c>
      <c r="G122" s="203" t="s">
        <v>615</v>
      </c>
      <c r="H122" s="204">
        <v>1</v>
      </c>
      <c r="I122" s="205"/>
      <c r="J122" s="206">
        <f>ROUND(I122*H122,2)</f>
        <v>0</v>
      </c>
      <c r="K122" s="202" t="s">
        <v>166</v>
      </c>
      <c r="L122" s="38"/>
      <c r="M122" s="246" t="s">
        <v>1</v>
      </c>
      <c r="N122" s="247" t="s">
        <v>42</v>
      </c>
      <c r="O122" s="248"/>
      <c r="P122" s="249">
        <f>O122*H122</f>
        <v>0</v>
      </c>
      <c r="Q122" s="249">
        <v>0</v>
      </c>
      <c r="R122" s="249">
        <f>Q122*H122</f>
        <v>0</v>
      </c>
      <c r="S122" s="249">
        <v>0</v>
      </c>
      <c r="T122" s="250">
        <f>S122*H122</f>
        <v>0</v>
      </c>
      <c r="U122" s="33"/>
      <c r="V122" s="33"/>
      <c r="W122" s="33"/>
      <c r="X122" s="33"/>
      <c r="Y122" s="33"/>
      <c r="Z122" s="33"/>
      <c r="AA122" s="33"/>
      <c r="AB122" s="33"/>
      <c r="AC122" s="33"/>
      <c r="AD122" s="33"/>
      <c r="AE122" s="33"/>
      <c r="AR122" s="211" t="s">
        <v>1595</v>
      </c>
      <c r="AT122" s="211" t="s">
        <v>162</v>
      </c>
      <c r="AU122" s="211" t="s">
        <v>84</v>
      </c>
      <c r="AY122" s="16" t="s">
        <v>161</v>
      </c>
      <c r="BE122" s="212">
        <f>IF(N122="základní",J122,0)</f>
        <v>0</v>
      </c>
      <c r="BF122" s="212">
        <f>IF(N122="snížená",J122,0)</f>
        <v>0</v>
      </c>
      <c r="BG122" s="212">
        <f>IF(N122="zákl. přenesená",J122,0)</f>
        <v>0</v>
      </c>
      <c r="BH122" s="212">
        <f>IF(N122="sníž. přenesená",J122,0)</f>
        <v>0</v>
      </c>
      <c r="BI122" s="212">
        <f>IF(N122="nulová",J122,0)</f>
        <v>0</v>
      </c>
      <c r="BJ122" s="16" t="s">
        <v>84</v>
      </c>
      <c r="BK122" s="212">
        <f>ROUND(I122*H122,2)</f>
        <v>0</v>
      </c>
      <c r="BL122" s="16" t="s">
        <v>1595</v>
      </c>
      <c r="BM122" s="211" t="s">
        <v>1604</v>
      </c>
    </row>
    <row r="123" spans="1:31" s="2" customFormat="1" ht="6.9" customHeight="1">
      <c r="A123" s="33"/>
      <c r="B123" s="53"/>
      <c r="C123" s="54"/>
      <c r="D123" s="54"/>
      <c r="E123" s="54"/>
      <c r="F123" s="54"/>
      <c r="G123" s="54"/>
      <c r="H123" s="54"/>
      <c r="I123" s="158"/>
      <c r="J123" s="54"/>
      <c r="K123" s="54"/>
      <c r="L123" s="38"/>
      <c r="M123" s="33"/>
      <c r="O123" s="33"/>
      <c r="P123" s="33"/>
      <c r="Q123" s="33"/>
      <c r="R123" s="33"/>
      <c r="S123" s="33"/>
      <c r="T123" s="33"/>
      <c r="U123" s="33"/>
      <c r="V123" s="33"/>
      <c r="W123" s="33"/>
      <c r="X123" s="33"/>
      <c r="Y123" s="33"/>
      <c r="Z123" s="33"/>
      <c r="AA123" s="33"/>
      <c r="AB123" s="33"/>
      <c r="AC123" s="33"/>
      <c r="AD123" s="33"/>
      <c r="AE123" s="33"/>
    </row>
  </sheetData>
  <sheetProtection algorithmName="SHA-512" hashValue="yDnHxJrid1pWEnnAItcJDUCnyQN7s+d6mSAQxHK8JGNO6tE/vaYsm2KQWEVvJb1NartBkzmywRePAfFZJOAmBg==" saltValue="k5PofMu5Op3wrZK0rBi48NPgsbqMG28tgNKV9NKeM08WVbXYuXsqP+1UkH74BsyWlUl6b+RCQr7DgUDGucV6cg==" spinCount="100000" sheet="1" objects="1" scenarios="1" formatColumns="0" formatRows="0" autoFilter="0"/>
  <autoFilter ref="C116:K122"/>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9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 customHeight="1">
      <c r="I2" s="114"/>
      <c r="L2" s="291"/>
      <c r="M2" s="291"/>
      <c r="N2" s="291"/>
      <c r="O2" s="291"/>
      <c r="P2" s="291"/>
      <c r="Q2" s="291"/>
      <c r="R2" s="291"/>
      <c r="S2" s="291"/>
      <c r="T2" s="291"/>
      <c r="U2" s="291"/>
      <c r="V2" s="291"/>
      <c r="AT2" s="16" t="s">
        <v>91</v>
      </c>
      <c r="AZ2" s="115" t="s">
        <v>122</v>
      </c>
      <c r="BA2" s="115" t="s">
        <v>123</v>
      </c>
      <c r="BB2" s="115" t="s">
        <v>124</v>
      </c>
      <c r="BC2" s="115" t="s">
        <v>125</v>
      </c>
      <c r="BD2" s="115" t="s">
        <v>86</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2:12" s="1" customFormat="1" ht="12" customHeight="1">
      <c r="B8" s="19"/>
      <c r="D8" s="121" t="s">
        <v>127</v>
      </c>
      <c r="I8" s="114"/>
      <c r="L8" s="19"/>
    </row>
    <row r="9" spans="1:31" s="2" customFormat="1" ht="16.5" customHeight="1">
      <c r="A9" s="33"/>
      <c r="B9" s="38"/>
      <c r="C9" s="33"/>
      <c r="D9" s="33"/>
      <c r="E9" s="319" t="s">
        <v>128</v>
      </c>
      <c r="F9" s="321"/>
      <c r="G9" s="321"/>
      <c r="H9" s="321"/>
      <c r="I9" s="122"/>
      <c r="J9" s="33"/>
      <c r="K9" s="33"/>
      <c r="L9" s="50"/>
      <c r="S9" s="33"/>
      <c r="T9" s="33"/>
      <c r="U9" s="33"/>
      <c r="V9" s="33"/>
      <c r="W9" s="33"/>
      <c r="X9" s="33"/>
      <c r="Y9" s="33"/>
      <c r="Z9" s="33"/>
      <c r="AA9" s="33"/>
      <c r="AB9" s="33"/>
      <c r="AC9" s="33"/>
      <c r="AD9" s="33"/>
      <c r="AE9" s="33"/>
    </row>
    <row r="10" spans="1:31" s="2" customFormat="1" ht="12" customHeight="1">
      <c r="A10" s="33"/>
      <c r="B10" s="38"/>
      <c r="C10" s="33"/>
      <c r="D10" s="121" t="s">
        <v>129</v>
      </c>
      <c r="E10" s="33"/>
      <c r="F10" s="33"/>
      <c r="G10" s="33"/>
      <c r="H10" s="33"/>
      <c r="I10" s="122"/>
      <c r="J10" s="33"/>
      <c r="K10" s="33"/>
      <c r="L10" s="50"/>
      <c r="S10" s="33"/>
      <c r="T10" s="33"/>
      <c r="U10" s="33"/>
      <c r="V10" s="33"/>
      <c r="W10" s="33"/>
      <c r="X10" s="33"/>
      <c r="Y10" s="33"/>
      <c r="Z10" s="33"/>
      <c r="AA10" s="33"/>
      <c r="AB10" s="33"/>
      <c r="AC10" s="33"/>
      <c r="AD10" s="33"/>
      <c r="AE10" s="33"/>
    </row>
    <row r="11" spans="1:31" s="2" customFormat="1" ht="16.5" customHeight="1">
      <c r="A11" s="33"/>
      <c r="B11" s="38"/>
      <c r="C11" s="33"/>
      <c r="D11" s="33"/>
      <c r="E11" s="322" t="s">
        <v>130</v>
      </c>
      <c r="F11" s="321"/>
      <c r="G11" s="321"/>
      <c r="H11" s="321"/>
      <c r="I11" s="122"/>
      <c r="J11" s="33"/>
      <c r="K11" s="33"/>
      <c r="L11" s="50"/>
      <c r="S11" s="33"/>
      <c r="T11" s="33"/>
      <c r="U11" s="33"/>
      <c r="V11" s="33"/>
      <c r="W11" s="33"/>
      <c r="X11" s="33"/>
      <c r="Y11" s="33"/>
      <c r="Z11" s="33"/>
      <c r="AA11" s="33"/>
      <c r="AB11" s="33"/>
      <c r="AC11" s="33"/>
      <c r="AD11" s="33"/>
      <c r="AE11" s="33"/>
    </row>
    <row r="12" spans="1:31" s="2" customFormat="1" ht="12">
      <c r="A12" s="33"/>
      <c r="B12" s="38"/>
      <c r="C12" s="33"/>
      <c r="D12" s="33"/>
      <c r="E12" s="33"/>
      <c r="F12" s="33"/>
      <c r="G12" s="33"/>
      <c r="H12" s="33"/>
      <c r="I12" s="122"/>
      <c r="J12" s="33"/>
      <c r="K12" s="33"/>
      <c r="L12" s="50"/>
      <c r="S12" s="33"/>
      <c r="T12" s="33"/>
      <c r="U12" s="33"/>
      <c r="V12" s="33"/>
      <c r="W12" s="33"/>
      <c r="X12" s="33"/>
      <c r="Y12" s="33"/>
      <c r="Z12" s="33"/>
      <c r="AA12" s="33"/>
      <c r="AB12" s="33"/>
      <c r="AC12" s="33"/>
      <c r="AD12" s="33"/>
      <c r="AE12" s="33"/>
    </row>
    <row r="13" spans="1:31" s="2" customFormat="1" ht="12" customHeight="1">
      <c r="A13" s="33"/>
      <c r="B13" s="38"/>
      <c r="C13" s="33"/>
      <c r="D13" s="121" t="s">
        <v>19</v>
      </c>
      <c r="E13" s="33"/>
      <c r="F13" s="109" t="s">
        <v>1</v>
      </c>
      <c r="G13" s="33"/>
      <c r="H13" s="33"/>
      <c r="I13" s="123" t="s">
        <v>20</v>
      </c>
      <c r="J13" s="109" t="s">
        <v>1</v>
      </c>
      <c r="K13" s="33"/>
      <c r="L13" s="50"/>
      <c r="S13" s="33"/>
      <c r="T13" s="33"/>
      <c r="U13" s="33"/>
      <c r="V13" s="33"/>
      <c r="W13" s="33"/>
      <c r="X13" s="33"/>
      <c r="Y13" s="33"/>
      <c r="Z13" s="33"/>
      <c r="AA13" s="33"/>
      <c r="AB13" s="33"/>
      <c r="AC13" s="33"/>
      <c r="AD13" s="33"/>
      <c r="AE13" s="33"/>
    </row>
    <row r="14" spans="1:31" s="2" customFormat="1" ht="12" customHeight="1">
      <c r="A14" s="33"/>
      <c r="B14" s="38"/>
      <c r="C14" s="33"/>
      <c r="D14" s="121" t="s">
        <v>21</v>
      </c>
      <c r="E14" s="33"/>
      <c r="F14" s="109" t="s">
        <v>22</v>
      </c>
      <c r="G14" s="33"/>
      <c r="H14" s="33"/>
      <c r="I14" s="123" t="s">
        <v>23</v>
      </c>
      <c r="J14" s="124" t="str">
        <f>'Rekapitulace stavby'!AN8</f>
        <v>11. 9. 2019</v>
      </c>
      <c r="K14" s="33"/>
      <c r="L14" s="50"/>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122"/>
      <c r="J15" s="33"/>
      <c r="K15" s="33"/>
      <c r="L15" s="50"/>
      <c r="S15" s="33"/>
      <c r="T15" s="33"/>
      <c r="U15" s="33"/>
      <c r="V15" s="33"/>
      <c r="W15" s="33"/>
      <c r="X15" s="33"/>
      <c r="Y15" s="33"/>
      <c r="Z15" s="33"/>
      <c r="AA15" s="33"/>
      <c r="AB15" s="33"/>
      <c r="AC15" s="33"/>
      <c r="AD15" s="33"/>
      <c r="AE15" s="33"/>
    </row>
    <row r="16" spans="1:31" s="2" customFormat="1" ht="12" customHeight="1">
      <c r="A16" s="33"/>
      <c r="B16" s="38"/>
      <c r="C16" s="33"/>
      <c r="D16" s="121" t="s">
        <v>25</v>
      </c>
      <c r="E16" s="33"/>
      <c r="F16" s="33"/>
      <c r="G16" s="33"/>
      <c r="H16" s="33"/>
      <c r="I16" s="123" t="s">
        <v>26</v>
      </c>
      <c r="J16" s="109" t="s">
        <v>1</v>
      </c>
      <c r="K16" s="33"/>
      <c r="L16" s="50"/>
      <c r="S16" s="33"/>
      <c r="T16" s="33"/>
      <c r="U16" s="33"/>
      <c r="V16" s="33"/>
      <c r="W16" s="33"/>
      <c r="X16" s="33"/>
      <c r="Y16" s="33"/>
      <c r="Z16" s="33"/>
      <c r="AA16" s="33"/>
      <c r="AB16" s="33"/>
      <c r="AC16" s="33"/>
      <c r="AD16" s="33"/>
      <c r="AE16" s="33"/>
    </row>
    <row r="17" spans="1:31" s="2" customFormat="1" ht="18" customHeight="1">
      <c r="A17" s="33"/>
      <c r="B17" s="38"/>
      <c r="C17" s="33"/>
      <c r="D17" s="33"/>
      <c r="E17" s="109" t="s">
        <v>27</v>
      </c>
      <c r="F17" s="33"/>
      <c r="G17" s="33"/>
      <c r="H17" s="33"/>
      <c r="I17" s="123" t="s">
        <v>28</v>
      </c>
      <c r="J17" s="109" t="s">
        <v>1</v>
      </c>
      <c r="K17" s="33"/>
      <c r="L17" s="50"/>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122"/>
      <c r="J18" s="33"/>
      <c r="K18" s="33"/>
      <c r="L18" s="50"/>
      <c r="S18" s="33"/>
      <c r="T18" s="33"/>
      <c r="U18" s="33"/>
      <c r="V18" s="33"/>
      <c r="W18" s="33"/>
      <c r="X18" s="33"/>
      <c r="Y18" s="33"/>
      <c r="Z18" s="33"/>
      <c r="AA18" s="33"/>
      <c r="AB18" s="33"/>
      <c r="AC18" s="33"/>
      <c r="AD18" s="33"/>
      <c r="AE18" s="33"/>
    </row>
    <row r="19" spans="1:31" s="2" customFormat="1" ht="12" customHeight="1">
      <c r="A19" s="33"/>
      <c r="B19" s="38"/>
      <c r="C19" s="33"/>
      <c r="D19" s="121" t="s">
        <v>29</v>
      </c>
      <c r="E19" s="33"/>
      <c r="F19" s="33"/>
      <c r="G19" s="33"/>
      <c r="H19" s="33"/>
      <c r="I19" s="123" t="s">
        <v>26</v>
      </c>
      <c r="J19" s="29" t="str">
        <f>'Rekapitulace stavby'!AN13</f>
        <v>Vyplň údaj</v>
      </c>
      <c r="K19" s="33"/>
      <c r="L19" s="50"/>
      <c r="S19" s="33"/>
      <c r="T19" s="33"/>
      <c r="U19" s="33"/>
      <c r="V19" s="33"/>
      <c r="W19" s="33"/>
      <c r="X19" s="33"/>
      <c r="Y19" s="33"/>
      <c r="Z19" s="33"/>
      <c r="AA19" s="33"/>
      <c r="AB19" s="33"/>
      <c r="AC19" s="33"/>
      <c r="AD19" s="33"/>
      <c r="AE19" s="33"/>
    </row>
    <row r="20" spans="1:31" s="2" customFormat="1" ht="18" customHeight="1">
      <c r="A20" s="33"/>
      <c r="B20" s="38"/>
      <c r="C20" s="33"/>
      <c r="D20" s="33"/>
      <c r="E20" s="323" t="str">
        <f>'Rekapitulace stavby'!E14</f>
        <v>Vyplň údaj</v>
      </c>
      <c r="F20" s="324"/>
      <c r="G20" s="324"/>
      <c r="H20" s="324"/>
      <c r="I20" s="123" t="s">
        <v>28</v>
      </c>
      <c r="J20" s="29" t="str">
        <f>'Rekapitulace stavby'!AN14</f>
        <v>Vyplň údaj</v>
      </c>
      <c r="K20" s="33"/>
      <c r="L20" s="50"/>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122"/>
      <c r="J21" s="33"/>
      <c r="K21" s="33"/>
      <c r="L21" s="50"/>
      <c r="S21" s="33"/>
      <c r="T21" s="33"/>
      <c r="U21" s="33"/>
      <c r="V21" s="33"/>
      <c r="W21" s="33"/>
      <c r="X21" s="33"/>
      <c r="Y21" s="33"/>
      <c r="Z21" s="33"/>
      <c r="AA21" s="33"/>
      <c r="AB21" s="33"/>
      <c r="AC21" s="33"/>
      <c r="AD21" s="33"/>
      <c r="AE21" s="33"/>
    </row>
    <row r="22" spans="1:31" s="2" customFormat="1" ht="12" customHeight="1">
      <c r="A22" s="33"/>
      <c r="B22" s="38"/>
      <c r="C22" s="33"/>
      <c r="D22" s="121" t="s">
        <v>31</v>
      </c>
      <c r="E22" s="33"/>
      <c r="F22" s="33"/>
      <c r="G22" s="33"/>
      <c r="H22" s="33"/>
      <c r="I22" s="123" t="s">
        <v>26</v>
      </c>
      <c r="J22" s="109" t="s">
        <v>1</v>
      </c>
      <c r="K22" s="33"/>
      <c r="L22" s="50"/>
      <c r="S22" s="33"/>
      <c r="T22" s="33"/>
      <c r="U22" s="33"/>
      <c r="V22" s="33"/>
      <c r="W22" s="33"/>
      <c r="X22" s="33"/>
      <c r="Y22" s="33"/>
      <c r="Z22" s="33"/>
      <c r="AA22" s="33"/>
      <c r="AB22" s="33"/>
      <c r="AC22" s="33"/>
      <c r="AD22" s="33"/>
      <c r="AE22" s="33"/>
    </row>
    <row r="23" spans="1:31" s="2" customFormat="1" ht="18" customHeight="1">
      <c r="A23" s="33"/>
      <c r="B23" s="38"/>
      <c r="C23" s="33"/>
      <c r="D23" s="33"/>
      <c r="E23" s="109" t="s">
        <v>32</v>
      </c>
      <c r="F23" s="33"/>
      <c r="G23" s="33"/>
      <c r="H23" s="33"/>
      <c r="I23" s="123" t="s">
        <v>28</v>
      </c>
      <c r="J23" s="109" t="s">
        <v>1</v>
      </c>
      <c r="K23" s="33"/>
      <c r="L23" s="50"/>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122"/>
      <c r="J24" s="33"/>
      <c r="K24" s="33"/>
      <c r="L24" s="50"/>
      <c r="S24" s="33"/>
      <c r="T24" s="33"/>
      <c r="U24" s="33"/>
      <c r="V24" s="33"/>
      <c r="W24" s="33"/>
      <c r="X24" s="33"/>
      <c r="Y24" s="33"/>
      <c r="Z24" s="33"/>
      <c r="AA24" s="33"/>
      <c r="AB24" s="33"/>
      <c r="AC24" s="33"/>
      <c r="AD24" s="33"/>
      <c r="AE24" s="33"/>
    </row>
    <row r="25" spans="1:31" s="2" customFormat="1" ht="12" customHeight="1">
      <c r="A25" s="33"/>
      <c r="B25" s="38"/>
      <c r="C25" s="33"/>
      <c r="D25" s="121" t="s">
        <v>34</v>
      </c>
      <c r="E25" s="33"/>
      <c r="F25" s="33"/>
      <c r="G25" s="33"/>
      <c r="H25" s="33"/>
      <c r="I25" s="123" t="s">
        <v>26</v>
      </c>
      <c r="J25" s="109" t="str">
        <f>IF('Rekapitulace stavby'!AN19="","",'Rekapitulace stavby'!AN19)</f>
        <v/>
      </c>
      <c r="K25" s="33"/>
      <c r="L25" s="50"/>
      <c r="S25" s="33"/>
      <c r="T25" s="33"/>
      <c r="U25" s="33"/>
      <c r="V25" s="33"/>
      <c r="W25" s="33"/>
      <c r="X25" s="33"/>
      <c r="Y25" s="33"/>
      <c r="Z25" s="33"/>
      <c r="AA25" s="33"/>
      <c r="AB25" s="33"/>
      <c r="AC25" s="33"/>
      <c r="AD25" s="33"/>
      <c r="AE25" s="33"/>
    </row>
    <row r="26" spans="1:31" s="2" customFormat="1" ht="18" customHeight="1">
      <c r="A26" s="33"/>
      <c r="B26" s="38"/>
      <c r="C26" s="33"/>
      <c r="D26" s="33"/>
      <c r="E26" s="109" t="str">
        <f>IF('Rekapitulace stavby'!E20="","",'Rekapitulace stavby'!E20)</f>
        <v xml:space="preserve"> </v>
      </c>
      <c r="F26" s="33"/>
      <c r="G26" s="33"/>
      <c r="H26" s="33"/>
      <c r="I26" s="123" t="s">
        <v>28</v>
      </c>
      <c r="J26" s="109" t="str">
        <f>IF('Rekapitulace stavby'!AN20="","",'Rekapitulace stavby'!AN20)</f>
        <v/>
      </c>
      <c r="K26" s="33"/>
      <c r="L26" s="50"/>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122"/>
      <c r="J27" s="33"/>
      <c r="K27" s="33"/>
      <c r="L27" s="50"/>
      <c r="S27" s="33"/>
      <c r="T27" s="33"/>
      <c r="U27" s="33"/>
      <c r="V27" s="33"/>
      <c r="W27" s="33"/>
      <c r="X27" s="33"/>
      <c r="Y27" s="33"/>
      <c r="Z27" s="33"/>
      <c r="AA27" s="33"/>
      <c r="AB27" s="33"/>
      <c r="AC27" s="33"/>
      <c r="AD27" s="33"/>
      <c r="AE27" s="33"/>
    </row>
    <row r="28" spans="1:31" s="2" customFormat="1" ht="12" customHeight="1">
      <c r="A28" s="33"/>
      <c r="B28" s="38"/>
      <c r="C28" s="33"/>
      <c r="D28" s="121" t="s">
        <v>35</v>
      </c>
      <c r="E28" s="33"/>
      <c r="F28" s="33"/>
      <c r="G28" s="33"/>
      <c r="H28" s="33"/>
      <c r="I28" s="122"/>
      <c r="J28" s="33"/>
      <c r="K28" s="33"/>
      <c r="L28" s="50"/>
      <c r="S28" s="33"/>
      <c r="T28" s="33"/>
      <c r="U28" s="33"/>
      <c r="V28" s="33"/>
      <c r="W28" s="33"/>
      <c r="X28" s="33"/>
      <c r="Y28" s="33"/>
      <c r="Z28" s="33"/>
      <c r="AA28" s="33"/>
      <c r="AB28" s="33"/>
      <c r="AC28" s="33"/>
      <c r="AD28" s="33"/>
      <c r="AE28" s="33"/>
    </row>
    <row r="29" spans="1:31" s="8" customFormat="1" ht="76.5" customHeight="1">
      <c r="A29" s="125"/>
      <c r="B29" s="126"/>
      <c r="C29" s="125"/>
      <c r="D29" s="125"/>
      <c r="E29" s="325" t="s">
        <v>36</v>
      </c>
      <c r="F29" s="325"/>
      <c r="G29" s="325"/>
      <c r="H29" s="325"/>
      <c r="I29" s="127"/>
      <c r="J29" s="125"/>
      <c r="K29" s="125"/>
      <c r="L29" s="128"/>
      <c r="S29" s="125"/>
      <c r="T29" s="125"/>
      <c r="U29" s="125"/>
      <c r="V29" s="125"/>
      <c r="W29" s="125"/>
      <c r="X29" s="125"/>
      <c r="Y29" s="125"/>
      <c r="Z29" s="125"/>
      <c r="AA29" s="125"/>
      <c r="AB29" s="125"/>
      <c r="AC29" s="125"/>
      <c r="AD29" s="125"/>
      <c r="AE29" s="125"/>
    </row>
    <row r="30" spans="1:31" s="2" customFormat="1" ht="6.9" customHeight="1">
      <c r="A30" s="33"/>
      <c r="B30" s="38"/>
      <c r="C30" s="33"/>
      <c r="D30" s="33"/>
      <c r="E30" s="33"/>
      <c r="F30" s="33"/>
      <c r="G30" s="33"/>
      <c r="H30" s="33"/>
      <c r="I30" s="122"/>
      <c r="J30" s="33"/>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25.35" customHeight="1">
      <c r="A32" s="33"/>
      <c r="B32" s="38"/>
      <c r="C32" s="33"/>
      <c r="D32" s="131" t="s">
        <v>37</v>
      </c>
      <c r="E32" s="33"/>
      <c r="F32" s="33"/>
      <c r="G32" s="33"/>
      <c r="H32" s="33"/>
      <c r="I32" s="122"/>
      <c r="J32" s="132">
        <f>ROUND(J130,2)</f>
        <v>0</v>
      </c>
      <c r="K32" s="33"/>
      <c r="L32" s="50"/>
      <c r="S32" s="33"/>
      <c r="T32" s="33"/>
      <c r="U32" s="33"/>
      <c r="V32" s="33"/>
      <c r="W32" s="33"/>
      <c r="X32" s="33"/>
      <c r="Y32" s="33"/>
      <c r="Z32" s="33"/>
      <c r="AA32" s="33"/>
      <c r="AB32" s="33"/>
      <c r="AC32" s="33"/>
      <c r="AD32" s="33"/>
      <c r="AE32" s="33"/>
    </row>
    <row r="33" spans="1:31" s="2" customFormat="1" ht="6.9" customHeight="1">
      <c r="A33" s="33"/>
      <c r="B33" s="38"/>
      <c r="C33" s="33"/>
      <c r="D33" s="129"/>
      <c r="E33" s="129"/>
      <c r="F33" s="129"/>
      <c r="G33" s="129"/>
      <c r="H33" s="129"/>
      <c r="I33" s="130"/>
      <c r="J33" s="129"/>
      <c r="K33" s="129"/>
      <c r="L33" s="50"/>
      <c r="S33" s="33"/>
      <c r="T33" s="33"/>
      <c r="U33" s="33"/>
      <c r="V33" s="33"/>
      <c r="W33" s="33"/>
      <c r="X33" s="33"/>
      <c r="Y33" s="33"/>
      <c r="Z33" s="33"/>
      <c r="AA33" s="33"/>
      <c r="AB33" s="33"/>
      <c r="AC33" s="33"/>
      <c r="AD33" s="33"/>
      <c r="AE33" s="33"/>
    </row>
    <row r="34" spans="1:31" s="2" customFormat="1" ht="14.4" customHeight="1">
      <c r="A34" s="33"/>
      <c r="B34" s="38"/>
      <c r="C34" s="33"/>
      <c r="D34" s="33"/>
      <c r="E34" s="33"/>
      <c r="F34" s="133" t="s">
        <v>39</v>
      </c>
      <c r="G34" s="33"/>
      <c r="H34" s="33"/>
      <c r="I34" s="134" t="s">
        <v>38</v>
      </c>
      <c r="J34" s="133" t="s">
        <v>40</v>
      </c>
      <c r="K34" s="33"/>
      <c r="L34" s="50"/>
      <c r="S34" s="33"/>
      <c r="T34" s="33"/>
      <c r="U34" s="33"/>
      <c r="V34" s="33"/>
      <c r="W34" s="33"/>
      <c r="X34" s="33"/>
      <c r="Y34" s="33"/>
      <c r="Z34" s="33"/>
      <c r="AA34" s="33"/>
      <c r="AB34" s="33"/>
      <c r="AC34" s="33"/>
      <c r="AD34" s="33"/>
      <c r="AE34" s="33"/>
    </row>
    <row r="35" spans="1:31" s="2" customFormat="1" ht="14.4" customHeight="1">
      <c r="A35" s="33"/>
      <c r="B35" s="38"/>
      <c r="C35" s="33"/>
      <c r="D35" s="135" t="s">
        <v>41</v>
      </c>
      <c r="E35" s="121" t="s">
        <v>42</v>
      </c>
      <c r="F35" s="136">
        <f>ROUND((SUM(BE130:BE191)),2)</f>
        <v>0</v>
      </c>
      <c r="G35" s="33"/>
      <c r="H35" s="33"/>
      <c r="I35" s="137">
        <v>0.21</v>
      </c>
      <c r="J35" s="136">
        <f>ROUND(((SUM(BE130:BE191))*I35),2)</f>
        <v>0</v>
      </c>
      <c r="K35" s="33"/>
      <c r="L35" s="50"/>
      <c r="S35" s="33"/>
      <c r="T35" s="33"/>
      <c r="U35" s="33"/>
      <c r="V35" s="33"/>
      <c r="W35" s="33"/>
      <c r="X35" s="33"/>
      <c r="Y35" s="33"/>
      <c r="Z35" s="33"/>
      <c r="AA35" s="33"/>
      <c r="AB35" s="33"/>
      <c r="AC35" s="33"/>
      <c r="AD35" s="33"/>
      <c r="AE35" s="33"/>
    </row>
    <row r="36" spans="1:31" s="2" customFormat="1" ht="14.4" customHeight="1">
      <c r="A36" s="33"/>
      <c r="B36" s="38"/>
      <c r="C36" s="33"/>
      <c r="D36" s="33"/>
      <c r="E36" s="121" t="s">
        <v>43</v>
      </c>
      <c r="F36" s="136">
        <f>ROUND((SUM(BF130:BF191)),2)</f>
        <v>0</v>
      </c>
      <c r="G36" s="33"/>
      <c r="H36" s="33"/>
      <c r="I36" s="137">
        <v>0.15</v>
      </c>
      <c r="J36" s="136">
        <f>ROUND(((SUM(BF130:BF191))*I36),2)</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44</v>
      </c>
      <c r="F37" s="136">
        <f>ROUND((SUM(BG130:BG191)),2)</f>
        <v>0</v>
      </c>
      <c r="G37" s="33"/>
      <c r="H37" s="33"/>
      <c r="I37" s="137">
        <v>0.21</v>
      </c>
      <c r="J37" s="136">
        <f>0</f>
        <v>0</v>
      </c>
      <c r="K37" s="33"/>
      <c r="L37" s="50"/>
      <c r="S37" s="33"/>
      <c r="T37" s="33"/>
      <c r="U37" s="33"/>
      <c r="V37" s="33"/>
      <c r="W37" s="33"/>
      <c r="X37" s="33"/>
      <c r="Y37" s="33"/>
      <c r="Z37" s="33"/>
      <c r="AA37" s="33"/>
      <c r="AB37" s="33"/>
      <c r="AC37" s="33"/>
      <c r="AD37" s="33"/>
      <c r="AE37" s="33"/>
    </row>
    <row r="38" spans="1:31" s="2" customFormat="1" ht="14.4" customHeight="1" hidden="1">
      <c r="A38" s="33"/>
      <c r="B38" s="38"/>
      <c r="C38" s="33"/>
      <c r="D38" s="33"/>
      <c r="E38" s="121" t="s">
        <v>45</v>
      </c>
      <c r="F38" s="136">
        <f>ROUND((SUM(BH130:BH191)),2)</f>
        <v>0</v>
      </c>
      <c r="G38" s="33"/>
      <c r="H38" s="33"/>
      <c r="I38" s="137">
        <v>0.15</v>
      </c>
      <c r="J38" s="136">
        <f>0</f>
        <v>0</v>
      </c>
      <c r="K38" s="33"/>
      <c r="L38" s="50"/>
      <c r="S38" s="33"/>
      <c r="T38" s="33"/>
      <c r="U38" s="33"/>
      <c r="V38" s="33"/>
      <c r="W38" s="33"/>
      <c r="X38" s="33"/>
      <c r="Y38" s="33"/>
      <c r="Z38" s="33"/>
      <c r="AA38" s="33"/>
      <c r="AB38" s="33"/>
      <c r="AC38" s="33"/>
      <c r="AD38" s="33"/>
      <c r="AE38" s="33"/>
    </row>
    <row r="39" spans="1:31" s="2" customFormat="1" ht="14.4" customHeight="1" hidden="1">
      <c r="A39" s="33"/>
      <c r="B39" s="38"/>
      <c r="C39" s="33"/>
      <c r="D39" s="33"/>
      <c r="E39" s="121" t="s">
        <v>46</v>
      </c>
      <c r="F39" s="136">
        <f>ROUND((SUM(BI130:BI191)),2)</f>
        <v>0</v>
      </c>
      <c r="G39" s="33"/>
      <c r="H39" s="33"/>
      <c r="I39" s="137">
        <v>0</v>
      </c>
      <c r="J39" s="136">
        <f>0</f>
        <v>0</v>
      </c>
      <c r="K39" s="33"/>
      <c r="L39" s="50"/>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1:31" s="2" customFormat="1" ht="25.35" customHeight="1">
      <c r="A41" s="33"/>
      <c r="B41" s="38"/>
      <c r="C41" s="138"/>
      <c r="D41" s="139" t="s">
        <v>47</v>
      </c>
      <c r="E41" s="140"/>
      <c r="F41" s="140"/>
      <c r="G41" s="141" t="s">
        <v>48</v>
      </c>
      <c r="H41" s="142" t="s">
        <v>49</v>
      </c>
      <c r="I41" s="143"/>
      <c r="J41" s="144">
        <f>SUM(J32:J39)</f>
        <v>0</v>
      </c>
      <c r="K41" s="145"/>
      <c r="L41" s="50"/>
      <c r="S41" s="33"/>
      <c r="T41" s="33"/>
      <c r="U41" s="33"/>
      <c r="V41" s="33"/>
      <c r="W41" s="33"/>
      <c r="X41" s="33"/>
      <c r="Y41" s="33"/>
      <c r="Z41" s="33"/>
      <c r="AA41" s="33"/>
      <c r="AB41" s="33"/>
      <c r="AC41" s="33"/>
      <c r="AD41" s="33"/>
      <c r="AE41" s="33"/>
    </row>
    <row r="42" spans="1:31" s="2" customFormat="1" ht="14.4" customHeight="1">
      <c r="A42" s="33"/>
      <c r="B42" s="38"/>
      <c r="C42" s="33"/>
      <c r="D42" s="33"/>
      <c r="E42" s="33"/>
      <c r="F42" s="33"/>
      <c r="G42" s="33"/>
      <c r="H42" s="33"/>
      <c r="I42" s="122"/>
      <c r="J42" s="33"/>
      <c r="K42" s="33"/>
      <c r="L42" s="50"/>
      <c r="S42" s="33"/>
      <c r="T42" s="33"/>
      <c r="U42" s="33"/>
      <c r="V42" s="33"/>
      <c r="W42" s="33"/>
      <c r="X42" s="33"/>
      <c r="Y42" s="33"/>
      <c r="Z42" s="33"/>
      <c r="AA42" s="33"/>
      <c r="AB42" s="33"/>
      <c r="AC42" s="33"/>
      <c r="AD42" s="33"/>
      <c r="AE42" s="33"/>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2:12" s="1" customFormat="1" ht="12" customHeight="1">
      <c r="B86" s="20"/>
      <c r="C86" s="28" t="s">
        <v>127</v>
      </c>
      <c r="D86" s="21"/>
      <c r="E86" s="21"/>
      <c r="F86" s="21"/>
      <c r="G86" s="21"/>
      <c r="H86" s="21"/>
      <c r="I86" s="114"/>
      <c r="J86" s="21"/>
      <c r="K86" s="21"/>
      <c r="L86" s="19"/>
    </row>
    <row r="87" spans="1:31" s="2" customFormat="1" ht="16.5" customHeight="1">
      <c r="A87" s="33"/>
      <c r="B87" s="34"/>
      <c r="C87" s="35"/>
      <c r="D87" s="35"/>
      <c r="E87" s="317" t="s">
        <v>128</v>
      </c>
      <c r="F87" s="316"/>
      <c r="G87" s="316"/>
      <c r="H87" s="316"/>
      <c r="I87" s="122"/>
      <c r="J87" s="35"/>
      <c r="K87" s="35"/>
      <c r="L87" s="50"/>
      <c r="S87" s="33"/>
      <c r="T87" s="33"/>
      <c r="U87" s="33"/>
      <c r="V87" s="33"/>
      <c r="W87" s="33"/>
      <c r="X87" s="33"/>
      <c r="Y87" s="33"/>
      <c r="Z87" s="33"/>
      <c r="AA87" s="33"/>
      <c r="AB87" s="33"/>
      <c r="AC87" s="33"/>
      <c r="AD87" s="33"/>
      <c r="AE87" s="33"/>
    </row>
    <row r="88" spans="1:31" s="2" customFormat="1" ht="12" customHeight="1">
      <c r="A88" s="33"/>
      <c r="B88" s="34"/>
      <c r="C88" s="28" t="s">
        <v>129</v>
      </c>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6.5" customHeight="1">
      <c r="A89" s="33"/>
      <c r="B89" s="34"/>
      <c r="C89" s="35"/>
      <c r="D89" s="35"/>
      <c r="E89" s="300" t="str">
        <f>E11</f>
        <v>A - Bourání</v>
      </c>
      <c r="F89" s="316"/>
      <c r="G89" s="316"/>
      <c r="H89" s="316"/>
      <c r="I89" s="122"/>
      <c r="J89" s="35"/>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2" customHeight="1">
      <c r="A91" s="33"/>
      <c r="B91" s="34"/>
      <c r="C91" s="28" t="s">
        <v>21</v>
      </c>
      <c r="D91" s="35"/>
      <c r="E91" s="35"/>
      <c r="F91" s="26" t="str">
        <f>F14</f>
        <v xml:space="preserve"> </v>
      </c>
      <c r="G91" s="35"/>
      <c r="H91" s="35"/>
      <c r="I91" s="123" t="s">
        <v>23</v>
      </c>
      <c r="J91" s="65" t="str">
        <f>IF(J14="","",J14)</f>
        <v>11. 9. 2019</v>
      </c>
      <c r="K91" s="35"/>
      <c r="L91" s="50"/>
      <c r="S91" s="33"/>
      <c r="T91" s="33"/>
      <c r="U91" s="33"/>
      <c r="V91" s="33"/>
      <c r="W91" s="33"/>
      <c r="X91" s="33"/>
      <c r="Y91" s="33"/>
      <c r="Z91" s="33"/>
      <c r="AA91" s="33"/>
      <c r="AB91" s="33"/>
      <c r="AC91" s="33"/>
      <c r="AD91" s="33"/>
      <c r="AE91" s="33"/>
    </row>
    <row r="92" spans="1:31" s="2" customFormat="1" ht="6.9" customHeight="1">
      <c r="A92" s="33"/>
      <c r="B92" s="34"/>
      <c r="C92" s="35"/>
      <c r="D92" s="35"/>
      <c r="E92" s="35"/>
      <c r="F92" s="35"/>
      <c r="G92" s="35"/>
      <c r="H92" s="35"/>
      <c r="I92" s="122"/>
      <c r="J92" s="35"/>
      <c r="K92" s="35"/>
      <c r="L92" s="50"/>
      <c r="S92" s="33"/>
      <c r="T92" s="33"/>
      <c r="U92" s="33"/>
      <c r="V92" s="33"/>
      <c r="W92" s="33"/>
      <c r="X92" s="33"/>
      <c r="Y92" s="33"/>
      <c r="Z92" s="33"/>
      <c r="AA92" s="33"/>
      <c r="AB92" s="33"/>
      <c r="AC92" s="33"/>
      <c r="AD92" s="33"/>
      <c r="AE92" s="33"/>
    </row>
    <row r="93" spans="1:31" s="2" customFormat="1" ht="15.15" customHeight="1">
      <c r="A93" s="33"/>
      <c r="B93" s="34"/>
      <c r="C93" s="28" t="s">
        <v>25</v>
      </c>
      <c r="D93" s="35"/>
      <c r="E93" s="35"/>
      <c r="F93" s="26" t="str">
        <f>E17</f>
        <v>Město Nový Jičín</v>
      </c>
      <c r="G93" s="35"/>
      <c r="H93" s="35"/>
      <c r="I93" s="123" t="s">
        <v>31</v>
      </c>
      <c r="J93" s="31" t="str">
        <f>E23</f>
        <v>Technoprojekt, a.s.</v>
      </c>
      <c r="K93" s="35"/>
      <c r="L93" s="50"/>
      <c r="S93" s="33"/>
      <c r="T93" s="33"/>
      <c r="U93" s="33"/>
      <c r="V93" s="33"/>
      <c r="W93" s="33"/>
      <c r="X93" s="33"/>
      <c r="Y93" s="33"/>
      <c r="Z93" s="33"/>
      <c r="AA93" s="33"/>
      <c r="AB93" s="33"/>
      <c r="AC93" s="33"/>
      <c r="AD93" s="33"/>
      <c r="AE93" s="33"/>
    </row>
    <row r="94" spans="1:31" s="2" customFormat="1" ht="15.15" customHeight="1">
      <c r="A94" s="33"/>
      <c r="B94" s="34"/>
      <c r="C94" s="28" t="s">
        <v>29</v>
      </c>
      <c r="D94" s="35"/>
      <c r="E94" s="35"/>
      <c r="F94" s="26" t="str">
        <f>IF(E20="","",E20)</f>
        <v>Vyplň údaj</v>
      </c>
      <c r="G94" s="35"/>
      <c r="H94" s="35"/>
      <c r="I94" s="123" t="s">
        <v>34</v>
      </c>
      <c r="J94" s="31" t="str">
        <f>E26</f>
        <v xml:space="preserve"> </v>
      </c>
      <c r="K94" s="35"/>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31" s="2" customFormat="1" ht="29.25" customHeight="1">
      <c r="A96" s="33"/>
      <c r="B96" s="34"/>
      <c r="C96" s="162" t="s">
        <v>132</v>
      </c>
      <c r="D96" s="163"/>
      <c r="E96" s="163"/>
      <c r="F96" s="163"/>
      <c r="G96" s="163"/>
      <c r="H96" s="163"/>
      <c r="I96" s="164"/>
      <c r="J96" s="165" t="s">
        <v>133</v>
      </c>
      <c r="K96" s="163"/>
      <c r="L96" s="50"/>
      <c r="S96" s="33"/>
      <c r="T96" s="33"/>
      <c r="U96" s="33"/>
      <c r="V96" s="33"/>
      <c r="W96" s="33"/>
      <c r="X96" s="33"/>
      <c r="Y96" s="33"/>
      <c r="Z96" s="33"/>
      <c r="AA96" s="33"/>
      <c r="AB96" s="33"/>
      <c r="AC96" s="33"/>
      <c r="AD96" s="33"/>
      <c r="AE96" s="33"/>
    </row>
    <row r="97" spans="1:31" s="2" customFormat="1" ht="10.35" customHeight="1">
      <c r="A97" s="33"/>
      <c r="B97" s="34"/>
      <c r="C97" s="35"/>
      <c r="D97" s="35"/>
      <c r="E97" s="35"/>
      <c r="F97" s="35"/>
      <c r="G97" s="35"/>
      <c r="H97" s="35"/>
      <c r="I97" s="122"/>
      <c r="J97" s="35"/>
      <c r="K97" s="35"/>
      <c r="L97" s="50"/>
      <c r="S97" s="33"/>
      <c r="T97" s="33"/>
      <c r="U97" s="33"/>
      <c r="V97" s="33"/>
      <c r="W97" s="33"/>
      <c r="X97" s="33"/>
      <c r="Y97" s="33"/>
      <c r="Z97" s="33"/>
      <c r="AA97" s="33"/>
      <c r="AB97" s="33"/>
      <c r="AC97" s="33"/>
      <c r="AD97" s="33"/>
      <c r="AE97" s="33"/>
    </row>
    <row r="98" spans="1:47" s="2" customFormat="1" ht="22.8" customHeight="1">
      <c r="A98" s="33"/>
      <c r="B98" s="34"/>
      <c r="C98" s="166" t="s">
        <v>134</v>
      </c>
      <c r="D98" s="35"/>
      <c r="E98" s="35"/>
      <c r="F98" s="35"/>
      <c r="G98" s="35"/>
      <c r="H98" s="35"/>
      <c r="I98" s="122"/>
      <c r="J98" s="83">
        <f>J130</f>
        <v>0</v>
      </c>
      <c r="K98" s="35"/>
      <c r="L98" s="50"/>
      <c r="S98" s="33"/>
      <c r="T98" s="33"/>
      <c r="U98" s="33"/>
      <c r="V98" s="33"/>
      <c r="W98" s="33"/>
      <c r="X98" s="33"/>
      <c r="Y98" s="33"/>
      <c r="Z98" s="33"/>
      <c r="AA98" s="33"/>
      <c r="AB98" s="33"/>
      <c r="AC98" s="33"/>
      <c r="AD98" s="33"/>
      <c r="AE98" s="33"/>
      <c r="AU98" s="16" t="s">
        <v>135</v>
      </c>
    </row>
    <row r="99" spans="2:12" s="9" customFormat="1" ht="24.9" customHeight="1">
      <c r="B99" s="167"/>
      <c r="C99" s="168"/>
      <c r="D99" s="169" t="s">
        <v>136</v>
      </c>
      <c r="E99" s="170"/>
      <c r="F99" s="170"/>
      <c r="G99" s="170"/>
      <c r="H99" s="170"/>
      <c r="I99" s="171"/>
      <c r="J99" s="172">
        <f>J131</f>
        <v>0</v>
      </c>
      <c r="K99" s="168"/>
      <c r="L99" s="173"/>
    </row>
    <row r="100" spans="2:12" s="9" customFormat="1" ht="24.9" customHeight="1">
      <c r="B100" s="167"/>
      <c r="C100" s="168"/>
      <c r="D100" s="169" t="s">
        <v>137</v>
      </c>
      <c r="E100" s="170"/>
      <c r="F100" s="170"/>
      <c r="G100" s="170"/>
      <c r="H100" s="170"/>
      <c r="I100" s="171"/>
      <c r="J100" s="172">
        <f>J135</f>
        <v>0</v>
      </c>
      <c r="K100" s="168"/>
      <c r="L100" s="173"/>
    </row>
    <row r="101" spans="2:12" s="9" customFormat="1" ht="24.9" customHeight="1">
      <c r="B101" s="167"/>
      <c r="C101" s="168"/>
      <c r="D101" s="169" t="s">
        <v>138</v>
      </c>
      <c r="E101" s="170"/>
      <c r="F101" s="170"/>
      <c r="G101" s="170"/>
      <c r="H101" s="170"/>
      <c r="I101" s="171"/>
      <c r="J101" s="172">
        <f>J143</f>
        <v>0</v>
      </c>
      <c r="K101" s="168"/>
      <c r="L101" s="173"/>
    </row>
    <row r="102" spans="2:12" s="9" customFormat="1" ht="24.9" customHeight="1">
      <c r="B102" s="167"/>
      <c r="C102" s="168"/>
      <c r="D102" s="169" t="s">
        <v>139</v>
      </c>
      <c r="E102" s="170"/>
      <c r="F102" s="170"/>
      <c r="G102" s="170"/>
      <c r="H102" s="170"/>
      <c r="I102" s="171"/>
      <c r="J102" s="172">
        <f>J153</f>
        <v>0</v>
      </c>
      <c r="K102" s="168"/>
      <c r="L102" s="173"/>
    </row>
    <row r="103" spans="2:12" s="9" customFormat="1" ht="24.9" customHeight="1">
      <c r="B103" s="167"/>
      <c r="C103" s="168"/>
      <c r="D103" s="169" t="s">
        <v>140</v>
      </c>
      <c r="E103" s="170"/>
      <c r="F103" s="170"/>
      <c r="G103" s="170"/>
      <c r="H103" s="170"/>
      <c r="I103" s="171"/>
      <c r="J103" s="172">
        <f>J156</f>
        <v>0</v>
      </c>
      <c r="K103" s="168"/>
      <c r="L103" s="173"/>
    </row>
    <row r="104" spans="2:12" s="9" customFormat="1" ht="24.9" customHeight="1">
      <c r="B104" s="167"/>
      <c r="C104" s="168"/>
      <c r="D104" s="169" t="s">
        <v>141</v>
      </c>
      <c r="E104" s="170"/>
      <c r="F104" s="170"/>
      <c r="G104" s="170"/>
      <c r="H104" s="170"/>
      <c r="I104" s="171"/>
      <c r="J104" s="172">
        <f>J158</f>
        <v>0</v>
      </c>
      <c r="K104" s="168"/>
      <c r="L104" s="173"/>
    </row>
    <row r="105" spans="2:12" s="9" customFormat="1" ht="24.9" customHeight="1">
      <c r="B105" s="167"/>
      <c r="C105" s="168"/>
      <c r="D105" s="169" t="s">
        <v>142</v>
      </c>
      <c r="E105" s="170"/>
      <c r="F105" s="170"/>
      <c r="G105" s="170"/>
      <c r="H105" s="170"/>
      <c r="I105" s="171"/>
      <c r="J105" s="172">
        <f>J163</f>
        <v>0</v>
      </c>
      <c r="K105" s="168"/>
      <c r="L105" s="173"/>
    </row>
    <row r="106" spans="2:12" s="9" customFormat="1" ht="24.9" customHeight="1">
      <c r="B106" s="167"/>
      <c r="C106" s="168"/>
      <c r="D106" s="169" t="s">
        <v>143</v>
      </c>
      <c r="E106" s="170"/>
      <c r="F106" s="170"/>
      <c r="G106" s="170"/>
      <c r="H106" s="170"/>
      <c r="I106" s="171"/>
      <c r="J106" s="172">
        <f>J182</f>
        <v>0</v>
      </c>
      <c r="K106" s="168"/>
      <c r="L106" s="173"/>
    </row>
    <row r="107" spans="2:12" s="9" customFormat="1" ht="24.9" customHeight="1">
      <c r="B107" s="167"/>
      <c r="C107" s="168"/>
      <c r="D107" s="169" t="s">
        <v>144</v>
      </c>
      <c r="E107" s="170"/>
      <c r="F107" s="170"/>
      <c r="G107" s="170"/>
      <c r="H107" s="170"/>
      <c r="I107" s="171"/>
      <c r="J107" s="172">
        <f>J186</f>
        <v>0</v>
      </c>
      <c r="K107" s="168"/>
      <c r="L107" s="173"/>
    </row>
    <row r="108" spans="2:12" s="9" customFormat="1" ht="24.9" customHeight="1">
      <c r="B108" s="167"/>
      <c r="C108" s="168"/>
      <c r="D108" s="169" t="s">
        <v>145</v>
      </c>
      <c r="E108" s="170"/>
      <c r="F108" s="170"/>
      <c r="G108" s="170"/>
      <c r="H108" s="170"/>
      <c r="I108" s="171"/>
      <c r="J108" s="172">
        <f>J190</f>
        <v>0</v>
      </c>
      <c r="K108" s="168"/>
      <c r="L108" s="173"/>
    </row>
    <row r="109" spans="1:31" s="2" customFormat="1" ht="21.75" customHeight="1">
      <c r="A109" s="33"/>
      <c r="B109" s="34"/>
      <c r="C109" s="35"/>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6.9" customHeight="1">
      <c r="A110" s="33"/>
      <c r="B110" s="53"/>
      <c r="C110" s="54"/>
      <c r="D110" s="54"/>
      <c r="E110" s="54"/>
      <c r="F110" s="54"/>
      <c r="G110" s="54"/>
      <c r="H110" s="54"/>
      <c r="I110" s="158"/>
      <c r="J110" s="54"/>
      <c r="K110" s="54"/>
      <c r="L110" s="50"/>
      <c r="S110" s="33"/>
      <c r="T110" s="33"/>
      <c r="U110" s="33"/>
      <c r="V110" s="33"/>
      <c r="W110" s="33"/>
      <c r="X110" s="33"/>
      <c r="Y110" s="33"/>
      <c r="Z110" s="33"/>
      <c r="AA110" s="33"/>
      <c r="AB110" s="33"/>
      <c r="AC110" s="33"/>
      <c r="AD110" s="33"/>
      <c r="AE110" s="33"/>
    </row>
    <row r="114" spans="1:31" s="2" customFormat="1" ht="6.9" customHeight="1">
      <c r="A114" s="33"/>
      <c r="B114" s="55"/>
      <c r="C114" s="56"/>
      <c r="D114" s="56"/>
      <c r="E114" s="56"/>
      <c r="F114" s="56"/>
      <c r="G114" s="56"/>
      <c r="H114" s="56"/>
      <c r="I114" s="161"/>
      <c r="J114" s="56"/>
      <c r="K114" s="56"/>
      <c r="L114" s="50"/>
      <c r="S114" s="33"/>
      <c r="T114" s="33"/>
      <c r="U114" s="33"/>
      <c r="V114" s="33"/>
      <c r="W114" s="33"/>
      <c r="X114" s="33"/>
      <c r="Y114" s="33"/>
      <c r="Z114" s="33"/>
      <c r="AA114" s="33"/>
      <c r="AB114" s="33"/>
      <c r="AC114" s="33"/>
      <c r="AD114" s="33"/>
      <c r="AE114" s="33"/>
    </row>
    <row r="115" spans="1:31" s="2" customFormat="1" ht="24.9" customHeight="1">
      <c r="A115" s="33"/>
      <c r="B115" s="34"/>
      <c r="C115" s="22" t="s">
        <v>146</v>
      </c>
      <c r="D115" s="35"/>
      <c r="E115" s="35"/>
      <c r="F115" s="35"/>
      <c r="G115" s="35"/>
      <c r="H115" s="35"/>
      <c r="I115" s="122"/>
      <c r="J115" s="35"/>
      <c r="K115" s="35"/>
      <c r="L115" s="50"/>
      <c r="S115" s="33"/>
      <c r="T115" s="33"/>
      <c r="U115" s="33"/>
      <c r="V115" s="33"/>
      <c r="W115" s="33"/>
      <c r="X115" s="33"/>
      <c r="Y115" s="33"/>
      <c r="Z115" s="33"/>
      <c r="AA115" s="33"/>
      <c r="AB115" s="33"/>
      <c r="AC115" s="33"/>
      <c r="AD115" s="33"/>
      <c r="AE115" s="33"/>
    </row>
    <row r="116" spans="1:31" s="2" customFormat="1" ht="6.9" customHeight="1">
      <c r="A116" s="33"/>
      <c r="B116" s="34"/>
      <c r="C116" s="35"/>
      <c r="D116" s="35"/>
      <c r="E116" s="35"/>
      <c r="F116" s="35"/>
      <c r="G116" s="35"/>
      <c r="H116" s="35"/>
      <c r="I116" s="122"/>
      <c r="J116" s="35"/>
      <c r="K116" s="35"/>
      <c r="L116" s="50"/>
      <c r="S116" s="33"/>
      <c r="T116" s="33"/>
      <c r="U116" s="33"/>
      <c r="V116" s="33"/>
      <c r="W116" s="33"/>
      <c r="X116" s="33"/>
      <c r="Y116" s="33"/>
      <c r="Z116" s="33"/>
      <c r="AA116" s="33"/>
      <c r="AB116" s="33"/>
      <c r="AC116" s="33"/>
      <c r="AD116" s="33"/>
      <c r="AE116" s="33"/>
    </row>
    <row r="117" spans="1:31" s="2" customFormat="1" ht="12" customHeight="1">
      <c r="A117" s="33"/>
      <c r="B117" s="34"/>
      <c r="C117" s="28" t="s">
        <v>17</v>
      </c>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2" customFormat="1" ht="16.5" customHeight="1">
      <c r="A118" s="33"/>
      <c r="B118" s="34"/>
      <c r="C118" s="35"/>
      <c r="D118" s="35"/>
      <c r="E118" s="317" t="str">
        <f>E7</f>
        <v>REKONSTRUKCE STŘECHY ZIMNÍHO STADIONU V NOVÉM JIČÍNĚ</v>
      </c>
      <c r="F118" s="318"/>
      <c r="G118" s="318"/>
      <c r="H118" s="318"/>
      <c r="I118" s="122"/>
      <c r="J118" s="35"/>
      <c r="K118" s="35"/>
      <c r="L118" s="50"/>
      <c r="S118" s="33"/>
      <c r="T118" s="33"/>
      <c r="U118" s="33"/>
      <c r="V118" s="33"/>
      <c r="W118" s="33"/>
      <c r="X118" s="33"/>
      <c r="Y118" s="33"/>
      <c r="Z118" s="33"/>
      <c r="AA118" s="33"/>
      <c r="AB118" s="33"/>
      <c r="AC118" s="33"/>
      <c r="AD118" s="33"/>
      <c r="AE118" s="33"/>
    </row>
    <row r="119" spans="2:12" s="1" customFormat="1" ht="12" customHeight="1">
      <c r="B119" s="20"/>
      <c r="C119" s="28" t="s">
        <v>127</v>
      </c>
      <c r="D119" s="21"/>
      <c r="E119" s="21"/>
      <c r="F119" s="21"/>
      <c r="G119" s="21"/>
      <c r="H119" s="21"/>
      <c r="I119" s="114"/>
      <c r="J119" s="21"/>
      <c r="K119" s="21"/>
      <c r="L119" s="19"/>
    </row>
    <row r="120" spans="1:31" s="2" customFormat="1" ht="16.5" customHeight="1">
      <c r="A120" s="33"/>
      <c r="B120" s="34"/>
      <c r="C120" s="35"/>
      <c r="D120" s="35"/>
      <c r="E120" s="317" t="s">
        <v>128</v>
      </c>
      <c r="F120" s="316"/>
      <c r="G120" s="316"/>
      <c r="H120" s="316"/>
      <c r="I120" s="122"/>
      <c r="J120" s="35"/>
      <c r="K120" s="35"/>
      <c r="L120" s="50"/>
      <c r="S120" s="33"/>
      <c r="T120" s="33"/>
      <c r="U120" s="33"/>
      <c r="V120" s="33"/>
      <c r="W120" s="33"/>
      <c r="X120" s="33"/>
      <c r="Y120" s="33"/>
      <c r="Z120" s="33"/>
      <c r="AA120" s="33"/>
      <c r="AB120" s="33"/>
      <c r="AC120" s="33"/>
      <c r="AD120" s="33"/>
      <c r="AE120" s="33"/>
    </row>
    <row r="121" spans="1:31" s="2" customFormat="1" ht="12" customHeight="1">
      <c r="A121" s="33"/>
      <c r="B121" s="34"/>
      <c r="C121" s="28" t="s">
        <v>129</v>
      </c>
      <c r="D121" s="35"/>
      <c r="E121" s="35"/>
      <c r="F121" s="35"/>
      <c r="G121" s="35"/>
      <c r="H121" s="35"/>
      <c r="I121" s="122"/>
      <c r="J121" s="35"/>
      <c r="K121" s="35"/>
      <c r="L121" s="50"/>
      <c r="S121" s="33"/>
      <c r="T121" s="33"/>
      <c r="U121" s="33"/>
      <c r="V121" s="33"/>
      <c r="W121" s="33"/>
      <c r="X121" s="33"/>
      <c r="Y121" s="33"/>
      <c r="Z121" s="33"/>
      <c r="AA121" s="33"/>
      <c r="AB121" s="33"/>
      <c r="AC121" s="33"/>
      <c r="AD121" s="33"/>
      <c r="AE121" s="33"/>
    </row>
    <row r="122" spans="1:31" s="2" customFormat="1" ht="16.5" customHeight="1">
      <c r="A122" s="33"/>
      <c r="B122" s="34"/>
      <c r="C122" s="35"/>
      <c r="D122" s="35"/>
      <c r="E122" s="300" t="str">
        <f>E11</f>
        <v>A - Bourání</v>
      </c>
      <c r="F122" s="316"/>
      <c r="G122" s="316"/>
      <c r="H122" s="316"/>
      <c r="I122" s="122"/>
      <c r="J122" s="35"/>
      <c r="K122" s="35"/>
      <c r="L122" s="50"/>
      <c r="S122" s="33"/>
      <c r="T122" s="33"/>
      <c r="U122" s="33"/>
      <c r="V122" s="33"/>
      <c r="W122" s="33"/>
      <c r="X122" s="33"/>
      <c r="Y122" s="33"/>
      <c r="Z122" s="33"/>
      <c r="AA122" s="33"/>
      <c r="AB122" s="33"/>
      <c r="AC122" s="33"/>
      <c r="AD122" s="33"/>
      <c r="AE122" s="33"/>
    </row>
    <row r="123" spans="1:31" s="2" customFormat="1" ht="6.9" customHeight="1">
      <c r="A123" s="33"/>
      <c r="B123" s="34"/>
      <c r="C123" s="35"/>
      <c r="D123" s="35"/>
      <c r="E123" s="35"/>
      <c r="F123" s="35"/>
      <c r="G123" s="35"/>
      <c r="H123" s="35"/>
      <c r="I123" s="122"/>
      <c r="J123" s="35"/>
      <c r="K123" s="35"/>
      <c r="L123" s="50"/>
      <c r="S123" s="33"/>
      <c r="T123" s="33"/>
      <c r="U123" s="33"/>
      <c r="V123" s="33"/>
      <c r="W123" s="33"/>
      <c r="X123" s="33"/>
      <c r="Y123" s="33"/>
      <c r="Z123" s="33"/>
      <c r="AA123" s="33"/>
      <c r="AB123" s="33"/>
      <c r="AC123" s="33"/>
      <c r="AD123" s="33"/>
      <c r="AE123" s="33"/>
    </row>
    <row r="124" spans="1:31" s="2" customFormat="1" ht="12" customHeight="1">
      <c r="A124" s="33"/>
      <c r="B124" s="34"/>
      <c r="C124" s="28" t="s">
        <v>21</v>
      </c>
      <c r="D124" s="35"/>
      <c r="E124" s="35"/>
      <c r="F124" s="26" t="str">
        <f>F14</f>
        <v xml:space="preserve"> </v>
      </c>
      <c r="G124" s="35"/>
      <c r="H124" s="35"/>
      <c r="I124" s="123" t="s">
        <v>23</v>
      </c>
      <c r="J124" s="65" t="str">
        <f>IF(J14="","",J14)</f>
        <v>11. 9. 2019</v>
      </c>
      <c r="K124" s="35"/>
      <c r="L124" s="50"/>
      <c r="S124" s="33"/>
      <c r="T124" s="33"/>
      <c r="U124" s="33"/>
      <c r="V124" s="33"/>
      <c r="W124" s="33"/>
      <c r="X124" s="33"/>
      <c r="Y124" s="33"/>
      <c r="Z124" s="33"/>
      <c r="AA124" s="33"/>
      <c r="AB124" s="33"/>
      <c r="AC124" s="33"/>
      <c r="AD124" s="33"/>
      <c r="AE124" s="33"/>
    </row>
    <row r="125" spans="1:31" s="2" customFormat="1" ht="6.9" customHeight="1">
      <c r="A125" s="33"/>
      <c r="B125" s="34"/>
      <c r="C125" s="35"/>
      <c r="D125" s="35"/>
      <c r="E125" s="35"/>
      <c r="F125" s="35"/>
      <c r="G125" s="35"/>
      <c r="H125" s="35"/>
      <c r="I125" s="122"/>
      <c r="J125" s="35"/>
      <c r="K125" s="35"/>
      <c r="L125" s="50"/>
      <c r="S125" s="33"/>
      <c r="T125" s="33"/>
      <c r="U125" s="33"/>
      <c r="V125" s="33"/>
      <c r="W125" s="33"/>
      <c r="X125" s="33"/>
      <c r="Y125" s="33"/>
      <c r="Z125" s="33"/>
      <c r="AA125" s="33"/>
      <c r="AB125" s="33"/>
      <c r="AC125" s="33"/>
      <c r="AD125" s="33"/>
      <c r="AE125" s="33"/>
    </row>
    <row r="126" spans="1:31" s="2" customFormat="1" ht="15.15" customHeight="1">
      <c r="A126" s="33"/>
      <c r="B126" s="34"/>
      <c r="C126" s="28" t="s">
        <v>25</v>
      </c>
      <c r="D126" s="35"/>
      <c r="E126" s="35"/>
      <c r="F126" s="26" t="str">
        <f>E17</f>
        <v>Město Nový Jičín</v>
      </c>
      <c r="G126" s="35"/>
      <c r="H126" s="35"/>
      <c r="I126" s="123" t="s">
        <v>31</v>
      </c>
      <c r="J126" s="31" t="str">
        <f>E23</f>
        <v>Technoprojekt, a.s.</v>
      </c>
      <c r="K126" s="35"/>
      <c r="L126" s="50"/>
      <c r="S126" s="33"/>
      <c r="T126" s="33"/>
      <c r="U126" s="33"/>
      <c r="V126" s="33"/>
      <c r="W126" s="33"/>
      <c r="X126" s="33"/>
      <c r="Y126" s="33"/>
      <c r="Z126" s="33"/>
      <c r="AA126" s="33"/>
      <c r="AB126" s="33"/>
      <c r="AC126" s="33"/>
      <c r="AD126" s="33"/>
      <c r="AE126" s="33"/>
    </row>
    <row r="127" spans="1:31" s="2" customFormat="1" ht="15.15" customHeight="1">
      <c r="A127" s="33"/>
      <c r="B127" s="34"/>
      <c r="C127" s="28" t="s">
        <v>29</v>
      </c>
      <c r="D127" s="35"/>
      <c r="E127" s="35"/>
      <c r="F127" s="26" t="str">
        <f>IF(E20="","",E20)</f>
        <v>Vyplň údaj</v>
      </c>
      <c r="G127" s="35"/>
      <c r="H127" s="35"/>
      <c r="I127" s="123" t="s">
        <v>34</v>
      </c>
      <c r="J127" s="31" t="str">
        <f>E26</f>
        <v xml:space="preserve"> </v>
      </c>
      <c r="K127" s="35"/>
      <c r="L127" s="50"/>
      <c r="S127" s="33"/>
      <c r="T127" s="33"/>
      <c r="U127" s="33"/>
      <c r="V127" s="33"/>
      <c r="W127" s="33"/>
      <c r="X127" s="33"/>
      <c r="Y127" s="33"/>
      <c r="Z127" s="33"/>
      <c r="AA127" s="33"/>
      <c r="AB127" s="33"/>
      <c r="AC127" s="33"/>
      <c r="AD127" s="33"/>
      <c r="AE127" s="33"/>
    </row>
    <row r="128" spans="1:31" s="2" customFormat="1" ht="10.35" customHeight="1">
      <c r="A128" s="33"/>
      <c r="B128" s="34"/>
      <c r="C128" s="35"/>
      <c r="D128" s="35"/>
      <c r="E128" s="35"/>
      <c r="F128" s="35"/>
      <c r="G128" s="35"/>
      <c r="H128" s="35"/>
      <c r="I128" s="122"/>
      <c r="J128" s="35"/>
      <c r="K128" s="35"/>
      <c r="L128" s="50"/>
      <c r="S128" s="33"/>
      <c r="T128" s="33"/>
      <c r="U128" s="33"/>
      <c r="V128" s="33"/>
      <c r="W128" s="33"/>
      <c r="X128" s="33"/>
      <c r="Y128" s="33"/>
      <c r="Z128" s="33"/>
      <c r="AA128" s="33"/>
      <c r="AB128" s="33"/>
      <c r="AC128" s="33"/>
      <c r="AD128" s="33"/>
      <c r="AE128" s="33"/>
    </row>
    <row r="129" spans="1:31" s="10" customFormat="1" ht="29.25" customHeight="1">
      <c r="A129" s="174"/>
      <c r="B129" s="175"/>
      <c r="C129" s="176" t="s">
        <v>147</v>
      </c>
      <c r="D129" s="177" t="s">
        <v>62</v>
      </c>
      <c r="E129" s="177" t="s">
        <v>58</v>
      </c>
      <c r="F129" s="177" t="s">
        <v>59</v>
      </c>
      <c r="G129" s="177" t="s">
        <v>148</v>
      </c>
      <c r="H129" s="177" t="s">
        <v>149</v>
      </c>
      <c r="I129" s="178" t="s">
        <v>150</v>
      </c>
      <c r="J129" s="177" t="s">
        <v>133</v>
      </c>
      <c r="K129" s="179" t="s">
        <v>151</v>
      </c>
      <c r="L129" s="180"/>
      <c r="M129" s="74" t="s">
        <v>1</v>
      </c>
      <c r="N129" s="75" t="s">
        <v>41</v>
      </c>
      <c r="O129" s="75" t="s">
        <v>152</v>
      </c>
      <c r="P129" s="75" t="s">
        <v>153</v>
      </c>
      <c r="Q129" s="75" t="s">
        <v>154</v>
      </c>
      <c r="R129" s="75" t="s">
        <v>155</v>
      </c>
      <c r="S129" s="75" t="s">
        <v>156</v>
      </c>
      <c r="T129" s="76" t="s">
        <v>157</v>
      </c>
      <c r="U129" s="174"/>
      <c r="V129" s="174"/>
      <c r="W129" s="174"/>
      <c r="X129" s="174"/>
      <c r="Y129" s="174"/>
      <c r="Z129" s="174"/>
      <c r="AA129" s="174"/>
      <c r="AB129" s="174"/>
      <c r="AC129" s="174"/>
      <c r="AD129" s="174"/>
      <c r="AE129" s="174"/>
    </row>
    <row r="130" spans="1:63" s="2" customFormat="1" ht="22.8" customHeight="1">
      <c r="A130" s="33"/>
      <c r="B130" s="34"/>
      <c r="C130" s="81" t="s">
        <v>158</v>
      </c>
      <c r="D130" s="35"/>
      <c r="E130" s="35"/>
      <c r="F130" s="35"/>
      <c r="G130" s="35"/>
      <c r="H130" s="35"/>
      <c r="I130" s="122"/>
      <c r="J130" s="181">
        <f>BK130</f>
        <v>0</v>
      </c>
      <c r="K130" s="35"/>
      <c r="L130" s="38"/>
      <c r="M130" s="77"/>
      <c r="N130" s="182"/>
      <c r="O130" s="78"/>
      <c r="P130" s="183">
        <f>P131+P135+P143+P153+P156+P158+P163+P182+P186+P190</f>
        <v>0</v>
      </c>
      <c r="Q130" s="78"/>
      <c r="R130" s="183">
        <f>R131+R135+R143+R153+R156+R158+R163+R182+R186+R190</f>
        <v>0</v>
      </c>
      <c r="S130" s="78"/>
      <c r="T130" s="184">
        <f>T131+T135+T143+T153+T156+T158+T163+T182+T186+T190</f>
        <v>208.67842772000006</v>
      </c>
      <c r="U130" s="33"/>
      <c r="V130" s="33"/>
      <c r="W130" s="33"/>
      <c r="X130" s="33"/>
      <c r="Y130" s="33"/>
      <c r="Z130" s="33"/>
      <c r="AA130" s="33"/>
      <c r="AB130" s="33"/>
      <c r="AC130" s="33"/>
      <c r="AD130" s="33"/>
      <c r="AE130" s="33"/>
      <c r="AT130" s="16" t="s">
        <v>76</v>
      </c>
      <c r="AU130" s="16" t="s">
        <v>135</v>
      </c>
      <c r="BK130" s="185">
        <f>BK131+BK135+BK143+BK153+BK156+BK158+BK163+BK182+BK186+BK190</f>
        <v>0</v>
      </c>
    </row>
    <row r="131" spans="2:63" s="11" customFormat="1" ht="25.95" customHeight="1">
      <c r="B131" s="186"/>
      <c r="C131" s="187"/>
      <c r="D131" s="188" t="s">
        <v>76</v>
      </c>
      <c r="E131" s="189" t="s">
        <v>159</v>
      </c>
      <c r="F131" s="189" t="s">
        <v>160</v>
      </c>
      <c r="G131" s="187"/>
      <c r="H131" s="187"/>
      <c r="I131" s="190"/>
      <c r="J131" s="191">
        <f>BK131</f>
        <v>0</v>
      </c>
      <c r="K131" s="187"/>
      <c r="L131" s="192"/>
      <c r="M131" s="193"/>
      <c r="N131" s="194"/>
      <c r="O131" s="194"/>
      <c r="P131" s="195">
        <f>SUM(P132:P134)</f>
        <v>0</v>
      </c>
      <c r="Q131" s="194"/>
      <c r="R131" s="195">
        <f>SUM(R132:R134)</f>
        <v>0</v>
      </c>
      <c r="S131" s="194"/>
      <c r="T131" s="196">
        <f>SUM(T132:T134)</f>
        <v>43.196</v>
      </c>
      <c r="AR131" s="197" t="s">
        <v>84</v>
      </c>
      <c r="AT131" s="198" t="s">
        <v>76</v>
      </c>
      <c r="AU131" s="198" t="s">
        <v>77</v>
      </c>
      <c r="AY131" s="197" t="s">
        <v>161</v>
      </c>
      <c r="BK131" s="199">
        <f>SUM(BK132:BK134)</f>
        <v>0</v>
      </c>
    </row>
    <row r="132" spans="1:65" s="2" customFormat="1" ht="16.5" customHeight="1">
      <c r="A132" s="33"/>
      <c r="B132" s="34"/>
      <c r="C132" s="200" t="s">
        <v>84</v>
      </c>
      <c r="D132" s="200" t="s">
        <v>162</v>
      </c>
      <c r="E132" s="201" t="s">
        <v>163</v>
      </c>
      <c r="F132" s="202" t="s">
        <v>164</v>
      </c>
      <c r="G132" s="203" t="s">
        <v>165</v>
      </c>
      <c r="H132" s="204">
        <v>43.196</v>
      </c>
      <c r="I132" s="205"/>
      <c r="J132" s="206">
        <f>ROUND(I132*H132,2)</f>
        <v>0</v>
      </c>
      <c r="K132" s="202" t="s">
        <v>166</v>
      </c>
      <c r="L132" s="38"/>
      <c r="M132" s="207" t="s">
        <v>1</v>
      </c>
      <c r="N132" s="208" t="s">
        <v>42</v>
      </c>
      <c r="O132" s="70"/>
      <c r="P132" s="209">
        <f>O132*H132</f>
        <v>0</v>
      </c>
      <c r="Q132" s="209">
        <v>0</v>
      </c>
      <c r="R132" s="209">
        <f>Q132*H132</f>
        <v>0</v>
      </c>
      <c r="S132" s="209">
        <v>1</v>
      </c>
      <c r="T132" s="210">
        <f>S132*H132</f>
        <v>43.196</v>
      </c>
      <c r="U132" s="33"/>
      <c r="V132" s="33"/>
      <c r="W132" s="33"/>
      <c r="X132" s="33"/>
      <c r="Y132" s="33"/>
      <c r="Z132" s="33"/>
      <c r="AA132" s="33"/>
      <c r="AB132" s="33"/>
      <c r="AC132" s="33"/>
      <c r="AD132" s="33"/>
      <c r="AE132" s="33"/>
      <c r="AR132" s="211" t="s">
        <v>167</v>
      </c>
      <c r="AT132" s="211" t="s">
        <v>162</v>
      </c>
      <c r="AU132" s="211" t="s">
        <v>84</v>
      </c>
      <c r="AY132" s="16" t="s">
        <v>161</v>
      </c>
      <c r="BE132" s="212">
        <f>IF(N132="základní",J132,0)</f>
        <v>0</v>
      </c>
      <c r="BF132" s="212">
        <f>IF(N132="snížená",J132,0)</f>
        <v>0</v>
      </c>
      <c r="BG132" s="212">
        <f>IF(N132="zákl. přenesená",J132,0)</f>
        <v>0</v>
      </c>
      <c r="BH132" s="212">
        <f>IF(N132="sníž. přenesená",J132,0)</f>
        <v>0</v>
      </c>
      <c r="BI132" s="212">
        <f>IF(N132="nulová",J132,0)</f>
        <v>0</v>
      </c>
      <c r="BJ132" s="16" t="s">
        <v>84</v>
      </c>
      <c r="BK132" s="212">
        <f>ROUND(I132*H132,2)</f>
        <v>0</v>
      </c>
      <c r="BL132" s="16" t="s">
        <v>167</v>
      </c>
      <c r="BM132" s="211" t="s">
        <v>168</v>
      </c>
    </row>
    <row r="133" spans="2:51" s="12" customFormat="1" ht="12">
      <c r="B133" s="213"/>
      <c r="C133" s="214"/>
      <c r="D133" s="215" t="s">
        <v>169</v>
      </c>
      <c r="E133" s="216" t="s">
        <v>1</v>
      </c>
      <c r="F133" s="217" t="s">
        <v>170</v>
      </c>
      <c r="G133" s="214"/>
      <c r="H133" s="216" t="s">
        <v>1</v>
      </c>
      <c r="I133" s="218"/>
      <c r="J133" s="214"/>
      <c r="K133" s="214"/>
      <c r="L133" s="219"/>
      <c r="M133" s="220"/>
      <c r="N133" s="221"/>
      <c r="O133" s="221"/>
      <c r="P133" s="221"/>
      <c r="Q133" s="221"/>
      <c r="R133" s="221"/>
      <c r="S133" s="221"/>
      <c r="T133" s="222"/>
      <c r="AT133" s="223" t="s">
        <v>169</v>
      </c>
      <c r="AU133" s="223" t="s">
        <v>84</v>
      </c>
      <c r="AV133" s="12" t="s">
        <v>84</v>
      </c>
      <c r="AW133" s="12" t="s">
        <v>33</v>
      </c>
      <c r="AX133" s="12" t="s">
        <v>77</v>
      </c>
      <c r="AY133" s="223" t="s">
        <v>161</v>
      </c>
    </row>
    <row r="134" spans="2:51" s="13" customFormat="1" ht="12">
      <c r="B134" s="224"/>
      <c r="C134" s="225"/>
      <c r="D134" s="215" t="s">
        <v>169</v>
      </c>
      <c r="E134" s="226" t="s">
        <v>1</v>
      </c>
      <c r="F134" s="227" t="s">
        <v>171</v>
      </c>
      <c r="G134" s="225"/>
      <c r="H134" s="228">
        <v>43.196</v>
      </c>
      <c r="I134" s="229"/>
      <c r="J134" s="225"/>
      <c r="K134" s="225"/>
      <c r="L134" s="230"/>
      <c r="M134" s="231"/>
      <c r="N134" s="232"/>
      <c r="O134" s="232"/>
      <c r="P134" s="232"/>
      <c r="Q134" s="232"/>
      <c r="R134" s="232"/>
      <c r="S134" s="232"/>
      <c r="T134" s="233"/>
      <c r="AT134" s="234" t="s">
        <v>169</v>
      </c>
      <c r="AU134" s="234" t="s">
        <v>84</v>
      </c>
      <c r="AV134" s="13" t="s">
        <v>86</v>
      </c>
      <c r="AW134" s="13" t="s">
        <v>33</v>
      </c>
      <c r="AX134" s="13" t="s">
        <v>84</v>
      </c>
      <c r="AY134" s="234" t="s">
        <v>161</v>
      </c>
    </row>
    <row r="135" spans="2:63" s="11" customFormat="1" ht="25.95" customHeight="1">
      <c r="B135" s="186"/>
      <c r="C135" s="187"/>
      <c r="D135" s="188" t="s">
        <v>76</v>
      </c>
      <c r="E135" s="189" t="s">
        <v>172</v>
      </c>
      <c r="F135" s="189" t="s">
        <v>173</v>
      </c>
      <c r="G135" s="187"/>
      <c r="H135" s="187"/>
      <c r="I135" s="190"/>
      <c r="J135" s="191">
        <f>BK135</f>
        <v>0</v>
      </c>
      <c r="K135" s="187"/>
      <c r="L135" s="192"/>
      <c r="M135" s="193"/>
      <c r="N135" s="194"/>
      <c r="O135" s="194"/>
      <c r="P135" s="195">
        <f>SUM(P136:P142)</f>
        <v>0</v>
      </c>
      <c r="Q135" s="194"/>
      <c r="R135" s="195">
        <f>SUM(R136:R142)</f>
        <v>0</v>
      </c>
      <c r="S135" s="194"/>
      <c r="T135" s="196">
        <f>SUM(T136:T142)</f>
        <v>0</v>
      </c>
      <c r="AR135" s="197" t="s">
        <v>86</v>
      </c>
      <c r="AT135" s="198" t="s">
        <v>76</v>
      </c>
      <c r="AU135" s="198" t="s">
        <v>77</v>
      </c>
      <c r="AY135" s="197" t="s">
        <v>161</v>
      </c>
      <c r="BK135" s="199">
        <f>SUM(BK136:BK142)</f>
        <v>0</v>
      </c>
    </row>
    <row r="136" spans="1:65" s="2" customFormat="1" ht="24" customHeight="1">
      <c r="A136" s="33"/>
      <c r="B136" s="34"/>
      <c r="C136" s="200" t="s">
        <v>86</v>
      </c>
      <c r="D136" s="200" t="s">
        <v>162</v>
      </c>
      <c r="E136" s="201" t="s">
        <v>174</v>
      </c>
      <c r="F136" s="202" t="s">
        <v>175</v>
      </c>
      <c r="G136" s="203" t="s">
        <v>165</v>
      </c>
      <c r="H136" s="204">
        <v>208.678</v>
      </c>
      <c r="I136" s="205"/>
      <c r="J136" s="206">
        <f aca="true" t="shared" si="0" ref="J136:J142">ROUND(I136*H136,2)</f>
        <v>0</v>
      </c>
      <c r="K136" s="202" t="s">
        <v>166</v>
      </c>
      <c r="L136" s="38"/>
      <c r="M136" s="207" t="s">
        <v>1</v>
      </c>
      <c r="N136" s="208" t="s">
        <v>42</v>
      </c>
      <c r="O136" s="70"/>
      <c r="P136" s="209">
        <f aca="true" t="shared" si="1" ref="P136:P142">O136*H136</f>
        <v>0</v>
      </c>
      <c r="Q136" s="209">
        <v>0</v>
      </c>
      <c r="R136" s="209">
        <f aca="true" t="shared" si="2" ref="R136:R142">Q136*H136</f>
        <v>0</v>
      </c>
      <c r="S136" s="209">
        <v>0</v>
      </c>
      <c r="T136" s="210">
        <f aca="true" t="shared" si="3" ref="T136:T142">S136*H136</f>
        <v>0</v>
      </c>
      <c r="U136" s="33"/>
      <c r="V136" s="33"/>
      <c r="W136" s="33"/>
      <c r="X136" s="33"/>
      <c r="Y136" s="33"/>
      <c r="Z136" s="33"/>
      <c r="AA136" s="33"/>
      <c r="AB136" s="33"/>
      <c r="AC136" s="33"/>
      <c r="AD136" s="33"/>
      <c r="AE136" s="33"/>
      <c r="AR136" s="211" t="s">
        <v>167</v>
      </c>
      <c r="AT136" s="211" t="s">
        <v>162</v>
      </c>
      <c r="AU136" s="211" t="s">
        <v>84</v>
      </c>
      <c r="AY136" s="16" t="s">
        <v>161</v>
      </c>
      <c r="BE136" s="212">
        <f aca="true" t="shared" si="4" ref="BE136:BE142">IF(N136="základní",J136,0)</f>
        <v>0</v>
      </c>
      <c r="BF136" s="212">
        <f aca="true" t="shared" si="5" ref="BF136:BF142">IF(N136="snížená",J136,0)</f>
        <v>0</v>
      </c>
      <c r="BG136" s="212">
        <f aca="true" t="shared" si="6" ref="BG136:BG142">IF(N136="zákl. přenesená",J136,0)</f>
        <v>0</v>
      </c>
      <c r="BH136" s="212">
        <f aca="true" t="shared" si="7" ref="BH136:BH142">IF(N136="sníž. přenesená",J136,0)</f>
        <v>0</v>
      </c>
      <c r="BI136" s="212">
        <f aca="true" t="shared" si="8" ref="BI136:BI142">IF(N136="nulová",J136,0)</f>
        <v>0</v>
      </c>
      <c r="BJ136" s="16" t="s">
        <v>84</v>
      </c>
      <c r="BK136" s="212">
        <f aca="true" t="shared" si="9" ref="BK136:BK142">ROUND(I136*H136,2)</f>
        <v>0</v>
      </c>
      <c r="BL136" s="16" t="s">
        <v>167</v>
      </c>
      <c r="BM136" s="211" t="s">
        <v>176</v>
      </c>
    </row>
    <row r="137" spans="1:65" s="2" customFormat="1" ht="16.5" customHeight="1">
      <c r="A137" s="33"/>
      <c r="B137" s="34"/>
      <c r="C137" s="200" t="s">
        <v>177</v>
      </c>
      <c r="D137" s="200" t="s">
        <v>162</v>
      </c>
      <c r="E137" s="201" t="s">
        <v>178</v>
      </c>
      <c r="F137" s="202" t="s">
        <v>179</v>
      </c>
      <c r="G137" s="203" t="s">
        <v>165</v>
      </c>
      <c r="H137" s="204">
        <v>208.678</v>
      </c>
      <c r="I137" s="205"/>
      <c r="J137" s="206">
        <f t="shared" si="0"/>
        <v>0</v>
      </c>
      <c r="K137" s="202" t="s">
        <v>166</v>
      </c>
      <c r="L137" s="38"/>
      <c r="M137" s="207" t="s">
        <v>1</v>
      </c>
      <c r="N137" s="208" t="s">
        <v>42</v>
      </c>
      <c r="O137" s="70"/>
      <c r="P137" s="209">
        <f t="shared" si="1"/>
        <v>0</v>
      </c>
      <c r="Q137" s="209">
        <v>0</v>
      </c>
      <c r="R137" s="209">
        <f t="shared" si="2"/>
        <v>0</v>
      </c>
      <c r="S137" s="209">
        <v>0</v>
      </c>
      <c r="T137" s="210">
        <f t="shared" si="3"/>
        <v>0</v>
      </c>
      <c r="U137" s="33"/>
      <c r="V137" s="33"/>
      <c r="W137" s="33"/>
      <c r="X137" s="33"/>
      <c r="Y137" s="33"/>
      <c r="Z137" s="33"/>
      <c r="AA137" s="33"/>
      <c r="AB137" s="33"/>
      <c r="AC137" s="33"/>
      <c r="AD137" s="33"/>
      <c r="AE137" s="33"/>
      <c r="AR137" s="211" t="s">
        <v>167</v>
      </c>
      <c r="AT137" s="211" t="s">
        <v>162</v>
      </c>
      <c r="AU137" s="211" t="s">
        <v>84</v>
      </c>
      <c r="AY137" s="16" t="s">
        <v>161</v>
      </c>
      <c r="BE137" s="212">
        <f t="shared" si="4"/>
        <v>0</v>
      </c>
      <c r="BF137" s="212">
        <f t="shared" si="5"/>
        <v>0</v>
      </c>
      <c r="BG137" s="212">
        <f t="shared" si="6"/>
        <v>0</v>
      </c>
      <c r="BH137" s="212">
        <f t="shared" si="7"/>
        <v>0</v>
      </c>
      <c r="BI137" s="212">
        <f t="shared" si="8"/>
        <v>0</v>
      </c>
      <c r="BJ137" s="16" t="s">
        <v>84</v>
      </c>
      <c r="BK137" s="212">
        <f t="shared" si="9"/>
        <v>0</v>
      </c>
      <c r="BL137" s="16" t="s">
        <v>167</v>
      </c>
      <c r="BM137" s="211" t="s">
        <v>180</v>
      </c>
    </row>
    <row r="138" spans="1:65" s="2" customFormat="1" ht="24" customHeight="1">
      <c r="A138" s="33"/>
      <c r="B138" s="34"/>
      <c r="C138" s="200" t="s">
        <v>167</v>
      </c>
      <c r="D138" s="200" t="s">
        <v>162</v>
      </c>
      <c r="E138" s="201" t="s">
        <v>181</v>
      </c>
      <c r="F138" s="202" t="s">
        <v>182</v>
      </c>
      <c r="G138" s="203" t="s">
        <v>165</v>
      </c>
      <c r="H138" s="204">
        <v>208.678</v>
      </c>
      <c r="I138" s="205"/>
      <c r="J138" s="206">
        <f t="shared" si="0"/>
        <v>0</v>
      </c>
      <c r="K138" s="202" t="s">
        <v>166</v>
      </c>
      <c r="L138" s="38"/>
      <c r="M138" s="207" t="s">
        <v>1</v>
      </c>
      <c r="N138" s="208" t="s">
        <v>42</v>
      </c>
      <c r="O138" s="70"/>
      <c r="P138" s="209">
        <f t="shared" si="1"/>
        <v>0</v>
      </c>
      <c r="Q138" s="209">
        <v>0</v>
      </c>
      <c r="R138" s="209">
        <f t="shared" si="2"/>
        <v>0</v>
      </c>
      <c r="S138" s="209">
        <v>0</v>
      </c>
      <c r="T138" s="210">
        <f t="shared" si="3"/>
        <v>0</v>
      </c>
      <c r="U138" s="33"/>
      <c r="V138" s="33"/>
      <c r="W138" s="33"/>
      <c r="X138" s="33"/>
      <c r="Y138" s="33"/>
      <c r="Z138" s="33"/>
      <c r="AA138" s="33"/>
      <c r="AB138" s="33"/>
      <c r="AC138" s="33"/>
      <c r="AD138" s="33"/>
      <c r="AE138" s="33"/>
      <c r="AR138" s="211" t="s">
        <v>167</v>
      </c>
      <c r="AT138" s="211" t="s">
        <v>162</v>
      </c>
      <c r="AU138" s="211" t="s">
        <v>84</v>
      </c>
      <c r="AY138" s="16" t="s">
        <v>161</v>
      </c>
      <c r="BE138" s="212">
        <f t="shared" si="4"/>
        <v>0</v>
      </c>
      <c r="BF138" s="212">
        <f t="shared" si="5"/>
        <v>0</v>
      </c>
      <c r="BG138" s="212">
        <f t="shared" si="6"/>
        <v>0</v>
      </c>
      <c r="BH138" s="212">
        <f t="shared" si="7"/>
        <v>0</v>
      </c>
      <c r="BI138" s="212">
        <f t="shared" si="8"/>
        <v>0</v>
      </c>
      <c r="BJ138" s="16" t="s">
        <v>84</v>
      </c>
      <c r="BK138" s="212">
        <f t="shared" si="9"/>
        <v>0</v>
      </c>
      <c r="BL138" s="16" t="s">
        <v>167</v>
      </c>
      <c r="BM138" s="211" t="s">
        <v>183</v>
      </c>
    </row>
    <row r="139" spans="1:65" s="2" customFormat="1" ht="24" customHeight="1">
      <c r="A139" s="33"/>
      <c r="B139" s="34"/>
      <c r="C139" s="200" t="s">
        <v>184</v>
      </c>
      <c r="D139" s="200" t="s">
        <v>162</v>
      </c>
      <c r="E139" s="201" t="s">
        <v>185</v>
      </c>
      <c r="F139" s="202" t="s">
        <v>186</v>
      </c>
      <c r="G139" s="203" t="s">
        <v>165</v>
      </c>
      <c r="H139" s="204">
        <v>6.178</v>
      </c>
      <c r="I139" s="205"/>
      <c r="J139" s="206">
        <f t="shared" si="0"/>
        <v>0</v>
      </c>
      <c r="K139" s="202" t="s">
        <v>166</v>
      </c>
      <c r="L139" s="38"/>
      <c r="M139" s="207" t="s">
        <v>1</v>
      </c>
      <c r="N139" s="208" t="s">
        <v>42</v>
      </c>
      <c r="O139" s="70"/>
      <c r="P139" s="209">
        <f t="shared" si="1"/>
        <v>0</v>
      </c>
      <c r="Q139" s="209">
        <v>0</v>
      </c>
      <c r="R139" s="209">
        <f t="shared" si="2"/>
        <v>0</v>
      </c>
      <c r="S139" s="209">
        <v>0</v>
      </c>
      <c r="T139" s="210">
        <f t="shared" si="3"/>
        <v>0</v>
      </c>
      <c r="U139" s="33"/>
      <c r="V139" s="33"/>
      <c r="W139" s="33"/>
      <c r="X139" s="33"/>
      <c r="Y139" s="33"/>
      <c r="Z139" s="33"/>
      <c r="AA139" s="33"/>
      <c r="AB139" s="33"/>
      <c r="AC139" s="33"/>
      <c r="AD139" s="33"/>
      <c r="AE139" s="33"/>
      <c r="AR139" s="211" t="s">
        <v>167</v>
      </c>
      <c r="AT139" s="211" t="s">
        <v>162</v>
      </c>
      <c r="AU139" s="211" t="s">
        <v>84</v>
      </c>
      <c r="AY139" s="16" t="s">
        <v>161</v>
      </c>
      <c r="BE139" s="212">
        <f t="shared" si="4"/>
        <v>0</v>
      </c>
      <c r="BF139" s="212">
        <f t="shared" si="5"/>
        <v>0</v>
      </c>
      <c r="BG139" s="212">
        <f t="shared" si="6"/>
        <v>0</v>
      </c>
      <c r="BH139" s="212">
        <f t="shared" si="7"/>
        <v>0</v>
      </c>
      <c r="BI139" s="212">
        <f t="shared" si="8"/>
        <v>0</v>
      </c>
      <c r="BJ139" s="16" t="s">
        <v>84</v>
      </c>
      <c r="BK139" s="212">
        <f t="shared" si="9"/>
        <v>0</v>
      </c>
      <c r="BL139" s="16" t="s">
        <v>167</v>
      </c>
      <c r="BM139" s="211" t="s">
        <v>187</v>
      </c>
    </row>
    <row r="140" spans="1:65" s="2" customFormat="1" ht="24" customHeight="1">
      <c r="A140" s="33"/>
      <c r="B140" s="34"/>
      <c r="C140" s="200" t="s">
        <v>188</v>
      </c>
      <c r="D140" s="200" t="s">
        <v>162</v>
      </c>
      <c r="E140" s="201" t="s">
        <v>189</v>
      </c>
      <c r="F140" s="202" t="s">
        <v>190</v>
      </c>
      <c r="G140" s="203" t="s">
        <v>165</v>
      </c>
      <c r="H140" s="204">
        <v>95.705</v>
      </c>
      <c r="I140" s="205"/>
      <c r="J140" s="206">
        <f t="shared" si="0"/>
        <v>0</v>
      </c>
      <c r="K140" s="202" t="s">
        <v>166</v>
      </c>
      <c r="L140" s="38"/>
      <c r="M140" s="207" t="s">
        <v>1</v>
      </c>
      <c r="N140" s="208" t="s">
        <v>42</v>
      </c>
      <c r="O140" s="70"/>
      <c r="P140" s="209">
        <f t="shared" si="1"/>
        <v>0</v>
      </c>
      <c r="Q140" s="209">
        <v>0</v>
      </c>
      <c r="R140" s="209">
        <f t="shared" si="2"/>
        <v>0</v>
      </c>
      <c r="S140" s="209">
        <v>0</v>
      </c>
      <c r="T140" s="210">
        <f t="shared" si="3"/>
        <v>0</v>
      </c>
      <c r="U140" s="33"/>
      <c r="V140" s="33"/>
      <c r="W140" s="33"/>
      <c r="X140" s="33"/>
      <c r="Y140" s="33"/>
      <c r="Z140" s="33"/>
      <c r="AA140" s="33"/>
      <c r="AB140" s="33"/>
      <c r="AC140" s="33"/>
      <c r="AD140" s="33"/>
      <c r="AE140" s="33"/>
      <c r="AR140" s="211" t="s">
        <v>167</v>
      </c>
      <c r="AT140" s="211" t="s">
        <v>162</v>
      </c>
      <c r="AU140" s="211" t="s">
        <v>84</v>
      </c>
      <c r="AY140" s="16" t="s">
        <v>161</v>
      </c>
      <c r="BE140" s="212">
        <f t="shared" si="4"/>
        <v>0</v>
      </c>
      <c r="BF140" s="212">
        <f t="shared" si="5"/>
        <v>0</v>
      </c>
      <c r="BG140" s="212">
        <f t="shared" si="6"/>
        <v>0</v>
      </c>
      <c r="BH140" s="212">
        <f t="shared" si="7"/>
        <v>0</v>
      </c>
      <c r="BI140" s="212">
        <f t="shared" si="8"/>
        <v>0</v>
      </c>
      <c r="BJ140" s="16" t="s">
        <v>84</v>
      </c>
      <c r="BK140" s="212">
        <f t="shared" si="9"/>
        <v>0</v>
      </c>
      <c r="BL140" s="16" t="s">
        <v>167</v>
      </c>
      <c r="BM140" s="211" t="s">
        <v>191</v>
      </c>
    </row>
    <row r="141" spans="1:65" s="2" customFormat="1" ht="24" customHeight="1">
      <c r="A141" s="33"/>
      <c r="B141" s="34"/>
      <c r="C141" s="200" t="s">
        <v>192</v>
      </c>
      <c r="D141" s="200" t="s">
        <v>162</v>
      </c>
      <c r="E141" s="201" t="s">
        <v>193</v>
      </c>
      <c r="F141" s="202" t="s">
        <v>194</v>
      </c>
      <c r="G141" s="203" t="s">
        <v>165</v>
      </c>
      <c r="H141" s="204">
        <v>28.5</v>
      </c>
      <c r="I141" s="205"/>
      <c r="J141" s="206">
        <f t="shared" si="0"/>
        <v>0</v>
      </c>
      <c r="K141" s="202" t="s">
        <v>166</v>
      </c>
      <c r="L141" s="38"/>
      <c r="M141" s="207" t="s">
        <v>1</v>
      </c>
      <c r="N141" s="208" t="s">
        <v>42</v>
      </c>
      <c r="O141" s="70"/>
      <c r="P141" s="209">
        <f t="shared" si="1"/>
        <v>0</v>
      </c>
      <c r="Q141" s="209">
        <v>0</v>
      </c>
      <c r="R141" s="209">
        <f t="shared" si="2"/>
        <v>0</v>
      </c>
      <c r="S141" s="209">
        <v>0</v>
      </c>
      <c r="T141" s="210">
        <f t="shared" si="3"/>
        <v>0</v>
      </c>
      <c r="U141" s="33"/>
      <c r="V141" s="33"/>
      <c r="W141" s="33"/>
      <c r="X141" s="33"/>
      <c r="Y141" s="33"/>
      <c r="Z141" s="33"/>
      <c r="AA141" s="33"/>
      <c r="AB141" s="33"/>
      <c r="AC141" s="33"/>
      <c r="AD141" s="33"/>
      <c r="AE141" s="33"/>
      <c r="AR141" s="211" t="s">
        <v>167</v>
      </c>
      <c r="AT141" s="211" t="s">
        <v>162</v>
      </c>
      <c r="AU141" s="211" t="s">
        <v>84</v>
      </c>
      <c r="AY141" s="16" t="s">
        <v>161</v>
      </c>
      <c r="BE141" s="212">
        <f t="shared" si="4"/>
        <v>0</v>
      </c>
      <c r="BF141" s="212">
        <f t="shared" si="5"/>
        <v>0</v>
      </c>
      <c r="BG141" s="212">
        <f t="shared" si="6"/>
        <v>0</v>
      </c>
      <c r="BH141" s="212">
        <f t="shared" si="7"/>
        <v>0</v>
      </c>
      <c r="BI141" s="212">
        <f t="shared" si="8"/>
        <v>0</v>
      </c>
      <c r="BJ141" s="16" t="s">
        <v>84</v>
      </c>
      <c r="BK141" s="212">
        <f t="shared" si="9"/>
        <v>0</v>
      </c>
      <c r="BL141" s="16" t="s">
        <v>167</v>
      </c>
      <c r="BM141" s="211" t="s">
        <v>195</v>
      </c>
    </row>
    <row r="142" spans="1:65" s="2" customFormat="1" ht="24" customHeight="1">
      <c r="A142" s="33"/>
      <c r="B142" s="34"/>
      <c r="C142" s="200" t="s">
        <v>196</v>
      </c>
      <c r="D142" s="200" t="s">
        <v>162</v>
      </c>
      <c r="E142" s="201" t="s">
        <v>197</v>
      </c>
      <c r="F142" s="202" t="s">
        <v>198</v>
      </c>
      <c r="G142" s="203" t="s">
        <v>165</v>
      </c>
      <c r="H142" s="204">
        <v>35.1</v>
      </c>
      <c r="I142" s="205"/>
      <c r="J142" s="206">
        <f t="shared" si="0"/>
        <v>0</v>
      </c>
      <c r="K142" s="202" t="s">
        <v>166</v>
      </c>
      <c r="L142" s="38"/>
      <c r="M142" s="207" t="s">
        <v>1</v>
      </c>
      <c r="N142" s="208" t="s">
        <v>42</v>
      </c>
      <c r="O142" s="70"/>
      <c r="P142" s="209">
        <f t="shared" si="1"/>
        <v>0</v>
      </c>
      <c r="Q142" s="209">
        <v>0</v>
      </c>
      <c r="R142" s="209">
        <f t="shared" si="2"/>
        <v>0</v>
      </c>
      <c r="S142" s="209">
        <v>0</v>
      </c>
      <c r="T142" s="210">
        <f t="shared" si="3"/>
        <v>0</v>
      </c>
      <c r="U142" s="33"/>
      <c r="V142" s="33"/>
      <c r="W142" s="33"/>
      <c r="X142" s="33"/>
      <c r="Y142" s="33"/>
      <c r="Z142" s="33"/>
      <c r="AA142" s="33"/>
      <c r="AB142" s="33"/>
      <c r="AC142" s="33"/>
      <c r="AD142" s="33"/>
      <c r="AE142" s="33"/>
      <c r="AR142" s="211" t="s">
        <v>167</v>
      </c>
      <c r="AT142" s="211" t="s">
        <v>162</v>
      </c>
      <c r="AU142" s="211" t="s">
        <v>84</v>
      </c>
      <c r="AY142" s="16" t="s">
        <v>161</v>
      </c>
      <c r="BE142" s="212">
        <f t="shared" si="4"/>
        <v>0</v>
      </c>
      <c r="BF142" s="212">
        <f t="shared" si="5"/>
        <v>0</v>
      </c>
      <c r="BG142" s="212">
        <f t="shared" si="6"/>
        <v>0</v>
      </c>
      <c r="BH142" s="212">
        <f t="shared" si="7"/>
        <v>0</v>
      </c>
      <c r="BI142" s="212">
        <f t="shared" si="8"/>
        <v>0</v>
      </c>
      <c r="BJ142" s="16" t="s">
        <v>84</v>
      </c>
      <c r="BK142" s="212">
        <f t="shared" si="9"/>
        <v>0</v>
      </c>
      <c r="BL142" s="16" t="s">
        <v>167</v>
      </c>
      <c r="BM142" s="211" t="s">
        <v>199</v>
      </c>
    </row>
    <row r="143" spans="2:63" s="11" customFormat="1" ht="25.95" customHeight="1">
      <c r="B143" s="186"/>
      <c r="C143" s="187"/>
      <c r="D143" s="188" t="s">
        <v>76</v>
      </c>
      <c r="E143" s="189" t="s">
        <v>200</v>
      </c>
      <c r="F143" s="189" t="s">
        <v>201</v>
      </c>
      <c r="G143" s="187"/>
      <c r="H143" s="187"/>
      <c r="I143" s="190"/>
      <c r="J143" s="191">
        <f>BK143</f>
        <v>0</v>
      </c>
      <c r="K143" s="187"/>
      <c r="L143" s="192"/>
      <c r="M143" s="193"/>
      <c r="N143" s="194"/>
      <c r="O143" s="194"/>
      <c r="P143" s="195">
        <f>SUM(P144:P152)</f>
        <v>0</v>
      </c>
      <c r="Q143" s="194"/>
      <c r="R143" s="195">
        <f>SUM(R144:R152)</f>
        <v>0</v>
      </c>
      <c r="S143" s="194"/>
      <c r="T143" s="196">
        <f>SUM(T144:T152)</f>
        <v>35.09978</v>
      </c>
      <c r="AR143" s="197" t="s">
        <v>86</v>
      </c>
      <c r="AT143" s="198" t="s">
        <v>76</v>
      </c>
      <c r="AU143" s="198" t="s">
        <v>77</v>
      </c>
      <c r="AY143" s="197" t="s">
        <v>161</v>
      </c>
      <c r="BK143" s="199">
        <f>SUM(BK144:BK152)</f>
        <v>0</v>
      </c>
    </row>
    <row r="144" spans="1:65" s="2" customFormat="1" ht="16.5" customHeight="1">
      <c r="A144" s="33"/>
      <c r="B144" s="34"/>
      <c r="C144" s="200" t="s">
        <v>159</v>
      </c>
      <c r="D144" s="200" t="s">
        <v>162</v>
      </c>
      <c r="E144" s="201" t="s">
        <v>202</v>
      </c>
      <c r="F144" s="202" t="s">
        <v>203</v>
      </c>
      <c r="G144" s="203" t="s">
        <v>124</v>
      </c>
      <c r="H144" s="204">
        <v>3509.978</v>
      </c>
      <c r="I144" s="205"/>
      <c r="J144" s="206">
        <f>ROUND(I144*H144,2)</f>
        <v>0</v>
      </c>
      <c r="K144" s="202" t="s">
        <v>166</v>
      </c>
      <c r="L144" s="38"/>
      <c r="M144" s="207" t="s">
        <v>1</v>
      </c>
      <c r="N144" s="208" t="s">
        <v>42</v>
      </c>
      <c r="O144" s="70"/>
      <c r="P144" s="209">
        <f>O144*H144</f>
        <v>0</v>
      </c>
      <c r="Q144" s="209">
        <v>0</v>
      </c>
      <c r="R144" s="209">
        <f>Q144*H144</f>
        <v>0</v>
      </c>
      <c r="S144" s="209">
        <v>0.01</v>
      </c>
      <c r="T144" s="210">
        <f>S144*H144</f>
        <v>35.09978</v>
      </c>
      <c r="U144" s="33"/>
      <c r="V144" s="33"/>
      <c r="W144" s="33"/>
      <c r="X144" s="33"/>
      <c r="Y144" s="33"/>
      <c r="Z144" s="33"/>
      <c r="AA144" s="33"/>
      <c r="AB144" s="33"/>
      <c r="AC144" s="33"/>
      <c r="AD144" s="33"/>
      <c r="AE144" s="33"/>
      <c r="AR144" s="211" t="s">
        <v>204</v>
      </c>
      <c r="AT144" s="211" t="s">
        <v>162</v>
      </c>
      <c r="AU144" s="211" t="s">
        <v>84</v>
      </c>
      <c r="AY144" s="16" t="s">
        <v>161</v>
      </c>
      <c r="BE144" s="212">
        <f>IF(N144="základní",J144,0)</f>
        <v>0</v>
      </c>
      <c r="BF144" s="212">
        <f>IF(N144="snížená",J144,0)</f>
        <v>0</v>
      </c>
      <c r="BG144" s="212">
        <f>IF(N144="zákl. přenesená",J144,0)</f>
        <v>0</v>
      </c>
      <c r="BH144" s="212">
        <f>IF(N144="sníž. přenesená",J144,0)</f>
        <v>0</v>
      </c>
      <c r="BI144" s="212">
        <f>IF(N144="nulová",J144,0)</f>
        <v>0</v>
      </c>
      <c r="BJ144" s="16" t="s">
        <v>84</v>
      </c>
      <c r="BK144" s="212">
        <f>ROUND(I144*H144,2)</f>
        <v>0</v>
      </c>
      <c r="BL144" s="16" t="s">
        <v>204</v>
      </c>
      <c r="BM144" s="211" t="s">
        <v>205</v>
      </c>
    </row>
    <row r="145" spans="2:51" s="12" customFormat="1" ht="12">
      <c r="B145" s="213"/>
      <c r="C145" s="214"/>
      <c r="D145" s="215" t="s">
        <v>169</v>
      </c>
      <c r="E145" s="216" t="s">
        <v>1</v>
      </c>
      <c r="F145" s="217" t="s">
        <v>206</v>
      </c>
      <c r="G145" s="214"/>
      <c r="H145" s="216" t="s">
        <v>1</v>
      </c>
      <c r="I145" s="218"/>
      <c r="J145" s="214"/>
      <c r="K145" s="214"/>
      <c r="L145" s="219"/>
      <c r="M145" s="220"/>
      <c r="N145" s="221"/>
      <c r="O145" s="221"/>
      <c r="P145" s="221"/>
      <c r="Q145" s="221"/>
      <c r="R145" s="221"/>
      <c r="S145" s="221"/>
      <c r="T145" s="222"/>
      <c r="AT145" s="223" t="s">
        <v>169</v>
      </c>
      <c r="AU145" s="223" t="s">
        <v>84</v>
      </c>
      <c r="AV145" s="12" t="s">
        <v>84</v>
      </c>
      <c r="AW145" s="12" t="s">
        <v>33</v>
      </c>
      <c r="AX145" s="12" t="s">
        <v>77</v>
      </c>
      <c r="AY145" s="223" t="s">
        <v>161</v>
      </c>
    </row>
    <row r="146" spans="2:51" s="12" customFormat="1" ht="12">
      <c r="B146" s="213"/>
      <c r="C146" s="214"/>
      <c r="D146" s="215" t="s">
        <v>169</v>
      </c>
      <c r="E146" s="216" t="s">
        <v>1</v>
      </c>
      <c r="F146" s="217" t="s">
        <v>207</v>
      </c>
      <c r="G146" s="214"/>
      <c r="H146" s="216" t="s">
        <v>1</v>
      </c>
      <c r="I146" s="218"/>
      <c r="J146" s="214"/>
      <c r="K146" s="214"/>
      <c r="L146" s="219"/>
      <c r="M146" s="220"/>
      <c r="N146" s="221"/>
      <c r="O146" s="221"/>
      <c r="P146" s="221"/>
      <c r="Q146" s="221"/>
      <c r="R146" s="221"/>
      <c r="S146" s="221"/>
      <c r="T146" s="222"/>
      <c r="AT146" s="223" t="s">
        <v>169</v>
      </c>
      <c r="AU146" s="223" t="s">
        <v>84</v>
      </c>
      <c r="AV146" s="12" t="s">
        <v>84</v>
      </c>
      <c r="AW146" s="12" t="s">
        <v>33</v>
      </c>
      <c r="AX146" s="12" t="s">
        <v>77</v>
      </c>
      <c r="AY146" s="223" t="s">
        <v>161</v>
      </c>
    </row>
    <row r="147" spans="2:51" s="13" customFormat="1" ht="12">
      <c r="B147" s="224"/>
      <c r="C147" s="225"/>
      <c r="D147" s="215" t="s">
        <v>169</v>
      </c>
      <c r="E147" s="226" t="s">
        <v>1</v>
      </c>
      <c r="F147" s="227" t="s">
        <v>208</v>
      </c>
      <c r="G147" s="225"/>
      <c r="H147" s="228">
        <v>1002</v>
      </c>
      <c r="I147" s="229"/>
      <c r="J147" s="225"/>
      <c r="K147" s="225"/>
      <c r="L147" s="230"/>
      <c r="M147" s="231"/>
      <c r="N147" s="232"/>
      <c r="O147" s="232"/>
      <c r="P147" s="232"/>
      <c r="Q147" s="232"/>
      <c r="R147" s="232"/>
      <c r="S147" s="232"/>
      <c r="T147" s="233"/>
      <c r="AT147" s="234" t="s">
        <v>169</v>
      </c>
      <c r="AU147" s="234" t="s">
        <v>84</v>
      </c>
      <c r="AV147" s="13" t="s">
        <v>86</v>
      </c>
      <c r="AW147" s="13" t="s">
        <v>33</v>
      </c>
      <c r="AX147" s="13" t="s">
        <v>77</v>
      </c>
      <c r="AY147" s="234" t="s">
        <v>161</v>
      </c>
    </row>
    <row r="148" spans="2:51" s="12" customFormat="1" ht="12">
      <c r="B148" s="213"/>
      <c r="C148" s="214"/>
      <c r="D148" s="215" t="s">
        <v>169</v>
      </c>
      <c r="E148" s="216" t="s">
        <v>1</v>
      </c>
      <c r="F148" s="217" t="s">
        <v>209</v>
      </c>
      <c r="G148" s="214"/>
      <c r="H148" s="216" t="s">
        <v>1</v>
      </c>
      <c r="I148" s="218"/>
      <c r="J148" s="214"/>
      <c r="K148" s="214"/>
      <c r="L148" s="219"/>
      <c r="M148" s="220"/>
      <c r="N148" s="221"/>
      <c r="O148" s="221"/>
      <c r="P148" s="221"/>
      <c r="Q148" s="221"/>
      <c r="R148" s="221"/>
      <c r="S148" s="221"/>
      <c r="T148" s="222"/>
      <c r="AT148" s="223" t="s">
        <v>169</v>
      </c>
      <c r="AU148" s="223" t="s">
        <v>84</v>
      </c>
      <c r="AV148" s="12" t="s">
        <v>84</v>
      </c>
      <c r="AW148" s="12" t="s">
        <v>33</v>
      </c>
      <c r="AX148" s="12" t="s">
        <v>77</v>
      </c>
      <c r="AY148" s="223" t="s">
        <v>161</v>
      </c>
    </row>
    <row r="149" spans="2:51" s="13" customFormat="1" ht="12">
      <c r="B149" s="224"/>
      <c r="C149" s="225"/>
      <c r="D149" s="215" t="s">
        <v>169</v>
      </c>
      <c r="E149" s="226" t="s">
        <v>1</v>
      </c>
      <c r="F149" s="227" t="s">
        <v>210</v>
      </c>
      <c r="G149" s="225"/>
      <c r="H149" s="228">
        <v>2037.6</v>
      </c>
      <c r="I149" s="229"/>
      <c r="J149" s="225"/>
      <c r="K149" s="225"/>
      <c r="L149" s="230"/>
      <c r="M149" s="231"/>
      <c r="N149" s="232"/>
      <c r="O149" s="232"/>
      <c r="P149" s="232"/>
      <c r="Q149" s="232"/>
      <c r="R149" s="232"/>
      <c r="S149" s="232"/>
      <c r="T149" s="233"/>
      <c r="AT149" s="234" t="s">
        <v>169</v>
      </c>
      <c r="AU149" s="234" t="s">
        <v>84</v>
      </c>
      <c r="AV149" s="13" t="s">
        <v>86</v>
      </c>
      <c r="AW149" s="13" t="s">
        <v>33</v>
      </c>
      <c r="AX149" s="13" t="s">
        <v>77</v>
      </c>
      <c r="AY149" s="234" t="s">
        <v>161</v>
      </c>
    </row>
    <row r="150" spans="2:51" s="13" customFormat="1" ht="12">
      <c r="B150" s="224"/>
      <c r="C150" s="225"/>
      <c r="D150" s="215" t="s">
        <v>169</v>
      </c>
      <c r="E150" s="226" t="s">
        <v>1</v>
      </c>
      <c r="F150" s="227" t="s">
        <v>211</v>
      </c>
      <c r="G150" s="225"/>
      <c r="H150" s="228">
        <v>157.046</v>
      </c>
      <c r="I150" s="229"/>
      <c r="J150" s="225"/>
      <c r="K150" s="225"/>
      <c r="L150" s="230"/>
      <c r="M150" s="231"/>
      <c r="N150" s="232"/>
      <c r="O150" s="232"/>
      <c r="P150" s="232"/>
      <c r="Q150" s="232"/>
      <c r="R150" s="232"/>
      <c r="S150" s="232"/>
      <c r="T150" s="233"/>
      <c r="AT150" s="234" t="s">
        <v>169</v>
      </c>
      <c r="AU150" s="234" t="s">
        <v>84</v>
      </c>
      <c r="AV150" s="13" t="s">
        <v>86</v>
      </c>
      <c r="AW150" s="13" t="s">
        <v>33</v>
      </c>
      <c r="AX150" s="13" t="s">
        <v>77</v>
      </c>
      <c r="AY150" s="234" t="s">
        <v>161</v>
      </c>
    </row>
    <row r="151" spans="2:51" s="13" customFormat="1" ht="12">
      <c r="B151" s="224"/>
      <c r="C151" s="225"/>
      <c r="D151" s="215" t="s">
        <v>169</v>
      </c>
      <c r="E151" s="226" t="s">
        <v>1</v>
      </c>
      <c r="F151" s="227" t="s">
        <v>212</v>
      </c>
      <c r="G151" s="225"/>
      <c r="H151" s="228">
        <v>313.332</v>
      </c>
      <c r="I151" s="229"/>
      <c r="J151" s="225"/>
      <c r="K151" s="225"/>
      <c r="L151" s="230"/>
      <c r="M151" s="231"/>
      <c r="N151" s="232"/>
      <c r="O151" s="232"/>
      <c r="P151" s="232"/>
      <c r="Q151" s="232"/>
      <c r="R151" s="232"/>
      <c r="S151" s="232"/>
      <c r="T151" s="233"/>
      <c r="AT151" s="234" t="s">
        <v>169</v>
      </c>
      <c r="AU151" s="234" t="s">
        <v>84</v>
      </c>
      <c r="AV151" s="13" t="s">
        <v>86</v>
      </c>
      <c r="AW151" s="13" t="s">
        <v>33</v>
      </c>
      <c r="AX151" s="13" t="s">
        <v>77</v>
      </c>
      <c r="AY151" s="234" t="s">
        <v>161</v>
      </c>
    </row>
    <row r="152" spans="2:51" s="14" customFormat="1" ht="12">
      <c r="B152" s="235"/>
      <c r="C152" s="236"/>
      <c r="D152" s="215" t="s">
        <v>169</v>
      </c>
      <c r="E152" s="237" t="s">
        <v>122</v>
      </c>
      <c r="F152" s="238" t="s">
        <v>213</v>
      </c>
      <c r="G152" s="236"/>
      <c r="H152" s="239">
        <v>3509.9779999999996</v>
      </c>
      <c r="I152" s="240"/>
      <c r="J152" s="236"/>
      <c r="K152" s="236"/>
      <c r="L152" s="241"/>
      <c r="M152" s="242"/>
      <c r="N152" s="243"/>
      <c r="O152" s="243"/>
      <c r="P152" s="243"/>
      <c r="Q152" s="243"/>
      <c r="R152" s="243"/>
      <c r="S152" s="243"/>
      <c r="T152" s="244"/>
      <c r="AT152" s="245" t="s">
        <v>169</v>
      </c>
      <c r="AU152" s="245" t="s">
        <v>84</v>
      </c>
      <c r="AV152" s="14" t="s">
        <v>167</v>
      </c>
      <c r="AW152" s="14" t="s">
        <v>33</v>
      </c>
      <c r="AX152" s="14" t="s">
        <v>84</v>
      </c>
      <c r="AY152" s="245" t="s">
        <v>161</v>
      </c>
    </row>
    <row r="153" spans="2:63" s="11" customFormat="1" ht="25.95" customHeight="1">
      <c r="B153" s="186"/>
      <c r="C153" s="187"/>
      <c r="D153" s="188" t="s">
        <v>76</v>
      </c>
      <c r="E153" s="189" t="s">
        <v>214</v>
      </c>
      <c r="F153" s="189" t="s">
        <v>215</v>
      </c>
      <c r="G153" s="187"/>
      <c r="H153" s="187"/>
      <c r="I153" s="190"/>
      <c r="J153" s="191">
        <f>BK153</f>
        <v>0</v>
      </c>
      <c r="K153" s="187"/>
      <c r="L153" s="192"/>
      <c r="M153" s="193"/>
      <c r="N153" s="194"/>
      <c r="O153" s="194"/>
      <c r="P153" s="195">
        <f>SUM(P154:P155)</f>
        <v>0</v>
      </c>
      <c r="Q153" s="194"/>
      <c r="R153" s="195">
        <f>SUM(R154:R155)</f>
        <v>0</v>
      </c>
      <c r="S153" s="194"/>
      <c r="T153" s="196">
        <f>SUM(T154:T155)</f>
        <v>3</v>
      </c>
      <c r="AR153" s="197" t="s">
        <v>86</v>
      </c>
      <c r="AT153" s="198" t="s">
        <v>76</v>
      </c>
      <c r="AU153" s="198" t="s">
        <v>77</v>
      </c>
      <c r="AY153" s="197" t="s">
        <v>161</v>
      </c>
      <c r="BK153" s="199">
        <f>SUM(BK154:BK155)</f>
        <v>0</v>
      </c>
    </row>
    <row r="154" spans="1:65" s="2" customFormat="1" ht="16.5" customHeight="1">
      <c r="A154" s="33"/>
      <c r="B154" s="34"/>
      <c r="C154" s="200" t="s">
        <v>216</v>
      </c>
      <c r="D154" s="200" t="s">
        <v>162</v>
      </c>
      <c r="E154" s="201" t="s">
        <v>217</v>
      </c>
      <c r="F154" s="202" t="s">
        <v>218</v>
      </c>
      <c r="G154" s="203" t="s">
        <v>219</v>
      </c>
      <c r="H154" s="204">
        <v>1</v>
      </c>
      <c r="I154" s="205"/>
      <c r="J154" s="206">
        <f>ROUND(I154*H154,2)</f>
        <v>0</v>
      </c>
      <c r="K154" s="202" t="s">
        <v>220</v>
      </c>
      <c r="L154" s="38"/>
      <c r="M154" s="207" t="s">
        <v>1</v>
      </c>
      <c r="N154" s="208" t="s">
        <v>42</v>
      </c>
      <c r="O154" s="70"/>
      <c r="P154" s="209">
        <f>O154*H154</f>
        <v>0</v>
      </c>
      <c r="Q154" s="209">
        <v>0</v>
      </c>
      <c r="R154" s="209">
        <f>Q154*H154</f>
        <v>0</v>
      </c>
      <c r="S154" s="209">
        <v>2</v>
      </c>
      <c r="T154" s="210">
        <f>S154*H154</f>
        <v>2</v>
      </c>
      <c r="U154" s="33"/>
      <c r="V154" s="33"/>
      <c r="W154" s="33"/>
      <c r="X154" s="33"/>
      <c r="Y154" s="33"/>
      <c r="Z154" s="33"/>
      <c r="AA154" s="33"/>
      <c r="AB154" s="33"/>
      <c r="AC154" s="33"/>
      <c r="AD154" s="33"/>
      <c r="AE154" s="33"/>
      <c r="AR154" s="211" t="s">
        <v>204</v>
      </c>
      <c r="AT154" s="211" t="s">
        <v>162</v>
      </c>
      <c r="AU154" s="211" t="s">
        <v>84</v>
      </c>
      <c r="AY154" s="16" t="s">
        <v>161</v>
      </c>
      <c r="BE154" s="212">
        <f>IF(N154="základní",J154,0)</f>
        <v>0</v>
      </c>
      <c r="BF154" s="212">
        <f>IF(N154="snížená",J154,0)</f>
        <v>0</v>
      </c>
      <c r="BG154" s="212">
        <f>IF(N154="zákl. přenesená",J154,0)</f>
        <v>0</v>
      </c>
      <c r="BH154" s="212">
        <f>IF(N154="sníž. přenesená",J154,0)</f>
        <v>0</v>
      </c>
      <c r="BI154" s="212">
        <f>IF(N154="nulová",J154,0)</f>
        <v>0</v>
      </c>
      <c r="BJ154" s="16" t="s">
        <v>84</v>
      </c>
      <c r="BK154" s="212">
        <f>ROUND(I154*H154,2)</f>
        <v>0</v>
      </c>
      <c r="BL154" s="16" t="s">
        <v>204</v>
      </c>
      <c r="BM154" s="211" t="s">
        <v>221</v>
      </c>
    </row>
    <row r="155" spans="1:65" s="2" customFormat="1" ht="16.5" customHeight="1">
      <c r="A155" s="33"/>
      <c r="B155" s="34"/>
      <c r="C155" s="200" t="s">
        <v>222</v>
      </c>
      <c r="D155" s="200" t="s">
        <v>162</v>
      </c>
      <c r="E155" s="201" t="s">
        <v>223</v>
      </c>
      <c r="F155" s="202" t="s">
        <v>224</v>
      </c>
      <c r="G155" s="203" t="s">
        <v>219</v>
      </c>
      <c r="H155" s="204">
        <v>1</v>
      </c>
      <c r="I155" s="205"/>
      <c r="J155" s="206">
        <f>ROUND(I155*H155,2)</f>
        <v>0</v>
      </c>
      <c r="K155" s="202" t="s">
        <v>220</v>
      </c>
      <c r="L155" s="38"/>
      <c r="M155" s="207" t="s">
        <v>1</v>
      </c>
      <c r="N155" s="208" t="s">
        <v>42</v>
      </c>
      <c r="O155" s="70"/>
      <c r="P155" s="209">
        <f>O155*H155</f>
        <v>0</v>
      </c>
      <c r="Q155" s="209">
        <v>0</v>
      </c>
      <c r="R155" s="209">
        <f>Q155*H155</f>
        <v>0</v>
      </c>
      <c r="S155" s="209">
        <v>1</v>
      </c>
      <c r="T155" s="210">
        <f>S155*H155</f>
        <v>1</v>
      </c>
      <c r="U155" s="33"/>
      <c r="V155" s="33"/>
      <c r="W155" s="33"/>
      <c r="X155" s="33"/>
      <c r="Y155" s="33"/>
      <c r="Z155" s="33"/>
      <c r="AA155" s="33"/>
      <c r="AB155" s="33"/>
      <c r="AC155" s="33"/>
      <c r="AD155" s="33"/>
      <c r="AE155" s="33"/>
      <c r="AR155" s="211" t="s">
        <v>204</v>
      </c>
      <c r="AT155" s="211" t="s">
        <v>162</v>
      </c>
      <c r="AU155" s="211" t="s">
        <v>84</v>
      </c>
      <c r="AY155" s="16" t="s">
        <v>161</v>
      </c>
      <c r="BE155" s="212">
        <f>IF(N155="základní",J155,0)</f>
        <v>0</v>
      </c>
      <c r="BF155" s="212">
        <f>IF(N155="snížená",J155,0)</f>
        <v>0</v>
      </c>
      <c r="BG155" s="212">
        <f>IF(N155="zákl. přenesená",J155,0)</f>
        <v>0</v>
      </c>
      <c r="BH155" s="212">
        <f>IF(N155="sníž. přenesená",J155,0)</f>
        <v>0</v>
      </c>
      <c r="BI155" s="212">
        <f>IF(N155="nulová",J155,0)</f>
        <v>0</v>
      </c>
      <c r="BJ155" s="16" t="s">
        <v>84</v>
      </c>
      <c r="BK155" s="212">
        <f>ROUND(I155*H155,2)</f>
        <v>0</v>
      </c>
      <c r="BL155" s="16" t="s">
        <v>204</v>
      </c>
      <c r="BM155" s="211" t="s">
        <v>225</v>
      </c>
    </row>
    <row r="156" spans="2:63" s="11" customFormat="1" ht="25.95" customHeight="1">
      <c r="B156" s="186"/>
      <c r="C156" s="187"/>
      <c r="D156" s="188" t="s">
        <v>76</v>
      </c>
      <c r="E156" s="189" t="s">
        <v>226</v>
      </c>
      <c r="F156" s="189" t="s">
        <v>227</v>
      </c>
      <c r="G156" s="187"/>
      <c r="H156" s="187"/>
      <c r="I156" s="190"/>
      <c r="J156" s="191">
        <f>BK156</f>
        <v>0</v>
      </c>
      <c r="K156" s="187"/>
      <c r="L156" s="192"/>
      <c r="M156" s="193"/>
      <c r="N156" s="194"/>
      <c r="O156" s="194"/>
      <c r="P156" s="195">
        <f>P157</f>
        <v>0</v>
      </c>
      <c r="Q156" s="194"/>
      <c r="R156" s="195">
        <f>R157</f>
        <v>0</v>
      </c>
      <c r="S156" s="194"/>
      <c r="T156" s="196">
        <f>T157</f>
        <v>2</v>
      </c>
      <c r="AR156" s="197" t="s">
        <v>86</v>
      </c>
      <c r="AT156" s="198" t="s">
        <v>76</v>
      </c>
      <c r="AU156" s="198" t="s">
        <v>77</v>
      </c>
      <c r="AY156" s="197" t="s">
        <v>161</v>
      </c>
      <c r="BK156" s="199">
        <f>BK157</f>
        <v>0</v>
      </c>
    </row>
    <row r="157" spans="1:65" s="2" customFormat="1" ht="16.5" customHeight="1">
      <c r="A157" s="33"/>
      <c r="B157" s="34"/>
      <c r="C157" s="200" t="s">
        <v>228</v>
      </c>
      <c r="D157" s="200" t="s">
        <v>162</v>
      </c>
      <c r="E157" s="201" t="s">
        <v>229</v>
      </c>
      <c r="F157" s="202" t="s">
        <v>230</v>
      </c>
      <c r="G157" s="203" t="s">
        <v>219</v>
      </c>
      <c r="H157" s="204">
        <v>1</v>
      </c>
      <c r="I157" s="205"/>
      <c r="J157" s="206">
        <f>ROUND(I157*H157,2)</f>
        <v>0</v>
      </c>
      <c r="K157" s="202" t="s">
        <v>220</v>
      </c>
      <c r="L157" s="38"/>
      <c r="M157" s="207" t="s">
        <v>1</v>
      </c>
      <c r="N157" s="208" t="s">
        <v>42</v>
      </c>
      <c r="O157" s="70"/>
      <c r="P157" s="209">
        <f>O157*H157</f>
        <v>0</v>
      </c>
      <c r="Q157" s="209">
        <v>0</v>
      </c>
      <c r="R157" s="209">
        <f>Q157*H157</f>
        <v>0</v>
      </c>
      <c r="S157" s="209">
        <v>2</v>
      </c>
      <c r="T157" s="210">
        <f>S157*H157</f>
        <v>2</v>
      </c>
      <c r="U157" s="33"/>
      <c r="V157" s="33"/>
      <c r="W157" s="33"/>
      <c r="X157" s="33"/>
      <c r="Y157" s="33"/>
      <c r="Z157" s="33"/>
      <c r="AA157" s="33"/>
      <c r="AB157" s="33"/>
      <c r="AC157" s="33"/>
      <c r="AD157" s="33"/>
      <c r="AE157" s="33"/>
      <c r="AR157" s="211" t="s">
        <v>204</v>
      </c>
      <c r="AT157" s="211" t="s">
        <v>162</v>
      </c>
      <c r="AU157" s="211" t="s">
        <v>84</v>
      </c>
      <c r="AY157" s="16" t="s">
        <v>161</v>
      </c>
      <c r="BE157" s="212">
        <f>IF(N157="základní",J157,0)</f>
        <v>0</v>
      </c>
      <c r="BF157" s="212">
        <f>IF(N157="snížená",J157,0)</f>
        <v>0</v>
      </c>
      <c r="BG157" s="212">
        <f>IF(N157="zákl. přenesená",J157,0)</f>
        <v>0</v>
      </c>
      <c r="BH157" s="212">
        <f>IF(N157="sníž. přenesená",J157,0)</f>
        <v>0</v>
      </c>
      <c r="BI157" s="212">
        <f>IF(N157="nulová",J157,0)</f>
        <v>0</v>
      </c>
      <c r="BJ157" s="16" t="s">
        <v>84</v>
      </c>
      <c r="BK157" s="212">
        <f>ROUND(I157*H157,2)</f>
        <v>0</v>
      </c>
      <c r="BL157" s="16" t="s">
        <v>204</v>
      </c>
      <c r="BM157" s="211" t="s">
        <v>231</v>
      </c>
    </row>
    <row r="158" spans="2:63" s="11" customFormat="1" ht="25.95" customHeight="1">
      <c r="B158" s="186"/>
      <c r="C158" s="187"/>
      <c r="D158" s="188" t="s">
        <v>76</v>
      </c>
      <c r="E158" s="189" t="s">
        <v>232</v>
      </c>
      <c r="F158" s="189" t="s">
        <v>233</v>
      </c>
      <c r="G158" s="187"/>
      <c r="H158" s="187"/>
      <c r="I158" s="190"/>
      <c r="J158" s="191">
        <f>BK158</f>
        <v>0</v>
      </c>
      <c r="K158" s="187"/>
      <c r="L158" s="192"/>
      <c r="M158" s="193"/>
      <c r="N158" s="194"/>
      <c r="O158" s="194"/>
      <c r="P158" s="195">
        <f>SUM(P159:P162)</f>
        <v>0</v>
      </c>
      <c r="Q158" s="194"/>
      <c r="R158" s="195">
        <f>SUM(R159:R162)</f>
        <v>0</v>
      </c>
      <c r="S158" s="194"/>
      <c r="T158" s="196">
        <f>SUM(T159:T162)</f>
        <v>95.705222</v>
      </c>
      <c r="AR158" s="197" t="s">
        <v>86</v>
      </c>
      <c r="AT158" s="198" t="s">
        <v>76</v>
      </c>
      <c r="AU158" s="198" t="s">
        <v>77</v>
      </c>
      <c r="AY158" s="197" t="s">
        <v>161</v>
      </c>
      <c r="BK158" s="199">
        <f>SUM(BK159:BK162)</f>
        <v>0</v>
      </c>
    </row>
    <row r="159" spans="1:65" s="2" customFormat="1" ht="24" customHeight="1">
      <c r="A159" s="33"/>
      <c r="B159" s="34"/>
      <c r="C159" s="200" t="s">
        <v>234</v>
      </c>
      <c r="D159" s="200" t="s">
        <v>162</v>
      </c>
      <c r="E159" s="201" t="s">
        <v>235</v>
      </c>
      <c r="F159" s="202" t="s">
        <v>236</v>
      </c>
      <c r="G159" s="203" t="s">
        <v>124</v>
      </c>
      <c r="H159" s="204">
        <v>3509.978</v>
      </c>
      <c r="I159" s="205"/>
      <c r="J159" s="206">
        <f>ROUND(I159*H159,2)</f>
        <v>0</v>
      </c>
      <c r="K159" s="202" t="s">
        <v>166</v>
      </c>
      <c r="L159" s="38"/>
      <c r="M159" s="207" t="s">
        <v>1</v>
      </c>
      <c r="N159" s="208" t="s">
        <v>42</v>
      </c>
      <c r="O159" s="70"/>
      <c r="P159" s="209">
        <f>O159*H159</f>
        <v>0</v>
      </c>
      <c r="Q159" s="209">
        <v>0</v>
      </c>
      <c r="R159" s="209">
        <f>Q159*H159</f>
        <v>0</v>
      </c>
      <c r="S159" s="209">
        <v>0.015</v>
      </c>
      <c r="T159" s="210">
        <f>S159*H159</f>
        <v>52.64967</v>
      </c>
      <c r="U159" s="33"/>
      <c r="V159" s="33"/>
      <c r="W159" s="33"/>
      <c r="X159" s="33"/>
      <c r="Y159" s="33"/>
      <c r="Z159" s="33"/>
      <c r="AA159" s="33"/>
      <c r="AB159" s="33"/>
      <c r="AC159" s="33"/>
      <c r="AD159" s="33"/>
      <c r="AE159" s="33"/>
      <c r="AR159" s="211" t="s">
        <v>204</v>
      </c>
      <c r="AT159" s="211" t="s">
        <v>162</v>
      </c>
      <c r="AU159" s="211" t="s">
        <v>84</v>
      </c>
      <c r="AY159" s="16" t="s">
        <v>161</v>
      </c>
      <c r="BE159" s="212">
        <f>IF(N159="základní",J159,0)</f>
        <v>0</v>
      </c>
      <c r="BF159" s="212">
        <f>IF(N159="snížená",J159,0)</f>
        <v>0</v>
      </c>
      <c r="BG159" s="212">
        <f>IF(N159="zákl. přenesená",J159,0)</f>
        <v>0</v>
      </c>
      <c r="BH159" s="212">
        <f>IF(N159="sníž. přenesená",J159,0)</f>
        <v>0</v>
      </c>
      <c r="BI159" s="212">
        <f>IF(N159="nulová",J159,0)</f>
        <v>0</v>
      </c>
      <c r="BJ159" s="16" t="s">
        <v>84</v>
      </c>
      <c r="BK159" s="212">
        <f>ROUND(I159*H159,2)</f>
        <v>0</v>
      </c>
      <c r="BL159" s="16" t="s">
        <v>204</v>
      </c>
      <c r="BM159" s="211" t="s">
        <v>237</v>
      </c>
    </row>
    <row r="160" spans="2:51" s="13" customFormat="1" ht="12">
      <c r="B160" s="224"/>
      <c r="C160" s="225"/>
      <c r="D160" s="215" t="s">
        <v>169</v>
      </c>
      <c r="E160" s="226" t="s">
        <v>1</v>
      </c>
      <c r="F160" s="227" t="s">
        <v>122</v>
      </c>
      <c r="G160" s="225"/>
      <c r="H160" s="228">
        <v>3509.978</v>
      </c>
      <c r="I160" s="229"/>
      <c r="J160" s="225"/>
      <c r="K160" s="225"/>
      <c r="L160" s="230"/>
      <c r="M160" s="231"/>
      <c r="N160" s="232"/>
      <c r="O160" s="232"/>
      <c r="P160" s="232"/>
      <c r="Q160" s="232"/>
      <c r="R160" s="232"/>
      <c r="S160" s="232"/>
      <c r="T160" s="233"/>
      <c r="AT160" s="234" t="s">
        <v>169</v>
      </c>
      <c r="AU160" s="234" t="s">
        <v>84</v>
      </c>
      <c r="AV160" s="13" t="s">
        <v>86</v>
      </c>
      <c r="AW160" s="13" t="s">
        <v>33</v>
      </c>
      <c r="AX160" s="13" t="s">
        <v>84</v>
      </c>
      <c r="AY160" s="234" t="s">
        <v>161</v>
      </c>
    </row>
    <row r="161" spans="1:65" s="2" customFormat="1" ht="16.5" customHeight="1">
      <c r="A161" s="33"/>
      <c r="B161" s="34"/>
      <c r="C161" s="200" t="s">
        <v>238</v>
      </c>
      <c r="D161" s="200" t="s">
        <v>162</v>
      </c>
      <c r="E161" s="201" t="s">
        <v>239</v>
      </c>
      <c r="F161" s="202" t="s">
        <v>240</v>
      </c>
      <c r="G161" s="203" t="s">
        <v>241</v>
      </c>
      <c r="H161" s="204">
        <v>5381.944</v>
      </c>
      <c r="I161" s="205"/>
      <c r="J161" s="206">
        <f>ROUND(I161*H161,2)</f>
        <v>0</v>
      </c>
      <c r="K161" s="202" t="s">
        <v>166</v>
      </c>
      <c r="L161" s="38"/>
      <c r="M161" s="207" t="s">
        <v>1</v>
      </c>
      <c r="N161" s="208" t="s">
        <v>42</v>
      </c>
      <c r="O161" s="70"/>
      <c r="P161" s="209">
        <f>O161*H161</f>
        <v>0</v>
      </c>
      <c r="Q161" s="209">
        <v>0</v>
      </c>
      <c r="R161" s="209">
        <f>Q161*H161</f>
        <v>0</v>
      </c>
      <c r="S161" s="209">
        <v>0.008</v>
      </c>
      <c r="T161" s="210">
        <f>S161*H161</f>
        <v>43.055552000000006</v>
      </c>
      <c r="U161" s="33"/>
      <c r="V161" s="33"/>
      <c r="W161" s="33"/>
      <c r="X161" s="33"/>
      <c r="Y161" s="33"/>
      <c r="Z161" s="33"/>
      <c r="AA161" s="33"/>
      <c r="AB161" s="33"/>
      <c r="AC161" s="33"/>
      <c r="AD161" s="33"/>
      <c r="AE161" s="33"/>
      <c r="AR161" s="211" t="s">
        <v>204</v>
      </c>
      <c r="AT161" s="211" t="s">
        <v>162</v>
      </c>
      <c r="AU161" s="211" t="s">
        <v>84</v>
      </c>
      <c r="AY161" s="16" t="s">
        <v>161</v>
      </c>
      <c r="BE161" s="212">
        <f>IF(N161="základní",J161,0)</f>
        <v>0</v>
      </c>
      <c r="BF161" s="212">
        <f>IF(N161="snížená",J161,0)</f>
        <v>0</v>
      </c>
      <c r="BG161" s="212">
        <f>IF(N161="zákl. přenesená",J161,0)</f>
        <v>0</v>
      </c>
      <c r="BH161" s="212">
        <f>IF(N161="sníž. přenesená",J161,0)</f>
        <v>0</v>
      </c>
      <c r="BI161" s="212">
        <f>IF(N161="nulová",J161,0)</f>
        <v>0</v>
      </c>
      <c r="BJ161" s="16" t="s">
        <v>84</v>
      </c>
      <c r="BK161" s="212">
        <f>ROUND(I161*H161,2)</f>
        <v>0</v>
      </c>
      <c r="BL161" s="16" t="s">
        <v>204</v>
      </c>
      <c r="BM161" s="211" t="s">
        <v>242</v>
      </c>
    </row>
    <row r="162" spans="2:51" s="13" customFormat="1" ht="12">
      <c r="B162" s="224"/>
      <c r="C162" s="225"/>
      <c r="D162" s="215" t="s">
        <v>169</v>
      </c>
      <c r="E162" s="226" t="s">
        <v>1</v>
      </c>
      <c r="F162" s="227" t="s">
        <v>243</v>
      </c>
      <c r="G162" s="225"/>
      <c r="H162" s="228">
        <v>5381.944</v>
      </c>
      <c r="I162" s="229"/>
      <c r="J162" s="225"/>
      <c r="K162" s="225"/>
      <c r="L162" s="230"/>
      <c r="M162" s="231"/>
      <c r="N162" s="232"/>
      <c r="O162" s="232"/>
      <c r="P162" s="232"/>
      <c r="Q162" s="232"/>
      <c r="R162" s="232"/>
      <c r="S162" s="232"/>
      <c r="T162" s="233"/>
      <c r="AT162" s="234" t="s">
        <v>169</v>
      </c>
      <c r="AU162" s="234" t="s">
        <v>84</v>
      </c>
      <c r="AV162" s="13" t="s">
        <v>86</v>
      </c>
      <c r="AW162" s="13" t="s">
        <v>33</v>
      </c>
      <c r="AX162" s="13" t="s">
        <v>84</v>
      </c>
      <c r="AY162" s="234" t="s">
        <v>161</v>
      </c>
    </row>
    <row r="163" spans="2:63" s="11" customFormat="1" ht="25.95" customHeight="1">
      <c r="B163" s="186"/>
      <c r="C163" s="187"/>
      <c r="D163" s="188" t="s">
        <v>76</v>
      </c>
      <c r="E163" s="189" t="s">
        <v>244</v>
      </c>
      <c r="F163" s="189" t="s">
        <v>245</v>
      </c>
      <c r="G163" s="187"/>
      <c r="H163" s="187"/>
      <c r="I163" s="190"/>
      <c r="J163" s="191">
        <f>BK163</f>
        <v>0</v>
      </c>
      <c r="K163" s="187"/>
      <c r="L163" s="192"/>
      <c r="M163" s="193"/>
      <c r="N163" s="194"/>
      <c r="O163" s="194"/>
      <c r="P163" s="195">
        <f>SUM(P164:P181)</f>
        <v>0</v>
      </c>
      <c r="Q163" s="194"/>
      <c r="R163" s="195">
        <f>SUM(R164:R181)</f>
        <v>0</v>
      </c>
      <c r="S163" s="194"/>
      <c r="T163" s="196">
        <f>SUM(T164:T181)</f>
        <v>22.669825720000006</v>
      </c>
      <c r="AR163" s="197" t="s">
        <v>86</v>
      </c>
      <c r="AT163" s="198" t="s">
        <v>76</v>
      </c>
      <c r="AU163" s="198" t="s">
        <v>77</v>
      </c>
      <c r="AY163" s="197" t="s">
        <v>161</v>
      </c>
      <c r="BK163" s="199">
        <f>SUM(BK164:BK181)</f>
        <v>0</v>
      </c>
    </row>
    <row r="164" spans="1:65" s="2" customFormat="1" ht="16.5" customHeight="1">
      <c r="A164" s="33"/>
      <c r="B164" s="34"/>
      <c r="C164" s="200" t="s">
        <v>8</v>
      </c>
      <c r="D164" s="200" t="s">
        <v>162</v>
      </c>
      <c r="E164" s="201" t="s">
        <v>246</v>
      </c>
      <c r="F164" s="202" t="s">
        <v>247</v>
      </c>
      <c r="G164" s="203" t="s">
        <v>124</v>
      </c>
      <c r="H164" s="204">
        <v>3509.978</v>
      </c>
      <c r="I164" s="205"/>
      <c r="J164" s="206">
        <f>ROUND(I164*H164,2)</f>
        <v>0</v>
      </c>
      <c r="K164" s="202" t="s">
        <v>166</v>
      </c>
      <c r="L164" s="38"/>
      <c r="M164" s="207" t="s">
        <v>1</v>
      </c>
      <c r="N164" s="208" t="s">
        <v>42</v>
      </c>
      <c r="O164" s="70"/>
      <c r="P164" s="209">
        <f>O164*H164</f>
        <v>0</v>
      </c>
      <c r="Q164" s="209">
        <v>0</v>
      </c>
      <c r="R164" s="209">
        <f>Q164*H164</f>
        <v>0</v>
      </c>
      <c r="S164" s="209">
        <v>0.00594</v>
      </c>
      <c r="T164" s="210">
        <f>S164*H164</f>
        <v>20.84926932</v>
      </c>
      <c r="U164" s="33"/>
      <c r="V164" s="33"/>
      <c r="W164" s="33"/>
      <c r="X164" s="33"/>
      <c r="Y164" s="33"/>
      <c r="Z164" s="33"/>
      <c r="AA164" s="33"/>
      <c r="AB164" s="33"/>
      <c r="AC164" s="33"/>
      <c r="AD164" s="33"/>
      <c r="AE164" s="33"/>
      <c r="AR164" s="211" t="s">
        <v>204</v>
      </c>
      <c r="AT164" s="211" t="s">
        <v>162</v>
      </c>
      <c r="AU164" s="211" t="s">
        <v>84</v>
      </c>
      <c r="AY164" s="16" t="s">
        <v>161</v>
      </c>
      <c r="BE164" s="212">
        <f>IF(N164="základní",J164,0)</f>
        <v>0</v>
      </c>
      <c r="BF164" s="212">
        <f>IF(N164="snížená",J164,0)</f>
        <v>0</v>
      </c>
      <c r="BG164" s="212">
        <f>IF(N164="zákl. přenesená",J164,0)</f>
        <v>0</v>
      </c>
      <c r="BH164" s="212">
        <f>IF(N164="sníž. přenesená",J164,0)</f>
        <v>0</v>
      </c>
      <c r="BI164" s="212">
        <f>IF(N164="nulová",J164,0)</f>
        <v>0</v>
      </c>
      <c r="BJ164" s="16" t="s">
        <v>84</v>
      </c>
      <c r="BK164" s="212">
        <f>ROUND(I164*H164,2)</f>
        <v>0</v>
      </c>
      <c r="BL164" s="16" t="s">
        <v>204</v>
      </c>
      <c r="BM164" s="211" t="s">
        <v>248</v>
      </c>
    </row>
    <row r="165" spans="2:51" s="13" customFormat="1" ht="12">
      <c r="B165" s="224"/>
      <c r="C165" s="225"/>
      <c r="D165" s="215" t="s">
        <v>169</v>
      </c>
      <c r="E165" s="226" t="s">
        <v>1</v>
      </c>
      <c r="F165" s="227" t="s">
        <v>122</v>
      </c>
      <c r="G165" s="225"/>
      <c r="H165" s="228">
        <v>3509.978</v>
      </c>
      <c r="I165" s="229"/>
      <c r="J165" s="225"/>
      <c r="K165" s="225"/>
      <c r="L165" s="230"/>
      <c r="M165" s="231"/>
      <c r="N165" s="232"/>
      <c r="O165" s="232"/>
      <c r="P165" s="232"/>
      <c r="Q165" s="232"/>
      <c r="R165" s="232"/>
      <c r="S165" s="232"/>
      <c r="T165" s="233"/>
      <c r="AT165" s="234" t="s">
        <v>169</v>
      </c>
      <c r="AU165" s="234" t="s">
        <v>84</v>
      </c>
      <c r="AV165" s="13" t="s">
        <v>86</v>
      </c>
      <c r="AW165" s="13" t="s">
        <v>33</v>
      </c>
      <c r="AX165" s="13" t="s">
        <v>84</v>
      </c>
      <c r="AY165" s="234" t="s">
        <v>161</v>
      </c>
    </row>
    <row r="166" spans="1:65" s="2" customFormat="1" ht="16.5" customHeight="1">
      <c r="A166" s="33"/>
      <c r="B166" s="34"/>
      <c r="C166" s="200" t="s">
        <v>204</v>
      </c>
      <c r="D166" s="200" t="s">
        <v>162</v>
      </c>
      <c r="E166" s="201" t="s">
        <v>249</v>
      </c>
      <c r="F166" s="202" t="s">
        <v>250</v>
      </c>
      <c r="G166" s="203" t="s">
        <v>241</v>
      </c>
      <c r="H166" s="204">
        <v>120</v>
      </c>
      <c r="I166" s="205"/>
      <c r="J166" s="206">
        <f>ROUND(I166*H166,2)</f>
        <v>0</v>
      </c>
      <c r="K166" s="202" t="s">
        <v>166</v>
      </c>
      <c r="L166" s="38"/>
      <c r="M166" s="207" t="s">
        <v>1</v>
      </c>
      <c r="N166" s="208" t="s">
        <v>42</v>
      </c>
      <c r="O166" s="70"/>
      <c r="P166" s="209">
        <f>O166*H166</f>
        <v>0</v>
      </c>
      <c r="Q166" s="209">
        <v>0</v>
      </c>
      <c r="R166" s="209">
        <f>Q166*H166</f>
        <v>0</v>
      </c>
      <c r="S166" s="209">
        <v>0.00338</v>
      </c>
      <c r="T166" s="210">
        <f>S166*H166</f>
        <v>0.4056</v>
      </c>
      <c r="U166" s="33"/>
      <c r="V166" s="33"/>
      <c r="W166" s="33"/>
      <c r="X166" s="33"/>
      <c r="Y166" s="33"/>
      <c r="Z166" s="33"/>
      <c r="AA166" s="33"/>
      <c r="AB166" s="33"/>
      <c r="AC166" s="33"/>
      <c r="AD166" s="33"/>
      <c r="AE166" s="33"/>
      <c r="AR166" s="211" t="s">
        <v>204</v>
      </c>
      <c r="AT166" s="211" t="s">
        <v>162</v>
      </c>
      <c r="AU166" s="211" t="s">
        <v>84</v>
      </c>
      <c r="AY166" s="16" t="s">
        <v>161</v>
      </c>
      <c r="BE166" s="212">
        <f>IF(N166="základní",J166,0)</f>
        <v>0</v>
      </c>
      <c r="BF166" s="212">
        <f>IF(N166="snížená",J166,0)</f>
        <v>0</v>
      </c>
      <c r="BG166" s="212">
        <f>IF(N166="zákl. přenesená",J166,0)</f>
        <v>0</v>
      </c>
      <c r="BH166" s="212">
        <f>IF(N166="sníž. přenesená",J166,0)</f>
        <v>0</v>
      </c>
      <c r="BI166" s="212">
        <f>IF(N166="nulová",J166,0)</f>
        <v>0</v>
      </c>
      <c r="BJ166" s="16" t="s">
        <v>84</v>
      </c>
      <c r="BK166" s="212">
        <f>ROUND(I166*H166,2)</f>
        <v>0</v>
      </c>
      <c r="BL166" s="16" t="s">
        <v>204</v>
      </c>
      <c r="BM166" s="211" t="s">
        <v>251</v>
      </c>
    </row>
    <row r="167" spans="2:51" s="13" customFormat="1" ht="12">
      <c r="B167" s="224"/>
      <c r="C167" s="225"/>
      <c r="D167" s="215" t="s">
        <v>169</v>
      </c>
      <c r="E167" s="226" t="s">
        <v>1</v>
      </c>
      <c r="F167" s="227" t="s">
        <v>252</v>
      </c>
      <c r="G167" s="225"/>
      <c r="H167" s="228">
        <v>120</v>
      </c>
      <c r="I167" s="229"/>
      <c r="J167" s="225"/>
      <c r="K167" s="225"/>
      <c r="L167" s="230"/>
      <c r="M167" s="231"/>
      <c r="N167" s="232"/>
      <c r="O167" s="232"/>
      <c r="P167" s="232"/>
      <c r="Q167" s="232"/>
      <c r="R167" s="232"/>
      <c r="S167" s="232"/>
      <c r="T167" s="233"/>
      <c r="AT167" s="234" t="s">
        <v>169</v>
      </c>
      <c r="AU167" s="234" t="s">
        <v>84</v>
      </c>
      <c r="AV167" s="13" t="s">
        <v>86</v>
      </c>
      <c r="AW167" s="13" t="s">
        <v>33</v>
      </c>
      <c r="AX167" s="13" t="s">
        <v>84</v>
      </c>
      <c r="AY167" s="234" t="s">
        <v>161</v>
      </c>
    </row>
    <row r="168" spans="1:65" s="2" customFormat="1" ht="16.5" customHeight="1">
      <c r="A168" s="33"/>
      <c r="B168" s="34"/>
      <c r="C168" s="200" t="s">
        <v>253</v>
      </c>
      <c r="D168" s="200" t="s">
        <v>162</v>
      </c>
      <c r="E168" s="201" t="s">
        <v>254</v>
      </c>
      <c r="F168" s="202" t="s">
        <v>255</v>
      </c>
      <c r="G168" s="203" t="s">
        <v>241</v>
      </c>
      <c r="H168" s="204">
        <v>60</v>
      </c>
      <c r="I168" s="205"/>
      <c r="J168" s="206">
        <f>ROUND(I168*H168,2)</f>
        <v>0</v>
      </c>
      <c r="K168" s="202" t="s">
        <v>166</v>
      </c>
      <c r="L168" s="38"/>
      <c r="M168" s="207" t="s">
        <v>1</v>
      </c>
      <c r="N168" s="208" t="s">
        <v>42</v>
      </c>
      <c r="O168" s="70"/>
      <c r="P168" s="209">
        <f>O168*H168</f>
        <v>0</v>
      </c>
      <c r="Q168" s="209">
        <v>0</v>
      </c>
      <c r="R168" s="209">
        <f>Q168*H168</f>
        <v>0</v>
      </c>
      <c r="S168" s="209">
        <v>0.00348</v>
      </c>
      <c r="T168" s="210">
        <f>S168*H168</f>
        <v>0.2088</v>
      </c>
      <c r="U168" s="33"/>
      <c r="V168" s="33"/>
      <c r="W168" s="33"/>
      <c r="X168" s="33"/>
      <c r="Y168" s="33"/>
      <c r="Z168" s="33"/>
      <c r="AA168" s="33"/>
      <c r="AB168" s="33"/>
      <c r="AC168" s="33"/>
      <c r="AD168" s="33"/>
      <c r="AE168" s="33"/>
      <c r="AR168" s="211" t="s">
        <v>204</v>
      </c>
      <c r="AT168" s="211" t="s">
        <v>162</v>
      </c>
      <c r="AU168" s="211" t="s">
        <v>84</v>
      </c>
      <c r="AY168" s="16" t="s">
        <v>161</v>
      </c>
      <c r="BE168" s="212">
        <f>IF(N168="základní",J168,0)</f>
        <v>0</v>
      </c>
      <c r="BF168" s="212">
        <f>IF(N168="snížená",J168,0)</f>
        <v>0</v>
      </c>
      <c r="BG168" s="212">
        <f>IF(N168="zákl. přenesená",J168,0)</f>
        <v>0</v>
      </c>
      <c r="BH168" s="212">
        <f>IF(N168="sníž. přenesená",J168,0)</f>
        <v>0</v>
      </c>
      <c r="BI168" s="212">
        <f>IF(N168="nulová",J168,0)</f>
        <v>0</v>
      </c>
      <c r="BJ168" s="16" t="s">
        <v>84</v>
      </c>
      <c r="BK168" s="212">
        <f>ROUND(I168*H168,2)</f>
        <v>0</v>
      </c>
      <c r="BL168" s="16" t="s">
        <v>204</v>
      </c>
      <c r="BM168" s="211" t="s">
        <v>256</v>
      </c>
    </row>
    <row r="169" spans="1:65" s="2" customFormat="1" ht="16.5" customHeight="1">
      <c r="A169" s="33"/>
      <c r="B169" s="34"/>
      <c r="C169" s="200" t="s">
        <v>257</v>
      </c>
      <c r="D169" s="200" t="s">
        <v>162</v>
      </c>
      <c r="E169" s="201" t="s">
        <v>258</v>
      </c>
      <c r="F169" s="202" t="s">
        <v>259</v>
      </c>
      <c r="G169" s="203" t="s">
        <v>241</v>
      </c>
      <c r="H169" s="204">
        <v>146.16</v>
      </c>
      <c r="I169" s="205"/>
      <c r="J169" s="206">
        <f>ROUND(I169*H169,2)</f>
        <v>0</v>
      </c>
      <c r="K169" s="202" t="s">
        <v>166</v>
      </c>
      <c r="L169" s="38"/>
      <c r="M169" s="207" t="s">
        <v>1</v>
      </c>
      <c r="N169" s="208" t="s">
        <v>42</v>
      </c>
      <c r="O169" s="70"/>
      <c r="P169" s="209">
        <f>O169*H169</f>
        <v>0</v>
      </c>
      <c r="Q169" s="209">
        <v>0</v>
      </c>
      <c r="R169" s="209">
        <f>Q169*H169</f>
        <v>0</v>
      </c>
      <c r="S169" s="209">
        <v>0.0017</v>
      </c>
      <c r="T169" s="210">
        <f>S169*H169</f>
        <v>0.24847199999999997</v>
      </c>
      <c r="U169" s="33"/>
      <c r="V169" s="33"/>
      <c r="W169" s="33"/>
      <c r="X169" s="33"/>
      <c r="Y169" s="33"/>
      <c r="Z169" s="33"/>
      <c r="AA169" s="33"/>
      <c r="AB169" s="33"/>
      <c r="AC169" s="33"/>
      <c r="AD169" s="33"/>
      <c r="AE169" s="33"/>
      <c r="AR169" s="211" t="s">
        <v>204</v>
      </c>
      <c r="AT169" s="211" t="s">
        <v>162</v>
      </c>
      <c r="AU169" s="211" t="s">
        <v>84</v>
      </c>
      <c r="AY169" s="16" t="s">
        <v>161</v>
      </c>
      <c r="BE169" s="212">
        <f>IF(N169="základní",J169,0)</f>
        <v>0</v>
      </c>
      <c r="BF169" s="212">
        <f>IF(N169="snížená",J169,0)</f>
        <v>0</v>
      </c>
      <c r="BG169" s="212">
        <f>IF(N169="zákl. přenesená",J169,0)</f>
        <v>0</v>
      </c>
      <c r="BH169" s="212">
        <f>IF(N169="sníž. přenesená",J169,0)</f>
        <v>0</v>
      </c>
      <c r="BI169" s="212">
        <f>IF(N169="nulová",J169,0)</f>
        <v>0</v>
      </c>
      <c r="BJ169" s="16" t="s">
        <v>84</v>
      </c>
      <c r="BK169" s="212">
        <f>ROUND(I169*H169,2)</f>
        <v>0</v>
      </c>
      <c r="BL169" s="16" t="s">
        <v>204</v>
      </c>
      <c r="BM169" s="211" t="s">
        <v>260</v>
      </c>
    </row>
    <row r="170" spans="2:51" s="12" customFormat="1" ht="12">
      <c r="B170" s="213"/>
      <c r="C170" s="214"/>
      <c r="D170" s="215" t="s">
        <v>169</v>
      </c>
      <c r="E170" s="216" t="s">
        <v>1</v>
      </c>
      <c r="F170" s="217" t="s">
        <v>261</v>
      </c>
      <c r="G170" s="214"/>
      <c r="H170" s="216" t="s">
        <v>1</v>
      </c>
      <c r="I170" s="218"/>
      <c r="J170" s="214"/>
      <c r="K170" s="214"/>
      <c r="L170" s="219"/>
      <c r="M170" s="220"/>
      <c r="N170" s="221"/>
      <c r="O170" s="221"/>
      <c r="P170" s="221"/>
      <c r="Q170" s="221"/>
      <c r="R170" s="221"/>
      <c r="S170" s="221"/>
      <c r="T170" s="222"/>
      <c r="AT170" s="223" t="s">
        <v>169</v>
      </c>
      <c r="AU170" s="223" t="s">
        <v>84</v>
      </c>
      <c r="AV170" s="12" t="s">
        <v>84</v>
      </c>
      <c r="AW170" s="12" t="s">
        <v>33</v>
      </c>
      <c r="AX170" s="12" t="s">
        <v>77</v>
      </c>
      <c r="AY170" s="223" t="s">
        <v>161</v>
      </c>
    </row>
    <row r="171" spans="2:51" s="13" customFormat="1" ht="12">
      <c r="B171" s="224"/>
      <c r="C171" s="225"/>
      <c r="D171" s="215" t="s">
        <v>169</v>
      </c>
      <c r="E171" s="226" t="s">
        <v>1</v>
      </c>
      <c r="F171" s="227" t="s">
        <v>262</v>
      </c>
      <c r="G171" s="225"/>
      <c r="H171" s="228">
        <v>44.84</v>
      </c>
      <c r="I171" s="229"/>
      <c r="J171" s="225"/>
      <c r="K171" s="225"/>
      <c r="L171" s="230"/>
      <c r="M171" s="231"/>
      <c r="N171" s="232"/>
      <c r="O171" s="232"/>
      <c r="P171" s="232"/>
      <c r="Q171" s="232"/>
      <c r="R171" s="232"/>
      <c r="S171" s="232"/>
      <c r="T171" s="233"/>
      <c r="AT171" s="234" t="s">
        <v>169</v>
      </c>
      <c r="AU171" s="234" t="s">
        <v>84</v>
      </c>
      <c r="AV171" s="13" t="s">
        <v>86</v>
      </c>
      <c r="AW171" s="13" t="s">
        <v>33</v>
      </c>
      <c r="AX171" s="13" t="s">
        <v>77</v>
      </c>
      <c r="AY171" s="234" t="s">
        <v>161</v>
      </c>
    </row>
    <row r="172" spans="2:51" s="12" customFormat="1" ht="12">
      <c r="B172" s="213"/>
      <c r="C172" s="214"/>
      <c r="D172" s="215" t="s">
        <v>169</v>
      </c>
      <c r="E172" s="216" t="s">
        <v>1</v>
      </c>
      <c r="F172" s="217" t="s">
        <v>263</v>
      </c>
      <c r="G172" s="214"/>
      <c r="H172" s="216" t="s">
        <v>1</v>
      </c>
      <c r="I172" s="218"/>
      <c r="J172" s="214"/>
      <c r="K172" s="214"/>
      <c r="L172" s="219"/>
      <c r="M172" s="220"/>
      <c r="N172" s="221"/>
      <c r="O172" s="221"/>
      <c r="P172" s="221"/>
      <c r="Q172" s="221"/>
      <c r="R172" s="221"/>
      <c r="S172" s="221"/>
      <c r="T172" s="222"/>
      <c r="AT172" s="223" t="s">
        <v>169</v>
      </c>
      <c r="AU172" s="223" t="s">
        <v>84</v>
      </c>
      <c r="AV172" s="12" t="s">
        <v>84</v>
      </c>
      <c r="AW172" s="12" t="s">
        <v>33</v>
      </c>
      <c r="AX172" s="12" t="s">
        <v>77</v>
      </c>
      <c r="AY172" s="223" t="s">
        <v>161</v>
      </c>
    </row>
    <row r="173" spans="2:51" s="13" customFormat="1" ht="12">
      <c r="B173" s="224"/>
      <c r="C173" s="225"/>
      <c r="D173" s="215" t="s">
        <v>169</v>
      </c>
      <c r="E173" s="226" t="s">
        <v>1</v>
      </c>
      <c r="F173" s="227" t="s">
        <v>264</v>
      </c>
      <c r="G173" s="225"/>
      <c r="H173" s="228">
        <v>101.32</v>
      </c>
      <c r="I173" s="229"/>
      <c r="J173" s="225"/>
      <c r="K173" s="225"/>
      <c r="L173" s="230"/>
      <c r="M173" s="231"/>
      <c r="N173" s="232"/>
      <c r="O173" s="232"/>
      <c r="P173" s="232"/>
      <c r="Q173" s="232"/>
      <c r="R173" s="232"/>
      <c r="S173" s="232"/>
      <c r="T173" s="233"/>
      <c r="AT173" s="234" t="s">
        <v>169</v>
      </c>
      <c r="AU173" s="234" t="s">
        <v>84</v>
      </c>
      <c r="AV173" s="13" t="s">
        <v>86</v>
      </c>
      <c r="AW173" s="13" t="s">
        <v>33</v>
      </c>
      <c r="AX173" s="13" t="s">
        <v>77</v>
      </c>
      <c r="AY173" s="234" t="s">
        <v>161</v>
      </c>
    </row>
    <row r="174" spans="2:51" s="14" customFormat="1" ht="12">
      <c r="B174" s="235"/>
      <c r="C174" s="236"/>
      <c r="D174" s="215" t="s">
        <v>169</v>
      </c>
      <c r="E174" s="237" t="s">
        <v>1</v>
      </c>
      <c r="F174" s="238" t="s">
        <v>213</v>
      </c>
      <c r="G174" s="236"/>
      <c r="H174" s="239">
        <v>146.16</v>
      </c>
      <c r="I174" s="240"/>
      <c r="J174" s="236"/>
      <c r="K174" s="236"/>
      <c r="L174" s="241"/>
      <c r="M174" s="242"/>
      <c r="N174" s="243"/>
      <c r="O174" s="243"/>
      <c r="P174" s="243"/>
      <c r="Q174" s="243"/>
      <c r="R174" s="243"/>
      <c r="S174" s="243"/>
      <c r="T174" s="244"/>
      <c r="AT174" s="245" t="s">
        <v>169</v>
      </c>
      <c r="AU174" s="245" t="s">
        <v>84</v>
      </c>
      <c r="AV174" s="14" t="s">
        <v>167</v>
      </c>
      <c r="AW174" s="14" t="s">
        <v>33</v>
      </c>
      <c r="AX174" s="14" t="s">
        <v>84</v>
      </c>
      <c r="AY174" s="245" t="s">
        <v>161</v>
      </c>
    </row>
    <row r="175" spans="1:65" s="2" customFormat="1" ht="16.5" customHeight="1">
      <c r="A175" s="33"/>
      <c r="B175" s="34"/>
      <c r="C175" s="200" t="s">
        <v>265</v>
      </c>
      <c r="D175" s="200" t="s">
        <v>162</v>
      </c>
      <c r="E175" s="201" t="s">
        <v>266</v>
      </c>
      <c r="F175" s="202" t="s">
        <v>267</v>
      </c>
      <c r="G175" s="203" t="s">
        <v>241</v>
      </c>
      <c r="H175" s="204">
        <v>157.12</v>
      </c>
      <c r="I175" s="205"/>
      <c r="J175" s="206">
        <f>ROUND(I175*H175,2)</f>
        <v>0</v>
      </c>
      <c r="K175" s="202" t="s">
        <v>166</v>
      </c>
      <c r="L175" s="38"/>
      <c r="M175" s="207" t="s">
        <v>1</v>
      </c>
      <c r="N175" s="208" t="s">
        <v>42</v>
      </c>
      <c r="O175" s="70"/>
      <c r="P175" s="209">
        <f>O175*H175</f>
        <v>0</v>
      </c>
      <c r="Q175" s="209">
        <v>0</v>
      </c>
      <c r="R175" s="209">
        <f>Q175*H175</f>
        <v>0</v>
      </c>
      <c r="S175" s="209">
        <v>0.00177</v>
      </c>
      <c r="T175" s="210">
        <f>S175*H175</f>
        <v>0.2781024</v>
      </c>
      <c r="U175" s="33"/>
      <c r="V175" s="33"/>
      <c r="W175" s="33"/>
      <c r="X175" s="33"/>
      <c r="Y175" s="33"/>
      <c r="Z175" s="33"/>
      <c r="AA175" s="33"/>
      <c r="AB175" s="33"/>
      <c r="AC175" s="33"/>
      <c r="AD175" s="33"/>
      <c r="AE175" s="33"/>
      <c r="AR175" s="211" t="s">
        <v>204</v>
      </c>
      <c r="AT175" s="211" t="s">
        <v>162</v>
      </c>
      <c r="AU175" s="211" t="s">
        <v>84</v>
      </c>
      <c r="AY175" s="16" t="s">
        <v>161</v>
      </c>
      <c r="BE175" s="212">
        <f>IF(N175="základní",J175,0)</f>
        <v>0</v>
      </c>
      <c r="BF175" s="212">
        <f>IF(N175="snížená",J175,0)</f>
        <v>0</v>
      </c>
      <c r="BG175" s="212">
        <f>IF(N175="zákl. přenesená",J175,0)</f>
        <v>0</v>
      </c>
      <c r="BH175" s="212">
        <f>IF(N175="sníž. přenesená",J175,0)</f>
        <v>0</v>
      </c>
      <c r="BI175" s="212">
        <f>IF(N175="nulová",J175,0)</f>
        <v>0</v>
      </c>
      <c r="BJ175" s="16" t="s">
        <v>84</v>
      </c>
      <c r="BK175" s="212">
        <f>ROUND(I175*H175,2)</f>
        <v>0</v>
      </c>
      <c r="BL175" s="16" t="s">
        <v>204</v>
      </c>
      <c r="BM175" s="211" t="s">
        <v>268</v>
      </c>
    </row>
    <row r="176" spans="2:51" s="13" customFormat="1" ht="12">
      <c r="B176" s="224"/>
      <c r="C176" s="225"/>
      <c r="D176" s="215" t="s">
        <v>169</v>
      </c>
      <c r="E176" s="226" t="s">
        <v>1</v>
      </c>
      <c r="F176" s="227" t="s">
        <v>269</v>
      </c>
      <c r="G176" s="225"/>
      <c r="H176" s="228">
        <v>157.12</v>
      </c>
      <c r="I176" s="229"/>
      <c r="J176" s="225"/>
      <c r="K176" s="225"/>
      <c r="L176" s="230"/>
      <c r="M176" s="231"/>
      <c r="N176" s="232"/>
      <c r="O176" s="232"/>
      <c r="P176" s="232"/>
      <c r="Q176" s="232"/>
      <c r="R176" s="232"/>
      <c r="S176" s="232"/>
      <c r="T176" s="233"/>
      <c r="AT176" s="234" t="s">
        <v>169</v>
      </c>
      <c r="AU176" s="234" t="s">
        <v>84</v>
      </c>
      <c r="AV176" s="13" t="s">
        <v>86</v>
      </c>
      <c r="AW176" s="13" t="s">
        <v>33</v>
      </c>
      <c r="AX176" s="13" t="s">
        <v>84</v>
      </c>
      <c r="AY176" s="234" t="s">
        <v>161</v>
      </c>
    </row>
    <row r="177" spans="1:65" s="2" customFormat="1" ht="16.5" customHeight="1">
      <c r="A177" s="33"/>
      <c r="B177" s="34"/>
      <c r="C177" s="200" t="s">
        <v>270</v>
      </c>
      <c r="D177" s="200" t="s">
        <v>162</v>
      </c>
      <c r="E177" s="201" t="s">
        <v>271</v>
      </c>
      <c r="F177" s="202" t="s">
        <v>272</v>
      </c>
      <c r="G177" s="203" t="s">
        <v>241</v>
      </c>
      <c r="H177" s="204">
        <v>120</v>
      </c>
      <c r="I177" s="205"/>
      <c r="J177" s="206">
        <f>ROUND(I177*H177,2)</f>
        <v>0</v>
      </c>
      <c r="K177" s="202" t="s">
        <v>166</v>
      </c>
      <c r="L177" s="38"/>
      <c r="M177" s="207" t="s">
        <v>1</v>
      </c>
      <c r="N177" s="208" t="s">
        <v>42</v>
      </c>
      <c r="O177" s="70"/>
      <c r="P177" s="209">
        <f>O177*H177</f>
        <v>0</v>
      </c>
      <c r="Q177" s="209">
        <v>0</v>
      </c>
      <c r="R177" s="209">
        <f>Q177*H177</f>
        <v>0</v>
      </c>
      <c r="S177" s="209">
        <v>0.00175</v>
      </c>
      <c r="T177" s="210">
        <f>S177*H177</f>
        <v>0.21</v>
      </c>
      <c r="U177" s="33"/>
      <c r="V177" s="33"/>
      <c r="W177" s="33"/>
      <c r="X177" s="33"/>
      <c r="Y177" s="33"/>
      <c r="Z177" s="33"/>
      <c r="AA177" s="33"/>
      <c r="AB177" s="33"/>
      <c r="AC177" s="33"/>
      <c r="AD177" s="33"/>
      <c r="AE177" s="33"/>
      <c r="AR177" s="211" t="s">
        <v>204</v>
      </c>
      <c r="AT177" s="211" t="s">
        <v>162</v>
      </c>
      <c r="AU177" s="211" t="s">
        <v>84</v>
      </c>
      <c r="AY177" s="16" t="s">
        <v>161</v>
      </c>
      <c r="BE177" s="212">
        <f>IF(N177="základní",J177,0)</f>
        <v>0</v>
      </c>
      <c r="BF177" s="212">
        <f>IF(N177="snížená",J177,0)</f>
        <v>0</v>
      </c>
      <c r="BG177" s="212">
        <f>IF(N177="zákl. přenesená",J177,0)</f>
        <v>0</v>
      </c>
      <c r="BH177" s="212">
        <f>IF(N177="sníž. přenesená",J177,0)</f>
        <v>0</v>
      </c>
      <c r="BI177" s="212">
        <f>IF(N177="nulová",J177,0)</f>
        <v>0</v>
      </c>
      <c r="BJ177" s="16" t="s">
        <v>84</v>
      </c>
      <c r="BK177" s="212">
        <f>ROUND(I177*H177,2)</f>
        <v>0</v>
      </c>
      <c r="BL177" s="16" t="s">
        <v>204</v>
      </c>
      <c r="BM177" s="211" t="s">
        <v>273</v>
      </c>
    </row>
    <row r="178" spans="2:51" s="13" customFormat="1" ht="12">
      <c r="B178" s="224"/>
      <c r="C178" s="225"/>
      <c r="D178" s="215" t="s">
        <v>169</v>
      </c>
      <c r="E178" s="226" t="s">
        <v>1</v>
      </c>
      <c r="F178" s="227" t="s">
        <v>252</v>
      </c>
      <c r="G178" s="225"/>
      <c r="H178" s="228">
        <v>120</v>
      </c>
      <c r="I178" s="229"/>
      <c r="J178" s="225"/>
      <c r="K178" s="225"/>
      <c r="L178" s="230"/>
      <c r="M178" s="231"/>
      <c r="N178" s="232"/>
      <c r="O178" s="232"/>
      <c r="P178" s="232"/>
      <c r="Q178" s="232"/>
      <c r="R178" s="232"/>
      <c r="S178" s="232"/>
      <c r="T178" s="233"/>
      <c r="AT178" s="234" t="s">
        <v>169</v>
      </c>
      <c r="AU178" s="234" t="s">
        <v>84</v>
      </c>
      <c r="AV178" s="13" t="s">
        <v>86</v>
      </c>
      <c r="AW178" s="13" t="s">
        <v>33</v>
      </c>
      <c r="AX178" s="13" t="s">
        <v>84</v>
      </c>
      <c r="AY178" s="234" t="s">
        <v>161</v>
      </c>
    </row>
    <row r="179" spans="1:65" s="2" customFormat="1" ht="16.5" customHeight="1">
      <c r="A179" s="33"/>
      <c r="B179" s="34"/>
      <c r="C179" s="200" t="s">
        <v>7</v>
      </c>
      <c r="D179" s="200" t="s">
        <v>162</v>
      </c>
      <c r="E179" s="201" t="s">
        <v>274</v>
      </c>
      <c r="F179" s="202" t="s">
        <v>275</v>
      </c>
      <c r="G179" s="203" t="s">
        <v>241</v>
      </c>
      <c r="H179" s="204">
        <v>157.12</v>
      </c>
      <c r="I179" s="205"/>
      <c r="J179" s="206">
        <f>ROUND(I179*H179,2)</f>
        <v>0</v>
      </c>
      <c r="K179" s="202" t="s">
        <v>166</v>
      </c>
      <c r="L179" s="38"/>
      <c r="M179" s="207" t="s">
        <v>1</v>
      </c>
      <c r="N179" s="208" t="s">
        <v>42</v>
      </c>
      <c r="O179" s="70"/>
      <c r="P179" s="209">
        <f>O179*H179</f>
        <v>0</v>
      </c>
      <c r="Q179" s="209">
        <v>0</v>
      </c>
      <c r="R179" s="209">
        <f>Q179*H179</f>
        <v>0</v>
      </c>
      <c r="S179" s="209">
        <v>0.0026</v>
      </c>
      <c r="T179" s="210">
        <f>S179*H179</f>
        <v>0.408512</v>
      </c>
      <c r="U179" s="33"/>
      <c r="V179" s="33"/>
      <c r="W179" s="33"/>
      <c r="X179" s="33"/>
      <c r="Y179" s="33"/>
      <c r="Z179" s="33"/>
      <c r="AA179" s="33"/>
      <c r="AB179" s="33"/>
      <c r="AC179" s="33"/>
      <c r="AD179" s="33"/>
      <c r="AE179" s="33"/>
      <c r="AR179" s="211" t="s">
        <v>204</v>
      </c>
      <c r="AT179" s="211" t="s">
        <v>162</v>
      </c>
      <c r="AU179" s="211" t="s">
        <v>84</v>
      </c>
      <c r="AY179" s="16" t="s">
        <v>161</v>
      </c>
      <c r="BE179" s="212">
        <f>IF(N179="základní",J179,0)</f>
        <v>0</v>
      </c>
      <c r="BF179" s="212">
        <f>IF(N179="snížená",J179,0)</f>
        <v>0</v>
      </c>
      <c r="BG179" s="212">
        <f>IF(N179="zákl. přenesená",J179,0)</f>
        <v>0</v>
      </c>
      <c r="BH179" s="212">
        <f>IF(N179="sníž. přenesená",J179,0)</f>
        <v>0</v>
      </c>
      <c r="BI179" s="212">
        <f>IF(N179="nulová",J179,0)</f>
        <v>0</v>
      </c>
      <c r="BJ179" s="16" t="s">
        <v>84</v>
      </c>
      <c r="BK179" s="212">
        <f>ROUND(I179*H179,2)</f>
        <v>0</v>
      </c>
      <c r="BL179" s="16" t="s">
        <v>204</v>
      </c>
      <c r="BM179" s="211" t="s">
        <v>276</v>
      </c>
    </row>
    <row r="180" spans="2:51" s="13" customFormat="1" ht="12">
      <c r="B180" s="224"/>
      <c r="C180" s="225"/>
      <c r="D180" s="215" t="s">
        <v>169</v>
      </c>
      <c r="E180" s="226" t="s">
        <v>1</v>
      </c>
      <c r="F180" s="227" t="s">
        <v>269</v>
      </c>
      <c r="G180" s="225"/>
      <c r="H180" s="228">
        <v>157.12</v>
      </c>
      <c r="I180" s="229"/>
      <c r="J180" s="225"/>
      <c r="K180" s="225"/>
      <c r="L180" s="230"/>
      <c r="M180" s="231"/>
      <c r="N180" s="232"/>
      <c r="O180" s="232"/>
      <c r="P180" s="232"/>
      <c r="Q180" s="232"/>
      <c r="R180" s="232"/>
      <c r="S180" s="232"/>
      <c r="T180" s="233"/>
      <c r="AT180" s="234" t="s">
        <v>169</v>
      </c>
      <c r="AU180" s="234" t="s">
        <v>84</v>
      </c>
      <c r="AV180" s="13" t="s">
        <v>86</v>
      </c>
      <c r="AW180" s="13" t="s">
        <v>33</v>
      </c>
      <c r="AX180" s="13" t="s">
        <v>84</v>
      </c>
      <c r="AY180" s="234" t="s">
        <v>161</v>
      </c>
    </row>
    <row r="181" spans="1:65" s="2" customFormat="1" ht="16.5" customHeight="1">
      <c r="A181" s="33"/>
      <c r="B181" s="34"/>
      <c r="C181" s="200" t="s">
        <v>277</v>
      </c>
      <c r="D181" s="200" t="s">
        <v>162</v>
      </c>
      <c r="E181" s="201" t="s">
        <v>278</v>
      </c>
      <c r="F181" s="202" t="s">
        <v>279</v>
      </c>
      <c r="G181" s="203" t="s">
        <v>241</v>
      </c>
      <c r="H181" s="204">
        <v>15.5</v>
      </c>
      <c r="I181" s="205"/>
      <c r="J181" s="206">
        <f>ROUND(I181*H181,2)</f>
        <v>0</v>
      </c>
      <c r="K181" s="202" t="s">
        <v>166</v>
      </c>
      <c r="L181" s="38"/>
      <c r="M181" s="207" t="s">
        <v>1</v>
      </c>
      <c r="N181" s="208" t="s">
        <v>42</v>
      </c>
      <c r="O181" s="70"/>
      <c r="P181" s="209">
        <f>O181*H181</f>
        <v>0</v>
      </c>
      <c r="Q181" s="209">
        <v>0</v>
      </c>
      <c r="R181" s="209">
        <f>Q181*H181</f>
        <v>0</v>
      </c>
      <c r="S181" s="209">
        <v>0.00394</v>
      </c>
      <c r="T181" s="210">
        <f>S181*H181</f>
        <v>0.06107</v>
      </c>
      <c r="U181" s="33"/>
      <c r="V181" s="33"/>
      <c r="W181" s="33"/>
      <c r="X181" s="33"/>
      <c r="Y181" s="33"/>
      <c r="Z181" s="33"/>
      <c r="AA181" s="33"/>
      <c r="AB181" s="33"/>
      <c r="AC181" s="33"/>
      <c r="AD181" s="33"/>
      <c r="AE181" s="33"/>
      <c r="AR181" s="211" t="s">
        <v>204</v>
      </c>
      <c r="AT181" s="211" t="s">
        <v>162</v>
      </c>
      <c r="AU181" s="211" t="s">
        <v>84</v>
      </c>
      <c r="AY181" s="16" t="s">
        <v>161</v>
      </c>
      <c r="BE181" s="212">
        <f>IF(N181="základní",J181,0)</f>
        <v>0</v>
      </c>
      <c r="BF181" s="212">
        <f>IF(N181="snížená",J181,0)</f>
        <v>0</v>
      </c>
      <c r="BG181" s="212">
        <f>IF(N181="zákl. přenesená",J181,0)</f>
        <v>0</v>
      </c>
      <c r="BH181" s="212">
        <f>IF(N181="sníž. přenesená",J181,0)</f>
        <v>0</v>
      </c>
      <c r="BI181" s="212">
        <f>IF(N181="nulová",J181,0)</f>
        <v>0</v>
      </c>
      <c r="BJ181" s="16" t="s">
        <v>84</v>
      </c>
      <c r="BK181" s="212">
        <f>ROUND(I181*H181,2)</f>
        <v>0</v>
      </c>
      <c r="BL181" s="16" t="s">
        <v>204</v>
      </c>
      <c r="BM181" s="211" t="s">
        <v>280</v>
      </c>
    </row>
    <row r="182" spans="2:63" s="11" customFormat="1" ht="25.95" customHeight="1">
      <c r="B182" s="186"/>
      <c r="C182" s="187"/>
      <c r="D182" s="188" t="s">
        <v>76</v>
      </c>
      <c r="E182" s="189" t="s">
        <v>281</v>
      </c>
      <c r="F182" s="189" t="s">
        <v>282</v>
      </c>
      <c r="G182" s="187"/>
      <c r="H182" s="187"/>
      <c r="I182" s="190"/>
      <c r="J182" s="191">
        <f>BK182</f>
        <v>0</v>
      </c>
      <c r="K182" s="187"/>
      <c r="L182" s="192"/>
      <c r="M182" s="193"/>
      <c r="N182" s="194"/>
      <c r="O182" s="194"/>
      <c r="P182" s="195">
        <f>SUM(P183:P185)</f>
        <v>0</v>
      </c>
      <c r="Q182" s="194"/>
      <c r="R182" s="195">
        <f>SUM(R183:R185)</f>
        <v>0</v>
      </c>
      <c r="S182" s="194"/>
      <c r="T182" s="196">
        <f>SUM(T183:T185)</f>
        <v>0.8300000000000001</v>
      </c>
      <c r="AR182" s="197" t="s">
        <v>86</v>
      </c>
      <c r="AT182" s="198" t="s">
        <v>76</v>
      </c>
      <c r="AU182" s="198" t="s">
        <v>77</v>
      </c>
      <c r="AY182" s="197" t="s">
        <v>161</v>
      </c>
      <c r="BK182" s="199">
        <f>SUM(BK183:BK185)</f>
        <v>0</v>
      </c>
    </row>
    <row r="183" spans="1:65" s="2" customFormat="1" ht="16.5" customHeight="1">
      <c r="A183" s="33"/>
      <c r="B183" s="34"/>
      <c r="C183" s="200" t="s">
        <v>283</v>
      </c>
      <c r="D183" s="200" t="s">
        <v>162</v>
      </c>
      <c r="E183" s="201" t="s">
        <v>284</v>
      </c>
      <c r="F183" s="202" t="s">
        <v>285</v>
      </c>
      <c r="G183" s="203" t="s">
        <v>286</v>
      </c>
      <c r="H183" s="204">
        <v>1</v>
      </c>
      <c r="I183" s="205"/>
      <c r="J183" s="206">
        <f>ROUND(I183*H183,2)</f>
        <v>0</v>
      </c>
      <c r="K183" s="202" t="s">
        <v>166</v>
      </c>
      <c r="L183" s="38"/>
      <c r="M183" s="207" t="s">
        <v>1</v>
      </c>
      <c r="N183" s="208" t="s">
        <v>42</v>
      </c>
      <c r="O183" s="70"/>
      <c r="P183" s="209">
        <f>O183*H183</f>
        <v>0</v>
      </c>
      <c r="Q183" s="209">
        <v>0</v>
      </c>
      <c r="R183" s="209">
        <f>Q183*H183</f>
        <v>0</v>
      </c>
      <c r="S183" s="209">
        <v>0.035</v>
      </c>
      <c r="T183" s="210">
        <f>S183*H183</f>
        <v>0.035</v>
      </c>
      <c r="U183" s="33"/>
      <c r="V183" s="33"/>
      <c r="W183" s="33"/>
      <c r="X183" s="33"/>
      <c r="Y183" s="33"/>
      <c r="Z183" s="33"/>
      <c r="AA183" s="33"/>
      <c r="AB183" s="33"/>
      <c r="AC183" s="33"/>
      <c r="AD183" s="33"/>
      <c r="AE183" s="33"/>
      <c r="AR183" s="211" t="s">
        <v>204</v>
      </c>
      <c r="AT183" s="211" t="s">
        <v>162</v>
      </c>
      <c r="AU183" s="211" t="s">
        <v>84</v>
      </c>
      <c r="AY183" s="16" t="s">
        <v>161</v>
      </c>
      <c r="BE183" s="212">
        <f>IF(N183="základní",J183,0)</f>
        <v>0</v>
      </c>
      <c r="BF183" s="212">
        <f>IF(N183="snížená",J183,0)</f>
        <v>0</v>
      </c>
      <c r="BG183" s="212">
        <f>IF(N183="zákl. přenesená",J183,0)</f>
        <v>0</v>
      </c>
      <c r="BH183" s="212">
        <f>IF(N183="sníž. přenesená",J183,0)</f>
        <v>0</v>
      </c>
      <c r="BI183" s="212">
        <f>IF(N183="nulová",J183,0)</f>
        <v>0</v>
      </c>
      <c r="BJ183" s="16" t="s">
        <v>84</v>
      </c>
      <c r="BK183" s="212">
        <f>ROUND(I183*H183,2)</f>
        <v>0</v>
      </c>
      <c r="BL183" s="16" t="s">
        <v>204</v>
      </c>
      <c r="BM183" s="211" t="s">
        <v>287</v>
      </c>
    </row>
    <row r="184" spans="1:65" s="2" customFormat="1" ht="16.5" customHeight="1">
      <c r="A184" s="33"/>
      <c r="B184" s="34"/>
      <c r="C184" s="200" t="s">
        <v>288</v>
      </c>
      <c r="D184" s="200" t="s">
        <v>162</v>
      </c>
      <c r="E184" s="201" t="s">
        <v>289</v>
      </c>
      <c r="F184" s="202" t="s">
        <v>290</v>
      </c>
      <c r="G184" s="203" t="s">
        <v>286</v>
      </c>
      <c r="H184" s="204">
        <v>1</v>
      </c>
      <c r="I184" s="205"/>
      <c r="J184" s="206">
        <f>ROUND(I184*H184,2)</f>
        <v>0</v>
      </c>
      <c r="K184" s="202" t="s">
        <v>166</v>
      </c>
      <c r="L184" s="38"/>
      <c r="M184" s="207" t="s">
        <v>1</v>
      </c>
      <c r="N184" s="208" t="s">
        <v>42</v>
      </c>
      <c r="O184" s="70"/>
      <c r="P184" s="209">
        <f>O184*H184</f>
        <v>0</v>
      </c>
      <c r="Q184" s="209">
        <v>0</v>
      </c>
      <c r="R184" s="209">
        <f>Q184*H184</f>
        <v>0</v>
      </c>
      <c r="S184" s="209">
        <v>0.27</v>
      </c>
      <c r="T184" s="210">
        <f>S184*H184</f>
        <v>0.27</v>
      </c>
      <c r="U184" s="33"/>
      <c r="V184" s="33"/>
      <c r="W184" s="33"/>
      <c r="X184" s="33"/>
      <c r="Y184" s="33"/>
      <c r="Z184" s="33"/>
      <c r="AA184" s="33"/>
      <c r="AB184" s="33"/>
      <c r="AC184" s="33"/>
      <c r="AD184" s="33"/>
      <c r="AE184" s="33"/>
      <c r="AR184" s="211" t="s">
        <v>204</v>
      </c>
      <c r="AT184" s="211" t="s">
        <v>162</v>
      </c>
      <c r="AU184" s="211" t="s">
        <v>84</v>
      </c>
      <c r="AY184" s="16" t="s">
        <v>161</v>
      </c>
      <c r="BE184" s="212">
        <f>IF(N184="základní",J184,0)</f>
        <v>0</v>
      </c>
      <c r="BF184" s="212">
        <f>IF(N184="snížená",J184,0)</f>
        <v>0</v>
      </c>
      <c r="BG184" s="212">
        <f>IF(N184="zákl. přenesená",J184,0)</f>
        <v>0</v>
      </c>
      <c r="BH184" s="212">
        <f>IF(N184="sníž. přenesená",J184,0)</f>
        <v>0</v>
      </c>
      <c r="BI184" s="212">
        <f>IF(N184="nulová",J184,0)</f>
        <v>0</v>
      </c>
      <c r="BJ184" s="16" t="s">
        <v>84</v>
      </c>
      <c r="BK184" s="212">
        <f>ROUND(I184*H184,2)</f>
        <v>0</v>
      </c>
      <c r="BL184" s="16" t="s">
        <v>204</v>
      </c>
      <c r="BM184" s="211" t="s">
        <v>291</v>
      </c>
    </row>
    <row r="185" spans="1:65" s="2" customFormat="1" ht="16.5" customHeight="1">
      <c r="A185" s="33"/>
      <c r="B185" s="34"/>
      <c r="C185" s="200" t="s">
        <v>292</v>
      </c>
      <c r="D185" s="200" t="s">
        <v>162</v>
      </c>
      <c r="E185" s="201" t="s">
        <v>293</v>
      </c>
      <c r="F185" s="202" t="s">
        <v>294</v>
      </c>
      <c r="G185" s="203" t="s">
        <v>241</v>
      </c>
      <c r="H185" s="204">
        <v>10.5</v>
      </c>
      <c r="I185" s="205"/>
      <c r="J185" s="206">
        <f>ROUND(I185*H185,2)</f>
        <v>0</v>
      </c>
      <c r="K185" s="202" t="s">
        <v>166</v>
      </c>
      <c r="L185" s="38"/>
      <c r="M185" s="207" t="s">
        <v>1</v>
      </c>
      <c r="N185" s="208" t="s">
        <v>42</v>
      </c>
      <c r="O185" s="70"/>
      <c r="P185" s="209">
        <f>O185*H185</f>
        <v>0</v>
      </c>
      <c r="Q185" s="209">
        <v>0</v>
      </c>
      <c r="R185" s="209">
        <f>Q185*H185</f>
        <v>0</v>
      </c>
      <c r="S185" s="209">
        <v>0.05</v>
      </c>
      <c r="T185" s="210">
        <f>S185*H185</f>
        <v>0.525</v>
      </c>
      <c r="U185" s="33"/>
      <c r="V185" s="33"/>
      <c r="W185" s="33"/>
      <c r="X185" s="33"/>
      <c r="Y185" s="33"/>
      <c r="Z185" s="33"/>
      <c r="AA185" s="33"/>
      <c r="AB185" s="33"/>
      <c r="AC185" s="33"/>
      <c r="AD185" s="33"/>
      <c r="AE185" s="33"/>
      <c r="AR185" s="211" t="s">
        <v>204</v>
      </c>
      <c r="AT185" s="211" t="s">
        <v>162</v>
      </c>
      <c r="AU185" s="211" t="s">
        <v>84</v>
      </c>
      <c r="AY185" s="16" t="s">
        <v>161</v>
      </c>
      <c r="BE185" s="212">
        <f>IF(N185="základní",J185,0)</f>
        <v>0</v>
      </c>
      <c r="BF185" s="212">
        <f>IF(N185="snížená",J185,0)</f>
        <v>0</v>
      </c>
      <c r="BG185" s="212">
        <f>IF(N185="zákl. přenesená",J185,0)</f>
        <v>0</v>
      </c>
      <c r="BH185" s="212">
        <f>IF(N185="sníž. přenesená",J185,0)</f>
        <v>0</v>
      </c>
      <c r="BI185" s="212">
        <f>IF(N185="nulová",J185,0)</f>
        <v>0</v>
      </c>
      <c r="BJ185" s="16" t="s">
        <v>84</v>
      </c>
      <c r="BK185" s="212">
        <f>ROUND(I185*H185,2)</f>
        <v>0</v>
      </c>
      <c r="BL185" s="16" t="s">
        <v>204</v>
      </c>
      <c r="BM185" s="211" t="s">
        <v>295</v>
      </c>
    </row>
    <row r="186" spans="2:63" s="11" customFormat="1" ht="25.95" customHeight="1">
      <c r="B186" s="186"/>
      <c r="C186" s="187"/>
      <c r="D186" s="188" t="s">
        <v>76</v>
      </c>
      <c r="E186" s="189" t="s">
        <v>296</v>
      </c>
      <c r="F186" s="189" t="s">
        <v>297</v>
      </c>
      <c r="G186" s="187"/>
      <c r="H186" s="187"/>
      <c r="I186" s="190"/>
      <c r="J186" s="191">
        <f>BK186</f>
        <v>0</v>
      </c>
      <c r="K186" s="187"/>
      <c r="L186" s="192"/>
      <c r="M186" s="193"/>
      <c r="N186" s="194"/>
      <c r="O186" s="194"/>
      <c r="P186" s="195">
        <f>SUM(P187:P189)</f>
        <v>0</v>
      </c>
      <c r="Q186" s="194"/>
      <c r="R186" s="195">
        <f>SUM(R187:R189)</f>
        <v>0</v>
      </c>
      <c r="S186" s="194"/>
      <c r="T186" s="196">
        <f>SUM(T187:T189)</f>
        <v>6.177599999999999</v>
      </c>
      <c r="AR186" s="197" t="s">
        <v>86</v>
      </c>
      <c r="AT186" s="198" t="s">
        <v>76</v>
      </c>
      <c r="AU186" s="198" t="s">
        <v>77</v>
      </c>
      <c r="AY186" s="197" t="s">
        <v>161</v>
      </c>
      <c r="BK186" s="199">
        <f>SUM(BK187:BK189)</f>
        <v>0</v>
      </c>
    </row>
    <row r="187" spans="1:65" s="2" customFormat="1" ht="16.5" customHeight="1">
      <c r="A187" s="33"/>
      <c r="B187" s="34"/>
      <c r="C187" s="200" t="s">
        <v>298</v>
      </c>
      <c r="D187" s="200" t="s">
        <v>162</v>
      </c>
      <c r="E187" s="201" t="s">
        <v>299</v>
      </c>
      <c r="F187" s="202" t="s">
        <v>300</v>
      </c>
      <c r="G187" s="203" t="s">
        <v>124</v>
      </c>
      <c r="H187" s="204">
        <v>343.2</v>
      </c>
      <c r="I187" s="205"/>
      <c r="J187" s="206">
        <f>ROUND(I187*H187,2)</f>
        <v>0</v>
      </c>
      <c r="K187" s="202" t="s">
        <v>166</v>
      </c>
      <c r="L187" s="38"/>
      <c r="M187" s="207" t="s">
        <v>1</v>
      </c>
      <c r="N187" s="208" t="s">
        <v>42</v>
      </c>
      <c r="O187" s="70"/>
      <c r="P187" s="209">
        <f>O187*H187</f>
        <v>0</v>
      </c>
      <c r="Q187" s="209">
        <v>0</v>
      </c>
      <c r="R187" s="209">
        <f>Q187*H187</f>
        <v>0</v>
      </c>
      <c r="S187" s="209">
        <v>0.018</v>
      </c>
      <c r="T187" s="210">
        <f>S187*H187</f>
        <v>6.177599999999999</v>
      </c>
      <c r="U187" s="33"/>
      <c r="V187" s="33"/>
      <c r="W187" s="33"/>
      <c r="X187" s="33"/>
      <c r="Y187" s="33"/>
      <c r="Z187" s="33"/>
      <c r="AA187" s="33"/>
      <c r="AB187" s="33"/>
      <c r="AC187" s="33"/>
      <c r="AD187" s="33"/>
      <c r="AE187" s="33"/>
      <c r="AR187" s="211" t="s">
        <v>204</v>
      </c>
      <c r="AT187" s="211" t="s">
        <v>162</v>
      </c>
      <c r="AU187" s="211" t="s">
        <v>84</v>
      </c>
      <c r="AY187" s="16" t="s">
        <v>161</v>
      </c>
      <c r="BE187" s="212">
        <f>IF(N187="základní",J187,0)</f>
        <v>0</v>
      </c>
      <c r="BF187" s="212">
        <f>IF(N187="snížená",J187,0)</f>
        <v>0</v>
      </c>
      <c r="BG187" s="212">
        <f>IF(N187="zákl. přenesená",J187,0)</f>
        <v>0</v>
      </c>
      <c r="BH187" s="212">
        <f>IF(N187="sníž. přenesená",J187,0)</f>
        <v>0</v>
      </c>
      <c r="BI187" s="212">
        <f>IF(N187="nulová",J187,0)</f>
        <v>0</v>
      </c>
      <c r="BJ187" s="16" t="s">
        <v>84</v>
      </c>
      <c r="BK187" s="212">
        <f>ROUND(I187*H187,2)</f>
        <v>0</v>
      </c>
      <c r="BL187" s="16" t="s">
        <v>204</v>
      </c>
      <c r="BM187" s="211" t="s">
        <v>301</v>
      </c>
    </row>
    <row r="188" spans="2:51" s="12" customFormat="1" ht="12">
      <c r="B188" s="213"/>
      <c r="C188" s="214"/>
      <c r="D188" s="215" t="s">
        <v>169</v>
      </c>
      <c r="E188" s="216" t="s">
        <v>1</v>
      </c>
      <c r="F188" s="217" t="s">
        <v>302</v>
      </c>
      <c r="G188" s="214"/>
      <c r="H188" s="216" t="s">
        <v>1</v>
      </c>
      <c r="I188" s="218"/>
      <c r="J188" s="214"/>
      <c r="K188" s="214"/>
      <c r="L188" s="219"/>
      <c r="M188" s="220"/>
      <c r="N188" s="221"/>
      <c r="O188" s="221"/>
      <c r="P188" s="221"/>
      <c r="Q188" s="221"/>
      <c r="R188" s="221"/>
      <c r="S188" s="221"/>
      <c r="T188" s="222"/>
      <c r="AT188" s="223" t="s">
        <v>169</v>
      </c>
      <c r="AU188" s="223" t="s">
        <v>84</v>
      </c>
      <c r="AV188" s="12" t="s">
        <v>84</v>
      </c>
      <c r="AW188" s="12" t="s">
        <v>33</v>
      </c>
      <c r="AX188" s="12" t="s">
        <v>77</v>
      </c>
      <c r="AY188" s="223" t="s">
        <v>161</v>
      </c>
    </row>
    <row r="189" spans="2:51" s="13" customFormat="1" ht="12">
      <c r="B189" s="224"/>
      <c r="C189" s="225"/>
      <c r="D189" s="215" t="s">
        <v>169</v>
      </c>
      <c r="E189" s="226" t="s">
        <v>1</v>
      </c>
      <c r="F189" s="227" t="s">
        <v>303</v>
      </c>
      <c r="G189" s="225"/>
      <c r="H189" s="228">
        <v>343.2</v>
      </c>
      <c r="I189" s="229"/>
      <c r="J189" s="225"/>
      <c r="K189" s="225"/>
      <c r="L189" s="230"/>
      <c r="M189" s="231"/>
      <c r="N189" s="232"/>
      <c r="O189" s="232"/>
      <c r="P189" s="232"/>
      <c r="Q189" s="232"/>
      <c r="R189" s="232"/>
      <c r="S189" s="232"/>
      <c r="T189" s="233"/>
      <c r="AT189" s="234" t="s">
        <v>169</v>
      </c>
      <c r="AU189" s="234" t="s">
        <v>84</v>
      </c>
      <c r="AV189" s="13" t="s">
        <v>86</v>
      </c>
      <c r="AW189" s="13" t="s">
        <v>33</v>
      </c>
      <c r="AX189" s="13" t="s">
        <v>84</v>
      </c>
      <c r="AY189" s="234" t="s">
        <v>161</v>
      </c>
    </row>
    <row r="190" spans="2:63" s="11" customFormat="1" ht="25.95" customHeight="1">
      <c r="B190" s="186"/>
      <c r="C190" s="187"/>
      <c r="D190" s="188" t="s">
        <v>76</v>
      </c>
      <c r="E190" s="189" t="s">
        <v>304</v>
      </c>
      <c r="F190" s="189" t="s">
        <v>305</v>
      </c>
      <c r="G190" s="187"/>
      <c r="H190" s="187"/>
      <c r="I190" s="190"/>
      <c r="J190" s="191">
        <f>BK190</f>
        <v>0</v>
      </c>
      <c r="K190" s="187"/>
      <c r="L190" s="192"/>
      <c r="M190" s="193"/>
      <c r="N190" s="194"/>
      <c r="O190" s="194"/>
      <c r="P190" s="195">
        <f>P191</f>
        <v>0</v>
      </c>
      <c r="Q190" s="194"/>
      <c r="R190" s="195">
        <f>R191</f>
        <v>0</v>
      </c>
      <c r="S190" s="194"/>
      <c r="T190" s="196">
        <f>T191</f>
        <v>0</v>
      </c>
      <c r="AR190" s="197" t="s">
        <v>167</v>
      </c>
      <c r="AT190" s="198" t="s">
        <v>76</v>
      </c>
      <c r="AU190" s="198" t="s">
        <v>77</v>
      </c>
      <c r="AY190" s="197" t="s">
        <v>161</v>
      </c>
      <c r="BK190" s="199">
        <f>BK191</f>
        <v>0</v>
      </c>
    </row>
    <row r="191" spans="1:65" s="2" customFormat="1" ht="16.5" customHeight="1">
      <c r="A191" s="33"/>
      <c r="B191" s="34"/>
      <c r="C191" s="200" t="s">
        <v>306</v>
      </c>
      <c r="D191" s="200" t="s">
        <v>162</v>
      </c>
      <c r="E191" s="201" t="s">
        <v>307</v>
      </c>
      <c r="F191" s="202" t="s">
        <v>308</v>
      </c>
      <c r="G191" s="203" t="s">
        <v>309</v>
      </c>
      <c r="H191" s="204">
        <v>43196</v>
      </c>
      <c r="I191" s="205"/>
      <c r="J191" s="206">
        <f>ROUND(I191*H191,2)</f>
        <v>0</v>
      </c>
      <c r="K191" s="202" t="s">
        <v>220</v>
      </c>
      <c r="L191" s="38"/>
      <c r="M191" s="246" t="s">
        <v>1</v>
      </c>
      <c r="N191" s="247" t="s">
        <v>42</v>
      </c>
      <c r="O191" s="248"/>
      <c r="P191" s="249">
        <f>O191*H191</f>
        <v>0</v>
      </c>
      <c r="Q191" s="249">
        <v>0</v>
      </c>
      <c r="R191" s="249">
        <f>Q191*H191</f>
        <v>0</v>
      </c>
      <c r="S191" s="249">
        <v>0</v>
      </c>
      <c r="T191" s="250">
        <f>S191*H191</f>
        <v>0</v>
      </c>
      <c r="U191" s="33"/>
      <c r="V191" s="33"/>
      <c r="W191" s="33"/>
      <c r="X191" s="33"/>
      <c r="Y191" s="33"/>
      <c r="Z191" s="33"/>
      <c r="AA191" s="33"/>
      <c r="AB191" s="33"/>
      <c r="AC191" s="33"/>
      <c r="AD191" s="33"/>
      <c r="AE191" s="33"/>
      <c r="AR191" s="211" t="s">
        <v>204</v>
      </c>
      <c r="AT191" s="211" t="s">
        <v>162</v>
      </c>
      <c r="AU191" s="211" t="s">
        <v>84</v>
      </c>
      <c r="AY191" s="16" t="s">
        <v>161</v>
      </c>
      <c r="BE191" s="212">
        <f>IF(N191="základní",J191,0)</f>
        <v>0</v>
      </c>
      <c r="BF191" s="212">
        <f>IF(N191="snížená",J191,0)</f>
        <v>0</v>
      </c>
      <c r="BG191" s="212">
        <f>IF(N191="zákl. přenesená",J191,0)</f>
        <v>0</v>
      </c>
      <c r="BH191" s="212">
        <f>IF(N191="sníž. přenesená",J191,0)</f>
        <v>0</v>
      </c>
      <c r="BI191" s="212">
        <f>IF(N191="nulová",J191,0)</f>
        <v>0</v>
      </c>
      <c r="BJ191" s="16" t="s">
        <v>84</v>
      </c>
      <c r="BK191" s="212">
        <f>ROUND(I191*H191,2)</f>
        <v>0</v>
      </c>
      <c r="BL191" s="16" t="s">
        <v>204</v>
      </c>
      <c r="BM191" s="211" t="s">
        <v>310</v>
      </c>
    </row>
    <row r="192" spans="1:31" s="2" customFormat="1" ht="6.9" customHeight="1">
      <c r="A192" s="33"/>
      <c r="B192" s="53"/>
      <c r="C192" s="54"/>
      <c r="D192" s="54"/>
      <c r="E192" s="54"/>
      <c r="F192" s="54"/>
      <c r="G192" s="54"/>
      <c r="H192" s="54"/>
      <c r="I192" s="158"/>
      <c r="J192" s="54"/>
      <c r="K192" s="54"/>
      <c r="L192" s="38"/>
      <c r="M192" s="33"/>
      <c r="O192" s="33"/>
      <c r="P192" s="33"/>
      <c r="Q192" s="33"/>
      <c r="R192" s="33"/>
      <c r="S192" s="33"/>
      <c r="T192" s="33"/>
      <c r="U192" s="33"/>
      <c r="V192" s="33"/>
      <c r="W192" s="33"/>
      <c r="X192" s="33"/>
      <c r="Y192" s="33"/>
      <c r="Z192" s="33"/>
      <c r="AA192" s="33"/>
      <c r="AB192" s="33"/>
      <c r="AC192" s="33"/>
      <c r="AD192" s="33"/>
      <c r="AE192" s="33"/>
    </row>
  </sheetData>
  <sheetProtection algorithmName="SHA-512" hashValue="BYvLnPchqcE+sSgxsAQn6aTNYBCURRos9F/QfP3oCLXUPTCvBHCMT+Qxnb+Wbi+JToEElb3Zyd2xpAAb7IxL6Q==" saltValue="J7LunJTpm6+I2+99cyzUFyKRrhAGgSTr4YF3/9Pl14Z/Kxs/NqqIKDDmUJP3jb60ivSwdKRhoKx08qiSsQgVoA==" spinCount="100000" sheet="1" objects="1" scenarios="1" formatColumns="0" formatRows="0" autoFilter="0"/>
  <autoFilter ref="C129:K191"/>
  <mergeCells count="12">
    <mergeCell ref="E122:H122"/>
    <mergeCell ref="L2:V2"/>
    <mergeCell ref="E85:H85"/>
    <mergeCell ref="E87:H87"/>
    <mergeCell ref="E89:H89"/>
    <mergeCell ref="E118:H118"/>
    <mergeCell ref="E120:H12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10"/>
  <sheetViews>
    <sheetView showGridLines="0" tabSelected="1" workbookViewId="0" topLeftCell="A112">
      <selection activeCell="I135" sqref="I135"/>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 customHeight="1">
      <c r="I2" s="114"/>
      <c r="L2" s="291"/>
      <c r="M2" s="291"/>
      <c r="N2" s="291"/>
      <c r="O2" s="291"/>
      <c r="P2" s="291"/>
      <c r="Q2" s="291"/>
      <c r="R2" s="291"/>
      <c r="S2" s="291"/>
      <c r="T2" s="291"/>
      <c r="U2" s="291"/>
      <c r="V2" s="291"/>
      <c r="AT2" s="16" t="s">
        <v>94</v>
      </c>
      <c r="AZ2" s="115" t="s">
        <v>311</v>
      </c>
      <c r="BA2" s="115" t="s">
        <v>123</v>
      </c>
      <c r="BB2" s="115" t="s">
        <v>124</v>
      </c>
      <c r="BC2" s="115" t="s">
        <v>312</v>
      </c>
      <c r="BD2" s="115" t="s">
        <v>86</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2:12" s="1" customFormat="1" ht="12" customHeight="1">
      <c r="B8" s="19"/>
      <c r="D8" s="121" t="s">
        <v>127</v>
      </c>
      <c r="I8" s="114"/>
      <c r="L8" s="19"/>
    </row>
    <row r="9" spans="1:31" s="2" customFormat="1" ht="16.5" customHeight="1">
      <c r="A9" s="33"/>
      <c r="B9" s="38"/>
      <c r="C9" s="33"/>
      <c r="D9" s="33"/>
      <c r="E9" s="319" t="s">
        <v>128</v>
      </c>
      <c r="F9" s="321"/>
      <c r="G9" s="321"/>
      <c r="H9" s="321"/>
      <c r="I9" s="122"/>
      <c r="J9" s="33"/>
      <c r="K9" s="33"/>
      <c r="L9" s="50"/>
      <c r="S9" s="33"/>
      <c r="T9" s="33"/>
      <c r="U9" s="33"/>
      <c r="V9" s="33"/>
      <c r="W9" s="33"/>
      <c r="X9" s="33"/>
      <c r="Y9" s="33"/>
      <c r="Z9" s="33"/>
      <c r="AA9" s="33"/>
      <c r="AB9" s="33"/>
      <c r="AC9" s="33"/>
      <c r="AD9" s="33"/>
      <c r="AE9" s="33"/>
    </row>
    <row r="10" spans="1:31" s="2" customFormat="1" ht="12" customHeight="1">
      <c r="A10" s="33"/>
      <c r="B10" s="38"/>
      <c r="C10" s="33"/>
      <c r="D10" s="121" t="s">
        <v>129</v>
      </c>
      <c r="E10" s="33"/>
      <c r="F10" s="33"/>
      <c r="G10" s="33"/>
      <c r="H10" s="33"/>
      <c r="I10" s="122"/>
      <c r="J10" s="33"/>
      <c r="K10" s="33"/>
      <c r="L10" s="50"/>
      <c r="S10" s="33"/>
      <c r="T10" s="33"/>
      <c r="U10" s="33"/>
      <c r="V10" s="33"/>
      <c r="W10" s="33"/>
      <c r="X10" s="33"/>
      <c r="Y10" s="33"/>
      <c r="Z10" s="33"/>
      <c r="AA10" s="33"/>
      <c r="AB10" s="33"/>
      <c r="AC10" s="33"/>
      <c r="AD10" s="33"/>
      <c r="AE10" s="33"/>
    </row>
    <row r="11" spans="1:31" s="2" customFormat="1" ht="16.5" customHeight="1">
      <c r="A11" s="33"/>
      <c r="B11" s="38"/>
      <c r="C11" s="33"/>
      <c r="D11" s="33"/>
      <c r="E11" s="322" t="s">
        <v>313</v>
      </c>
      <c r="F11" s="321"/>
      <c r="G11" s="321"/>
      <c r="H11" s="321"/>
      <c r="I11" s="122"/>
      <c r="J11" s="33"/>
      <c r="K11" s="33"/>
      <c r="L11" s="50"/>
      <c r="S11" s="33"/>
      <c r="T11" s="33"/>
      <c r="U11" s="33"/>
      <c r="V11" s="33"/>
      <c r="W11" s="33"/>
      <c r="X11" s="33"/>
      <c r="Y11" s="33"/>
      <c r="Z11" s="33"/>
      <c r="AA11" s="33"/>
      <c r="AB11" s="33"/>
      <c r="AC11" s="33"/>
      <c r="AD11" s="33"/>
      <c r="AE11" s="33"/>
    </row>
    <row r="12" spans="1:31" s="2" customFormat="1" ht="12">
      <c r="A12" s="33"/>
      <c r="B12" s="38"/>
      <c r="C12" s="33"/>
      <c r="D12" s="33"/>
      <c r="E12" s="33"/>
      <c r="F12" s="33"/>
      <c r="G12" s="33"/>
      <c r="H12" s="33"/>
      <c r="I12" s="122"/>
      <c r="J12" s="33"/>
      <c r="K12" s="33"/>
      <c r="L12" s="50"/>
      <c r="S12" s="33"/>
      <c r="T12" s="33"/>
      <c r="U12" s="33"/>
      <c r="V12" s="33"/>
      <c r="W12" s="33"/>
      <c r="X12" s="33"/>
      <c r="Y12" s="33"/>
      <c r="Z12" s="33"/>
      <c r="AA12" s="33"/>
      <c r="AB12" s="33"/>
      <c r="AC12" s="33"/>
      <c r="AD12" s="33"/>
      <c r="AE12" s="33"/>
    </row>
    <row r="13" spans="1:31" s="2" customFormat="1" ht="12" customHeight="1">
      <c r="A13" s="33"/>
      <c r="B13" s="38"/>
      <c r="C13" s="33"/>
      <c r="D13" s="121" t="s">
        <v>19</v>
      </c>
      <c r="E13" s="33"/>
      <c r="F13" s="109" t="s">
        <v>1</v>
      </c>
      <c r="G13" s="33"/>
      <c r="H13" s="33"/>
      <c r="I13" s="123" t="s">
        <v>20</v>
      </c>
      <c r="J13" s="109" t="s">
        <v>1</v>
      </c>
      <c r="K13" s="33"/>
      <c r="L13" s="50"/>
      <c r="S13" s="33"/>
      <c r="T13" s="33"/>
      <c r="U13" s="33"/>
      <c r="V13" s="33"/>
      <c r="W13" s="33"/>
      <c r="X13" s="33"/>
      <c r="Y13" s="33"/>
      <c r="Z13" s="33"/>
      <c r="AA13" s="33"/>
      <c r="AB13" s="33"/>
      <c r="AC13" s="33"/>
      <c r="AD13" s="33"/>
      <c r="AE13" s="33"/>
    </row>
    <row r="14" spans="1:31" s="2" customFormat="1" ht="12" customHeight="1">
      <c r="A14" s="33"/>
      <c r="B14" s="38"/>
      <c r="C14" s="33"/>
      <c r="D14" s="121" t="s">
        <v>21</v>
      </c>
      <c r="E14" s="33"/>
      <c r="F14" s="109" t="s">
        <v>22</v>
      </c>
      <c r="G14" s="33"/>
      <c r="H14" s="33"/>
      <c r="I14" s="123" t="s">
        <v>23</v>
      </c>
      <c r="J14" s="124" t="str">
        <f>'Rekapitulace stavby'!AN8</f>
        <v>11. 9. 2019</v>
      </c>
      <c r="K14" s="33"/>
      <c r="L14" s="50"/>
      <c r="S14" s="33"/>
      <c r="T14" s="33"/>
      <c r="U14" s="33"/>
      <c r="V14" s="33"/>
      <c r="W14" s="33"/>
      <c r="X14" s="33"/>
      <c r="Y14" s="33"/>
      <c r="Z14" s="33"/>
      <c r="AA14" s="33"/>
      <c r="AB14" s="33"/>
      <c r="AC14" s="33"/>
      <c r="AD14" s="33"/>
      <c r="AE14" s="33"/>
    </row>
    <row r="15" spans="1:31" s="2" customFormat="1" ht="10.8" customHeight="1">
      <c r="A15" s="33"/>
      <c r="B15" s="38"/>
      <c r="C15" s="33"/>
      <c r="D15" s="33"/>
      <c r="E15" s="33"/>
      <c r="F15" s="33"/>
      <c r="G15" s="33"/>
      <c r="H15" s="33"/>
      <c r="I15" s="122"/>
      <c r="J15" s="33"/>
      <c r="K15" s="33"/>
      <c r="L15" s="50"/>
      <c r="S15" s="33"/>
      <c r="T15" s="33"/>
      <c r="U15" s="33"/>
      <c r="V15" s="33"/>
      <c r="W15" s="33"/>
      <c r="X15" s="33"/>
      <c r="Y15" s="33"/>
      <c r="Z15" s="33"/>
      <c r="AA15" s="33"/>
      <c r="AB15" s="33"/>
      <c r="AC15" s="33"/>
      <c r="AD15" s="33"/>
      <c r="AE15" s="33"/>
    </row>
    <row r="16" spans="1:31" s="2" customFormat="1" ht="12" customHeight="1">
      <c r="A16" s="33"/>
      <c r="B16" s="38"/>
      <c r="C16" s="33"/>
      <c r="D16" s="121" t="s">
        <v>25</v>
      </c>
      <c r="E16" s="33"/>
      <c r="F16" s="33"/>
      <c r="G16" s="33"/>
      <c r="H16" s="33"/>
      <c r="I16" s="123" t="s">
        <v>26</v>
      </c>
      <c r="J16" s="109" t="s">
        <v>1</v>
      </c>
      <c r="K16" s="33"/>
      <c r="L16" s="50"/>
      <c r="S16" s="33"/>
      <c r="T16" s="33"/>
      <c r="U16" s="33"/>
      <c r="V16" s="33"/>
      <c r="W16" s="33"/>
      <c r="X16" s="33"/>
      <c r="Y16" s="33"/>
      <c r="Z16" s="33"/>
      <c r="AA16" s="33"/>
      <c r="AB16" s="33"/>
      <c r="AC16" s="33"/>
      <c r="AD16" s="33"/>
      <c r="AE16" s="33"/>
    </row>
    <row r="17" spans="1:31" s="2" customFormat="1" ht="18" customHeight="1">
      <c r="A17" s="33"/>
      <c r="B17" s="38"/>
      <c r="C17" s="33"/>
      <c r="D17" s="33"/>
      <c r="E17" s="109" t="s">
        <v>27</v>
      </c>
      <c r="F17" s="33"/>
      <c r="G17" s="33"/>
      <c r="H17" s="33"/>
      <c r="I17" s="123" t="s">
        <v>28</v>
      </c>
      <c r="J17" s="109" t="s">
        <v>1</v>
      </c>
      <c r="K17" s="33"/>
      <c r="L17" s="50"/>
      <c r="S17" s="33"/>
      <c r="T17" s="33"/>
      <c r="U17" s="33"/>
      <c r="V17" s="33"/>
      <c r="W17" s="33"/>
      <c r="X17" s="33"/>
      <c r="Y17" s="33"/>
      <c r="Z17" s="33"/>
      <c r="AA17" s="33"/>
      <c r="AB17" s="33"/>
      <c r="AC17" s="33"/>
      <c r="AD17" s="33"/>
      <c r="AE17" s="33"/>
    </row>
    <row r="18" spans="1:31" s="2" customFormat="1" ht="6.9" customHeight="1">
      <c r="A18" s="33"/>
      <c r="B18" s="38"/>
      <c r="C18" s="33"/>
      <c r="D18" s="33"/>
      <c r="E18" s="33"/>
      <c r="F18" s="33"/>
      <c r="G18" s="33"/>
      <c r="H18" s="33"/>
      <c r="I18" s="122"/>
      <c r="J18" s="33"/>
      <c r="K18" s="33"/>
      <c r="L18" s="50"/>
      <c r="S18" s="33"/>
      <c r="T18" s="33"/>
      <c r="U18" s="33"/>
      <c r="V18" s="33"/>
      <c r="W18" s="33"/>
      <c r="X18" s="33"/>
      <c r="Y18" s="33"/>
      <c r="Z18" s="33"/>
      <c r="AA18" s="33"/>
      <c r="AB18" s="33"/>
      <c r="AC18" s="33"/>
      <c r="AD18" s="33"/>
      <c r="AE18" s="33"/>
    </row>
    <row r="19" spans="1:31" s="2" customFormat="1" ht="12" customHeight="1">
      <c r="A19" s="33"/>
      <c r="B19" s="38"/>
      <c r="C19" s="33"/>
      <c r="D19" s="121" t="s">
        <v>29</v>
      </c>
      <c r="E19" s="33"/>
      <c r="F19" s="33"/>
      <c r="G19" s="33"/>
      <c r="H19" s="33"/>
      <c r="I19" s="123" t="s">
        <v>26</v>
      </c>
      <c r="J19" s="29" t="str">
        <f>'Rekapitulace stavby'!AN13</f>
        <v>Vyplň údaj</v>
      </c>
      <c r="K19" s="33"/>
      <c r="L19" s="50"/>
      <c r="S19" s="33"/>
      <c r="T19" s="33"/>
      <c r="U19" s="33"/>
      <c r="V19" s="33"/>
      <c r="W19" s="33"/>
      <c r="X19" s="33"/>
      <c r="Y19" s="33"/>
      <c r="Z19" s="33"/>
      <c r="AA19" s="33"/>
      <c r="AB19" s="33"/>
      <c r="AC19" s="33"/>
      <c r="AD19" s="33"/>
      <c r="AE19" s="33"/>
    </row>
    <row r="20" spans="1:31" s="2" customFormat="1" ht="18" customHeight="1">
      <c r="A20" s="33"/>
      <c r="B20" s="38"/>
      <c r="C20" s="33"/>
      <c r="D20" s="33"/>
      <c r="E20" s="323" t="str">
        <f>'Rekapitulace stavby'!E14</f>
        <v>Vyplň údaj</v>
      </c>
      <c r="F20" s="324"/>
      <c r="G20" s="324"/>
      <c r="H20" s="324"/>
      <c r="I20" s="123" t="s">
        <v>28</v>
      </c>
      <c r="J20" s="29" t="str">
        <f>'Rekapitulace stavby'!AN14</f>
        <v>Vyplň údaj</v>
      </c>
      <c r="K20" s="33"/>
      <c r="L20" s="50"/>
      <c r="S20" s="33"/>
      <c r="T20" s="33"/>
      <c r="U20" s="33"/>
      <c r="V20" s="33"/>
      <c r="W20" s="33"/>
      <c r="X20" s="33"/>
      <c r="Y20" s="33"/>
      <c r="Z20" s="33"/>
      <c r="AA20" s="33"/>
      <c r="AB20" s="33"/>
      <c r="AC20" s="33"/>
      <c r="AD20" s="33"/>
      <c r="AE20" s="33"/>
    </row>
    <row r="21" spans="1:31" s="2" customFormat="1" ht="6.9" customHeight="1">
      <c r="A21" s="33"/>
      <c r="B21" s="38"/>
      <c r="C21" s="33"/>
      <c r="D21" s="33"/>
      <c r="E21" s="33"/>
      <c r="F21" s="33"/>
      <c r="G21" s="33"/>
      <c r="H21" s="33"/>
      <c r="I21" s="122"/>
      <c r="J21" s="33"/>
      <c r="K21" s="33"/>
      <c r="L21" s="50"/>
      <c r="S21" s="33"/>
      <c r="T21" s="33"/>
      <c r="U21" s="33"/>
      <c r="V21" s="33"/>
      <c r="W21" s="33"/>
      <c r="X21" s="33"/>
      <c r="Y21" s="33"/>
      <c r="Z21" s="33"/>
      <c r="AA21" s="33"/>
      <c r="AB21" s="33"/>
      <c r="AC21" s="33"/>
      <c r="AD21" s="33"/>
      <c r="AE21" s="33"/>
    </row>
    <row r="22" spans="1:31" s="2" customFormat="1" ht="12" customHeight="1">
      <c r="A22" s="33"/>
      <c r="B22" s="38"/>
      <c r="C22" s="33"/>
      <c r="D22" s="121" t="s">
        <v>31</v>
      </c>
      <c r="E22" s="33"/>
      <c r="F22" s="33"/>
      <c r="G22" s="33"/>
      <c r="H22" s="33"/>
      <c r="I22" s="123" t="s">
        <v>26</v>
      </c>
      <c r="J22" s="109" t="s">
        <v>1</v>
      </c>
      <c r="K22" s="33"/>
      <c r="L22" s="50"/>
      <c r="S22" s="33"/>
      <c r="T22" s="33"/>
      <c r="U22" s="33"/>
      <c r="V22" s="33"/>
      <c r="W22" s="33"/>
      <c r="X22" s="33"/>
      <c r="Y22" s="33"/>
      <c r="Z22" s="33"/>
      <c r="AA22" s="33"/>
      <c r="AB22" s="33"/>
      <c r="AC22" s="33"/>
      <c r="AD22" s="33"/>
      <c r="AE22" s="33"/>
    </row>
    <row r="23" spans="1:31" s="2" customFormat="1" ht="18" customHeight="1">
      <c r="A23" s="33"/>
      <c r="B23" s="38"/>
      <c r="C23" s="33"/>
      <c r="D23" s="33"/>
      <c r="E23" s="109" t="s">
        <v>32</v>
      </c>
      <c r="F23" s="33"/>
      <c r="G23" s="33"/>
      <c r="H23" s="33"/>
      <c r="I23" s="123" t="s">
        <v>28</v>
      </c>
      <c r="J23" s="109" t="s">
        <v>1</v>
      </c>
      <c r="K23" s="33"/>
      <c r="L23" s="50"/>
      <c r="S23" s="33"/>
      <c r="T23" s="33"/>
      <c r="U23" s="33"/>
      <c r="V23" s="33"/>
      <c r="W23" s="33"/>
      <c r="X23" s="33"/>
      <c r="Y23" s="33"/>
      <c r="Z23" s="33"/>
      <c r="AA23" s="33"/>
      <c r="AB23" s="33"/>
      <c r="AC23" s="33"/>
      <c r="AD23" s="33"/>
      <c r="AE23" s="33"/>
    </row>
    <row r="24" spans="1:31" s="2" customFormat="1" ht="6.9" customHeight="1">
      <c r="A24" s="33"/>
      <c r="B24" s="38"/>
      <c r="C24" s="33"/>
      <c r="D24" s="33"/>
      <c r="E24" s="33"/>
      <c r="F24" s="33"/>
      <c r="G24" s="33"/>
      <c r="H24" s="33"/>
      <c r="I24" s="122"/>
      <c r="J24" s="33"/>
      <c r="K24" s="33"/>
      <c r="L24" s="50"/>
      <c r="S24" s="33"/>
      <c r="T24" s="33"/>
      <c r="U24" s="33"/>
      <c r="V24" s="33"/>
      <c r="W24" s="33"/>
      <c r="X24" s="33"/>
      <c r="Y24" s="33"/>
      <c r="Z24" s="33"/>
      <c r="AA24" s="33"/>
      <c r="AB24" s="33"/>
      <c r="AC24" s="33"/>
      <c r="AD24" s="33"/>
      <c r="AE24" s="33"/>
    </row>
    <row r="25" spans="1:31" s="2" customFormat="1" ht="12" customHeight="1">
      <c r="A25" s="33"/>
      <c r="B25" s="38"/>
      <c r="C25" s="33"/>
      <c r="D25" s="121" t="s">
        <v>34</v>
      </c>
      <c r="E25" s="33"/>
      <c r="F25" s="33"/>
      <c r="G25" s="33"/>
      <c r="H25" s="33"/>
      <c r="I25" s="123" t="s">
        <v>26</v>
      </c>
      <c r="J25" s="109" t="str">
        <f>IF('Rekapitulace stavby'!AN19="","",'Rekapitulace stavby'!AN19)</f>
        <v/>
      </c>
      <c r="K25" s="33"/>
      <c r="L25" s="50"/>
      <c r="S25" s="33"/>
      <c r="T25" s="33"/>
      <c r="U25" s="33"/>
      <c r="V25" s="33"/>
      <c r="W25" s="33"/>
      <c r="X25" s="33"/>
      <c r="Y25" s="33"/>
      <c r="Z25" s="33"/>
      <c r="AA25" s="33"/>
      <c r="AB25" s="33"/>
      <c r="AC25" s="33"/>
      <c r="AD25" s="33"/>
      <c r="AE25" s="33"/>
    </row>
    <row r="26" spans="1:31" s="2" customFormat="1" ht="18" customHeight="1">
      <c r="A26" s="33"/>
      <c r="B26" s="38"/>
      <c r="C26" s="33"/>
      <c r="D26" s="33"/>
      <c r="E26" s="109" t="str">
        <f>IF('Rekapitulace stavby'!E20="","",'Rekapitulace stavby'!E20)</f>
        <v xml:space="preserve"> </v>
      </c>
      <c r="F26" s="33"/>
      <c r="G26" s="33"/>
      <c r="H26" s="33"/>
      <c r="I26" s="123" t="s">
        <v>28</v>
      </c>
      <c r="J26" s="109" t="str">
        <f>IF('Rekapitulace stavby'!AN20="","",'Rekapitulace stavby'!AN20)</f>
        <v/>
      </c>
      <c r="K26" s="33"/>
      <c r="L26" s="50"/>
      <c r="S26" s="33"/>
      <c r="T26" s="33"/>
      <c r="U26" s="33"/>
      <c r="V26" s="33"/>
      <c r="W26" s="33"/>
      <c r="X26" s="33"/>
      <c r="Y26" s="33"/>
      <c r="Z26" s="33"/>
      <c r="AA26" s="33"/>
      <c r="AB26" s="33"/>
      <c r="AC26" s="33"/>
      <c r="AD26" s="33"/>
      <c r="AE26" s="33"/>
    </row>
    <row r="27" spans="1:31" s="2" customFormat="1" ht="6.9" customHeight="1">
      <c r="A27" s="33"/>
      <c r="B27" s="38"/>
      <c r="C27" s="33"/>
      <c r="D27" s="33"/>
      <c r="E27" s="33"/>
      <c r="F27" s="33"/>
      <c r="G27" s="33"/>
      <c r="H27" s="33"/>
      <c r="I27" s="122"/>
      <c r="J27" s="33"/>
      <c r="K27" s="33"/>
      <c r="L27" s="50"/>
      <c r="S27" s="33"/>
      <c r="T27" s="33"/>
      <c r="U27" s="33"/>
      <c r="V27" s="33"/>
      <c r="W27" s="33"/>
      <c r="X27" s="33"/>
      <c r="Y27" s="33"/>
      <c r="Z27" s="33"/>
      <c r="AA27" s="33"/>
      <c r="AB27" s="33"/>
      <c r="AC27" s="33"/>
      <c r="AD27" s="33"/>
      <c r="AE27" s="33"/>
    </row>
    <row r="28" spans="1:31" s="2" customFormat="1" ht="12" customHeight="1">
      <c r="A28" s="33"/>
      <c r="B28" s="38"/>
      <c r="C28" s="33"/>
      <c r="D28" s="121" t="s">
        <v>35</v>
      </c>
      <c r="E28" s="33"/>
      <c r="F28" s="33"/>
      <c r="G28" s="33"/>
      <c r="H28" s="33"/>
      <c r="I28" s="122"/>
      <c r="J28" s="33"/>
      <c r="K28" s="33"/>
      <c r="L28" s="50"/>
      <c r="S28" s="33"/>
      <c r="T28" s="33"/>
      <c r="U28" s="33"/>
      <c r="V28" s="33"/>
      <c r="W28" s="33"/>
      <c r="X28" s="33"/>
      <c r="Y28" s="33"/>
      <c r="Z28" s="33"/>
      <c r="AA28" s="33"/>
      <c r="AB28" s="33"/>
      <c r="AC28" s="33"/>
      <c r="AD28" s="33"/>
      <c r="AE28" s="33"/>
    </row>
    <row r="29" spans="1:31" s="8" customFormat="1" ht="76.5" customHeight="1">
      <c r="A29" s="125"/>
      <c r="B29" s="126"/>
      <c r="C29" s="125"/>
      <c r="D29" s="125"/>
      <c r="E29" s="325" t="s">
        <v>36</v>
      </c>
      <c r="F29" s="325"/>
      <c r="G29" s="325"/>
      <c r="H29" s="325"/>
      <c r="I29" s="127"/>
      <c r="J29" s="125"/>
      <c r="K29" s="125"/>
      <c r="L29" s="128"/>
      <c r="S29" s="125"/>
      <c r="T29" s="125"/>
      <c r="U29" s="125"/>
      <c r="V29" s="125"/>
      <c r="W29" s="125"/>
      <c r="X29" s="125"/>
      <c r="Y29" s="125"/>
      <c r="Z29" s="125"/>
      <c r="AA29" s="125"/>
      <c r="AB29" s="125"/>
      <c r="AC29" s="125"/>
      <c r="AD29" s="125"/>
      <c r="AE29" s="125"/>
    </row>
    <row r="30" spans="1:31" s="2" customFormat="1" ht="6.9" customHeight="1">
      <c r="A30" s="33"/>
      <c r="B30" s="38"/>
      <c r="C30" s="33"/>
      <c r="D30" s="33"/>
      <c r="E30" s="33"/>
      <c r="F30" s="33"/>
      <c r="G30" s="33"/>
      <c r="H30" s="33"/>
      <c r="I30" s="122"/>
      <c r="J30" s="33"/>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25.35" customHeight="1">
      <c r="A32" s="33"/>
      <c r="B32" s="38"/>
      <c r="C32" s="33"/>
      <c r="D32" s="131" t="s">
        <v>37</v>
      </c>
      <c r="E32" s="33"/>
      <c r="F32" s="33"/>
      <c r="G32" s="33"/>
      <c r="H32" s="33"/>
      <c r="I32" s="122"/>
      <c r="J32" s="132">
        <f>ROUND(J131,2)</f>
        <v>0</v>
      </c>
      <c r="K32" s="33"/>
      <c r="L32" s="50"/>
      <c r="S32" s="33"/>
      <c r="T32" s="33"/>
      <c r="U32" s="33"/>
      <c r="V32" s="33"/>
      <c r="W32" s="33"/>
      <c r="X32" s="33"/>
      <c r="Y32" s="33"/>
      <c r="Z32" s="33"/>
      <c r="AA32" s="33"/>
      <c r="AB32" s="33"/>
      <c r="AC32" s="33"/>
      <c r="AD32" s="33"/>
      <c r="AE32" s="33"/>
    </row>
    <row r="33" spans="1:31" s="2" customFormat="1" ht="6.9" customHeight="1">
      <c r="A33" s="33"/>
      <c r="B33" s="38"/>
      <c r="C33" s="33"/>
      <c r="D33" s="129"/>
      <c r="E33" s="129"/>
      <c r="F33" s="129"/>
      <c r="G33" s="129"/>
      <c r="H33" s="129"/>
      <c r="I33" s="130"/>
      <c r="J33" s="129"/>
      <c r="K33" s="129"/>
      <c r="L33" s="50"/>
      <c r="S33" s="33"/>
      <c r="T33" s="33"/>
      <c r="U33" s="33"/>
      <c r="V33" s="33"/>
      <c r="W33" s="33"/>
      <c r="X33" s="33"/>
      <c r="Y33" s="33"/>
      <c r="Z33" s="33"/>
      <c r="AA33" s="33"/>
      <c r="AB33" s="33"/>
      <c r="AC33" s="33"/>
      <c r="AD33" s="33"/>
      <c r="AE33" s="33"/>
    </row>
    <row r="34" spans="1:31" s="2" customFormat="1" ht="14.4" customHeight="1">
      <c r="A34" s="33"/>
      <c r="B34" s="38"/>
      <c r="C34" s="33"/>
      <c r="D34" s="33"/>
      <c r="E34" s="33"/>
      <c r="F34" s="133" t="s">
        <v>39</v>
      </c>
      <c r="G34" s="33"/>
      <c r="H34" s="33"/>
      <c r="I34" s="134" t="s">
        <v>38</v>
      </c>
      <c r="J34" s="133" t="s">
        <v>40</v>
      </c>
      <c r="K34" s="33"/>
      <c r="L34" s="50"/>
      <c r="S34" s="33"/>
      <c r="T34" s="33"/>
      <c r="U34" s="33"/>
      <c r="V34" s="33"/>
      <c r="W34" s="33"/>
      <c r="X34" s="33"/>
      <c r="Y34" s="33"/>
      <c r="Z34" s="33"/>
      <c r="AA34" s="33"/>
      <c r="AB34" s="33"/>
      <c r="AC34" s="33"/>
      <c r="AD34" s="33"/>
      <c r="AE34" s="33"/>
    </row>
    <row r="35" spans="1:31" s="2" customFormat="1" ht="14.4" customHeight="1">
      <c r="A35" s="33"/>
      <c r="B35" s="38"/>
      <c r="C35" s="33"/>
      <c r="D35" s="135" t="s">
        <v>41</v>
      </c>
      <c r="E35" s="121" t="s">
        <v>42</v>
      </c>
      <c r="F35" s="136">
        <f>ROUND((SUM(BE131:BE309)),2)</f>
        <v>0</v>
      </c>
      <c r="G35" s="33"/>
      <c r="H35" s="33"/>
      <c r="I35" s="137">
        <v>0.21</v>
      </c>
      <c r="J35" s="136">
        <f>ROUND(((SUM(BE131:BE309))*I35),2)</f>
        <v>0</v>
      </c>
      <c r="K35" s="33"/>
      <c r="L35" s="50"/>
      <c r="S35" s="33"/>
      <c r="T35" s="33"/>
      <c r="U35" s="33"/>
      <c r="V35" s="33"/>
      <c r="W35" s="33"/>
      <c r="X35" s="33"/>
      <c r="Y35" s="33"/>
      <c r="Z35" s="33"/>
      <c r="AA35" s="33"/>
      <c r="AB35" s="33"/>
      <c r="AC35" s="33"/>
      <c r="AD35" s="33"/>
      <c r="AE35" s="33"/>
    </row>
    <row r="36" spans="1:31" s="2" customFormat="1" ht="14.4" customHeight="1">
      <c r="A36" s="33"/>
      <c r="B36" s="38"/>
      <c r="C36" s="33"/>
      <c r="D36" s="33"/>
      <c r="E36" s="121" t="s">
        <v>43</v>
      </c>
      <c r="F36" s="136">
        <f>ROUND((SUM(BF131:BF309)),2)</f>
        <v>0</v>
      </c>
      <c r="G36" s="33"/>
      <c r="H36" s="33"/>
      <c r="I36" s="137">
        <v>0.15</v>
      </c>
      <c r="J36" s="136">
        <f>ROUND(((SUM(BF131:BF309))*I36),2)</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44</v>
      </c>
      <c r="F37" s="136">
        <f>ROUND((SUM(BG131:BG309)),2)</f>
        <v>0</v>
      </c>
      <c r="G37" s="33"/>
      <c r="H37" s="33"/>
      <c r="I37" s="137">
        <v>0.21</v>
      </c>
      <c r="J37" s="136">
        <f>0</f>
        <v>0</v>
      </c>
      <c r="K37" s="33"/>
      <c r="L37" s="50"/>
      <c r="S37" s="33"/>
      <c r="T37" s="33"/>
      <c r="U37" s="33"/>
      <c r="V37" s="33"/>
      <c r="W37" s="33"/>
      <c r="X37" s="33"/>
      <c r="Y37" s="33"/>
      <c r="Z37" s="33"/>
      <c r="AA37" s="33"/>
      <c r="AB37" s="33"/>
      <c r="AC37" s="33"/>
      <c r="AD37" s="33"/>
      <c r="AE37" s="33"/>
    </row>
    <row r="38" spans="1:31" s="2" customFormat="1" ht="14.4" customHeight="1" hidden="1">
      <c r="A38" s="33"/>
      <c r="B38" s="38"/>
      <c r="C38" s="33"/>
      <c r="D38" s="33"/>
      <c r="E38" s="121" t="s">
        <v>45</v>
      </c>
      <c r="F38" s="136">
        <f>ROUND((SUM(BH131:BH309)),2)</f>
        <v>0</v>
      </c>
      <c r="G38" s="33"/>
      <c r="H38" s="33"/>
      <c r="I38" s="137">
        <v>0.15</v>
      </c>
      <c r="J38" s="136">
        <f>0</f>
        <v>0</v>
      </c>
      <c r="K38" s="33"/>
      <c r="L38" s="50"/>
      <c r="S38" s="33"/>
      <c r="T38" s="33"/>
      <c r="U38" s="33"/>
      <c r="V38" s="33"/>
      <c r="W38" s="33"/>
      <c r="X38" s="33"/>
      <c r="Y38" s="33"/>
      <c r="Z38" s="33"/>
      <c r="AA38" s="33"/>
      <c r="AB38" s="33"/>
      <c r="AC38" s="33"/>
      <c r="AD38" s="33"/>
      <c r="AE38" s="33"/>
    </row>
    <row r="39" spans="1:31" s="2" customFormat="1" ht="14.4" customHeight="1" hidden="1">
      <c r="A39" s="33"/>
      <c r="B39" s="38"/>
      <c r="C39" s="33"/>
      <c r="D39" s="33"/>
      <c r="E39" s="121" t="s">
        <v>46</v>
      </c>
      <c r="F39" s="136">
        <f>ROUND((SUM(BI131:BI309)),2)</f>
        <v>0</v>
      </c>
      <c r="G39" s="33"/>
      <c r="H39" s="33"/>
      <c r="I39" s="137">
        <v>0</v>
      </c>
      <c r="J39" s="136">
        <f>0</f>
        <v>0</v>
      </c>
      <c r="K39" s="33"/>
      <c r="L39" s="50"/>
      <c r="S39" s="33"/>
      <c r="T39" s="33"/>
      <c r="U39" s="33"/>
      <c r="V39" s="33"/>
      <c r="W39" s="33"/>
      <c r="X39" s="33"/>
      <c r="Y39" s="33"/>
      <c r="Z39" s="33"/>
      <c r="AA39" s="33"/>
      <c r="AB39" s="33"/>
      <c r="AC39" s="33"/>
      <c r="AD39" s="33"/>
      <c r="AE39" s="33"/>
    </row>
    <row r="40" spans="1:31" s="2" customFormat="1" ht="6.9"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1:31" s="2" customFormat="1" ht="25.35" customHeight="1">
      <c r="A41" s="33"/>
      <c r="B41" s="38"/>
      <c r="C41" s="138"/>
      <c r="D41" s="139" t="s">
        <v>47</v>
      </c>
      <c r="E41" s="140"/>
      <c r="F41" s="140"/>
      <c r="G41" s="141" t="s">
        <v>48</v>
      </c>
      <c r="H41" s="142" t="s">
        <v>49</v>
      </c>
      <c r="I41" s="143"/>
      <c r="J41" s="144">
        <f>SUM(J32:J39)</f>
        <v>0</v>
      </c>
      <c r="K41" s="145"/>
      <c r="L41" s="50"/>
      <c r="S41" s="33"/>
      <c r="T41" s="33"/>
      <c r="U41" s="33"/>
      <c r="V41" s="33"/>
      <c r="W41" s="33"/>
      <c r="X41" s="33"/>
      <c r="Y41" s="33"/>
      <c r="Z41" s="33"/>
      <c r="AA41" s="33"/>
      <c r="AB41" s="33"/>
      <c r="AC41" s="33"/>
      <c r="AD41" s="33"/>
      <c r="AE41" s="33"/>
    </row>
    <row r="42" spans="1:31" s="2" customFormat="1" ht="14.4" customHeight="1">
      <c r="A42" s="33"/>
      <c r="B42" s="38"/>
      <c r="C42" s="33"/>
      <c r="D42" s="33"/>
      <c r="E42" s="33"/>
      <c r="F42" s="33"/>
      <c r="G42" s="33"/>
      <c r="H42" s="33"/>
      <c r="I42" s="122"/>
      <c r="J42" s="33"/>
      <c r="K42" s="33"/>
      <c r="L42" s="50"/>
      <c r="S42" s="33"/>
      <c r="T42" s="33"/>
      <c r="U42" s="33"/>
      <c r="V42" s="33"/>
      <c r="W42" s="33"/>
      <c r="X42" s="33"/>
      <c r="Y42" s="33"/>
      <c r="Z42" s="33"/>
      <c r="AA42" s="33"/>
      <c r="AB42" s="33"/>
      <c r="AC42" s="33"/>
      <c r="AD42" s="33"/>
      <c r="AE42" s="33"/>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2:12" s="1" customFormat="1" ht="12" customHeight="1">
      <c r="B86" s="20"/>
      <c r="C86" s="28" t="s">
        <v>127</v>
      </c>
      <c r="D86" s="21"/>
      <c r="E86" s="21"/>
      <c r="F86" s="21"/>
      <c r="G86" s="21"/>
      <c r="H86" s="21"/>
      <c r="I86" s="114"/>
      <c r="J86" s="21"/>
      <c r="K86" s="21"/>
      <c r="L86" s="19"/>
    </row>
    <row r="87" spans="1:31" s="2" customFormat="1" ht="16.5" customHeight="1">
      <c r="A87" s="33"/>
      <c r="B87" s="34"/>
      <c r="C87" s="35"/>
      <c r="D87" s="35"/>
      <c r="E87" s="317" t="s">
        <v>128</v>
      </c>
      <c r="F87" s="316"/>
      <c r="G87" s="316"/>
      <c r="H87" s="316"/>
      <c r="I87" s="122"/>
      <c r="J87" s="35"/>
      <c r="K87" s="35"/>
      <c r="L87" s="50"/>
      <c r="S87" s="33"/>
      <c r="T87" s="33"/>
      <c r="U87" s="33"/>
      <c r="V87" s="33"/>
      <c r="W87" s="33"/>
      <c r="X87" s="33"/>
      <c r="Y87" s="33"/>
      <c r="Z87" s="33"/>
      <c r="AA87" s="33"/>
      <c r="AB87" s="33"/>
      <c r="AC87" s="33"/>
      <c r="AD87" s="33"/>
      <c r="AE87" s="33"/>
    </row>
    <row r="88" spans="1:31" s="2" customFormat="1" ht="12" customHeight="1">
      <c r="A88" s="33"/>
      <c r="B88" s="34"/>
      <c r="C88" s="28" t="s">
        <v>129</v>
      </c>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6.5" customHeight="1">
      <c r="A89" s="33"/>
      <c r="B89" s="34"/>
      <c r="C89" s="35"/>
      <c r="D89" s="35"/>
      <c r="E89" s="300" t="str">
        <f>E11</f>
        <v>B - Nové konstrukce</v>
      </c>
      <c r="F89" s="316"/>
      <c r="G89" s="316"/>
      <c r="H89" s="316"/>
      <c r="I89" s="122"/>
      <c r="J89" s="35"/>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2" customHeight="1">
      <c r="A91" s="33"/>
      <c r="B91" s="34"/>
      <c r="C91" s="28" t="s">
        <v>21</v>
      </c>
      <c r="D91" s="35"/>
      <c r="E91" s="35"/>
      <c r="F91" s="26" t="str">
        <f>F14</f>
        <v xml:space="preserve"> </v>
      </c>
      <c r="G91" s="35"/>
      <c r="H91" s="35"/>
      <c r="I91" s="123" t="s">
        <v>23</v>
      </c>
      <c r="J91" s="65" t="str">
        <f>IF(J14="","",J14)</f>
        <v>11. 9. 2019</v>
      </c>
      <c r="K91" s="35"/>
      <c r="L91" s="50"/>
      <c r="S91" s="33"/>
      <c r="T91" s="33"/>
      <c r="U91" s="33"/>
      <c r="V91" s="33"/>
      <c r="W91" s="33"/>
      <c r="X91" s="33"/>
      <c r="Y91" s="33"/>
      <c r="Z91" s="33"/>
      <c r="AA91" s="33"/>
      <c r="AB91" s="33"/>
      <c r="AC91" s="33"/>
      <c r="AD91" s="33"/>
      <c r="AE91" s="33"/>
    </row>
    <row r="92" spans="1:31" s="2" customFormat="1" ht="6.9" customHeight="1">
      <c r="A92" s="33"/>
      <c r="B92" s="34"/>
      <c r="C92" s="35"/>
      <c r="D92" s="35"/>
      <c r="E92" s="35"/>
      <c r="F92" s="35"/>
      <c r="G92" s="35"/>
      <c r="H92" s="35"/>
      <c r="I92" s="122"/>
      <c r="J92" s="35"/>
      <c r="K92" s="35"/>
      <c r="L92" s="50"/>
      <c r="S92" s="33"/>
      <c r="T92" s="33"/>
      <c r="U92" s="33"/>
      <c r="V92" s="33"/>
      <c r="W92" s="33"/>
      <c r="X92" s="33"/>
      <c r="Y92" s="33"/>
      <c r="Z92" s="33"/>
      <c r="AA92" s="33"/>
      <c r="AB92" s="33"/>
      <c r="AC92" s="33"/>
      <c r="AD92" s="33"/>
      <c r="AE92" s="33"/>
    </row>
    <row r="93" spans="1:31" s="2" customFormat="1" ht="15.15" customHeight="1">
      <c r="A93" s="33"/>
      <c r="B93" s="34"/>
      <c r="C93" s="28" t="s">
        <v>25</v>
      </c>
      <c r="D93" s="35"/>
      <c r="E93" s="35"/>
      <c r="F93" s="26" t="str">
        <f>E17</f>
        <v>Město Nový Jičín</v>
      </c>
      <c r="G93" s="35"/>
      <c r="H93" s="35"/>
      <c r="I93" s="123" t="s">
        <v>31</v>
      </c>
      <c r="J93" s="31" t="str">
        <f>E23</f>
        <v>Technoprojekt, a.s.</v>
      </c>
      <c r="K93" s="35"/>
      <c r="L93" s="50"/>
      <c r="S93" s="33"/>
      <c r="T93" s="33"/>
      <c r="U93" s="33"/>
      <c r="V93" s="33"/>
      <c r="W93" s="33"/>
      <c r="X93" s="33"/>
      <c r="Y93" s="33"/>
      <c r="Z93" s="33"/>
      <c r="AA93" s="33"/>
      <c r="AB93" s="33"/>
      <c r="AC93" s="33"/>
      <c r="AD93" s="33"/>
      <c r="AE93" s="33"/>
    </row>
    <row r="94" spans="1:31" s="2" customFormat="1" ht="15.15" customHeight="1">
      <c r="A94" s="33"/>
      <c r="B94" s="34"/>
      <c r="C94" s="28" t="s">
        <v>29</v>
      </c>
      <c r="D94" s="35"/>
      <c r="E94" s="35"/>
      <c r="F94" s="26" t="str">
        <f>IF(E20="","",E20)</f>
        <v>Vyplň údaj</v>
      </c>
      <c r="G94" s="35"/>
      <c r="H94" s="35"/>
      <c r="I94" s="123" t="s">
        <v>34</v>
      </c>
      <c r="J94" s="31" t="str">
        <f>E26</f>
        <v xml:space="preserve"> </v>
      </c>
      <c r="K94" s="35"/>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31" s="2" customFormat="1" ht="29.25" customHeight="1">
      <c r="A96" s="33"/>
      <c r="B96" s="34"/>
      <c r="C96" s="162" t="s">
        <v>132</v>
      </c>
      <c r="D96" s="163"/>
      <c r="E96" s="163"/>
      <c r="F96" s="163"/>
      <c r="G96" s="163"/>
      <c r="H96" s="163"/>
      <c r="I96" s="164"/>
      <c r="J96" s="165" t="s">
        <v>133</v>
      </c>
      <c r="K96" s="163"/>
      <c r="L96" s="50"/>
      <c r="S96" s="33"/>
      <c r="T96" s="33"/>
      <c r="U96" s="33"/>
      <c r="V96" s="33"/>
      <c r="W96" s="33"/>
      <c r="X96" s="33"/>
      <c r="Y96" s="33"/>
      <c r="Z96" s="33"/>
      <c r="AA96" s="33"/>
      <c r="AB96" s="33"/>
      <c r="AC96" s="33"/>
      <c r="AD96" s="33"/>
      <c r="AE96" s="33"/>
    </row>
    <row r="97" spans="1:31" s="2" customFormat="1" ht="10.35" customHeight="1">
      <c r="A97" s="33"/>
      <c r="B97" s="34"/>
      <c r="C97" s="35"/>
      <c r="D97" s="35"/>
      <c r="E97" s="35"/>
      <c r="F97" s="35"/>
      <c r="G97" s="35"/>
      <c r="H97" s="35"/>
      <c r="I97" s="122"/>
      <c r="J97" s="35"/>
      <c r="K97" s="35"/>
      <c r="L97" s="50"/>
      <c r="S97" s="33"/>
      <c r="T97" s="33"/>
      <c r="U97" s="33"/>
      <c r="V97" s="33"/>
      <c r="W97" s="33"/>
      <c r="X97" s="33"/>
      <c r="Y97" s="33"/>
      <c r="Z97" s="33"/>
      <c r="AA97" s="33"/>
      <c r="AB97" s="33"/>
      <c r="AC97" s="33"/>
      <c r="AD97" s="33"/>
      <c r="AE97" s="33"/>
    </row>
    <row r="98" spans="1:47" s="2" customFormat="1" ht="22.8" customHeight="1">
      <c r="A98" s="33"/>
      <c r="B98" s="34"/>
      <c r="C98" s="166" t="s">
        <v>134</v>
      </c>
      <c r="D98" s="35"/>
      <c r="E98" s="35"/>
      <c r="F98" s="35"/>
      <c r="G98" s="35"/>
      <c r="H98" s="35"/>
      <c r="I98" s="122"/>
      <c r="J98" s="83">
        <f>J131</f>
        <v>0</v>
      </c>
      <c r="K98" s="35"/>
      <c r="L98" s="50"/>
      <c r="S98" s="33"/>
      <c r="T98" s="33"/>
      <c r="U98" s="33"/>
      <c r="V98" s="33"/>
      <c r="W98" s="33"/>
      <c r="X98" s="33"/>
      <c r="Y98" s="33"/>
      <c r="Z98" s="33"/>
      <c r="AA98" s="33"/>
      <c r="AB98" s="33"/>
      <c r="AC98" s="33"/>
      <c r="AD98" s="33"/>
      <c r="AE98" s="33"/>
      <c r="AU98" s="16" t="s">
        <v>135</v>
      </c>
    </row>
    <row r="99" spans="2:12" s="9" customFormat="1" ht="24.9" customHeight="1">
      <c r="B99" s="167"/>
      <c r="C99" s="168"/>
      <c r="D99" s="169" t="s">
        <v>314</v>
      </c>
      <c r="E99" s="170"/>
      <c r="F99" s="170"/>
      <c r="G99" s="170"/>
      <c r="H99" s="170"/>
      <c r="I99" s="171"/>
      <c r="J99" s="172">
        <f>J132</f>
        <v>0</v>
      </c>
      <c r="K99" s="168"/>
      <c r="L99" s="173"/>
    </row>
    <row r="100" spans="2:12" s="9" customFormat="1" ht="24.9" customHeight="1">
      <c r="B100" s="167"/>
      <c r="C100" s="168"/>
      <c r="D100" s="169" t="s">
        <v>136</v>
      </c>
      <c r="E100" s="170"/>
      <c r="F100" s="170"/>
      <c r="G100" s="170"/>
      <c r="H100" s="170"/>
      <c r="I100" s="171"/>
      <c r="J100" s="172">
        <f>J138</f>
        <v>0</v>
      </c>
      <c r="K100" s="168"/>
      <c r="L100" s="173"/>
    </row>
    <row r="101" spans="2:12" s="9" customFormat="1" ht="24.9" customHeight="1">
      <c r="B101" s="167"/>
      <c r="C101" s="168"/>
      <c r="D101" s="169" t="s">
        <v>315</v>
      </c>
      <c r="E101" s="170"/>
      <c r="F101" s="170"/>
      <c r="G101" s="170"/>
      <c r="H101" s="170"/>
      <c r="I101" s="171"/>
      <c r="J101" s="172">
        <f>J143</f>
        <v>0</v>
      </c>
      <c r="K101" s="168"/>
      <c r="L101" s="173"/>
    </row>
    <row r="102" spans="2:12" s="9" customFormat="1" ht="24.9" customHeight="1">
      <c r="B102" s="167"/>
      <c r="C102" s="168"/>
      <c r="D102" s="169" t="s">
        <v>138</v>
      </c>
      <c r="E102" s="170"/>
      <c r="F102" s="170"/>
      <c r="G102" s="170"/>
      <c r="H102" s="170"/>
      <c r="I102" s="171"/>
      <c r="J102" s="172">
        <f>J145</f>
        <v>0</v>
      </c>
      <c r="K102" s="168"/>
      <c r="L102" s="173"/>
    </row>
    <row r="103" spans="2:12" s="9" customFormat="1" ht="24.9" customHeight="1">
      <c r="B103" s="167"/>
      <c r="C103" s="168"/>
      <c r="D103" s="169" t="s">
        <v>316</v>
      </c>
      <c r="E103" s="170"/>
      <c r="F103" s="170"/>
      <c r="G103" s="170"/>
      <c r="H103" s="170"/>
      <c r="I103" s="171"/>
      <c r="J103" s="172">
        <f>J168</f>
        <v>0</v>
      </c>
      <c r="K103" s="168"/>
      <c r="L103" s="173"/>
    </row>
    <row r="104" spans="2:12" s="9" customFormat="1" ht="24.9" customHeight="1">
      <c r="B104" s="167"/>
      <c r="C104" s="168"/>
      <c r="D104" s="169" t="s">
        <v>317</v>
      </c>
      <c r="E104" s="170"/>
      <c r="F104" s="170"/>
      <c r="G104" s="170"/>
      <c r="H104" s="170"/>
      <c r="I104" s="171"/>
      <c r="J104" s="172">
        <f>J188</f>
        <v>0</v>
      </c>
      <c r="K104" s="168"/>
      <c r="L104" s="173"/>
    </row>
    <row r="105" spans="2:12" s="9" customFormat="1" ht="24.9" customHeight="1">
      <c r="B105" s="167"/>
      <c r="C105" s="168"/>
      <c r="D105" s="169" t="s">
        <v>318</v>
      </c>
      <c r="E105" s="170"/>
      <c r="F105" s="170"/>
      <c r="G105" s="170"/>
      <c r="H105" s="170"/>
      <c r="I105" s="171"/>
      <c r="J105" s="172">
        <f>J198</f>
        <v>0</v>
      </c>
      <c r="K105" s="168"/>
      <c r="L105" s="173"/>
    </row>
    <row r="106" spans="2:12" s="9" customFormat="1" ht="24.9" customHeight="1">
      <c r="B106" s="167"/>
      <c r="C106" s="168"/>
      <c r="D106" s="169" t="s">
        <v>141</v>
      </c>
      <c r="E106" s="170"/>
      <c r="F106" s="170"/>
      <c r="G106" s="170"/>
      <c r="H106" s="170"/>
      <c r="I106" s="171"/>
      <c r="J106" s="172">
        <f>J208</f>
        <v>0</v>
      </c>
      <c r="K106" s="168"/>
      <c r="L106" s="173"/>
    </row>
    <row r="107" spans="2:12" s="9" customFormat="1" ht="24.9" customHeight="1">
      <c r="B107" s="167"/>
      <c r="C107" s="168"/>
      <c r="D107" s="169" t="s">
        <v>142</v>
      </c>
      <c r="E107" s="170"/>
      <c r="F107" s="170"/>
      <c r="G107" s="170"/>
      <c r="H107" s="170"/>
      <c r="I107" s="171"/>
      <c r="J107" s="172">
        <f>J234</f>
        <v>0</v>
      </c>
      <c r="K107" s="168"/>
      <c r="L107" s="173"/>
    </row>
    <row r="108" spans="2:12" s="9" customFormat="1" ht="24.9" customHeight="1">
      <c r="B108" s="167"/>
      <c r="C108" s="168"/>
      <c r="D108" s="169" t="s">
        <v>143</v>
      </c>
      <c r="E108" s="170"/>
      <c r="F108" s="170"/>
      <c r="G108" s="170"/>
      <c r="H108" s="170"/>
      <c r="I108" s="171"/>
      <c r="J108" s="172">
        <f>J270</f>
        <v>0</v>
      </c>
      <c r="K108" s="168"/>
      <c r="L108" s="173"/>
    </row>
    <row r="109" spans="2:12" s="9" customFormat="1" ht="24.9" customHeight="1">
      <c r="B109" s="167"/>
      <c r="C109" s="168"/>
      <c r="D109" s="169" t="s">
        <v>319</v>
      </c>
      <c r="E109" s="170"/>
      <c r="F109" s="170"/>
      <c r="G109" s="170"/>
      <c r="H109" s="170"/>
      <c r="I109" s="171"/>
      <c r="J109" s="172">
        <f>J308</f>
        <v>0</v>
      </c>
      <c r="K109" s="168"/>
      <c r="L109" s="173"/>
    </row>
    <row r="110" spans="1:31" s="2" customFormat="1" ht="21.75" customHeight="1">
      <c r="A110" s="33"/>
      <c r="B110" s="34"/>
      <c r="C110" s="35"/>
      <c r="D110" s="35"/>
      <c r="E110" s="35"/>
      <c r="F110" s="35"/>
      <c r="G110" s="35"/>
      <c r="H110" s="35"/>
      <c r="I110" s="122"/>
      <c r="J110" s="35"/>
      <c r="K110" s="35"/>
      <c r="L110" s="50"/>
      <c r="S110" s="33"/>
      <c r="T110" s="33"/>
      <c r="U110" s="33"/>
      <c r="V110" s="33"/>
      <c r="W110" s="33"/>
      <c r="X110" s="33"/>
      <c r="Y110" s="33"/>
      <c r="Z110" s="33"/>
      <c r="AA110" s="33"/>
      <c r="AB110" s="33"/>
      <c r="AC110" s="33"/>
      <c r="AD110" s="33"/>
      <c r="AE110" s="33"/>
    </row>
    <row r="111" spans="1:31" s="2" customFormat="1" ht="6.9" customHeight="1">
      <c r="A111" s="33"/>
      <c r="B111" s="53"/>
      <c r="C111" s="54"/>
      <c r="D111" s="54"/>
      <c r="E111" s="54"/>
      <c r="F111" s="54"/>
      <c r="G111" s="54"/>
      <c r="H111" s="54"/>
      <c r="I111" s="158"/>
      <c r="J111" s="54"/>
      <c r="K111" s="54"/>
      <c r="L111" s="50"/>
      <c r="S111" s="33"/>
      <c r="T111" s="33"/>
      <c r="U111" s="33"/>
      <c r="V111" s="33"/>
      <c r="W111" s="33"/>
      <c r="X111" s="33"/>
      <c r="Y111" s="33"/>
      <c r="Z111" s="33"/>
      <c r="AA111" s="33"/>
      <c r="AB111" s="33"/>
      <c r="AC111" s="33"/>
      <c r="AD111" s="33"/>
      <c r="AE111" s="33"/>
    </row>
    <row r="115" spans="1:31" s="2" customFormat="1" ht="6.9" customHeight="1">
      <c r="A115" s="33"/>
      <c r="B115" s="55"/>
      <c r="C115" s="56"/>
      <c r="D115" s="56"/>
      <c r="E115" s="56"/>
      <c r="F115" s="56"/>
      <c r="G115" s="56"/>
      <c r="H115" s="56"/>
      <c r="I115" s="161"/>
      <c r="J115" s="56"/>
      <c r="K115" s="56"/>
      <c r="L115" s="50"/>
      <c r="S115" s="33"/>
      <c r="T115" s="33"/>
      <c r="U115" s="33"/>
      <c r="V115" s="33"/>
      <c r="W115" s="33"/>
      <c r="X115" s="33"/>
      <c r="Y115" s="33"/>
      <c r="Z115" s="33"/>
      <c r="AA115" s="33"/>
      <c r="AB115" s="33"/>
      <c r="AC115" s="33"/>
      <c r="AD115" s="33"/>
      <c r="AE115" s="33"/>
    </row>
    <row r="116" spans="1:31" s="2" customFormat="1" ht="24.9" customHeight="1">
      <c r="A116" s="33"/>
      <c r="B116" s="34"/>
      <c r="C116" s="22" t="s">
        <v>146</v>
      </c>
      <c r="D116" s="35"/>
      <c r="E116" s="35"/>
      <c r="F116" s="35"/>
      <c r="G116" s="35"/>
      <c r="H116" s="35"/>
      <c r="I116" s="122"/>
      <c r="J116" s="35"/>
      <c r="K116" s="35"/>
      <c r="L116" s="50"/>
      <c r="S116" s="33"/>
      <c r="T116" s="33"/>
      <c r="U116" s="33"/>
      <c r="V116" s="33"/>
      <c r="W116" s="33"/>
      <c r="X116" s="33"/>
      <c r="Y116" s="33"/>
      <c r="Z116" s="33"/>
      <c r="AA116" s="33"/>
      <c r="AB116" s="33"/>
      <c r="AC116" s="33"/>
      <c r="AD116" s="33"/>
      <c r="AE116" s="33"/>
    </row>
    <row r="117" spans="1:31" s="2" customFormat="1" ht="6.9" customHeight="1">
      <c r="A117" s="33"/>
      <c r="B117" s="34"/>
      <c r="C117" s="35"/>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2" customFormat="1" ht="12" customHeight="1">
      <c r="A118" s="33"/>
      <c r="B118" s="34"/>
      <c r="C118" s="28" t="s">
        <v>17</v>
      </c>
      <c r="D118" s="35"/>
      <c r="E118" s="35"/>
      <c r="F118" s="35"/>
      <c r="G118" s="35"/>
      <c r="H118" s="35"/>
      <c r="I118" s="122"/>
      <c r="J118" s="35"/>
      <c r="K118" s="35"/>
      <c r="L118" s="50"/>
      <c r="S118" s="33"/>
      <c r="T118" s="33"/>
      <c r="U118" s="33"/>
      <c r="V118" s="33"/>
      <c r="W118" s="33"/>
      <c r="X118" s="33"/>
      <c r="Y118" s="33"/>
      <c r="Z118" s="33"/>
      <c r="AA118" s="33"/>
      <c r="AB118" s="33"/>
      <c r="AC118" s="33"/>
      <c r="AD118" s="33"/>
      <c r="AE118" s="33"/>
    </row>
    <row r="119" spans="1:31" s="2" customFormat="1" ht="16.5" customHeight="1">
      <c r="A119" s="33"/>
      <c r="B119" s="34"/>
      <c r="C119" s="35"/>
      <c r="D119" s="35"/>
      <c r="E119" s="317" t="str">
        <f>E7</f>
        <v>REKONSTRUKCE STŘECHY ZIMNÍHO STADIONU V NOVÉM JIČÍNĚ</v>
      </c>
      <c r="F119" s="318"/>
      <c r="G119" s="318"/>
      <c r="H119" s="318"/>
      <c r="I119" s="122"/>
      <c r="J119" s="35"/>
      <c r="K119" s="35"/>
      <c r="L119" s="50"/>
      <c r="S119" s="33"/>
      <c r="T119" s="33"/>
      <c r="U119" s="33"/>
      <c r="V119" s="33"/>
      <c r="W119" s="33"/>
      <c r="X119" s="33"/>
      <c r="Y119" s="33"/>
      <c r="Z119" s="33"/>
      <c r="AA119" s="33"/>
      <c r="AB119" s="33"/>
      <c r="AC119" s="33"/>
      <c r="AD119" s="33"/>
      <c r="AE119" s="33"/>
    </row>
    <row r="120" spans="2:12" s="1" customFormat="1" ht="12" customHeight="1">
      <c r="B120" s="20"/>
      <c r="C120" s="28" t="s">
        <v>127</v>
      </c>
      <c r="D120" s="21"/>
      <c r="E120" s="21"/>
      <c r="F120" s="21"/>
      <c r="G120" s="21"/>
      <c r="H120" s="21"/>
      <c r="I120" s="114"/>
      <c r="J120" s="21"/>
      <c r="K120" s="21"/>
      <c r="L120" s="19"/>
    </row>
    <row r="121" spans="1:31" s="2" customFormat="1" ht="16.5" customHeight="1">
      <c r="A121" s="33"/>
      <c r="B121" s="34"/>
      <c r="C121" s="35"/>
      <c r="D121" s="35"/>
      <c r="E121" s="317" t="s">
        <v>128</v>
      </c>
      <c r="F121" s="316"/>
      <c r="G121" s="316"/>
      <c r="H121" s="316"/>
      <c r="I121" s="122"/>
      <c r="J121" s="35"/>
      <c r="K121" s="35"/>
      <c r="L121" s="50"/>
      <c r="S121" s="33"/>
      <c r="T121" s="33"/>
      <c r="U121" s="33"/>
      <c r="V121" s="33"/>
      <c r="W121" s="33"/>
      <c r="X121" s="33"/>
      <c r="Y121" s="33"/>
      <c r="Z121" s="33"/>
      <c r="AA121" s="33"/>
      <c r="AB121" s="33"/>
      <c r="AC121" s="33"/>
      <c r="AD121" s="33"/>
      <c r="AE121" s="33"/>
    </row>
    <row r="122" spans="1:31" s="2" customFormat="1" ht="12" customHeight="1">
      <c r="A122" s="33"/>
      <c r="B122" s="34"/>
      <c r="C122" s="28" t="s">
        <v>129</v>
      </c>
      <c r="D122" s="35"/>
      <c r="E122" s="35"/>
      <c r="F122" s="35"/>
      <c r="G122" s="35"/>
      <c r="H122" s="35"/>
      <c r="I122" s="122"/>
      <c r="J122" s="35"/>
      <c r="K122" s="35"/>
      <c r="L122" s="50"/>
      <c r="S122" s="33"/>
      <c r="T122" s="33"/>
      <c r="U122" s="33"/>
      <c r="V122" s="33"/>
      <c r="W122" s="33"/>
      <c r="X122" s="33"/>
      <c r="Y122" s="33"/>
      <c r="Z122" s="33"/>
      <c r="AA122" s="33"/>
      <c r="AB122" s="33"/>
      <c r="AC122" s="33"/>
      <c r="AD122" s="33"/>
      <c r="AE122" s="33"/>
    </row>
    <row r="123" spans="1:31" s="2" customFormat="1" ht="16.5" customHeight="1">
      <c r="A123" s="33"/>
      <c r="B123" s="34"/>
      <c r="C123" s="35"/>
      <c r="D123" s="35"/>
      <c r="E123" s="300" t="str">
        <f>E11</f>
        <v>B - Nové konstrukce</v>
      </c>
      <c r="F123" s="316"/>
      <c r="G123" s="316"/>
      <c r="H123" s="316"/>
      <c r="I123" s="122"/>
      <c r="J123" s="35"/>
      <c r="K123" s="35"/>
      <c r="L123" s="50"/>
      <c r="S123" s="33"/>
      <c r="T123" s="33"/>
      <c r="U123" s="33"/>
      <c r="V123" s="33"/>
      <c r="W123" s="33"/>
      <c r="X123" s="33"/>
      <c r="Y123" s="33"/>
      <c r="Z123" s="33"/>
      <c r="AA123" s="33"/>
      <c r="AB123" s="33"/>
      <c r="AC123" s="33"/>
      <c r="AD123" s="33"/>
      <c r="AE123" s="33"/>
    </row>
    <row r="124" spans="1:31" s="2" customFormat="1" ht="6.9" customHeight="1">
      <c r="A124" s="33"/>
      <c r="B124" s="34"/>
      <c r="C124" s="35"/>
      <c r="D124" s="35"/>
      <c r="E124" s="35"/>
      <c r="F124" s="35"/>
      <c r="G124" s="35"/>
      <c r="H124" s="35"/>
      <c r="I124" s="122"/>
      <c r="J124" s="35"/>
      <c r="K124" s="35"/>
      <c r="L124" s="50"/>
      <c r="S124" s="33"/>
      <c r="T124" s="33"/>
      <c r="U124" s="33"/>
      <c r="V124" s="33"/>
      <c r="W124" s="33"/>
      <c r="X124" s="33"/>
      <c r="Y124" s="33"/>
      <c r="Z124" s="33"/>
      <c r="AA124" s="33"/>
      <c r="AB124" s="33"/>
      <c r="AC124" s="33"/>
      <c r="AD124" s="33"/>
      <c r="AE124" s="33"/>
    </row>
    <row r="125" spans="1:31" s="2" customFormat="1" ht="12" customHeight="1">
      <c r="A125" s="33"/>
      <c r="B125" s="34"/>
      <c r="C125" s="28" t="s">
        <v>21</v>
      </c>
      <c r="D125" s="35"/>
      <c r="E125" s="35"/>
      <c r="F125" s="26" t="str">
        <f>F14</f>
        <v xml:space="preserve"> </v>
      </c>
      <c r="G125" s="35"/>
      <c r="H125" s="35"/>
      <c r="I125" s="123" t="s">
        <v>23</v>
      </c>
      <c r="J125" s="65" t="str">
        <f>IF(J14="","",J14)</f>
        <v>11. 9. 2019</v>
      </c>
      <c r="K125" s="35"/>
      <c r="L125" s="50"/>
      <c r="S125" s="33"/>
      <c r="T125" s="33"/>
      <c r="U125" s="33"/>
      <c r="V125" s="33"/>
      <c r="W125" s="33"/>
      <c r="X125" s="33"/>
      <c r="Y125" s="33"/>
      <c r="Z125" s="33"/>
      <c r="AA125" s="33"/>
      <c r="AB125" s="33"/>
      <c r="AC125" s="33"/>
      <c r="AD125" s="33"/>
      <c r="AE125" s="33"/>
    </row>
    <row r="126" spans="1:31" s="2" customFormat="1" ht="6.9" customHeight="1">
      <c r="A126" s="33"/>
      <c r="B126" s="34"/>
      <c r="C126" s="35"/>
      <c r="D126" s="35"/>
      <c r="E126" s="35"/>
      <c r="F126" s="35"/>
      <c r="G126" s="35"/>
      <c r="H126" s="35"/>
      <c r="I126" s="122"/>
      <c r="J126" s="35"/>
      <c r="K126" s="35"/>
      <c r="L126" s="50"/>
      <c r="S126" s="33"/>
      <c r="T126" s="33"/>
      <c r="U126" s="33"/>
      <c r="V126" s="33"/>
      <c r="W126" s="33"/>
      <c r="X126" s="33"/>
      <c r="Y126" s="33"/>
      <c r="Z126" s="33"/>
      <c r="AA126" s="33"/>
      <c r="AB126" s="33"/>
      <c r="AC126" s="33"/>
      <c r="AD126" s="33"/>
      <c r="AE126" s="33"/>
    </row>
    <row r="127" spans="1:31" s="2" customFormat="1" ht="15.15" customHeight="1">
      <c r="A127" s="33"/>
      <c r="B127" s="34"/>
      <c r="C127" s="28" t="s">
        <v>25</v>
      </c>
      <c r="D127" s="35"/>
      <c r="E127" s="35"/>
      <c r="F127" s="26" t="str">
        <f>E17</f>
        <v>Město Nový Jičín</v>
      </c>
      <c r="G127" s="35"/>
      <c r="H127" s="35"/>
      <c r="I127" s="123" t="s">
        <v>31</v>
      </c>
      <c r="J127" s="31" t="str">
        <f>E23</f>
        <v>Technoprojekt, a.s.</v>
      </c>
      <c r="K127" s="35"/>
      <c r="L127" s="50"/>
      <c r="S127" s="33"/>
      <c r="T127" s="33"/>
      <c r="U127" s="33"/>
      <c r="V127" s="33"/>
      <c r="W127" s="33"/>
      <c r="X127" s="33"/>
      <c r="Y127" s="33"/>
      <c r="Z127" s="33"/>
      <c r="AA127" s="33"/>
      <c r="AB127" s="33"/>
      <c r="AC127" s="33"/>
      <c r="AD127" s="33"/>
      <c r="AE127" s="33"/>
    </row>
    <row r="128" spans="1:31" s="2" customFormat="1" ht="15.15" customHeight="1">
      <c r="A128" s="33"/>
      <c r="B128" s="34"/>
      <c r="C128" s="28" t="s">
        <v>29</v>
      </c>
      <c r="D128" s="35"/>
      <c r="E128" s="35"/>
      <c r="F128" s="26" t="str">
        <f>IF(E20="","",E20)</f>
        <v>Vyplň údaj</v>
      </c>
      <c r="G128" s="35"/>
      <c r="H128" s="35"/>
      <c r="I128" s="123" t="s">
        <v>34</v>
      </c>
      <c r="J128" s="31" t="str">
        <f>E26</f>
        <v xml:space="preserve"> </v>
      </c>
      <c r="K128" s="35"/>
      <c r="L128" s="50"/>
      <c r="S128" s="33"/>
      <c r="T128" s="33"/>
      <c r="U128" s="33"/>
      <c r="V128" s="33"/>
      <c r="W128" s="33"/>
      <c r="X128" s="33"/>
      <c r="Y128" s="33"/>
      <c r="Z128" s="33"/>
      <c r="AA128" s="33"/>
      <c r="AB128" s="33"/>
      <c r="AC128" s="33"/>
      <c r="AD128" s="33"/>
      <c r="AE128" s="33"/>
    </row>
    <row r="129" spans="1:31" s="2" customFormat="1" ht="10.35" customHeight="1">
      <c r="A129" s="33"/>
      <c r="B129" s="34"/>
      <c r="C129" s="35"/>
      <c r="D129" s="35"/>
      <c r="E129" s="35"/>
      <c r="F129" s="35"/>
      <c r="G129" s="35"/>
      <c r="H129" s="35"/>
      <c r="I129" s="122"/>
      <c r="J129" s="35"/>
      <c r="K129" s="35"/>
      <c r="L129" s="50"/>
      <c r="S129" s="33"/>
      <c r="T129" s="33"/>
      <c r="U129" s="33"/>
      <c r="V129" s="33"/>
      <c r="W129" s="33"/>
      <c r="X129" s="33"/>
      <c r="Y129" s="33"/>
      <c r="Z129" s="33"/>
      <c r="AA129" s="33"/>
      <c r="AB129" s="33"/>
      <c r="AC129" s="33"/>
      <c r="AD129" s="33"/>
      <c r="AE129" s="33"/>
    </row>
    <row r="130" spans="1:31" s="10" customFormat="1" ht="29.25" customHeight="1">
      <c r="A130" s="174"/>
      <c r="B130" s="175"/>
      <c r="C130" s="176" t="s">
        <v>147</v>
      </c>
      <c r="D130" s="177" t="s">
        <v>62</v>
      </c>
      <c r="E130" s="177" t="s">
        <v>58</v>
      </c>
      <c r="F130" s="177" t="s">
        <v>59</v>
      </c>
      <c r="G130" s="177" t="s">
        <v>148</v>
      </c>
      <c r="H130" s="177" t="s">
        <v>149</v>
      </c>
      <c r="I130" s="178" t="s">
        <v>150</v>
      </c>
      <c r="J130" s="177" t="s">
        <v>133</v>
      </c>
      <c r="K130" s="179" t="s">
        <v>151</v>
      </c>
      <c r="L130" s="180"/>
      <c r="M130" s="74" t="s">
        <v>1</v>
      </c>
      <c r="N130" s="75" t="s">
        <v>41</v>
      </c>
      <c r="O130" s="75" t="s">
        <v>152</v>
      </c>
      <c r="P130" s="75" t="s">
        <v>153</v>
      </c>
      <c r="Q130" s="75" t="s">
        <v>154</v>
      </c>
      <c r="R130" s="75" t="s">
        <v>155</v>
      </c>
      <c r="S130" s="75" t="s">
        <v>156</v>
      </c>
      <c r="T130" s="76" t="s">
        <v>157</v>
      </c>
      <c r="U130" s="174"/>
      <c r="V130" s="174"/>
      <c r="W130" s="174"/>
      <c r="X130" s="174"/>
      <c r="Y130" s="174"/>
      <c r="Z130" s="174"/>
      <c r="AA130" s="174"/>
      <c r="AB130" s="174"/>
      <c r="AC130" s="174"/>
      <c r="AD130" s="174"/>
      <c r="AE130" s="174"/>
    </row>
    <row r="131" spans="1:63" s="2" customFormat="1" ht="22.8" customHeight="1">
      <c r="A131" s="33"/>
      <c r="B131" s="34"/>
      <c r="C131" s="81" t="s">
        <v>158</v>
      </c>
      <c r="D131" s="35"/>
      <c r="E131" s="35"/>
      <c r="F131" s="35"/>
      <c r="G131" s="35"/>
      <c r="H131" s="35"/>
      <c r="I131" s="122"/>
      <c r="J131" s="181">
        <f>BK131</f>
        <v>0</v>
      </c>
      <c r="K131" s="35"/>
      <c r="L131" s="38"/>
      <c r="M131" s="77"/>
      <c r="N131" s="182"/>
      <c r="O131" s="78"/>
      <c r="P131" s="183">
        <f>P132+P138+P143+P145+P168+P188+P198+P208+P234+P270+P308</f>
        <v>0</v>
      </c>
      <c r="Q131" s="78"/>
      <c r="R131" s="183">
        <f>R132+R138+R143+R145+R168+R188+R198+R208+R234+R270+R308</f>
        <v>126.82999208999999</v>
      </c>
      <c r="S131" s="78"/>
      <c r="T131" s="184">
        <f>T132+T138+T143+T145+T168+T188+T198+T208+T234+T270+T308</f>
        <v>0</v>
      </c>
      <c r="U131" s="33"/>
      <c r="V131" s="33"/>
      <c r="W131" s="33"/>
      <c r="X131" s="33"/>
      <c r="Y131" s="33"/>
      <c r="Z131" s="33"/>
      <c r="AA131" s="33"/>
      <c r="AB131" s="33"/>
      <c r="AC131" s="33"/>
      <c r="AD131" s="33"/>
      <c r="AE131" s="33"/>
      <c r="AT131" s="16" t="s">
        <v>76</v>
      </c>
      <c r="AU131" s="16" t="s">
        <v>135</v>
      </c>
      <c r="BK131" s="185">
        <f>BK132+BK138+BK143+BK145+BK168+BK188+BK198+BK208+BK234+BK270+BK308</f>
        <v>0</v>
      </c>
    </row>
    <row r="132" spans="2:63" s="11" customFormat="1" ht="25.95" customHeight="1">
      <c r="B132" s="186"/>
      <c r="C132" s="187"/>
      <c r="D132" s="188" t="s">
        <v>76</v>
      </c>
      <c r="E132" s="189" t="s">
        <v>167</v>
      </c>
      <c r="F132" s="189" t="s">
        <v>320</v>
      </c>
      <c r="G132" s="187"/>
      <c r="H132" s="187"/>
      <c r="I132" s="190"/>
      <c r="J132" s="191">
        <f>BK132</f>
        <v>0</v>
      </c>
      <c r="K132" s="187"/>
      <c r="L132" s="192"/>
      <c r="M132" s="193"/>
      <c r="N132" s="194"/>
      <c r="O132" s="194"/>
      <c r="P132" s="195">
        <f>SUM(P133:P136)</f>
        <v>0</v>
      </c>
      <c r="Q132" s="194"/>
      <c r="R132" s="195">
        <f>SUM(R133:R136)</f>
        <v>32.351599799999995</v>
      </c>
      <c r="S132" s="194"/>
      <c r="T132" s="196">
        <f>SUM(T133:T136)</f>
        <v>0</v>
      </c>
      <c r="AR132" s="197" t="s">
        <v>84</v>
      </c>
      <c r="AT132" s="198" t="s">
        <v>76</v>
      </c>
      <c r="AU132" s="198" t="s">
        <v>77</v>
      </c>
      <c r="AY132" s="197" t="s">
        <v>161</v>
      </c>
      <c r="BK132" s="199">
        <f>SUM(BK133:BK136)</f>
        <v>0</v>
      </c>
    </row>
    <row r="133" spans="1:65" s="2" customFormat="1" ht="24" customHeight="1">
      <c r="A133" s="33"/>
      <c r="B133" s="34"/>
      <c r="C133" s="200" t="s">
        <v>84</v>
      </c>
      <c r="D133" s="200" t="s">
        <v>162</v>
      </c>
      <c r="E133" s="201" t="s">
        <v>321</v>
      </c>
      <c r="F133" s="202" t="s">
        <v>322</v>
      </c>
      <c r="G133" s="203" t="s">
        <v>124</v>
      </c>
      <c r="H133" s="204">
        <v>3950.134</v>
      </c>
      <c r="I133" s="205"/>
      <c r="J133" s="206">
        <f>ROUND(I133*H133,2)</f>
        <v>0</v>
      </c>
      <c r="K133" s="202" t="s">
        <v>166</v>
      </c>
      <c r="L133" s="38"/>
      <c r="M133" s="207" t="s">
        <v>1</v>
      </c>
      <c r="N133" s="208" t="s">
        <v>42</v>
      </c>
      <c r="O133" s="70"/>
      <c r="P133" s="209">
        <f>O133*H133</f>
        <v>0</v>
      </c>
      <c r="Q133" s="209">
        <v>0</v>
      </c>
      <c r="R133" s="209">
        <f>Q133*H133</f>
        <v>0</v>
      </c>
      <c r="S133" s="209">
        <v>0</v>
      </c>
      <c r="T133" s="210">
        <f>S133*H133</f>
        <v>0</v>
      </c>
      <c r="U133" s="33"/>
      <c r="V133" s="33"/>
      <c r="W133" s="33"/>
      <c r="X133" s="33"/>
      <c r="Y133" s="33"/>
      <c r="Z133" s="33"/>
      <c r="AA133" s="33"/>
      <c r="AB133" s="33"/>
      <c r="AC133" s="33"/>
      <c r="AD133" s="33"/>
      <c r="AE133" s="33"/>
      <c r="AR133" s="211" t="s">
        <v>167</v>
      </c>
      <c r="AT133" s="211" t="s">
        <v>162</v>
      </c>
      <c r="AU133" s="211" t="s">
        <v>84</v>
      </c>
      <c r="AY133" s="16" t="s">
        <v>161</v>
      </c>
      <c r="BE133" s="212">
        <f>IF(N133="základní",J133,0)</f>
        <v>0</v>
      </c>
      <c r="BF133" s="212">
        <f>IF(N133="snížená",J133,0)</f>
        <v>0</v>
      </c>
      <c r="BG133" s="212">
        <f>IF(N133="zákl. přenesená",J133,0)</f>
        <v>0</v>
      </c>
      <c r="BH133" s="212">
        <f>IF(N133="sníž. přenesená",J133,0)</f>
        <v>0</v>
      </c>
      <c r="BI133" s="212">
        <f>IF(N133="nulová",J133,0)</f>
        <v>0</v>
      </c>
      <c r="BJ133" s="16" t="s">
        <v>84</v>
      </c>
      <c r="BK133" s="212">
        <f>ROUND(I133*H133,2)</f>
        <v>0</v>
      </c>
      <c r="BL133" s="16" t="s">
        <v>167</v>
      </c>
      <c r="BM133" s="211" t="s">
        <v>323</v>
      </c>
    </row>
    <row r="134" spans="2:51" s="13" customFormat="1" ht="12">
      <c r="B134" s="224"/>
      <c r="C134" s="225"/>
      <c r="D134" s="215" t="s">
        <v>169</v>
      </c>
      <c r="E134" s="226" t="s">
        <v>1</v>
      </c>
      <c r="F134" s="227" t="s">
        <v>311</v>
      </c>
      <c r="G134" s="225"/>
      <c r="H134" s="228">
        <v>3950.134</v>
      </c>
      <c r="I134" s="229"/>
      <c r="J134" s="225"/>
      <c r="K134" s="225"/>
      <c r="L134" s="230"/>
      <c r="M134" s="231"/>
      <c r="N134" s="232"/>
      <c r="O134" s="232"/>
      <c r="P134" s="232"/>
      <c r="Q134" s="232"/>
      <c r="R134" s="232"/>
      <c r="S134" s="232"/>
      <c r="T134" s="233"/>
      <c r="AT134" s="234" t="s">
        <v>169</v>
      </c>
      <c r="AU134" s="234" t="s">
        <v>84</v>
      </c>
      <c r="AV134" s="13" t="s">
        <v>86</v>
      </c>
      <c r="AW134" s="13" t="s">
        <v>33</v>
      </c>
      <c r="AX134" s="13" t="s">
        <v>84</v>
      </c>
      <c r="AY134" s="234" t="s">
        <v>161</v>
      </c>
    </row>
    <row r="135" spans="1:65" s="2" customFormat="1" ht="16.5" customHeight="1">
      <c r="A135" s="33"/>
      <c r="B135" s="34"/>
      <c r="C135" s="251" t="s">
        <v>86</v>
      </c>
      <c r="D135" s="251" t="s">
        <v>324</v>
      </c>
      <c r="E135" s="252" t="s">
        <v>325</v>
      </c>
      <c r="F135" s="253" t="s">
        <v>326</v>
      </c>
      <c r="G135" s="254" t="s">
        <v>124</v>
      </c>
      <c r="H135" s="255">
        <v>4147.641</v>
      </c>
      <c r="I135" s="256"/>
      <c r="J135" s="257">
        <f>ROUND(I135*H135,2)</f>
        <v>0</v>
      </c>
      <c r="K135" s="253" t="s">
        <v>166</v>
      </c>
      <c r="L135" s="258"/>
      <c r="M135" s="259" t="s">
        <v>1</v>
      </c>
      <c r="N135" s="260" t="s">
        <v>42</v>
      </c>
      <c r="O135" s="70"/>
      <c r="P135" s="209">
        <f>O135*H135</f>
        <v>0</v>
      </c>
      <c r="Q135" s="209">
        <v>0.0078</v>
      </c>
      <c r="R135" s="209">
        <f>Q135*H135</f>
        <v>32.351599799999995</v>
      </c>
      <c r="S135" s="209">
        <v>0</v>
      </c>
      <c r="T135" s="210">
        <f>S135*H135</f>
        <v>0</v>
      </c>
      <c r="U135" s="33"/>
      <c r="V135" s="33"/>
      <c r="W135" s="33"/>
      <c r="X135" s="33"/>
      <c r="Y135" s="33"/>
      <c r="Z135" s="33"/>
      <c r="AA135" s="33"/>
      <c r="AB135" s="33"/>
      <c r="AC135" s="33"/>
      <c r="AD135" s="33"/>
      <c r="AE135" s="33"/>
      <c r="AR135" s="211" t="s">
        <v>196</v>
      </c>
      <c r="AT135" s="211" t="s">
        <v>324</v>
      </c>
      <c r="AU135" s="211" t="s">
        <v>84</v>
      </c>
      <c r="AY135" s="16" t="s">
        <v>161</v>
      </c>
      <c r="BE135" s="212">
        <f>IF(N135="základní",J135,0)</f>
        <v>0</v>
      </c>
      <c r="BF135" s="212">
        <f>IF(N135="snížená",J135,0)</f>
        <v>0</v>
      </c>
      <c r="BG135" s="212">
        <f>IF(N135="zákl. přenesená",J135,0)</f>
        <v>0</v>
      </c>
      <c r="BH135" s="212">
        <f>IF(N135="sníž. přenesená",J135,0)</f>
        <v>0</v>
      </c>
      <c r="BI135" s="212">
        <f>IF(N135="nulová",J135,0)</f>
        <v>0</v>
      </c>
      <c r="BJ135" s="16" t="s">
        <v>84</v>
      </c>
      <c r="BK135" s="212">
        <f>ROUND(I135*H135,2)</f>
        <v>0</v>
      </c>
      <c r="BL135" s="16" t="s">
        <v>167</v>
      </c>
      <c r="BM135" s="211" t="s">
        <v>327</v>
      </c>
    </row>
    <row r="136" spans="2:51" s="13" customFormat="1" ht="12">
      <c r="B136" s="224"/>
      <c r="C136" s="225"/>
      <c r="D136" s="215" t="s">
        <v>169</v>
      </c>
      <c r="E136" s="226" t="s">
        <v>1</v>
      </c>
      <c r="F136" s="227" t="s">
        <v>311</v>
      </c>
      <c r="G136" s="225"/>
      <c r="H136" s="228">
        <v>3950.134</v>
      </c>
      <c r="I136" s="229"/>
      <c r="J136" s="225"/>
      <c r="K136" s="225"/>
      <c r="L136" s="230"/>
      <c r="M136" s="231"/>
      <c r="N136" s="232"/>
      <c r="O136" s="232"/>
      <c r="P136" s="232"/>
      <c r="Q136" s="232"/>
      <c r="R136" s="232"/>
      <c r="S136" s="232"/>
      <c r="T136" s="233"/>
      <c r="AT136" s="234" t="s">
        <v>169</v>
      </c>
      <c r="AU136" s="234" t="s">
        <v>84</v>
      </c>
      <c r="AV136" s="13" t="s">
        <v>86</v>
      </c>
      <c r="AW136" s="13" t="s">
        <v>33</v>
      </c>
      <c r="AX136" s="13" t="s">
        <v>84</v>
      </c>
      <c r="AY136" s="234" t="s">
        <v>161</v>
      </c>
    </row>
    <row r="137" spans="2:51" s="13" customFormat="1" ht="12">
      <c r="B137" s="224"/>
      <c r="C137" s="225"/>
      <c r="D137" s="215" t="s">
        <v>169</v>
      </c>
      <c r="E137" s="225"/>
      <c r="F137" s="227" t="s">
        <v>1606</v>
      </c>
      <c r="G137" s="225"/>
      <c r="H137" s="228">
        <v>4147.641</v>
      </c>
      <c r="I137" s="229"/>
      <c r="J137" s="225"/>
      <c r="K137" s="225"/>
      <c r="L137" s="230"/>
      <c r="M137" s="231"/>
      <c r="N137" s="232"/>
      <c r="O137" s="232"/>
      <c r="P137" s="232"/>
      <c r="Q137" s="232"/>
      <c r="R137" s="232"/>
      <c r="S137" s="232"/>
      <c r="T137" s="233"/>
      <c r="AT137" s="234"/>
      <c r="AU137" s="234"/>
      <c r="AY137" s="234"/>
    </row>
    <row r="138" spans="2:63" s="11" customFormat="1" ht="25.95" customHeight="1">
      <c r="B138" s="186"/>
      <c r="C138" s="187"/>
      <c r="D138" s="188" t="s">
        <v>76</v>
      </c>
      <c r="E138" s="189" t="s">
        <v>159</v>
      </c>
      <c r="F138" s="189" t="s">
        <v>160</v>
      </c>
      <c r="G138" s="187"/>
      <c r="H138" s="187"/>
      <c r="I138" s="190"/>
      <c r="J138" s="191">
        <f>BK138</f>
        <v>0</v>
      </c>
      <c r="K138" s="187"/>
      <c r="L138" s="192"/>
      <c r="M138" s="193"/>
      <c r="N138" s="194"/>
      <c r="O138" s="194"/>
      <c r="P138" s="195">
        <f>SUM(P139:P142)</f>
        <v>0</v>
      </c>
      <c r="Q138" s="194"/>
      <c r="R138" s="195">
        <f>SUM(R139:R142)</f>
        <v>0.708</v>
      </c>
      <c r="S138" s="194"/>
      <c r="T138" s="196">
        <f>SUM(T139:T142)</f>
        <v>0</v>
      </c>
      <c r="AR138" s="197" t="s">
        <v>84</v>
      </c>
      <c r="AT138" s="198" t="s">
        <v>76</v>
      </c>
      <c r="AU138" s="198" t="s">
        <v>77</v>
      </c>
      <c r="AY138" s="197" t="s">
        <v>161</v>
      </c>
      <c r="BK138" s="199">
        <f>SUM(BK139:BK142)</f>
        <v>0</v>
      </c>
    </row>
    <row r="139" spans="1:65" s="2" customFormat="1" ht="16.5" customHeight="1">
      <c r="A139" s="33"/>
      <c r="B139" s="34"/>
      <c r="C139" s="200" t="s">
        <v>177</v>
      </c>
      <c r="D139" s="200" t="s">
        <v>162</v>
      </c>
      <c r="E139" s="201" t="s">
        <v>328</v>
      </c>
      <c r="F139" s="202" t="s">
        <v>329</v>
      </c>
      <c r="G139" s="203" t="s">
        <v>165</v>
      </c>
      <c r="H139" s="204">
        <v>0.708</v>
      </c>
      <c r="I139" s="205"/>
      <c r="J139" s="206">
        <f>ROUND(I139*H139,2)</f>
        <v>0</v>
      </c>
      <c r="K139" s="202" t="s">
        <v>166</v>
      </c>
      <c r="L139" s="38"/>
      <c r="M139" s="207" t="s">
        <v>1</v>
      </c>
      <c r="N139" s="208" t="s">
        <v>42</v>
      </c>
      <c r="O139" s="70"/>
      <c r="P139" s="209">
        <f>O139*H139</f>
        <v>0</v>
      </c>
      <c r="Q139" s="209">
        <v>0</v>
      </c>
      <c r="R139" s="209">
        <f>Q139*H139</f>
        <v>0</v>
      </c>
      <c r="S139" s="209">
        <v>0</v>
      </c>
      <c r="T139" s="210">
        <f>S139*H139</f>
        <v>0</v>
      </c>
      <c r="U139" s="33"/>
      <c r="V139" s="33"/>
      <c r="W139" s="33"/>
      <c r="X139" s="33"/>
      <c r="Y139" s="33"/>
      <c r="Z139" s="33"/>
      <c r="AA139" s="33"/>
      <c r="AB139" s="33"/>
      <c r="AC139" s="33"/>
      <c r="AD139" s="33"/>
      <c r="AE139" s="33"/>
      <c r="AR139" s="211" t="s">
        <v>167</v>
      </c>
      <c r="AT139" s="211" t="s">
        <v>162</v>
      </c>
      <c r="AU139" s="211" t="s">
        <v>84</v>
      </c>
      <c r="AY139" s="16" t="s">
        <v>161</v>
      </c>
      <c r="BE139" s="212">
        <f>IF(N139="základní",J139,0)</f>
        <v>0</v>
      </c>
      <c r="BF139" s="212">
        <f>IF(N139="snížená",J139,0)</f>
        <v>0</v>
      </c>
      <c r="BG139" s="212">
        <f>IF(N139="zákl. přenesená",J139,0)</f>
        <v>0</v>
      </c>
      <c r="BH139" s="212">
        <f>IF(N139="sníž. přenesená",J139,0)</f>
        <v>0</v>
      </c>
      <c r="BI139" s="212">
        <f>IF(N139="nulová",J139,0)</f>
        <v>0</v>
      </c>
      <c r="BJ139" s="16" t="s">
        <v>84</v>
      </c>
      <c r="BK139" s="212">
        <f>ROUND(I139*H139,2)</f>
        <v>0</v>
      </c>
      <c r="BL139" s="16" t="s">
        <v>167</v>
      </c>
      <c r="BM139" s="211" t="s">
        <v>330</v>
      </c>
    </row>
    <row r="140" spans="2:51" s="12" customFormat="1" ht="12">
      <c r="B140" s="213"/>
      <c r="C140" s="214"/>
      <c r="D140" s="215" t="s">
        <v>169</v>
      </c>
      <c r="E140" s="216" t="s">
        <v>1</v>
      </c>
      <c r="F140" s="217" t="s">
        <v>331</v>
      </c>
      <c r="G140" s="214"/>
      <c r="H140" s="216" t="s">
        <v>1</v>
      </c>
      <c r="I140" s="218"/>
      <c r="J140" s="214"/>
      <c r="K140" s="214"/>
      <c r="L140" s="219"/>
      <c r="M140" s="220"/>
      <c r="N140" s="221"/>
      <c r="O140" s="221"/>
      <c r="P140" s="221"/>
      <c r="Q140" s="221"/>
      <c r="R140" s="221"/>
      <c r="S140" s="221"/>
      <c r="T140" s="222"/>
      <c r="AT140" s="223" t="s">
        <v>169</v>
      </c>
      <c r="AU140" s="223" t="s">
        <v>84</v>
      </c>
      <c r="AV140" s="12" t="s">
        <v>84</v>
      </c>
      <c r="AW140" s="12" t="s">
        <v>33</v>
      </c>
      <c r="AX140" s="12" t="s">
        <v>77</v>
      </c>
      <c r="AY140" s="223" t="s">
        <v>161</v>
      </c>
    </row>
    <row r="141" spans="2:51" s="13" customFormat="1" ht="12">
      <c r="B141" s="224"/>
      <c r="C141" s="225"/>
      <c r="D141" s="215" t="s">
        <v>169</v>
      </c>
      <c r="E141" s="226" t="s">
        <v>1</v>
      </c>
      <c r="F141" s="227" t="s">
        <v>332</v>
      </c>
      <c r="G141" s="225"/>
      <c r="H141" s="228">
        <v>0.708</v>
      </c>
      <c r="I141" s="229"/>
      <c r="J141" s="225"/>
      <c r="K141" s="225"/>
      <c r="L141" s="230"/>
      <c r="M141" s="231"/>
      <c r="N141" s="232"/>
      <c r="O141" s="232"/>
      <c r="P141" s="232"/>
      <c r="Q141" s="232"/>
      <c r="R141" s="232"/>
      <c r="S141" s="232"/>
      <c r="T141" s="233"/>
      <c r="AT141" s="234" t="s">
        <v>169</v>
      </c>
      <c r="AU141" s="234" t="s">
        <v>84</v>
      </c>
      <c r="AV141" s="13" t="s">
        <v>86</v>
      </c>
      <c r="AW141" s="13" t="s">
        <v>33</v>
      </c>
      <c r="AX141" s="13" t="s">
        <v>84</v>
      </c>
      <c r="AY141" s="234" t="s">
        <v>161</v>
      </c>
    </row>
    <row r="142" spans="1:65" s="2" customFormat="1" ht="16.5" customHeight="1">
      <c r="A142" s="33"/>
      <c r="B142" s="34"/>
      <c r="C142" s="251" t="s">
        <v>167</v>
      </c>
      <c r="D142" s="251" t="s">
        <v>324</v>
      </c>
      <c r="E142" s="252" t="s">
        <v>333</v>
      </c>
      <c r="F142" s="253" t="s">
        <v>334</v>
      </c>
      <c r="G142" s="254" t="s">
        <v>309</v>
      </c>
      <c r="H142" s="255">
        <v>708</v>
      </c>
      <c r="I142" s="256"/>
      <c r="J142" s="257">
        <f>ROUND(I142*H142,2)</f>
        <v>0</v>
      </c>
      <c r="K142" s="253" t="s">
        <v>220</v>
      </c>
      <c r="L142" s="258"/>
      <c r="M142" s="259" t="s">
        <v>1</v>
      </c>
      <c r="N142" s="260" t="s">
        <v>42</v>
      </c>
      <c r="O142" s="70"/>
      <c r="P142" s="209">
        <f>O142*H142</f>
        <v>0</v>
      </c>
      <c r="Q142" s="209">
        <v>0.001</v>
      </c>
      <c r="R142" s="209">
        <f>Q142*H142</f>
        <v>0.708</v>
      </c>
      <c r="S142" s="209">
        <v>0</v>
      </c>
      <c r="T142" s="210">
        <f>S142*H142</f>
        <v>0</v>
      </c>
      <c r="U142" s="33"/>
      <c r="V142" s="33"/>
      <c r="W142" s="33"/>
      <c r="X142" s="33"/>
      <c r="Y142" s="33"/>
      <c r="Z142" s="33"/>
      <c r="AA142" s="33"/>
      <c r="AB142" s="33"/>
      <c r="AC142" s="33"/>
      <c r="AD142" s="33"/>
      <c r="AE142" s="33"/>
      <c r="AR142" s="211" t="s">
        <v>196</v>
      </c>
      <c r="AT142" s="211" t="s">
        <v>324</v>
      </c>
      <c r="AU142" s="211" t="s">
        <v>84</v>
      </c>
      <c r="AY142" s="16" t="s">
        <v>161</v>
      </c>
      <c r="BE142" s="212">
        <f>IF(N142="základní",J142,0)</f>
        <v>0</v>
      </c>
      <c r="BF142" s="212">
        <f>IF(N142="snížená",J142,0)</f>
        <v>0</v>
      </c>
      <c r="BG142" s="212">
        <f>IF(N142="zákl. přenesená",J142,0)</f>
        <v>0</v>
      </c>
      <c r="BH142" s="212">
        <f>IF(N142="sníž. přenesená",J142,0)</f>
        <v>0</v>
      </c>
      <c r="BI142" s="212">
        <f>IF(N142="nulová",J142,0)</f>
        <v>0</v>
      </c>
      <c r="BJ142" s="16" t="s">
        <v>84</v>
      </c>
      <c r="BK142" s="212">
        <f>ROUND(I142*H142,2)</f>
        <v>0</v>
      </c>
      <c r="BL142" s="16" t="s">
        <v>167</v>
      </c>
      <c r="BM142" s="211" t="s">
        <v>335</v>
      </c>
    </row>
    <row r="143" spans="2:63" s="11" customFormat="1" ht="25.95" customHeight="1">
      <c r="B143" s="186"/>
      <c r="C143" s="187"/>
      <c r="D143" s="188" t="s">
        <v>76</v>
      </c>
      <c r="E143" s="189" t="s">
        <v>336</v>
      </c>
      <c r="F143" s="189" t="s">
        <v>337</v>
      </c>
      <c r="G143" s="187"/>
      <c r="H143" s="187"/>
      <c r="I143" s="190"/>
      <c r="J143" s="191">
        <f>BK143</f>
        <v>0</v>
      </c>
      <c r="K143" s="187"/>
      <c r="L143" s="192"/>
      <c r="M143" s="193"/>
      <c r="N143" s="194"/>
      <c r="O143" s="194"/>
      <c r="P143" s="195">
        <f>P144</f>
        <v>0</v>
      </c>
      <c r="Q143" s="194"/>
      <c r="R143" s="195">
        <f>R144</f>
        <v>0</v>
      </c>
      <c r="S143" s="194"/>
      <c r="T143" s="196">
        <f>T144</f>
        <v>0</v>
      </c>
      <c r="AR143" s="197" t="s">
        <v>84</v>
      </c>
      <c r="AT143" s="198" t="s">
        <v>76</v>
      </c>
      <c r="AU143" s="198" t="s">
        <v>77</v>
      </c>
      <c r="AY143" s="197" t="s">
        <v>161</v>
      </c>
      <c r="BK143" s="199">
        <f>BK144</f>
        <v>0</v>
      </c>
    </row>
    <row r="144" spans="1:65" s="2" customFormat="1" ht="24" customHeight="1">
      <c r="A144" s="33"/>
      <c r="B144" s="34"/>
      <c r="C144" s="200" t="s">
        <v>184</v>
      </c>
      <c r="D144" s="200" t="s">
        <v>162</v>
      </c>
      <c r="E144" s="201" t="s">
        <v>338</v>
      </c>
      <c r="F144" s="202" t="s">
        <v>339</v>
      </c>
      <c r="G144" s="203" t="s">
        <v>165</v>
      </c>
      <c r="H144" s="204">
        <v>37.918</v>
      </c>
      <c r="I144" s="205"/>
      <c r="J144" s="206">
        <f>ROUND(I144*H144,2)</f>
        <v>0</v>
      </c>
      <c r="K144" s="202" t="s">
        <v>166</v>
      </c>
      <c r="L144" s="38"/>
      <c r="M144" s="207" t="s">
        <v>1</v>
      </c>
      <c r="N144" s="208" t="s">
        <v>42</v>
      </c>
      <c r="O144" s="70"/>
      <c r="P144" s="209">
        <f>O144*H144</f>
        <v>0</v>
      </c>
      <c r="Q144" s="209">
        <v>0</v>
      </c>
      <c r="R144" s="209">
        <f>Q144*H144</f>
        <v>0</v>
      </c>
      <c r="S144" s="209">
        <v>0</v>
      </c>
      <c r="T144" s="210">
        <f>S144*H144</f>
        <v>0</v>
      </c>
      <c r="U144" s="33"/>
      <c r="V144" s="33"/>
      <c r="W144" s="33"/>
      <c r="X144" s="33"/>
      <c r="Y144" s="33"/>
      <c r="Z144" s="33"/>
      <c r="AA144" s="33"/>
      <c r="AB144" s="33"/>
      <c r="AC144" s="33"/>
      <c r="AD144" s="33"/>
      <c r="AE144" s="33"/>
      <c r="AR144" s="211" t="s">
        <v>167</v>
      </c>
      <c r="AT144" s="211" t="s">
        <v>162</v>
      </c>
      <c r="AU144" s="211" t="s">
        <v>84</v>
      </c>
      <c r="AY144" s="16" t="s">
        <v>161</v>
      </c>
      <c r="BE144" s="212">
        <f>IF(N144="základní",J144,0)</f>
        <v>0</v>
      </c>
      <c r="BF144" s="212">
        <f>IF(N144="snížená",J144,0)</f>
        <v>0</v>
      </c>
      <c r="BG144" s="212">
        <f>IF(N144="zákl. přenesená",J144,0)</f>
        <v>0</v>
      </c>
      <c r="BH144" s="212">
        <f>IF(N144="sníž. přenesená",J144,0)</f>
        <v>0</v>
      </c>
      <c r="BI144" s="212">
        <f>IF(N144="nulová",J144,0)</f>
        <v>0</v>
      </c>
      <c r="BJ144" s="16" t="s">
        <v>84</v>
      </c>
      <c r="BK144" s="212">
        <f>ROUND(I144*H144,2)</f>
        <v>0</v>
      </c>
      <c r="BL144" s="16" t="s">
        <v>167</v>
      </c>
      <c r="BM144" s="211" t="s">
        <v>340</v>
      </c>
    </row>
    <row r="145" spans="2:63" s="11" customFormat="1" ht="25.95" customHeight="1">
      <c r="B145" s="186"/>
      <c r="C145" s="187"/>
      <c r="D145" s="188" t="s">
        <v>76</v>
      </c>
      <c r="E145" s="189" t="s">
        <v>200</v>
      </c>
      <c r="F145" s="189" t="s">
        <v>201</v>
      </c>
      <c r="G145" s="187"/>
      <c r="H145" s="187"/>
      <c r="I145" s="190"/>
      <c r="J145" s="191">
        <f>BK145</f>
        <v>0</v>
      </c>
      <c r="K145" s="187"/>
      <c r="L145" s="192"/>
      <c r="M145" s="193"/>
      <c r="N145" s="194"/>
      <c r="O145" s="194"/>
      <c r="P145" s="195">
        <f>SUM(P146:P167)</f>
        <v>0</v>
      </c>
      <c r="Q145" s="194"/>
      <c r="R145" s="195">
        <f>SUM(R146:R167)</f>
        <v>15.93927067</v>
      </c>
      <c r="S145" s="194"/>
      <c r="T145" s="196">
        <f>SUM(T146:T167)</f>
        <v>0</v>
      </c>
      <c r="AR145" s="197" t="s">
        <v>86</v>
      </c>
      <c r="AT145" s="198" t="s">
        <v>76</v>
      </c>
      <c r="AU145" s="198" t="s">
        <v>77</v>
      </c>
      <c r="AY145" s="197" t="s">
        <v>161</v>
      </c>
      <c r="BK145" s="199">
        <f>SUM(BK146:BK167)</f>
        <v>0</v>
      </c>
    </row>
    <row r="146" spans="1:65" s="2" customFormat="1" ht="36" customHeight="1">
      <c r="A146" s="33"/>
      <c r="B146" s="34"/>
      <c r="C146" s="200" t="s">
        <v>188</v>
      </c>
      <c r="D146" s="200" t="s">
        <v>162</v>
      </c>
      <c r="E146" s="201" t="s">
        <v>341</v>
      </c>
      <c r="F146" s="202" t="s">
        <v>342</v>
      </c>
      <c r="G146" s="203" t="s">
        <v>124</v>
      </c>
      <c r="H146" s="204">
        <v>3950.134</v>
      </c>
      <c r="I146" s="205"/>
      <c r="J146" s="206">
        <f>ROUND(I146*H146,2)</f>
        <v>0</v>
      </c>
      <c r="K146" s="202" t="s">
        <v>166</v>
      </c>
      <c r="L146" s="38"/>
      <c r="M146" s="207" t="s">
        <v>1</v>
      </c>
      <c r="N146" s="208" t="s">
        <v>42</v>
      </c>
      <c r="O146" s="70"/>
      <c r="P146" s="209">
        <f>O146*H146</f>
        <v>0</v>
      </c>
      <c r="Q146" s="209">
        <v>8E-05</v>
      </c>
      <c r="R146" s="209">
        <f>Q146*H146</f>
        <v>0.31601072</v>
      </c>
      <c r="S146" s="209">
        <v>0</v>
      </c>
      <c r="T146" s="210">
        <f>S146*H146</f>
        <v>0</v>
      </c>
      <c r="U146" s="33"/>
      <c r="V146" s="33"/>
      <c r="W146" s="33"/>
      <c r="X146" s="33"/>
      <c r="Y146" s="33"/>
      <c r="Z146" s="33"/>
      <c r="AA146" s="33"/>
      <c r="AB146" s="33"/>
      <c r="AC146" s="33"/>
      <c r="AD146" s="33"/>
      <c r="AE146" s="33"/>
      <c r="AR146" s="211" t="s">
        <v>204</v>
      </c>
      <c r="AT146" s="211" t="s">
        <v>162</v>
      </c>
      <c r="AU146" s="211" t="s">
        <v>84</v>
      </c>
      <c r="AY146" s="16" t="s">
        <v>161</v>
      </c>
      <c r="BE146" s="212">
        <f>IF(N146="základní",J146,0)</f>
        <v>0</v>
      </c>
      <c r="BF146" s="212">
        <f>IF(N146="snížená",J146,0)</f>
        <v>0</v>
      </c>
      <c r="BG146" s="212">
        <f>IF(N146="zákl. přenesená",J146,0)</f>
        <v>0</v>
      </c>
      <c r="BH146" s="212">
        <f>IF(N146="sníž. přenesená",J146,0)</f>
        <v>0</v>
      </c>
      <c r="BI146" s="212">
        <f>IF(N146="nulová",J146,0)</f>
        <v>0</v>
      </c>
      <c r="BJ146" s="16" t="s">
        <v>84</v>
      </c>
      <c r="BK146" s="212">
        <f>ROUND(I146*H146,2)</f>
        <v>0</v>
      </c>
      <c r="BL146" s="16" t="s">
        <v>204</v>
      </c>
      <c r="BM146" s="211" t="s">
        <v>343</v>
      </c>
    </row>
    <row r="147" spans="2:51" s="13" customFormat="1" ht="12">
      <c r="B147" s="224"/>
      <c r="C147" s="225"/>
      <c r="D147" s="215" t="s">
        <v>169</v>
      </c>
      <c r="E147" s="226" t="s">
        <v>1</v>
      </c>
      <c r="F147" s="227" t="s">
        <v>344</v>
      </c>
      <c r="G147" s="225"/>
      <c r="H147" s="228">
        <v>2916.147</v>
      </c>
      <c r="I147" s="229"/>
      <c r="J147" s="225"/>
      <c r="K147" s="225"/>
      <c r="L147" s="230"/>
      <c r="M147" s="231"/>
      <c r="N147" s="232"/>
      <c r="O147" s="232"/>
      <c r="P147" s="232"/>
      <c r="Q147" s="232"/>
      <c r="R147" s="232"/>
      <c r="S147" s="232"/>
      <c r="T147" s="233"/>
      <c r="AT147" s="234" t="s">
        <v>169</v>
      </c>
      <c r="AU147" s="234" t="s">
        <v>84</v>
      </c>
      <c r="AV147" s="13" t="s">
        <v>86</v>
      </c>
      <c r="AW147" s="13" t="s">
        <v>33</v>
      </c>
      <c r="AX147" s="13" t="s">
        <v>77</v>
      </c>
      <c r="AY147" s="234" t="s">
        <v>161</v>
      </c>
    </row>
    <row r="148" spans="2:51" s="13" customFormat="1" ht="12">
      <c r="B148" s="224"/>
      <c r="C148" s="225"/>
      <c r="D148" s="215" t="s">
        <v>169</v>
      </c>
      <c r="E148" s="226" t="s">
        <v>1</v>
      </c>
      <c r="F148" s="227" t="s">
        <v>345</v>
      </c>
      <c r="G148" s="225"/>
      <c r="H148" s="228">
        <v>1069.987</v>
      </c>
      <c r="I148" s="229"/>
      <c r="J148" s="225"/>
      <c r="K148" s="225"/>
      <c r="L148" s="230"/>
      <c r="M148" s="231"/>
      <c r="N148" s="232"/>
      <c r="O148" s="232"/>
      <c r="P148" s="232"/>
      <c r="Q148" s="232"/>
      <c r="R148" s="232"/>
      <c r="S148" s="232"/>
      <c r="T148" s="233"/>
      <c r="AT148" s="234" t="s">
        <v>169</v>
      </c>
      <c r="AU148" s="234" t="s">
        <v>84</v>
      </c>
      <c r="AV148" s="13" t="s">
        <v>86</v>
      </c>
      <c r="AW148" s="13" t="s">
        <v>33</v>
      </c>
      <c r="AX148" s="13" t="s">
        <v>77</v>
      </c>
      <c r="AY148" s="234" t="s">
        <v>161</v>
      </c>
    </row>
    <row r="149" spans="2:51" s="12" customFormat="1" ht="12">
      <c r="B149" s="213"/>
      <c r="C149" s="214"/>
      <c r="D149" s="215" t="s">
        <v>169</v>
      </c>
      <c r="E149" s="216" t="s">
        <v>1</v>
      </c>
      <c r="F149" s="217" t="s">
        <v>346</v>
      </c>
      <c r="G149" s="214"/>
      <c r="H149" s="216" t="s">
        <v>1</v>
      </c>
      <c r="I149" s="218"/>
      <c r="J149" s="214"/>
      <c r="K149" s="214"/>
      <c r="L149" s="219"/>
      <c r="M149" s="220"/>
      <c r="N149" s="221"/>
      <c r="O149" s="221"/>
      <c r="P149" s="221"/>
      <c r="Q149" s="221"/>
      <c r="R149" s="221"/>
      <c r="S149" s="221"/>
      <c r="T149" s="222"/>
      <c r="AT149" s="223" t="s">
        <v>169</v>
      </c>
      <c r="AU149" s="223" t="s">
        <v>84</v>
      </c>
      <c r="AV149" s="12" t="s">
        <v>84</v>
      </c>
      <c r="AW149" s="12" t="s">
        <v>33</v>
      </c>
      <c r="AX149" s="12" t="s">
        <v>77</v>
      </c>
      <c r="AY149" s="223" t="s">
        <v>161</v>
      </c>
    </row>
    <row r="150" spans="2:51" s="13" customFormat="1" ht="12">
      <c r="B150" s="224"/>
      <c r="C150" s="225"/>
      <c r="D150" s="215" t="s">
        <v>169</v>
      </c>
      <c r="E150" s="226" t="s">
        <v>1</v>
      </c>
      <c r="F150" s="227" t="s">
        <v>347</v>
      </c>
      <c r="G150" s="225"/>
      <c r="H150" s="228">
        <v>-36</v>
      </c>
      <c r="I150" s="229"/>
      <c r="J150" s="225"/>
      <c r="K150" s="225"/>
      <c r="L150" s="230"/>
      <c r="M150" s="231"/>
      <c r="N150" s="232"/>
      <c r="O150" s="232"/>
      <c r="P150" s="232"/>
      <c r="Q150" s="232"/>
      <c r="R150" s="232"/>
      <c r="S150" s="232"/>
      <c r="T150" s="233"/>
      <c r="AT150" s="234" t="s">
        <v>169</v>
      </c>
      <c r="AU150" s="234" t="s">
        <v>84</v>
      </c>
      <c r="AV150" s="13" t="s">
        <v>86</v>
      </c>
      <c r="AW150" s="13" t="s">
        <v>33</v>
      </c>
      <c r="AX150" s="13" t="s">
        <v>77</v>
      </c>
      <c r="AY150" s="234" t="s">
        <v>161</v>
      </c>
    </row>
    <row r="151" spans="2:51" s="14" customFormat="1" ht="12">
      <c r="B151" s="235"/>
      <c r="C151" s="236"/>
      <c r="D151" s="215" t="s">
        <v>169</v>
      </c>
      <c r="E151" s="237" t="s">
        <v>311</v>
      </c>
      <c r="F151" s="238" t="s">
        <v>213</v>
      </c>
      <c r="G151" s="236"/>
      <c r="H151" s="239">
        <v>3950.134</v>
      </c>
      <c r="I151" s="240"/>
      <c r="J151" s="236"/>
      <c r="K151" s="236"/>
      <c r="L151" s="241"/>
      <c r="M151" s="242"/>
      <c r="N151" s="243"/>
      <c r="O151" s="243"/>
      <c r="P151" s="243"/>
      <c r="Q151" s="243"/>
      <c r="R151" s="243"/>
      <c r="S151" s="243"/>
      <c r="T151" s="244"/>
      <c r="AT151" s="245" t="s">
        <v>169</v>
      </c>
      <c r="AU151" s="245" t="s">
        <v>84</v>
      </c>
      <c r="AV151" s="14" t="s">
        <v>167</v>
      </c>
      <c r="AW151" s="14" t="s">
        <v>33</v>
      </c>
      <c r="AX151" s="14" t="s">
        <v>84</v>
      </c>
      <c r="AY151" s="245" t="s">
        <v>161</v>
      </c>
    </row>
    <row r="152" spans="1:65" s="2" customFormat="1" ht="16.5" customHeight="1">
      <c r="A152" s="33"/>
      <c r="B152" s="34"/>
      <c r="C152" s="251" t="s">
        <v>192</v>
      </c>
      <c r="D152" s="251" t="s">
        <v>324</v>
      </c>
      <c r="E152" s="252" t="s">
        <v>348</v>
      </c>
      <c r="F152" s="253" t="s">
        <v>349</v>
      </c>
      <c r="G152" s="254" t="s">
        <v>124</v>
      </c>
      <c r="H152" s="255">
        <v>4542.654</v>
      </c>
      <c r="I152" s="256"/>
      <c r="J152" s="257">
        <f>ROUND(I152*H152,2)</f>
        <v>0</v>
      </c>
      <c r="K152" s="253" t="s">
        <v>166</v>
      </c>
      <c r="L152" s="258"/>
      <c r="M152" s="259" t="s">
        <v>1</v>
      </c>
      <c r="N152" s="260" t="s">
        <v>42</v>
      </c>
      <c r="O152" s="70"/>
      <c r="P152" s="209">
        <f>O152*H152</f>
        <v>0</v>
      </c>
      <c r="Q152" s="209">
        <v>0.0019</v>
      </c>
      <c r="R152" s="209">
        <f>Q152*H152</f>
        <v>8.6310426</v>
      </c>
      <c r="S152" s="209">
        <v>0</v>
      </c>
      <c r="T152" s="210">
        <f>S152*H152</f>
        <v>0</v>
      </c>
      <c r="U152" s="33"/>
      <c r="V152" s="33"/>
      <c r="W152" s="33"/>
      <c r="X152" s="33"/>
      <c r="Y152" s="33"/>
      <c r="Z152" s="33"/>
      <c r="AA152" s="33"/>
      <c r="AB152" s="33"/>
      <c r="AC152" s="33"/>
      <c r="AD152" s="33"/>
      <c r="AE152" s="33"/>
      <c r="AR152" s="211" t="s">
        <v>350</v>
      </c>
      <c r="AT152" s="211" t="s">
        <v>324</v>
      </c>
      <c r="AU152" s="211" t="s">
        <v>84</v>
      </c>
      <c r="AY152" s="16" t="s">
        <v>161</v>
      </c>
      <c r="BE152" s="212">
        <f>IF(N152="základní",J152,0)</f>
        <v>0</v>
      </c>
      <c r="BF152" s="212">
        <f>IF(N152="snížená",J152,0)</f>
        <v>0</v>
      </c>
      <c r="BG152" s="212">
        <f>IF(N152="zákl. přenesená",J152,0)</f>
        <v>0</v>
      </c>
      <c r="BH152" s="212">
        <f>IF(N152="sníž. přenesená",J152,0)</f>
        <v>0</v>
      </c>
      <c r="BI152" s="212">
        <f>IF(N152="nulová",J152,0)</f>
        <v>0</v>
      </c>
      <c r="BJ152" s="16" t="s">
        <v>84</v>
      </c>
      <c r="BK152" s="212">
        <f>ROUND(I152*H152,2)</f>
        <v>0</v>
      </c>
      <c r="BL152" s="16" t="s">
        <v>204</v>
      </c>
      <c r="BM152" s="211" t="s">
        <v>351</v>
      </c>
    </row>
    <row r="153" spans="2:51" s="13" customFormat="1" ht="12">
      <c r="B153" s="224"/>
      <c r="C153" s="225"/>
      <c r="D153" s="215" t="s">
        <v>169</v>
      </c>
      <c r="E153" s="226" t="s">
        <v>1</v>
      </c>
      <c r="F153" s="227" t="s">
        <v>311</v>
      </c>
      <c r="G153" s="225"/>
      <c r="H153" s="228">
        <v>3950.134</v>
      </c>
      <c r="I153" s="229"/>
      <c r="J153" s="225"/>
      <c r="K153" s="225"/>
      <c r="L153" s="230"/>
      <c r="M153" s="231"/>
      <c r="N153" s="232"/>
      <c r="O153" s="232"/>
      <c r="P153" s="232"/>
      <c r="Q153" s="232"/>
      <c r="R153" s="232"/>
      <c r="S153" s="232"/>
      <c r="T153" s="233"/>
      <c r="AT153" s="234" t="s">
        <v>169</v>
      </c>
      <c r="AU153" s="234" t="s">
        <v>84</v>
      </c>
      <c r="AV153" s="13" t="s">
        <v>86</v>
      </c>
      <c r="AW153" s="13" t="s">
        <v>33</v>
      </c>
      <c r="AX153" s="13" t="s">
        <v>77</v>
      </c>
      <c r="AY153" s="234" t="s">
        <v>161</v>
      </c>
    </row>
    <row r="154" spans="2:51" s="13" customFormat="1" ht="12">
      <c r="B154" s="224"/>
      <c r="C154" s="225"/>
      <c r="D154" s="215" t="s">
        <v>169</v>
      </c>
      <c r="E154" s="226" t="s">
        <v>1</v>
      </c>
      <c r="F154" s="227" t="s">
        <v>352</v>
      </c>
      <c r="G154" s="225"/>
      <c r="H154" s="228">
        <v>4542.654</v>
      </c>
      <c r="I154" s="229"/>
      <c r="J154" s="225"/>
      <c r="K154" s="225"/>
      <c r="L154" s="230"/>
      <c r="M154" s="231"/>
      <c r="N154" s="232"/>
      <c r="O154" s="232"/>
      <c r="P154" s="232"/>
      <c r="Q154" s="232"/>
      <c r="R154" s="232"/>
      <c r="S154" s="232"/>
      <c r="T154" s="233"/>
      <c r="AT154" s="234" t="s">
        <v>169</v>
      </c>
      <c r="AU154" s="234" t="s">
        <v>84</v>
      </c>
      <c r="AV154" s="13" t="s">
        <v>86</v>
      </c>
      <c r="AW154" s="13" t="s">
        <v>33</v>
      </c>
      <c r="AX154" s="13" t="s">
        <v>84</v>
      </c>
      <c r="AY154" s="234" t="s">
        <v>161</v>
      </c>
    </row>
    <row r="155" spans="1:65" s="2" customFormat="1" ht="24" customHeight="1">
      <c r="A155" s="33"/>
      <c r="B155" s="34"/>
      <c r="C155" s="200" t="s">
        <v>196</v>
      </c>
      <c r="D155" s="200" t="s">
        <v>162</v>
      </c>
      <c r="E155" s="201" t="s">
        <v>353</v>
      </c>
      <c r="F155" s="202" t="s">
        <v>354</v>
      </c>
      <c r="G155" s="203" t="s">
        <v>124</v>
      </c>
      <c r="H155" s="204">
        <v>1975.067</v>
      </c>
      <c r="I155" s="205"/>
      <c r="J155" s="206">
        <f>ROUND(I155*H155,2)</f>
        <v>0</v>
      </c>
      <c r="K155" s="202" t="s">
        <v>166</v>
      </c>
      <c r="L155" s="38"/>
      <c r="M155" s="207" t="s">
        <v>1</v>
      </c>
      <c r="N155" s="208" t="s">
        <v>42</v>
      </c>
      <c r="O155" s="70"/>
      <c r="P155" s="209">
        <f>O155*H155</f>
        <v>0</v>
      </c>
      <c r="Q155" s="209">
        <v>0</v>
      </c>
      <c r="R155" s="209">
        <f>Q155*H155</f>
        <v>0</v>
      </c>
      <c r="S155" s="209">
        <v>0</v>
      </c>
      <c r="T155" s="210">
        <f>S155*H155</f>
        <v>0</v>
      </c>
      <c r="U155" s="33"/>
      <c r="V155" s="33"/>
      <c r="W155" s="33"/>
      <c r="X155" s="33"/>
      <c r="Y155" s="33"/>
      <c r="Z155" s="33"/>
      <c r="AA155" s="33"/>
      <c r="AB155" s="33"/>
      <c r="AC155" s="33"/>
      <c r="AD155" s="33"/>
      <c r="AE155" s="33"/>
      <c r="AR155" s="211" t="s">
        <v>204</v>
      </c>
      <c r="AT155" s="211" t="s">
        <v>162</v>
      </c>
      <c r="AU155" s="211" t="s">
        <v>84</v>
      </c>
      <c r="AY155" s="16" t="s">
        <v>161</v>
      </c>
      <c r="BE155" s="212">
        <f>IF(N155="základní",J155,0)</f>
        <v>0</v>
      </c>
      <c r="BF155" s="212">
        <f>IF(N155="snížená",J155,0)</f>
        <v>0</v>
      </c>
      <c r="BG155" s="212">
        <f>IF(N155="zákl. přenesená",J155,0)</f>
        <v>0</v>
      </c>
      <c r="BH155" s="212">
        <f>IF(N155="sníž. přenesená",J155,0)</f>
        <v>0</v>
      </c>
      <c r="BI155" s="212">
        <f>IF(N155="nulová",J155,0)</f>
        <v>0</v>
      </c>
      <c r="BJ155" s="16" t="s">
        <v>84</v>
      </c>
      <c r="BK155" s="212">
        <f>ROUND(I155*H155,2)</f>
        <v>0</v>
      </c>
      <c r="BL155" s="16" t="s">
        <v>204</v>
      </c>
      <c r="BM155" s="211" t="s">
        <v>355</v>
      </c>
    </row>
    <row r="156" spans="2:51" s="13" customFormat="1" ht="12">
      <c r="B156" s="224"/>
      <c r="C156" s="225"/>
      <c r="D156" s="215" t="s">
        <v>169</v>
      </c>
      <c r="E156" s="226" t="s">
        <v>1</v>
      </c>
      <c r="F156" s="227" t="s">
        <v>356</v>
      </c>
      <c r="G156" s="225"/>
      <c r="H156" s="228">
        <v>1975.067</v>
      </c>
      <c r="I156" s="229"/>
      <c r="J156" s="225"/>
      <c r="K156" s="225"/>
      <c r="L156" s="230"/>
      <c r="M156" s="231"/>
      <c r="N156" s="232"/>
      <c r="O156" s="232"/>
      <c r="P156" s="232"/>
      <c r="Q156" s="232"/>
      <c r="R156" s="232"/>
      <c r="S156" s="232"/>
      <c r="T156" s="233"/>
      <c r="AT156" s="234" t="s">
        <v>169</v>
      </c>
      <c r="AU156" s="234" t="s">
        <v>84</v>
      </c>
      <c r="AV156" s="13" t="s">
        <v>86</v>
      </c>
      <c r="AW156" s="13" t="s">
        <v>33</v>
      </c>
      <c r="AX156" s="13" t="s">
        <v>84</v>
      </c>
      <c r="AY156" s="234" t="s">
        <v>161</v>
      </c>
    </row>
    <row r="157" spans="1:65" s="2" customFormat="1" ht="16.5" customHeight="1">
      <c r="A157" s="33"/>
      <c r="B157" s="34"/>
      <c r="C157" s="251" t="s">
        <v>159</v>
      </c>
      <c r="D157" s="251" t="s">
        <v>324</v>
      </c>
      <c r="E157" s="252" t="s">
        <v>357</v>
      </c>
      <c r="F157" s="253" t="s">
        <v>358</v>
      </c>
      <c r="G157" s="254" t="s">
        <v>165</v>
      </c>
      <c r="H157" s="255">
        <v>0.593</v>
      </c>
      <c r="I157" s="256"/>
      <c r="J157" s="257">
        <f>ROUND(I157*H157,2)</f>
        <v>0</v>
      </c>
      <c r="K157" s="253" t="s">
        <v>166</v>
      </c>
      <c r="L157" s="258"/>
      <c r="M157" s="259" t="s">
        <v>1</v>
      </c>
      <c r="N157" s="260" t="s">
        <v>42</v>
      </c>
      <c r="O157" s="70"/>
      <c r="P157" s="209">
        <f>O157*H157</f>
        <v>0</v>
      </c>
      <c r="Q157" s="209">
        <v>1</v>
      </c>
      <c r="R157" s="209">
        <f>Q157*H157</f>
        <v>0.593</v>
      </c>
      <c r="S157" s="209">
        <v>0</v>
      </c>
      <c r="T157" s="210">
        <f>S157*H157</f>
        <v>0</v>
      </c>
      <c r="U157" s="33"/>
      <c r="V157" s="33"/>
      <c r="W157" s="33"/>
      <c r="X157" s="33"/>
      <c r="Y157" s="33"/>
      <c r="Z157" s="33"/>
      <c r="AA157" s="33"/>
      <c r="AB157" s="33"/>
      <c r="AC157" s="33"/>
      <c r="AD157" s="33"/>
      <c r="AE157" s="33"/>
      <c r="AR157" s="211" t="s">
        <v>350</v>
      </c>
      <c r="AT157" s="211" t="s">
        <v>324</v>
      </c>
      <c r="AU157" s="211" t="s">
        <v>84</v>
      </c>
      <c r="AY157" s="16" t="s">
        <v>161</v>
      </c>
      <c r="BE157" s="212">
        <f>IF(N157="základní",J157,0)</f>
        <v>0</v>
      </c>
      <c r="BF157" s="212">
        <f>IF(N157="snížená",J157,0)</f>
        <v>0</v>
      </c>
      <c r="BG157" s="212">
        <f>IF(N157="zákl. přenesená",J157,0)</f>
        <v>0</v>
      </c>
      <c r="BH157" s="212">
        <f>IF(N157="sníž. přenesená",J157,0)</f>
        <v>0</v>
      </c>
      <c r="BI157" s="212">
        <f>IF(N157="nulová",J157,0)</f>
        <v>0</v>
      </c>
      <c r="BJ157" s="16" t="s">
        <v>84</v>
      </c>
      <c r="BK157" s="212">
        <f>ROUND(I157*H157,2)</f>
        <v>0</v>
      </c>
      <c r="BL157" s="16" t="s">
        <v>204</v>
      </c>
      <c r="BM157" s="211" t="s">
        <v>359</v>
      </c>
    </row>
    <row r="158" spans="1:47" s="2" customFormat="1" ht="19.2">
      <c r="A158" s="33"/>
      <c r="B158" s="34"/>
      <c r="C158" s="35"/>
      <c r="D158" s="215" t="s">
        <v>360</v>
      </c>
      <c r="E158" s="35"/>
      <c r="F158" s="261" t="s">
        <v>361</v>
      </c>
      <c r="G158" s="35"/>
      <c r="H158" s="35"/>
      <c r="I158" s="122"/>
      <c r="J158" s="35"/>
      <c r="K158" s="35"/>
      <c r="L158" s="38"/>
      <c r="M158" s="262"/>
      <c r="N158" s="263"/>
      <c r="O158" s="70"/>
      <c r="P158" s="70"/>
      <c r="Q158" s="70"/>
      <c r="R158" s="70"/>
      <c r="S158" s="70"/>
      <c r="T158" s="71"/>
      <c r="U158" s="33"/>
      <c r="V158" s="33"/>
      <c r="W158" s="33"/>
      <c r="X158" s="33"/>
      <c r="Y158" s="33"/>
      <c r="Z158" s="33"/>
      <c r="AA158" s="33"/>
      <c r="AB158" s="33"/>
      <c r="AC158" s="33"/>
      <c r="AD158" s="33"/>
      <c r="AE158" s="33"/>
      <c r="AT158" s="16" t="s">
        <v>360</v>
      </c>
      <c r="AU158" s="16" t="s">
        <v>84</v>
      </c>
    </row>
    <row r="159" spans="2:51" s="13" customFormat="1" ht="12">
      <c r="B159" s="224"/>
      <c r="C159" s="225"/>
      <c r="D159" s="215" t="s">
        <v>169</v>
      </c>
      <c r="E159" s="226" t="s">
        <v>1</v>
      </c>
      <c r="F159" s="227" t="s">
        <v>356</v>
      </c>
      <c r="G159" s="225"/>
      <c r="H159" s="228">
        <v>1975.067</v>
      </c>
      <c r="I159" s="229"/>
      <c r="J159" s="225"/>
      <c r="K159" s="225"/>
      <c r="L159" s="230"/>
      <c r="M159" s="231"/>
      <c r="N159" s="232"/>
      <c r="O159" s="232"/>
      <c r="P159" s="232"/>
      <c r="Q159" s="232"/>
      <c r="R159" s="232"/>
      <c r="S159" s="232"/>
      <c r="T159" s="233"/>
      <c r="AT159" s="234" t="s">
        <v>169</v>
      </c>
      <c r="AU159" s="234" t="s">
        <v>84</v>
      </c>
      <c r="AV159" s="13" t="s">
        <v>86</v>
      </c>
      <c r="AW159" s="13" t="s">
        <v>33</v>
      </c>
      <c r="AX159" s="13" t="s">
        <v>77</v>
      </c>
      <c r="AY159" s="234" t="s">
        <v>161</v>
      </c>
    </row>
    <row r="160" spans="2:51" s="13" customFormat="1" ht="12">
      <c r="B160" s="224"/>
      <c r="C160" s="225"/>
      <c r="D160" s="215" t="s">
        <v>169</v>
      </c>
      <c r="E160" s="226" t="s">
        <v>1</v>
      </c>
      <c r="F160" s="227" t="s">
        <v>362</v>
      </c>
      <c r="G160" s="225"/>
      <c r="H160" s="228">
        <v>0.593</v>
      </c>
      <c r="I160" s="229"/>
      <c r="J160" s="225"/>
      <c r="K160" s="225"/>
      <c r="L160" s="230"/>
      <c r="M160" s="231"/>
      <c r="N160" s="232"/>
      <c r="O160" s="232"/>
      <c r="P160" s="232"/>
      <c r="Q160" s="232"/>
      <c r="R160" s="232"/>
      <c r="S160" s="232"/>
      <c r="T160" s="233"/>
      <c r="AT160" s="234" t="s">
        <v>169</v>
      </c>
      <c r="AU160" s="234" t="s">
        <v>84</v>
      </c>
      <c r="AV160" s="13" t="s">
        <v>86</v>
      </c>
      <c r="AW160" s="13" t="s">
        <v>33</v>
      </c>
      <c r="AX160" s="13" t="s">
        <v>84</v>
      </c>
      <c r="AY160" s="234" t="s">
        <v>161</v>
      </c>
    </row>
    <row r="161" spans="1:65" s="2" customFormat="1" ht="24" customHeight="1">
      <c r="A161" s="33"/>
      <c r="B161" s="34"/>
      <c r="C161" s="200" t="s">
        <v>216</v>
      </c>
      <c r="D161" s="200" t="s">
        <v>162</v>
      </c>
      <c r="E161" s="201" t="s">
        <v>363</v>
      </c>
      <c r="F161" s="202" t="s">
        <v>364</v>
      </c>
      <c r="G161" s="203" t="s">
        <v>124</v>
      </c>
      <c r="H161" s="204">
        <v>3950.134</v>
      </c>
      <c r="I161" s="205"/>
      <c r="J161" s="206">
        <f>ROUND(I161*H161,2)</f>
        <v>0</v>
      </c>
      <c r="K161" s="202" t="s">
        <v>166</v>
      </c>
      <c r="L161" s="38"/>
      <c r="M161" s="207" t="s">
        <v>1</v>
      </c>
      <c r="N161" s="208" t="s">
        <v>42</v>
      </c>
      <c r="O161" s="70"/>
      <c r="P161" s="209">
        <f>O161*H161</f>
        <v>0</v>
      </c>
      <c r="Q161" s="209">
        <v>0</v>
      </c>
      <c r="R161" s="209">
        <f>Q161*H161</f>
        <v>0</v>
      </c>
      <c r="S161" s="209">
        <v>0</v>
      </c>
      <c r="T161" s="210">
        <f>S161*H161</f>
        <v>0</v>
      </c>
      <c r="U161" s="33"/>
      <c r="V161" s="33"/>
      <c r="W161" s="33"/>
      <c r="X161" s="33"/>
      <c r="Y161" s="33"/>
      <c r="Z161" s="33"/>
      <c r="AA161" s="33"/>
      <c r="AB161" s="33"/>
      <c r="AC161" s="33"/>
      <c r="AD161" s="33"/>
      <c r="AE161" s="33"/>
      <c r="AR161" s="211" t="s">
        <v>204</v>
      </c>
      <c r="AT161" s="211" t="s">
        <v>162</v>
      </c>
      <c r="AU161" s="211" t="s">
        <v>84</v>
      </c>
      <c r="AY161" s="16" t="s">
        <v>161</v>
      </c>
      <c r="BE161" s="212">
        <f>IF(N161="základní",J161,0)</f>
        <v>0</v>
      </c>
      <c r="BF161" s="212">
        <f>IF(N161="snížená",J161,0)</f>
        <v>0</v>
      </c>
      <c r="BG161" s="212">
        <f>IF(N161="zákl. přenesená",J161,0)</f>
        <v>0</v>
      </c>
      <c r="BH161" s="212">
        <f>IF(N161="sníž. přenesená",J161,0)</f>
        <v>0</v>
      </c>
      <c r="BI161" s="212">
        <f>IF(N161="nulová",J161,0)</f>
        <v>0</v>
      </c>
      <c r="BJ161" s="16" t="s">
        <v>84</v>
      </c>
      <c r="BK161" s="212">
        <f>ROUND(I161*H161,2)</f>
        <v>0</v>
      </c>
      <c r="BL161" s="16" t="s">
        <v>204</v>
      </c>
      <c r="BM161" s="211" t="s">
        <v>365</v>
      </c>
    </row>
    <row r="162" spans="2:51" s="13" customFormat="1" ht="12">
      <c r="B162" s="224"/>
      <c r="C162" s="225"/>
      <c r="D162" s="215" t="s">
        <v>169</v>
      </c>
      <c r="E162" s="226" t="s">
        <v>1</v>
      </c>
      <c r="F162" s="227" t="s">
        <v>311</v>
      </c>
      <c r="G162" s="225"/>
      <c r="H162" s="228">
        <v>3950.134</v>
      </c>
      <c r="I162" s="229"/>
      <c r="J162" s="225"/>
      <c r="K162" s="225"/>
      <c r="L162" s="230"/>
      <c r="M162" s="231"/>
      <c r="N162" s="232"/>
      <c r="O162" s="232"/>
      <c r="P162" s="232"/>
      <c r="Q162" s="232"/>
      <c r="R162" s="232"/>
      <c r="S162" s="232"/>
      <c r="T162" s="233"/>
      <c r="AT162" s="234" t="s">
        <v>169</v>
      </c>
      <c r="AU162" s="234" t="s">
        <v>84</v>
      </c>
      <c r="AV162" s="13" t="s">
        <v>86</v>
      </c>
      <c r="AW162" s="13" t="s">
        <v>33</v>
      </c>
      <c r="AX162" s="13" t="s">
        <v>84</v>
      </c>
      <c r="AY162" s="234" t="s">
        <v>161</v>
      </c>
    </row>
    <row r="163" spans="1:65" s="2" customFormat="1" ht="16.5" customHeight="1">
      <c r="A163" s="33"/>
      <c r="B163" s="34"/>
      <c r="C163" s="251" t="s">
        <v>222</v>
      </c>
      <c r="D163" s="251" t="s">
        <v>324</v>
      </c>
      <c r="E163" s="252" t="s">
        <v>366</v>
      </c>
      <c r="F163" s="253" t="s">
        <v>367</v>
      </c>
      <c r="G163" s="254" t="s">
        <v>124</v>
      </c>
      <c r="H163" s="255">
        <v>4740.161</v>
      </c>
      <c r="I163" s="256"/>
      <c r="J163" s="257">
        <f>ROUND(I163*H163,2)</f>
        <v>0</v>
      </c>
      <c r="K163" s="253" t="s">
        <v>1</v>
      </c>
      <c r="L163" s="258"/>
      <c r="M163" s="259" t="s">
        <v>1</v>
      </c>
      <c r="N163" s="260" t="s">
        <v>42</v>
      </c>
      <c r="O163" s="70"/>
      <c r="P163" s="209">
        <f>O163*H163</f>
        <v>0</v>
      </c>
      <c r="Q163" s="209">
        <v>0.00135</v>
      </c>
      <c r="R163" s="209">
        <f>Q163*H163</f>
        <v>6.399217350000001</v>
      </c>
      <c r="S163" s="209">
        <v>0</v>
      </c>
      <c r="T163" s="210">
        <f>S163*H163</f>
        <v>0</v>
      </c>
      <c r="U163" s="33"/>
      <c r="V163" s="33"/>
      <c r="W163" s="33"/>
      <c r="X163" s="33"/>
      <c r="Y163" s="33"/>
      <c r="Z163" s="33"/>
      <c r="AA163" s="33"/>
      <c r="AB163" s="33"/>
      <c r="AC163" s="33"/>
      <c r="AD163" s="33"/>
      <c r="AE163" s="33"/>
      <c r="AR163" s="211" t="s">
        <v>196</v>
      </c>
      <c r="AT163" s="211" t="s">
        <v>324</v>
      </c>
      <c r="AU163" s="211" t="s">
        <v>84</v>
      </c>
      <c r="AY163" s="16" t="s">
        <v>161</v>
      </c>
      <c r="BE163" s="212">
        <f>IF(N163="základní",J163,0)</f>
        <v>0</v>
      </c>
      <c r="BF163" s="212">
        <f>IF(N163="snížená",J163,0)</f>
        <v>0</v>
      </c>
      <c r="BG163" s="212">
        <f>IF(N163="zákl. přenesená",J163,0)</f>
        <v>0</v>
      </c>
      <c r="BH163" s="212">
        <f>IF(N163="sníž. přenesená",J163,0)</f>
        <v>0</v>
      </c>
      <c r="BI163" s="212">
        <f>IF(N163="nulová",J163,0)</f>
        <v>0</v>
      </c>
      <c r="BJ163" s="16" t="s">
        <v>84</v>
      </c>
      <c r="BK163" s="212">
        <f>ROUND(I163*H163,2)</f>
        <v>0</v>
      </c>
      <c r="BL163" s="16" t="s">
        <v>167</v>
      </c>
      <c r="BM163" s="211" t="s">
        <v>368</v>
      </c>
    </row>
    <row r="164" spans="1:47" s="2" customFormat="1" ht="19.2">
      <c r="A164" s="33"/>
      <c r="B164" s="34"/>
      <c r="C164" s="35"/>
      <c r="D164" s="215" t="s">
        <v>360</v>
      </c>
      <c r="E164" s="35"/>
      <c r="F164" s="261" t="s">
        <v>369</v>
      </c>
      <c r="G164" s="35"/>
      <c r="H164" s="35"/>
      <c r="I164" s="122"/>
      <c r="J164" s="35"/>
      <c r="K164" s="35"/>
      <c r="L164" s="38"/>
      <c r="M164" s="262"/>
      <c r="N164" s="263"/>
      <c r="O164" s="70"/>
      <c r="P164" s="70"/>
      <c r="Q164" s="70"/>
      <c r="R164" s="70"/>
      <c r="S164" s="70"/>
      <c r="T164" s="71"/>
      <c r="U164" s="33"/>
      <c r="V164" s="33"/>
      <c r="W164" s="33"/>
      <c r="X164" s="33"/>
      <c r="Y164" s="33"/>
      <c r="Z164" s="33"/>
      <c r="AA164" s="33"/>
      <c r="AB164" s="33"/>
      <c r="AC164" s="33"/>
      <c r="AD164" s="33"/>
      <c r="AE164" s="33"/>
      <c r="AT164" s="16" t="s">
        <v>360</v>
      </c>
      <c r="AU164" s="16" t="s">
        <v>84</v>
      </c>
    </row>
    <row r="165" spans="2:51" s="13" customFormat="1" ht="12">
      <c r="B165" s="224"/>
      <c r="C165" s="225"/>
      <c r="D165" s="215" t="s">
        <v>169</v>
      </c>
      <c r="E165" s="226" t="s">
        <v>1</v>
      </c>
      <c r="F165" s="227" t="s">
        <v>311</v>
      </c>
      <c r="G165" s="225"/>
      <c r="H165" s="228">
        <v>3950.134</v>
      </c>
      <c r="I165" s="229"/>
      <c r="J165" s="225"/>
      <c r="K165" s="225"/>
      <c r="L165" s="230"/>
      <c r="M165" s="231"/>
      <c r="N165" s="232"/>
      <c r="O165" s="232"/>
      <c r="P165" s="232"/>
      <c r="Q165" s="232"/>
      <c r="R165" s="232"/>
      <c r="S165" s="232"/>
      <c r="T165" s="233"/>
      <c r="AT165" s="234" t="s">
        <v>169</v>
      </c>
      <c r="AU165" s="234" t="s">
        <v>84</v>
      </c>
      <c r="AV165" s="13" t="s">
        <v>86</v>
      </c>
      <c r="AW165" s="13" t="s">
        <v>33</v>
      </c>
      <c r="AX165" s="13" t="s">
        <v>77</v>
      </c>
      <c r="AY165" s="234" t="s">
        <v>161</v>
      </c>
    </row>
    <row r="166" spans="2:51" s="13" customFormat="1" ht="12">
      <c r="B166" s="224"/>
      <c r="C166" s="225"/>
      <c r="D166" s="215" t="s">
        <v>169</v>
      </c>
      <c r="E166" s="226" t="s">
        <v>1</v>
      </c>
      <c r="F166" s="227" t="s">
        <v>370</v>
      </c>
      <c r="G166" s="225"/>
      <c r="H166" s="228">
        <v>4740.161</v>
      </c>
      <c r="I166" s="229"/>
      <c r="J166" s="225"/>
      <c r="K166" s="225"/>
      <c r="L166" s="230"/>
      <c r="M166" s="231"/>
      <c r="N166" s="232"/>
      <c r="O166" s="232"/>
      <c r="P166" s="232"/>
      <c r="Q166" s="232"/>
      <c r="R166" s="232"/>
      <c r="S166" s="232"/>
      <c r="T166" s="233"/>
      <c r="AT166" s="234" t="s">
        <v>169</v>
      </c>
      <c r="AU166" s="234" t="s">
        <v>84</v>
      </c>
      <c r="AV166" s="13" t="s">
        <v>86</v>
      </c>
      <c r="AW166" s="13" t="s">
        <v>33</v>
      </c>
      <c r="AX166" s="13" t="s">
        <v>84</v>
      </c>
      <c r="AY166" s="234" t="s">
        <v>161</v>
      </c>
    </row>
    <row r="167" spans="1:65" s="2" customFormat="1" ht="24" customHeight="1">
      <c r="A167" s="33"/>
      <c r="B167" s="34"/>
      <c r="C167" s="200" t="s">
        <v>228</v>
      </c>
      <c r="D167" s="200" t="s">
        <v>162</v>
      </c>
      <c r="E167" s="201" t="s">
        <v>371</v>
      </c>
      <c r="F167" s="202" t="s">
        <v>372</v>
      </c>
      <c r="G167" s="203" t="s">
        <v>373</v>
      </c>
      <c r="H167" s="264"/>
      <c r="I167" s="205"/>
      <c r="J167" s="206">
        <f>ROUND(I167*H167,2)</f>
        <v>0</v>
      </c>
      <c r="K167" s="202" t="s">
        <v>166</v>
      </c>
      <c r="L167" s="38"/>
      <c r="M167" s="207" t="s">
        <v>1</v>
      </c>
      <c r="N167" s="208" t="s">
        <v>42</v>
      </c>
      <c r="O167" s="70"/>
      <c r="P167" s="209">
        <f>O167*H167</f>
        <v>0</v>
      </c>
      <c r="Q167" s="209">
        <v>0</v>
      </c>
      <c r="R167" s="209">
        <f>Q167*H167</f>
        <v>0</v>
      </c>
      <c r="S167" s="209">
        <v>0</v>
      </c>
      <c r="T167" s="210">
        <f>S167*H167</f>
        <v>0</v>
      </c>
      <c r="U167" s="33"/>
      <c r="V167" s="33"/>
      <c r="W167" s="33"/>
      <c r="X167" s="33"/>
      <c r="Y167" s="33"/>
      <c r="Z167" s="33"/>
      <c r="AA167" s="33"/>
      <c r="AB167" s="33"/>
      <c r="AC167" s="33"/>
      <c r="AD167" s="33"/>
      <c r="AE167" s="33"/>
      <c r="AR167" s="211" t="s">
        <v>204</v>
      </c>
      <c r="AT167" s="211" t="s">
        <v>162</v>
      </c>
      <c r="AU167" s="211" t="s">
        <v>84</v>
      </c>
      <c r="AY167" s="16" t="s">
        <v>161</v>
      </c>
      <c r="BE167" s="212">
        <f>IF(N167="základní",J167,0)</f>
        <v>0</v>
      </c>
      <c r="BF167" s="212">
        <f>IF(N167="snížená",J167,0)</f>
        <v>0</v>
      </c>
      <c r="BG167" s="212">
        <f>IF(N167="zákl. přenesená",J167,0)</f>
        <v>0</v>
      </c>
      <c r="BH167" s="212">
        <f>IF(N167="sníž. přenesená",J167,0)</f>
        <v>0</v>
      </c>
      <c r="BI167" s="212">
        <f>IF(N167="nulová",J167,0)</f>
        <v>0</v>
      </c>
      <c r="BJ167" s="16" t="s">
        <v>84</v>
      </c>
      <c r="BK167" s="212">
        <f>ROUND(I167*H167,2)</f>
        <v>0</v>
      </c>
      <c r="BL167" s="16" t="s">
        <v>204</v>
      </c>
      <c r="BM167" s="211" t="s">
        <v>374</v>
      </c>
    </row>
    <row r="168" spans="2:63" s="11" customFormat="1" ht="25.95" customHeight="1">
      <c r="B168" s="186"/>
      <c r="C168" s="187"/>
      <c r="D168" s="188" t="s">
        <v>76</v>
      </c>
      <c r="E168" s="189" t="s">
        <v>375</v>
      </c>
      <c r="F168" s="189" t="s">
        <v>376</v>
      </c>
      <c r="G168" s="187"/>
      <c r="H168" s="187"/>
      <c r="I168" s="190"/>
      <c r="J168" s="191">
        <f>BK168</f>
        <v>0</v>
      </c>
      <c r="K168" s="187"/>
      <c r="L168" s="192"/>
      <c r="M168" s="193"/>
      <c r="N168" s="194"/>
      <c r="O168" s="194"/>
      <c r="P168" s="195">
        <f>SUM(P169:P187)</f>
        <v>0</v>
      </c>
      <c r="Q168" s="194"/>
      <c r="R168" s="195">
        <f>SUM(R169:R187)</f>
        <v>20.418419379999996</v>
      </c>
      <c r="S168" s="194"/>
      <c r="T168" s="196">
        <f>SUM(T169:T187)</f>
        <v>0</v>
      </c>
      <c r="AR168" s="197" t="s">
        <v>86</v>
      </c>
      <c r="AT168" s="198" t="s">
        <v>76</v>
      </c>
      <c r="AU168" s="198" t="s">
        <v>77</v>
      </c>
      <c r="AY168" s="197" t="s">
        <v>161</v>
      </c>
      <c r="BK168" s="199">
        <f>SUM(BK169:BK187)</f>
        <v>0</v>
      </c>
    </row>
    <row r="169" spans="1:65" s="2" customFormat="1" ht="24" customHeight="1">
      <c r="A169" s="33"/>
      <c r="B169" s="34"/>
      <c r="C169" s="200" t="s">
        <v>234</v>
      </c>
      <c r="D169" s="200" t="s">
        <v>162</v>
      </c>
      <c r="E169" s="201" t="s">
        <v>377</v>
      </c>
      <c r="F169" s="202" t="s">
        <v>378</v>
      </c>
      <c r="G169" s="203" t="s">
        <v>124</v>
      </c>
      <c r="H169" s="204">
        <v>4237.634</v>
      </c>
      <c r="I169" s="205"/>
      <c r="J169" s="206">
        <f>ROUND(I169*H169,2)</f>
        <v>0</v>
      </c>
      <c r="K169" s="202" t="s">
        <v>166</v>
      </c>
      <c r="L169" s="38"/>
      <c r="M169" s="207" t="s">
        <v>1</v>
      </c>
      <c r="N169" s="208" t="s">
        <v>42</v>
      </c>
      <c r="O169" s="70"/>
      <c r="P169" s="209">
        <f>O169*H169</f>
        <v>0</v>
      </c>
      <c r="Q169" s="209">
        <v>0</v>
      </c>
      <c r="R169" s="209">
        <f>Q169*H169</f>
        <v>0</v>
      </c>
      <c r="S169" s="209">
        <v>0</v>
      </c>
      <c r="T169" s="210">
        <f>S169*H169</f>
        <v>0</v>
      </c>
      <c r="U169" s="33"/>
      <c r="V169" s="33"/>
      <c r="W169" s="33"/>
      <c r="X169" s="33"/>
      <c r="Y169" s="33"/>
      <c r="Z169" s="33"/>
      <c r="AA169" s="33"/>
      <c r="AB169" s="33"/>
      <c r="AC169" s="33"/>
      <c r="AD169" s="33"/>
      <c r="AE169" s="33"/>
      <c r="AR169" s="211" t="s">
        <v>204</v>
      </c>
      <c r="AT169" s="211" t="s">
        <v>162</v>
      </c>
      <c r="AU169" s="211" t="s">
        <v>84</v>
      </c>
      <c r="AY169" s="16" t="s">
        <v>161</v>
      </c>
      <c r="BE169" s="212">
        <f>IF(N169="základní",J169,0)</f>
        <v>0</v>
      </c>
      <c r="BF169" s="212">
        <f>IF(N169="snížená",J169,0)</f>
        <v>0</v>
      </c>
      <c r="BG169" s="212">
        <f>IF(N169="zákl. přenesená",J169,0)</f>
        <v>0</v>
      </c>
      <c r="BH169" s="212">
        <f>IF(N169="sníž. přenesená",J169,0)</f>
        <v>0</v>
      </c>
      <c r="BI169" s="212">
        <f>IF(N169="nulová",J169,0)</f>
        <v>0</v>
      </c>
      <c r="BJ169" s="16" t="s">
        <v>84</v>
      </c>
      <c r="BK169" s="212">
        <f>ROUND(I169*H169,2)</f>
        <v>0</v>
      </c>
      <c r="BL169" s="16" t="s">
        <v>204</v>
      </c>
      <c r="BM169" s="211" t="s">
        <v>379</v>
      </c>
    </row>
    <row r="170" spans="2:51" s="13" customFormat="1" ht="12">
      <c r="B170" s="224"/>
      <c r="C170" s="225"/>
      <c r="D170" s="215" t="s">
        <v>169</v>
      </c>
      <c r="E170" s="226" t="s">
        <v>1</v>
      </c>
      <c r="F170" s="227" t="s">
        <v>311</v>
      </c>
      <c r="G170" s="225"/>
      <c r="H170" s="228">
        <v>3950.134</v>
      </c>
      <c r="I170" s="229"/>
      <c r="J170" s="225"/>
      <c r="K170" s="225"/>
      <c r="L170" s="230"/>
      <c r="M170" s="231"/>
      <c r="N170" s="232"/>
      <c r="O170" s="232"/>
      <c r="P170" s="232"/>
      <c r="Q170" s="232"/>
      <c r="R170" s="232"/>
      <c r="S170" s="232"/>
      <c r="T170" s="233"/>
      <c r="AT170" s="234" t="s">
        <v>169</v>
      </c>
      <c r="AU170" s="234" t="s">
        <v>84</v>
      </c>
      <c r="AV170" s="13" t="s">
        <v>86</v>
      </c>
      <c r="AW170" s="13" t="s">
        <v>33</v>
      </c>
      <c r="AX170" s="13" t="s">
        <v>77</v>
      </c>
      <c r="AY170" s="234" t="s">
        <v>161</v>
      </c>
    </row>
    <row r="171" spans="2:51" s="12" customFormat="1" ht="12">
      <c r="B171" s="213"/>
      <c r="C171" s="214"/>
      <c r="D171" s="215" t="s">
        <v>169</v>
      </c>
      <c r="E171" s="216" t="s">
        <v>1</v>
      </c>
      <c r="F171" s="217" t="s">
        <v>380</v>
      </c>
      <c r="G171" s="214"/>
      <c r="H171" s="216" t="s">
        <v>1</v>
      </c>
      <c r="I171" s="218"/>
      <c r="J171" s="214"/>
      <c r="K171" s="214"/>
      <c r="L171" s="219"/>
      <c r="M171" s="220"/>
      <c r="N171" s="221"/>
      <c r="O171" s="221"/>
      <c r="P171" s="221"/>
      <c r="Q171" s="221"/>
      <c r="R171" s="221"/>
      <c r="S171" s="221"/>
      <c r="T171" s="222"/>
      <c r="AT171" s="223" t="s">
        <v>169</v>
      </c>
      <c r="AU171" s="223" t="s">
        <v>84</v>
      </c>
      <c r="AV171" s="12" t="s">
        <v>84</v>
      </c>
      <c r="AW171" s="12" t="s">
        <v>33</v>
      </c>
      <c r="AX171" s="12" t="s">
        <v>77</v>
      </c>
      <c r="AY171" s="223" t="s">
        <v>161</v>
      </c>
    </row>
    <row r="172" spans="2:51" s="13" customFormat="1" ht="12">
      <c r="B172" s="224"/>
      <c r="C172" s="225"/>
      <c r="D172" s="215" t="s">
        <v>169</v>
      </c>
      <c r="E172" s="226" t="s">
        <v>1</v>
      </c>
      <c r="F172" s="227" t="s">
        <v>381</v>
      </c>
      <c r="G172" s="225"/>
      <c r="H172" s="228">
        <v>287.5</v>
      </c>
      <c r="I172" s="229"/>
      <c r="J172" s="225"/>
      <c r="K172" s="225"/>
      <c r="L172" s="230"/>
      <c r="M172" s="231"/>
      <c r="N172" s="232"/>
      <c r="O172" s="232"/>
      <c r="P172" s="232"/>
      <c r="Q172" s="232"/>
      <c r="R172" s="232"/>
      <c r="S172" s="232"/>
      <c r="T172" s="233"/>
      <c r="AT172" s="234" t="s">
        <v>169</v>
      </c>
      <c r="AU172" s="234" t="s">
        <v>84</v>
      </c>
      <c r="AV172" s="13" t="s">
        <v>86</v>
      </c>
      <c r="AW172" s="13" t="s">
        <v>33</v>
      </c>
      <c r="AX172" s="13" t="s">
        <v>77</v>
      </c>
      <c r="AY172" s="234" t="s">
        <v>161</v>
      </c>
    </row>
    <row r="173" spans="2:51" s="14" customFormat="1" ht="12">
      <c r="B173" s="235"/>
      <c r="C173" s="236"/>
      <c r="D173" s="215" t="s">
        <v>169</v>
      </c>
      <c r="E173" s="237" t="s">
        <v>1</v>
      </c>
      <c r="F173" s="238" t="s">
        <v>213</v>
      </c>
      <c r="G173" s="236"/>
      <c r="H173" s="239">
        <v>4237.634</v>
      </c>
      <c r="I173" s="240"/>
      <c r="J173" s="236"/>
      <c r="K173" s="236"/>
      <c r="L173" s="241"/>
      <c r="M173" s="242"/>
      <c r="N173" s="243"/>
      <c r="O173" s="243"/>
      <c r="P173" s="243"/>
      <c r="Q173" s="243"/>
      <c r="R173" s="243"/>
      <c r="S173" s="243"/>
      <c r="T173" s="244"/>
      <c r="AT173" s="245" t="s">
        <v>169</v>
      </c>
      <c r="AU173" s="245" t="s">
        <v>84</v>
      </c>
      <c r="AV173" s="14" t="s">
        <v>167</v>
      </c>
      <c r="AW173" s="14" t="s">
        <v>33</v>
      </c>
      <c r="AX173" s="14" t="s">
        <v>84</v>
      </c>
      <c r="AY173" s="245" t="s">
        <v>161</v>
      </c>
    </row>
    <row r="174" spans="1:65" s="2" customFormat="1" ht="24" customHeight="1">
      <c r="A174" s="33"/>
      <c r="B174" s="34"/>
      <c r="C174" s="251" t="s">
        <v>238</v>
      </c>
      <c r="D174" s="251" t="s">
        <v>324</v>
      </c>
      <c r="E174" s="252" t="s">
        <v>382</v>
      </c>
      <c r="F174" s="253" t="s">
        <v>383</v>
      </c>
      <c r="G174" s="254" t="s">
        <v>124</v>
      </c>
      <c r="H174" s="255">
        <v>4343.575</v>
      </c>
      <c r="I174" s="256"/>
      <c r="J174" s="257">
        <f>ROUND(I174*H174,2)</f>
        <v>0</v>
      </c>
      <c r="K174" s="253" t="s">
        <v>1</v>
      </c>
      <c r="L174" s="258"/>
      <c r="M174" s="259" t="s">
        <v>1</v>
      </c>
      <c r="N174" s="260" t="s">
        <v>42</v>
      </c>
      <c r="O174" s="70"/>
      <c r="P174" s="209">
        <f>O174*H174</f>
        <v>0</v>
      </c>
      <c r="Q174" s="209">
        <v>0.0024</v>
      </c>
      <c r="R174" s="209">
        <f>Q174*H174</f>
        <v>10.424579999999999</v>
      </c>
      <c r="S174" s="209">
        <v>0</v>
      </c>
      <c r="T174" s="210">
        <f>S174*H174</f>
        <v>0</v>
      </c>
      <c r="U174" s="33"/>
      <c r="V174" s="33"/>
      <c r="W174" s="33"/>
      <c r="X174" s="33"/>
      <c r="Y174" s="33"/>
      <c r="Z174" s="33"/>
      <c r="AA174" s="33"/>
      <c r="AB174" s="33"/>
      <c r="AC174" s="33"/>
      <c r="AD174" s="33"/>
      <c r="AE174" s="33"/>
      <c r="AR174" s="211" t="s">
        <v>350</v>
      </c>
      <c r="AT174" s="211" t="s">
        <v>324</v>
      </c>
      <c r="AU174" s="211" t="s">
        <v>84</v>
      </c>
      <c r="AY174" s="16" t="s">
        <v>161</v>
      </c>
      <c r="BE174" s="212">
        <f>IF(N174="základní",J174,0)</f>
        <v>0</v>
      </c>
      <c r="BF174" s="212">
        <f>IF(N174="snížená",J174,0)</f>
        <v>0</v>
      </c>
      <c r="BG174" s="212">
        <f>IF(N174="zákl. přenesená",J174,0)</f>
        <v>0</v>
      </c>
      <c r="BH174" s="212">
        <f>IF(N174="sníž. přenesená",J174,0)</f>
        <v>0</v>
      </c>
      <c r="BI174" s="212">
        <f>IF(N174="nulová",J174,0)</f>
        <v>0</v>
      </c>
      <c r="BJ174" s="16" t="s">
        <v>84</v>
      </c>
      <c r="BK174" s="212">
        <f>ROUND(I174*H174,2)</f>
        <v>0</v>
      </c>
      <c r="BL174" s="16" t="s">
        <v>204</v>
      </c>
      <c r="BM174" s="211" t="s">
        <v>384</v>
      </c>
    </row>
    <row r="175" spans="1:47" s="2" customFormat="1" ht="19.2">
      <c r="A175" s="33"/>
      <c r="B175" s="34"/>
      <c r="C175" s="35"/>
      <c r="D175" s="215" t="s">
        <v>360</v>
      </c>
      <c r="E175" s="35"/>
      <c r="F175" s="261" t="s">
        <v>385</v>
      </c>
      <c r="G175" s="35"/>
      <c r="H175" s="35"/>
      <c r="I175" s="122"/>
      <c r="J175" s="35"/>
      <c r="K175" s="35"/>
      <c r="L175" s="38"/>
      <c r="M175" s="262"/>
      <c r="N175" s="263"/>
      <c r="O175" s="70"/>
      <c r="P175" s="70"/>
      <c r="Q175" s="70"/>
      <c r="R175" s="70"/>
      <c r="S175" s="70"/>
      <c r="T175" s="71"/>
      <c r="U175" s="33"/>
      <c r="V175" s="33"/>
      <c r="W175" s="33"/>
      <c r="X175" s="33"/>
      <c r="Y175" s="33"/>
      <c r="Z175" s="33"/>
      <c r="AA175" s="33"/>
      <c r="AB175" s="33"/>
      <c r="AC175" s="33"/>
      <c r="AD175" s="33"/>
      <c r="AE175" s="33"/>
      <c r="AT175" s="16" t="s">
        <v>360</v>
      </c>
      <c r="AU175" s="16" t="s">
        <v>84</v>
      </c>
    </row>
    <row r="176" spans="2:51" s="13" customFormat="1" ht="12">
      <c r="B176" s="224"/>
      <c r="C176" s="225"/>
      <c r="D176" s="215" t="s">
        <v>169</v>
      </c>
      <c r="E176" s="226" t="s">
        <v>1</v>
      </c>
      <c r="F176" s="227" t="s">
        <v>311</v>
      </c>
      <c r="G176" s="225"/>
      <c r="H176" s="228">
        <v>3950.134</v>
      </c>
      <c r="I176" s="229"/>
      <c r="J176" s="225"/>
      <c r="K176" s="225"/>
      <c r="L176" s="230"/>
      <c r="M176" s="231"/>
      <c r="N176" s="232"/>
      <c r="O176" s="232"/>
      <c r="P176" s="232"/>
      <c r="Q176" s="232"/>
      <c r="R176" s="232"/>
      <c r="S176" s="232"/>
      <c r="T176" s="233"/>
      <c r="AT176" s="234" t="s">
        <v>169</v>
      </c>
      <c r="AU176" s="234" t="s">
        <v>84</v>
      </c>
      <c r="AV176" s="13" t="s">
        <v>86</v>
      </c>
      <c r="AW176" s="13" t="s">
        <v>33</v>
      </c>
      <c r="AX176" s="13" t="s">
        <v>77</v>
      </c>
      <c r="AY176" s="234" t="s">
        <v>161</v>
      </c>
    </row>
    <row r="177" spans="2:51" s="12" customFormat="1" ht="12">
      <c r="B177" s="213"/>
      <c r="C177" s="214"/>
      <c r="D177" s="215" t="s">
        <v>169</v>
      </c>
      <c r="E177" s="216" t="s">
        <v>1</v>
      </c>
      <c r="F177" s="217" t="s">
        <v>380</v>
      </c>
      <c r="G177" s="214"/>
      <c r="H177" s="216" t="s">
        <v>1</v>
      </c>
      <c r="I177" s="218"/>
      <c r="J177" s="214"/>
      <c r="K177" s="214"/>
      <c r="L177" s="219"/>
      <c r="M177" s="220"/>
      <c r="N177" s="221"/>
      <c r="O177" s="221"/>
      <c r="P177" s="221"/>
      <c r="Q177" s="221"/>
      <c r="R177" s="221"/>
      <c r="S177" s="221"/>
      <c r="T177" s="222"/>
      <c r="AT177" s="223" t="s">
        <v>169</v>
      </c>
      <c r="AU177" s="223" t="s">
        <v>84</v>
      </c>
      <c r="AV177" s="12" t="s">
        <v>84</v>
      </c>
      <c r="AW177" s="12" t="s">
        <v>33</v>
      </c>
      <c r="AX177" s="12" t="s">
        <v>77</v>
      </c>
      <c r="AY177" s="223" t="s">
        <v>161</v>
      </c>
    </row>
    <row r="178" spans="2:51" s="13" customFormat="1" ht="12">
      <c r="B178" s="224"/>
      <c r="C178" s="225"/>
      <c r="D178" s="215" t="s">
        <v>169</v>
      </c>
      <c r="E178" s="226" t="s">
        <v>1</v>
      </c>
      <c r="F178" s="227" t="s">
        <v>381</v>
      </c>
      <c r="G178" s="225"/>
      <c r="H178" s="228">
        <v>287.5</v>
      </c>
      <c r="I178" s="229"/>
      <c r="J178" s="225"/>
      <c r="K178" s="225"/>
      <c r="L178" s="230"/>
      <c r="M178" s="231"/>
      <c r="N178" s="232"/>
      <c r="O178" s="232"/>
      <c r="P178" s="232"/>
      <c r="Q178" s="232"/>
      <c r="R178" s="232"/>
      <c r="S178" s="232"/>
      <c r="T178" s="233"/>
      <c r="AT178" s="234" t="s">
        <v>169</v>
      </c>
      <c r="AU178" s="234" t="s">
        <v>84</v>
      </c>
      <c r="AV178" s="13" t="s">
        <v>86</v>
      </c>
      <c r="AW178" s="13" t="s">
        <v>33</v>
      </c>
      <c r="AX178" s="13" t="s">
        <v>77</v>
      </c>
      <c r="AY178" s="234" t="s">
        <v>161</v>
      </c>
    </row>
    <row r="179" spans="2:51" s="14" customFormat="1" ht="12">
      <c r="B179" s="235"/>
      <c r="C179" s="236"/>
      <c r="D179" s="215" t="s">
        <v>169</v>
      </c>
      <c r="E179" s="237" t="s">
        <v>1</v>
      </c>
      <c r="F179" s="238" t="s">
        <v>213</v>
      </c>
      <c r="G179" s="236"/>
      <c r="H179" s="239">
        <v>4237.634</v>
      </c>
      <c r="I179" s="240"/>
      <c r="J179" s="236"/>
      <c r="K179" s="236"/>
      <c r="L179" s="241"/>
      <c r="M179" s="242"/>
      <c r="N179" s="243"/>
      <c r="O179" s="243"/>
      <c r="P179" s="243"/>
      <c r="Q179" s="243"/>
      <c r="R179" s="243"/>
      <c r="S179" s="243"/>
      <c r="T179" s="244"/>
      <c r="AT179" s="245" t="s">
        <v>169</v>
      </c>
      <c r="AU179" s="245" t="s">
        <v>84</v>
      </c>
      <c r="AV179" s="14" t="s">
        <v>167</v>
      </c>
      <c r="AW179" s="14" t="s">
        <v>33</v>
      </c>
      <c r="AX179" s="14" t="s">
        <v>84</v>
      </c>
      <c r="AY179" s="245" t="s">
        <v>161</v>
      </c>
    </row>
    <row r="180" spans="2:51" s="13" customFormat="1" ht="12">
      <c r="B180" s="224"/>
      <c r="C180" s="225"/>
      <c r="D180" s="215" t="s">
        <v>169</v>
      </c>
      <c r="E180" s="225"/>
      <c r="F180" s="227" t="s">
        <v>386</v>
      </c>
      <c r="G180" s="225"/>
      <c r="H180" s="228">
        <v>4343.575</v>
      </c>
      <c r="I180" s="229"/>
      <c r="J180" s="225"/>
      <c r="K180" s="225"/>
      <c r="L180" s="230"/>
      <c r="M180" s="231"/>
      <c r="N180" s="232"/>
      <c r="O180" s="232"/>
      <c r="P180" s="232"/>
      <c r="Q180" s="232"/>
      <c r="R180" s="232"/>
      <c r="S180" s="232"/>
      <c r="T180" s="233"/>
      <c r="AT180" s="234" t="s">
        <v>169</v>
      </c>
      <c r="AU180" s="234" t="s">
        <v>84</v>
      </c>
      <c r="AV180" s="13" t="s">
        <v>86</v>
      </c>
      <c r="AW180" s="13" t="s">
        <v>4</v>
      </c>
      <c r="AX180" s="13" t="s">
        <v>84</v>
      </c>
      <c r="AY180" s="234" t="s">
        <v>161</v>
      </c>
    </row>
    <row r="181" spans="1:65" s="2" customFormat="1" ht="24" customHeight="1">
      <c r="A181" s="33"/>
      <c r="B181" s="34"/>
      <c r="C181" s="251" t="s">
        <v>8</v>
      </c>
      <c r="D181" s="251" t="s">
        <v>324</v>
      </c>
      <c r="E181" s="252" t="s">
        <v>387</v>
      </c>
      <c r="F181" s="253" t="s">
        <v>388</v>
      </c>
      <c r="G181" s="254" t="s">
        <v>124</v>
      </c>
      <c r="H181" s="255">
        <v>8097.775</v>
      </c>
      <c r="I181" s="256"/>
      <c r="J181" s="257">
        <f>ROUND(I181*H181,2)</f>
        <v>0</v>
      </c>
      <c r="K181" s="253" t="s">
        <v>1</v>
      </c>
      <c r="L181" s="258"/>
      <c r="M181" s="259" t="s">
        <v>1</v>
      </c>
      <c r="N181" s="260" t="s">
        <v>42</v>
      </c>
      <c r="O181" s="70"/>
      <c r="P181" s="209">
        <f>O181*H181</f>
        <v>0</v>
      </c>
      <c r="Q181" s="209">
        <v>0.0012</v>
      </c>
      <c r="R181" s="209">
        <f>Q181*H181</f>
        <v>9.717329999999999</v>
      </c>
      <c r="S181" s="209">
        <v>0</v>
      </c>
      <c r="T181" s="210">
        <f>S181*H181</f>
        <v>0</v>
      </c>
      <c r="U181" s="33"/>
      <c r="V181" s="33"/>
      <c r="W181" s="33"/>
      <c r="X181" s="33"/>
      <c r="Y181" s="33"/>
      <c r="Z181" s="33"/>
      <c r="AA181" s="33"/>
      <c r="AB181" s="33"/>
      <c r="AC181" s="33"/>
      <c r="AD181" s="33"/>
      <c r="AE181" s="33"/>
      <c r="AR181" s="211" t="s">
        <v>350</v>
      </c>
      <c r="AT181" s="211" t="s">
        <v>324</v>
      </c>
      <c r="AU181" s="211" t="s">
        <v>84</v>
      </c>
      <c r="AY181" s="16" t="s">
        <v>161</v>
      </c>
      <c r="BE181" s="212">
        <f>IF(N181="základní",J181,0)</f>
        <v>0</v>
      </c>
      <c r="BF181" s="212">
        <f>IF(N181="snížená",J181,0)</f>
        <v>0</v>
      </c>
      <c r="BG181" s="212">
        <f>IF(N181="zákl. přenesená",J181,0)</f>
        <v>0</v>
      </c>
      <c r="BH181" s="212">
        <f>IF(N181="sníž. přenesená",J181,0)</f>
        <v>0</v>
      </c>
      <c r="BI181" s="212">
        <f>IF(N181="nulová",J181,0)</f>
        <v>0</v>
      </c>
      <c r="BJ181" s="16" t="s">
        <v>84</v>
      </c>
      <c r="BK181" s="212">
        <f>ROUND(I181*H181,2)</f>
        <v>0</v>
      </c>
      <c r="BL181" s="16" t="s">
        <v>204</v>
      </c>
      <c r="BM181" s="211" t="s">
        <v>389</v>
      </c>
    </row>
    <row r="182" spans="1:47" s="2" customFormat="1" ht="28.8">
      <c r="A182" s="33"/>
      <c r="B182" s="34"/>
      <c r="C182" s="35"/>
      <c r="D182" s="215" t="s">
        <v>360</v>
      </c>
      <c r="E182" s="35"/>
      <c r="F182" s="261" t="s">
        <v>390</v>
      </c>
      <c r="G182" s="35"/>
      <c r="H182" s="35"/>
      <c r="I182" s="122"/>
      <c r="J182" s="35"/>
      <c r="K182" s="35"/>
      <c r="L182" s="38"/>
      <c r="M182" s="262"/>
      <c r="N182" s="263"/>
      <c r="O182" s="70"/>
      <c r="P182" s="70"/>
      <c r="Q182" s="70"/>
      <c r="R182" s="70"/>
      <c r="S182" s="70"/>
      <c r="T182" s="71"/>
      <c r="U182" s="33"/>
      <c r="V182" s="33"/>
      <c r="W182" s="33"/>
      <c r="X182" s="33"/>
      <c r="Y182" s="33"/>
      <c r="Z182" s="33"/>
      <c r="AA182" s="33"/>
      <c r="AB182" s="33"/>
      <c r="AC182" s="33"/>
      <c r="AD182" s="33"/>
      <c r="AE182" s="33"/>
      <c r="AT182" s="16" t="s">
        <v>360</v>
      </c>
      <c r="AU182" s="16" t="s">
        <v>84</v>
      </c>
    </row>
    <row r="183" spans="2:51" s="13" customFormat="1" ht="12">
      <c r="B183" s="224"/>
      <c r="C183" s="225"/>
      <c r="D183" s="215" t="s">
        <v>169</v>
      </c>
      <c r="E183" s="226" t="s">
        <v>1</v>
      </c>
      <c r="F183" s="227" t="s">
        <v>391</v>
      </c>
      <c r="G183" s="225"/>
      <c r="H183" s="228">
        <v>7900.268</v>
      </c>
      <c r="I183" s="229"/>
      <c r="J183" s="225"/>
      <c r="K183" s="225"/>
      <c r="L183" s="230"/>
      <c r="M183" s="231"/>
      <c r="N183" s="232"/>
      <c r="O183" s="232"/>
      <c r="P183" s="232"/>
      <c r="Q183" s="232"/>
      <c r="R183" s="232"/>
      <c r="S183" s="232"/>
      <c r="T183" s="233"/>
      <c r="AT183" s="234" t="s">
        <v>169</v>
      </c>
      <c r="AU183" s="234" t="s">
        <v>84</v>
      </c>
      <c r="AV183" s="13" t="s">
        <v>86</v>
      </c>
      <c r="AW183" s="13" t="s">
        <v>33</v>
      </c>
      <c r="AX183" s="13" t="s">
        <v>84</v>
      </c>
      <c r="AY183" s="234" t="s">
        <v>161</v>
      </c>
    </row>
    <row r="184" spans="2:51" s="13" customFormat="1" ht="12">
      <c r="B184" s="224"/>
      <c r="C184" s="225"/>
      <c r="D184" s="215" t="s">
        <v>169</v>
      </c>
      <c r="E184" s="225"/>
      <c r="F184" s="227" t="s">
        <v>392</v>
      </c>
      <c r="G184" s="225"/>
      <c r="H184" s="228">
        <v>8097.775</v>
      </c>
      <c r="I184" s="229"/>
      <c r="J184" s="225"/>
      <c r="K184" s="225"/>
      <c r="L184" s="230"/>
      <c r="M184" s="231"/>
      <c r="N184" s="232"/>
      <c r="O184" s="232"/>
      <c r="P184" s="232"/>
      <c r="Q184" s="232"/>
      <c r="R184" s="232"/>
      <c r="S184" s="232"/>
      <c r="T184" s="233"/>
      <c r="AT184" s="234" t="s">
        <v>169</v>
      </c>
      <c r="AU184" s="234" t="s">
        <v>84</v>
      </c>
      <c r="AV184" s="13" t="s">
        <v>86</v>
      </c>
      <c r="AW184" s="13" t="s">
        <v>4</v>
      </c>
      <c r="AX184" s="13" t="s">
        <v>84</v>
      </c>
      <c r="AY184" s="234" t="s">
        <v>161</v>
      </c>
    </row>
    <row r="185" spans="1:65" s="2" customFormat="1" ht="24" customHeight="1">
      <c r="A185" s="33"/>
      <c r="B185" s="34"/>
      <c r="C185" s="200" t="s">
        <v>204</v>
      </c>
      <c r="D185" s="200" t="s">
        <v>162</v>
      </c>
      <c r="E185" s="201" t="s">
        <v>393</v>
      </c>
      <c r="F185" s="202" t="s">
        <v>394</v>
      </c>
      <c r="G185" s="203" t="s">
        <v>124</v>
      </c>
      <c r="H185" s="204">
        <v>3950.134</v>
      </c>
      <c r="I185" s="205"/>
      <c r="J185" s="206">
        <f>ROUND(I185*H185,2)</f>
        <v>0</v>
      </c>
      <c r="K185" s="202" t="s">
        <v>166</v>
      </c>
      <c r="L185" s="38"/>
      <c r="M185" s="207" t="s">
        <v>1</v>
      </c>
      <c r="N185" s="208" t="s">
        <v>42</v>
      </c>
      <c r="O185" s="70"/>
      <c r="P185" s="209">
        <f>O185*H185</f>
        <v>0</v>
      </c>
      <c r="Q185" s="209">
        <v>7E-05</v>
      </c>
      <c r="R185" s="209">
        <f>Q185*H185</f>
        <v>0.27650937999999997</v>
      </c>
      <c r="S185" s="209">
        <v>0</v>
      </c>
      <c r="T185" s="210">
        <f>S185*H185</f>
        <v>0</v>
      </c>
      <c r="U185" s="33"/>
      <c r="V185" s="33"/>
      <c r="W185" s="33"/>
      <c r="X185" s="33"/>
      <c r="Y185" s="33"/>
      <c r="Z185" s="33"/>
      <c r="AA185" s="33"/>
      <c r="AB185" s="33"/>
      <c r="AC185" s="33"/>
      <c r="AD185" s="33"/>
      <c r="AE185" s="33"/>
      <c r="AR185" s="211" t="s">
        <v>204</v>
      </c>
      <c r="AT185" s="211" t="s">
        <v>162</v>
      </c>
      <c r="AU185" s="211" t="s">
        <v>84</v>
      </c>
      <c r="AY185" s="16" t="s">
        <v>161</v>
      </c>
      <c r="BE185" s="212">
        <f>IF(N185="základní",J185,0)</f>
        <v>0</v>
      </c>
      <c r="BF185" s="212">
        <f>IF(N185="snížená",J185,0)</f>
        <v>0</v>
      </c>
      <c r="BG185" s="212">
        <f>IF(N185="zákl. přenesená",J185,0)</f>
        <v>0</v>
      </c>
      <c r="BH185" s="212">
        <f>IF(N185="sníž. přenesená",J185,0)</f>
        <v>0</v>
      </c>
      <c r="BI185" s="212">
        <f>IF(N185="nulová",J185,0)</f>
        <v>0</v>
      </c>
      <c r="BJ185" s="16" t="s">
        <v>84</v>
      </c>
      <c r="BK185" s="212">
        <f>ROUND(I185*H185,2)</f>
        <v>0</v>
      </c>
      <c r="BL185" s="16" t="s">
        <v>204</v>
      </c>
      <c r="BM185" s="211" t="s">
        <v>395</v>
      </c>
    </row>
    <row r="186" spans="2:51" s="13" customFormat="1" ht="12">
      <c r="B186" s="224"/>
      <c r="C186" s="225"/>
      <c r="D186" s="215" t="s">
        <v>169</v>
      </c>
      <c r="E186" s="226" t="s">
        <v>1</v>
      </c>
      <c r="F186" s="227" t="s">
        <v>311</v>
      </c>
      <c r="G186" s="225"/>
      <c r="H186" s="228">
        <v>3950.134</v>
      </c>
      <c r="I186" s="229"/>
      <c r="J186" s="225"/>
      <c r="K186" s="225"/>
      <c r="L186" s="230"/>
      <c r="M186" s="231"/>
      <c r="N186" s="232"/>
      <c r="O186" s="232"/>
      <c r="P186" s="232"/>
      <c r="Q186" s="232"/>
      <c r="R186" s="232"/>
      <c r="S186" s="232"/>
      <c r="T186" s="233"/>
      <c r="AT186" s="234" t="s">
        <v>169</v>
      </c>
      <c r="AU186" s="234" t="s">
        <v>84</v>
      </c>
      <c r="AV186" s="13" t="s">
        <v>86</v>
      </c>
      <c r="AW186" s="13" t="s">
        <v>33</v>
      </c>
      <c r="AX186" s="13" t="s">
        <v>84</v>
      </c>
      <c r="AY186" s="234" t="s">
        <v>161</v>
      </c>
    </row>
    <row r="187" spans="1:65" s="2" customFormat="1" ht="24" customHeight="1">
      <c r="A187" s="33"/>
      <c r="B187" s="34"/>
      <c r="C187" s="200" t="s">
        <v>253</v>
      </c>
      <c r="D187" s="200" t="s">
        <v>162</v>
      </c>
      <c r="E187" s="201" t="s">
        <v>396</v>
      </c>
      <c r="F187" s="202" t="s">
        <v>397</v>
      </c>
      <c r="G187" s="203" t="s">
        <v>373</v>
      </c>
      <c r="H187" s="264"/>
      <c r="I187" s="205"/>
      <c r="J187" s="206">
        <f>ROUND(I187*H187,2)</f>
        <v>0</v>
      </c>
      <c r="K187" s="202" t="s">
        <v>166</v>
      </c>
      <c r="L187" s="38"/>
      <c r="M187" s="207" t="s">
        <v>1</v>
      </c>
      <c r="N187" s="208" t="s">
        <v>42</v>
      </c>
      <c r="O187" s="70"/>
      <c r="P187" s="209">
        <f>O187*H187</f>
        <v>0</v>
      </c>
      <c r="Q187" s="209">
        <v>0</v>
      </c>
      <c r="R187" s="209">
        <f>Q187*H187</f>
        <v>0</v>
      </c>
      <c r="S187" s="209">
        <v>0</v>
      </c>
      <c r="T187" s="210">
        <f>S187*H187</f>
        <v>0</v>
      </c>
      <c r="U187" s="33"/>
      <c r="V187" s="33"/>
      <c r="W187" s="33"/>
      <c r="X187" s="33"/>
      <c r="Y187" s="33"/>
      <c r="Z187" s="33"/>
      <c r="AA187" s="33"/>
      <c r="AB187" s="33"/>
      <c r="AC187" s="33"/>
      <c r="AD187" s="33"/>
      <c r="AE187" s="33"/>
      <c r="AR187" s="211" t="s">
        <v>204</v>
      </c>
      <c r="AT187" s="211" t="s">
        <v>162</v>
      </c>
      <c r="AU187" s="211" t="s">
        <v>84</v>
      </c>
      <c r="AY187" s="16" t="s">
        <v>161</v>
      </c>
      <c r="BE187" s="212">
        <f>IF(N187="základní",J187,0)</f>
        <v>0</v>
      </c>
      <c r="BF187" s="212">
        <f>IF(N187="snížená",J187,0)</f>
        <v>0</v>
      </c>
      <c r="BG187" s="212">
        <f>IF(N187="zákl. přenesená",J187,0)</f>
        <v>0</v>
      </c>
      <c r="BH187" s="212">
        <f>IF(N187="sníž. přenesená",J187,0)</f>
        <v>0</v>
      </c>
      <c r="BI187" s="212">
        <f>IF(N187="nulová",J187,0)</f>
        <v>0</v>
      </c>
      <c r="BJ187" s="16" t="s">
        <v>84</v>
      </c>
      <c r="BK187" s="212">
        <f>ROUND(I187*H187,2)</f>
        <v>0</v>
      </c>
      <c r="BL187" s="16" t="s">
        <v>204</v>
      </c>
      <c r="BM187" s="211" t="s">
        <v>398</v>
      </c>
    </row>
    <row r="188" spans="2:63" s="11" customFormat="1" ht="25.95" customHeight="1">
      <c r="B188" s="186"/>
      <c r="C188" s="187"/>
      <c r="D188" s="188" t="s">
        <v>76</v>
      </c>
      <c r="E188" s="189" t="s">
        <v>399</v>
      </c>
      <c r="F188" s="189" t="s">
        <v>400</v>
      </c>
      <c r="G188" s="187"/>
      <c r="H188" s="187"/>
      <c r="I188" s="190"/>
      <c r="J188" s="191">
        <f>BK188</f>
        <v>0</v>
      </c>
      <c r="K188" s="187"/>
      <c r="L188" s="192"/>
      <c r="M188" s="193"/>
      <c r="N188" s="194"/>
      <c r="O188" s="194"/>
      <c r="P188" s="195">
        <f>SUM(P189:P197)</f>
        <v>0</v>
      </c>
      <c r="Q188" s="194"/>
      <c r="R188" s="195">
        <f>SUM(R189:R197)</f>
        <v>0.40398</v>
      </c>
      <c r="S188" s="194"/>
      <c r="T188" s="196">
        <f>SUM(T189:T197)</f>
        <v>0</v>
      </c>
      <c r="AR188" s="197" t="s">
        <v>86</v>
      </c>
      <c r="AT188" s="198" t="s">
        <v>76</v>
      </c>
      <c r="AU188" s="198" t="s">
        <v>77</v>
      </c>
      <c r="AY188" s="197" t="s">
        <v>161</v>
      </c>
      <c r="BK188" s="199">
        <f>SUM(BK189:BK197)</f>
        <v>0</v>
      </c>
    </row>
    <row r="189" spans="1:65" s="2" customFormat="1" ht="16.5" customHeight="1">
      <c r="A189" s="33"/>
      <c r="B189" s="34"/>
      <c r="C189" s="200" t="s">
        <v>257</v>
      </c>
      <c r="D189" s="200" t="s">
        <v>162</v>
      </c>
      <c r="E189" s="201" t="s">
        <v>401</v>
      </c>
      <c r="F189" s="202" t="s">
        <v>402</v>
      </c>
      <c r="G189" s="203" t="s">
        <v>286</v>
      </c>
      <c r="H189" s="204">
        <v>1740</v>
      </c>
      <c r="I189" s="205"/>
      <c r="J189" s="206">
        <f>ROUND(I189*H189,2)</f>
        <v>0</v>
      </c>
      <c r="K189" s="202" t="s">
        <v>166</v>
      </c>
      <c r="L189" s="38"/>
      <c r="M189" s="207" t="s">
        <v>1</v>
      </c>
      <c r="N189" s="208" t="s">
        <v>42</v>
      </c>
      <c r="O189" s="70"/>
      <c r="P189" s="209">
        <f>O189*H189</f>
        <v>0</v>
      </c>
      <c r="Q189" s="209">
        <v>0.00016</v>
      </c>
      <c r="R189" s="209">
        <f>Q189*H189</f>
        <v>0.27840000000000004</v>
      </c>
      <c r="S189" s="209">
        <v>0</v>
      </c>
      <c r="T189" s="210">
        <f>S189*H189</f>
        <v>0</v>
      </c>
      <c r="U189" s="33"/>
      <c r="V189" s="33"/>
      <c r="W189" s="33"/>
      <c r="X189" s="33"/>
      <c r="Y189" s="33"/>
      <c r="Z189" s="33"/>
      <c r="AA189" s="33"/>
      <c r="AB189" s="33"/>
      <c r="AC189" s="33"/>
      <c r="AD189" s="33"/>
      <c r="AE189" s="33"/>
      <c r="AR189" s="211" t="s">
        <v>204</v>
      </c>
      <c r="AT189" s="211" t="s">
        <v>162</v>
      </c>
      <c r="AU189" s="211" t="s">
        <v>84</v>
      </c>
      <c r="AY189" s="16" t="s">
        <v>161</v>
      </c>
      <c r="BE189" s="212">
        <f>IF(N189="základní",J189,0)</f>
        <v>0</v>
      </c>
      <c r="BF189" s="212">
        <f>IF(N189="snížená",J189,0)</f>
        <v>0</v>
      </c>
      <c r="BG189" s="212">
        <f>IF(N189="zákl. přenesená",J189,0)</f>
        <v>0</v>
      </c>
      <c r="BH189" s="212">
        <f>IF(N189="sníž. přenesená",J189,0)</f>
        <v>0</v>
      </c>
      <c r="BI189" s="212">
        <f>IF(N189="nulová",J189,0)</f>
        <v>0</v>
      </c>
      <c r="BJ189" s="16" t="s">
        <v>84</v>
      </c>
      <c r="BK189" s="212">
        <f>ROUND(I189*H189,2)</f>
        <v>0</v>
      </c>
      <c r="BL189" s="16" t="s">
        <v>204</v>
      </c>
      <c r="BM189" s="211" t="s">
        <v>403</v>
      </c>
    </row>
    <row r="190" spans="2:51" s="12" customFormat="1" ht="12">
      <c r="B190" s="213"/>
      <c r="C190" s="214"/>
      <c r="D190" s="215" t="s">
        <v>169</v>
      </c>
      <c r="E190" s="216" t="s">
        <v>1</v>
      </c>
      <c r="F190" s="217" t="s">
        <v>404</v>
      </c>
      <c r="G190" s="214"/>
      <c r="H190" s="216" t="s">
        <v>1</v>
      </c>
      <c r="I190" s="218"/>
      <c r="J190" s="214"/>
      <c r="K190" s="214"/>
      <c r="L190" s="219"/>
      <c r="M190" s="220"/>
      <c r="N190" s="221"/>
      <c r="O190" s="221"/>
      <c r="P190" s="221"/>
      <c r="Q190" s="221"/>
      <c r="R190" s="221"/>
      <c r="S190" s="221"/>
      <c r="T190" s="222"/>
      <c r="AT190" s="223" t="s">
        <v>169</v>
      </c>
      <c r="AU190" s="223" t="s">
        <v>84</v>
      </c>
      <c r="AV190" s="12" t="s">
        <v>84</v>
      </c>
      <c r="AW190" s="12" t="s">
        <v>33</v>
      </c>
      <c r="AX190" s="12" t="s">
        <v>77</v>
      </c>
      <c r="AY190" s="223" t="s">
        <v>161</v>
      </c>
    </row>
    <row r="191" spans="2:51" s="13" customFormat="1" ht="12">
      <c r="B191" s="224"/>
      <c r="C191" s="225"/>
      <c r="D191" s="215" t="s">
        <v>169</v>
      </c>
      <c r="E191" s="226" t="s">
        <v>1</v>
      </c>
      <c r="F191" s="227" t="s">
        <v>405</v>
      </c>
      <c r="G191" s="225"/>
      <c r="H191" s="228">
        <v>1740</v>
      </c>
      <c r="I191" s="229"/>
      <c r="J191" s="225"/>
      <c r="K191" s="225"/>
      <c r="L191" s="230"/>
      <c r="M191" s="231"/>
      <c r="N191" s="232"/>
      <c r="O191" s="232"/>
      <c r="P191" s="232"/>
      <c r="Q191" s="232"/>
      <c r="R191" s="232"/>
      <c r="S191" s="232"/>
      <c r="T191" s="233"/>
      <c r="AT191" s="234" t="s">
        <v>169</v>
      </c>
      <c r="AU191" s="234" t="s">
        <v>84</v>
      </c>
      <c r="AV191" s="13" t="s">
        <v>86</v>
      </c>
      <c r="AW191" s="13" t="s">
        <v>33</v>
      </c>
      <c r="AX191" s="13" t="s">
        <v>84</v>
      </c>
      <c r="AY191" s="234" t="s">
        <v>161</v>
      </c>
    </row>
    <row r="192" spans="1:65" s="2" customFormat="1" ht="36" customHeight="1">
      <c r="A192" s="33"/>
      <c r="B192" s="34"/>
      <c r="C192" s="251" t="s">
        <v>265</v>
      </c>
      <c r="D192" s="251" t="s">
        <v>324</v>
      </c>
      <c r="E192" s="252" t="s">
        <v>406</v>
      </c>
      <c r="F192" s="253" t="s">
        <v>407</v>
      </c>
      <c r="G192" s="254" t="s">
        <v>286</v>
      </c>
      <c r="H192" s="255">
        <v>2500</v>
      </c>
      <c r="I192" s="256"/>
      <c r="J192" s="257">
        <f>ROUND(I192*H192,2)</f>
        <v>0</v>
      </c>
      <c r="K192" s="253" t="s">
        <v>1</v>
      </c>
      <c r="L192" s="258"/>
      <c r="M192" s="259" t="s">
        <v>1</v>
      </c>
      <c r="N192" s="260" t="s">
        <v>42</v>
      </c>
      <c r="O192" s="70"/>
      <c r="P192" s="209">
        <f>O192*H192</f>
        <v>0</v>
      </c>
      <c r="Q192" s="209">
        <v>0</v>
      </c>
      <c r="R192" s="209">
        <f>Q192*H192</f>
        <v>0</v>
      </c>
      <c r="S192" s="209">
        <v>0</v>
      </c>
      <c r="T192" s="210">
        <f>S192*H192</f>
        <v>0</v>
      </c>
      <c r="U192" s="33"/>
      <c r="V192" s="33"/>
      <c r="W192" s="33"/>
      <c r="X192" s="33"/>
      <c r="Y192" s="33"/>
      <c r="Z192" s="33"/>
      <c r="AA192" s="33"/>
      <c r="AB192" s="33"/>
      <c r="AC192" s="33"/>
      <c r="AD192" s="33"/>
      <c r="AE192" s="33"/>
      <c r="AR192" s="211" t="s">
        <v>350</v>
      </c>
      <c r="AT192" s="211" t="s">
        <v>324</v>
      </c>
      <c r="AU192" s="211" t="s">
        <v>84</v>
      </c>
      <c r="AY192" s="16" t="s">
        <v>161</v>
      </c>
      <c r="BE192" s="212">
        <f>IF(N192="základní",J192,0)</f>
        <v>0</v>
      </c>
      <c r="BF192" s="212">
        <f>IF(N192="snížená",J192,0)</f>
        <v>0</v>
      </c>
      <c r="BG192" s="212">
        <f>IF(N192="zákl. přenesená",J192,0)</f>
        <v>0</v>
      </c>
      <c r="BH192" s="212">
        <f>IF(N192="sníž. přenesená",J192,0)</f>
        <v>0</v>
      </c>
      <c r="BI192" s="212">
        <f>IF(N192="nulová",J192,0)</f>
        <v>0</v>
      </c>
      <c r="BJ192" s="16" t="s">
        <v>84</v>
      </c>
      <c r="BK192" s="212">
        <f>ROUND(I192*H192,2)</f>
        <v>0</v>
      </c>
      <c r="BL192" s="16" t="s">
        <v>204</v>
      </c>
      <c r="BM192" s="211" t="s">
        <v>408</v>
      </c>
    </row>
    <row r="193" spans="1:65" s="2" customFormat="1" ht="16.5" customHeight="1">
      <c r="A193" s="33"/>
      <c r="B193" s="34"/>
      <c r="C193" s="200" t="s">
        <v>270</v>
      </c>
      <c r="D193" s="200" t="s">
        <v>162</v>
      </c>
      <c r="E193" s="201" t="s">
        <v>409</v>
      </c>
      <c r="F193" s="202" t="s">
        <v>410</v>
      </c>
      <c r="G193" s="203" t="s">
        <v>124</v>
      </c>
      <c r="H193" s="204">
        <v>138</v>
      </c>
      <c r="I193" s="205"/>
      <c r="J193" s="206">
        <f>ROUND(I193*H193,2)</f>
        <v>0</v>
      </c>
      <c r="K193" s="202" t="s">
        <v>166</v>
      </c>
      <c r="L193" s="38"/>
      <c r="M193" s="207" t="s">
        <v>1</v>
      </c>
      <c r="N193" s="208" t="s">
        <v>42</v>
      </c>
      <c r="O193" s="70"/>
      <c r="P193" s="209">
        <f>O193*H193</f>
        <v>0</v>
      </c>
      <c r="Q193" s="209">
        <v>0.00091</v>
      </c>
      <c r="R193" s="209">
        <f>Q193*H193</f>
        <v>0.12558</v>
      </c>
      <c r="S193" s="209">
        <v>0</v>
      </c>
      <c r="T193" s="210">
        <f>S193*H193</f>
        <v>0</v>
      </c>
      <c r="U193" s="33"/>
      <c r="V193" s="33"/>
      <c r="W193" s="33"/>
      <c r="X193" s="33"/>
      <c r="Y193" s="33"/>
      <c r="Z193" s="33"/>
      <c r="AA193" s="33"/>
      <c r="AB193" s="33"/>
      <c r="AC193" s="33"/>
      <c r="AD193" s="33"/>
      <c r="AE193" s="33"/>
      <c r="AR193" s="211" t="s">
        <v>204</v>
      </c>
      <c r="AT193" s="211" t="s">
        <v>162</v>
      </c>
      <c r="AU193" s="211" t="s">
        <v>84</v>
      </c>
      <c r="AY193" s="16" t="s">
        <v>161</v>
      </c>
      <c r="BE193" s="212">
        <f>IF(N193="základní",J193,0)</f>
        <v>0</v>
      </c>
      <c r="BF193" s="212">
        <f>IF(N193="snížená",J193,0)</f>
        <v>0</v>
      </c>
      <c r="BG193" s="212">
        <f>IF(N193="zákl. přenesená",J193,0)</f>
        <v>0</v>
      </c>
      <c r="BH193" s="212">
        <f>IF(N193="sníž. přenesená",J193,0)</f>
        <v>0</v>
      </c>
      <c r="BI193" s="212">
        <f>IF(N193="nulová",J193,0)</f>
        <v>0</v>
      </c>
      <c r="BJ193" s="16" t="s">
        <v>84</v>
      </c>
      <c r="BK193" s="212">
        <f>ROUND(I193*H193,2)</f>
        <v>0</v>
      </c>
      <c r="BL193" s="16" t="s">
        <v>204</v>
      </c>
      <c r="BM193" s="211" t="s">
        <v>411</v>
      </c>
    </row>
    <row r="194" spans="2:51" s="12" customFormat="1" ht="12">
      <c r="B194" s="213"/>
      <c r="C194" s="214"/>
      <c r="D194" s="215" t="s">
        <v>169</v>
      </c>
      <c r="E194" s="216" t="s">
        <v>1</v>
      </c>
      <c r="F194" s="217" t="s">
        <v>404</v>
      </c>
      <c r="G194" s="214"/>
      <c r="H194" s="216" t="s">
        <v>1</v>
      </c>
      <c r="I194" s="218"/>
      <c r="J194" s="214"/>
      <c r="K194" s="214"/>
      <c r="L194" s="219"/>
      <c r="M194" s="220"/>
      <c r="N194" s="221"/>
      <c r="O194" s="221"/>
      <c r="P194" s="221"/>
      <c r="Q194" s="221"/>
      <c r="R194" s="221"/>
      <c r="S194" s="221"/>
      <c r="T194" s="222"/>
      <c r="AT194" s="223" t="s">
        <v>169</v>
      </c>
      <c r="AU194" s="223" t="s">
        <v>84</v>
      </c>
      <c r="AV194" s="12" t="s">
        <v>84</v>
      </c>
      <c r="AW194" s="12" t="s">
        <v>33</v>
      </c>
      <c r="AX194" s="12" t="s">
        <v>77</v>
      </c>
      <c r="AY194" s="223" t="s">
        <v>161</v>
      </c>
    </row>
    <row r="195" spans="2:51" s="13" customFormat="1" ht="12">
      <c r="B195" s="224"/>
      <c r="C195" s="225"/>
      <c r="D195" s="215" t="s">
        <v>169</v>
      </c>
      <c r="E195" s="226" t="s">
        <v>1</v>
      </c>
      <c r="F195" s="227" t="s">
        <v>412</v>
      </c>
      <c r="G195" s="225"/>
      <c r="H195" s="228">
        <v>138</v>
      </c>
      <c r="I195" s="229"/>
      <c r="J195" s="225"/>
      <c r="K195" s="225"/>
      <c r="L195" s="230"/>
      <c r="M195" s="231"/>
      <c r="N195" s="232"/>
      <c r="O195" s="232"/>
      <c r="P195" s="232"/>
      <c r="Q195" s="232"/>
      <c r="R195" s="232"/>
      <c r="S195" s="232"/>
      <c r="T195" s="233"/>
      <c r="AT195" s="234" t="s">
        <v>169</v>
      </c>
      <c r="AU195" s="234" t="s">
        <v>84</v>
      </c>
      <c r="AV195" s="13" t="s">
        <v>86</v>
      </c>
      <c r="AW195" s="13" t="s">
        <v>33</v>
      </c>
      <c r="AX195" s="13" t="s">
        <v>84</v>
      </c>
      <c r="AY195" s="234" t="s">
        <v>161</v>
      </c>
    </row>
    <row r="196" spans="1:65" s="2" customFormat="1" ht="60" customHeight="1">
      <c r="A196" s="33"/>
      <c r="B196" s="34"/>
      <c r="C196" s="251" t="s">
        <v>7</v>
      </c>
      <c r="D196" s="251" t="s">
        <v>324</v>
      </c>
      <c r="E196" s="252" t="s">
        <v>413</v>
      </c>
      <c r="F196" s="253" t="s">
        <v>414</v>
      </c>
      <c r="G196" s="254" t="s">
        <v>415</v>
      </c>
      <c r="H196" s="255">
        <v>85</v>
      </c>
      <c r="I196" s="256"/>
      <c r="J196" s="257">
        <f>ROUND(I196*H196,2)</f>
        <v>0</v>
      </c>
      <c r="K196" s="253" t="s">
        <v>1</v>
      </c>
      <c r="L196" s="258"/>
      <c r="M196" s="259" t="s">
        <v>1</v>
      </c>
      <c r="N196" s="260" t="s">
        <v>42</v>
      </c>
      <c r="O196" s="70"/>
      <c r="P196" s="209">
        <f>O196*H196</f>
        <v>0</v>
      </c>
      <c r="Q196" s="209">
        <v>0</v>
      </c>
      <c r="R196" s="209">
        <f>Q196*H196</f>
        <v>0</v>
      </c>
      <c r="S196" s="209">
        <v>0</v>
      </c>
      <c r="T196" s="210">
        <f>S196*H196</f>
        <v>0</v>
      </c>
      <c r="U196" s="33"/>
      <c r="V196" s="33"/>
      <c r="W196" s="33"/>
      <c r="X196" s="33"/>
      <c r="Y196" s="33"/>
      <c r="Z196" s="33"/>
      <c r="AA196" s="33"/>
      <c r="AB196" s="33"/>
      <c r="AC196" s="33"/>
      <c r="AD196" s="33"/>
      <c r="AE196" s="33"/>
      <c r="AR196" s="211" t="s">
        <v>350</v>
      </c>
      <c r="AT196" s="211" t="s">
        <v>324</v>
      </c>
      <c r="AU196" s="211" t="s">
        <v>84</v>
      </c>
      <c r="AY196" s="16" t="s">
        <v>161</v>
      </c>
      <c r="BE196" s="212">
        <f>IF(N196="základní",J196,0)</f>
        <v>0</v>
      </c>
      <c r="BF196" s="212">
        <f>IF(N196="snížená",J196,0)</f>
        <v>0</v>
      </c>
      <c r="BG196" s="212">
        <f>IF(N196="zákl. přenesená",J196,0)</f>
        <v>0</v>
      </c>
      <c r="BH196" s="212">
        <f>IF(N196="sníž. přenesená",J196,0)</f>
        <v>0</v>
      </c>
      <c r="BI196" s="212">
        <f>IF(N196="nulová",J196,0)</f>
        <v>0</v>
      </c>
      <c r="BJ196" s="16" t="s">
        <v>84</v>
      </c>
      <c r="BK196" s="212">
        <f>ROUND(I196*H196,2)</f>
        <v>0</v>
      </c>
      <c r="BL196" s="16" t="s">
        <v>204</v>
      </c>
      <c r="BM196" s="211" t="s">
        <v>416</v>
      </c>
    </row>
    <row r="197" spans="1:65" s="2" customFormat="1" ht="24" customHeight="1">
      <c r="A197" s="33"/>
      <c r="B197" s="34"/>
      <c r="C197" s="200" t="s">
        <v>277</v>
      </c>
      <c r="D197" s="200" t="s">
        <v>162</v>
      </c>
      <c r="E197" s="201" t="s">
        <v>417</v>
      </c>
      <c r="F197" s="202" t="s">
        <v>418</v>
      </c>
      <c r="G197" s="203" t="s">
        <v>373</v>
      </c>
      <c r="H197" s="264"/>
      <c r="I197" s="205"/>
      <c r="J197" s="206">
        <f>ROUND(I197*H197,2)</f>
        <v>0</v>
      </c>
      <c r="K197" s="202" t="s">
        <v>166</v>
      </c>
      <c r="L197" s="38"/>
      <c r="M197" s="207" t="s">
        <v>1</v>
      </c>
      <c r="N197" s="208" t="s">
        <v>42</v>
      </c>
      <c r="O197" s="70"/>
      <c r="P197" s="209">
        <f>O197*H197</f>
        <v>0</v>
      </c>
      <c r="Q197" s="209">
        <v>0</v>
      </c>
      <c r="R197" s="209">
        <f>Q197*H197</f>
        <v>0</v>
      </c>
      <c r="S197" s="209">
        <v>0</v>
      </c>
      <c r="T197" s="210">
        <f>S197*H197</f>
        <v>0</v>
      </c>
      <c r="U197" s="33"/>
      <c r="V197" s="33"/>
      <c r="W197" s="33"/>
      <c r="X197" s="33"/>
      <c r="Y197" s="33"/>
      <c r="Z197" s="33"/>
      <c r="AA197" s="33"/>
      <c r="AB197" s="33"/>
      <c r="AC197" s="33"/>
      <c r="AD197" s="33"/>
      <c r="AE197" s="33"/>
      <c r="AR197" s="211" t="s">
        <v>204</v>
      </c>
      <c r="AT197" s="211" t="s">
        <v>162</v>
      </c>
      <c r="AU197" s="211" t="s">
        <v>84</v>
      </c>
      <c r="AY197" s="16" t="s">
        <v>161</v>
      </c>
      <c r="BE197" s="212">
        <f>IF(N197="základní",J197,0)</f>
        <v>0</v>
      </c>
      <c r="BF197" s="212">
        <f>IF(N197="snížená",J197,0)</f>
        <v>0</v>
      </c>
      <c r="BG197" s="212">
        <f>IF(N197="zákl. přenesená",J197,0)</f>
        <v>0</v>
      </c>
      <c r="BH197" s="212">
        <f>IF(N197="sníž. přenesená",J197,0)</f>
        <v>0</v>
      </c>
      <c r="BI197" s="212">
        <f>IF(N197="nulová",J197,0)</f>
        <v>0</v>
      </c>
      <c r="BJ197" s="16" t="s">
        <v>84</v>
      </c>
      <c r="BK197" s="212">
        <f>ROUND(I197*H197,2)</f>
        <v>0</v>
      </c>
      <c r="BL197" s="16" t="s">
        <v>204</v>
      </c>
      <c r="BM197" s="211" t="s">
        <v>419</v>
      </c>
    </row>
    <row r="198" spans="2:63" s="11" customFormat="1" ht="25.95" customHeight="1">
      <c r="B198" s="186"/>
      <c r="C198" s="187"/>
      <c r="D198" s="188" t="s">
        <v>76</v>
      </c>
      <c r="E198" s="189" t="s">
        <v>420</v>
      </c>
      <c r="F198" s="189" t="s">
        <v>421</v>
      </c>
      <c r="G198" s="187"/>
      <c r="H198" s="187"/>
      <c r="I198" s="190"/>
      <c r="J198" s="191">
        <f>BK198</f>
        <v>0</v>
      </c>
      <c r="K198" s="187"/>
      <c r="L198" s="192"/>
      <c r="M198" s="193"/>
      <c r="N198" s="194"/>
      <c r="O198" s="194"/>
      <c r="P198" s="195">
        <f>SUM(P199:P207)</f>
        <v>0</v>
      </c>
      <c r="Q198" s="194"/>
      <c r="R198" s="195">
        <f>SUM(R199:R207)</f>
        <v>0</v>
      </c>
      <c r="S198" s="194"/>
      <c r="T198" s="196">
        <f>SUM(T199:T207)</f>
        <v>0</v>
      </c>
      <c r="AR198" s="197" t="s">
        <v>86</v>
      </c>
      <c r="AT198" s="198" t="s">
        <v>76</v>
      </c>
      <c r="AU198" s="198" t="s">
        <v>77</v>
      </c>
      <c r="AY198" s="197" t="s">
        <v>161</v>
      </c>
      <c r="BK198" s="199">
        <f>SUM(BK199:BK207)</f>
        <v>0</v>
      </c>
    </row>
    <row r="199" spans="1:65" s="2" customFormat="1" ht="16.5" customHeight="1">
      <c r="A199" s="33"/>
      <c r="B199" s="34"/>
      <c r="C199" s="200" t="s">
        <v>283</v>
      </c>
      <c r="D199" s="200" t="s">
        <v>162</v>
      </c>
      <c r="E199" s="201" t="s">
        <v>422</v>
      </c>
      <c r="F199" s="202" t="s">
        <v>423</v>
      </c>
      <c r="G199" s="203" t="s">
        <v>286</v>
      </c>
      <c r="H199" s="204">
        <v>20</v>
      </c>
      <c r="I199" s="205"/>
      <c r="J199" s="206">
        <f>ROUND(I199*H199,2)</f>
        <v>0</v>
      </c>
      <c r="K199" s="202" t="s">
        <v>166</v>
      </c>
      <c r="L199" s="38"/>
      <c r="M199" s="207" t="s">
        <v>1</v>
      </c>
      <c r="N199" s="208" t="s">
        <v>42</v>
      </c>
      <c r="O199" s="70"/>
      <c r="P199" s="209">
        <f>O199*H199</f>
        <v>0</v>
      </c>
      <c r="Q199" s="209">
        <v>0</v>
      </c>
      <c r="R199" s="209">
        <f>Q199*H199</f>
        <v>0</v>
      </c>
      <c r="S199" s="209">
        <v>0</v>
      </c>
      <c r="T199" s="210">
        <f>S199*H199</f>
        <v>0</v>
      </c>
      <c r="U199" s="33"/>
      <c r="V199" s="33"/>
      <c r="W199" s="33"/>
      <c r="X199" s="33"/>
      <c r="Y199" s="33"/>
      <c r="Z199" s="33"/>
      <c r="AA199" s="33"/>
      <c r="AB199" s="33"/>
      <c r="AC199" s="33"/>
      <c r="AD199" s="33"/>
      <c r="AE199" s="33"/>
      <c r="AR199" s="211" t="s">
        <v>204</v>
      </c>
      <c r="AT199" s="211" t="s">
        <v>162</v>
      </c>
      <c r="AU199" s="211" t="s">
        <v>84</v>
      </c>
      <c r="AY199" s="16" t="s">
        <v>161</v>
      </c>
      <c r="BE199" s="212">
        <f>IF(N199="základní",J199,0)</f>
        <v>0</v>
      </c>
      <c r="BF199" s="212">
        <f>IF(N199="snížená",J199,0)</f>
        <v>0</v>
      </c>
      <c r="BG199" s="212">
        <f>IF(N199="zákl. přenesená",J199,0)</f>
        <v>0</v>
      </c>
      <c r="BH199" s="212">
        <f>IF(N199="sníž. přenesená",J199,0)</f>
        <v>0</v>
      </c>
      <c r="BI199" s="212">
        <f>IF(N199="nulová",J199,0)</f>
        <v>0</v>
      </c>
      <c r="BJ199" s="16" t="s">
        <v>84</v>
      </c>
      <c r="BK199" s="212">
        <f>ROUND(I199*H199,2)</f>
        <v>0</v>
      </c>
      <c r="BL199" s="16" t="s">
        <v>204</v>
      </c>
      <c r="BM199" s="211" t="s">
        <v>424</v>
      </c>
    </row>
    <row r="200" spans="2:51" s="12" customFormat="1" ht="12">
      <c r="B200" s="213"/>
      <c r="C200" s="214"/>
      <c r="D200" s="215" t="s">
        <v>169</v>
      </c>
      <c r="E200" s="216" t="s">
        <v>1</v>
      </c>
      <c r="F200" s="217" t="s">
        <v>425</v>
      </c>
      <c r="G200" s="214"/>
      <c r="H200" s="216" t="s">
        <v>1</v>
      </c>
      <c r="I200" s="218"/>
      <c r="J200" s="214"/>
      <c r="K200" s="214"/>
      <c r="L200" s="219"/>
      <c r="M200" s="220"/>
      <c r="N200" s="221"/>
      <c r="O200" s="221"/>
      <c r="P200" s="221"/>
      <c r="Q200" s="221"/>
      <c r="R200" s="221"/>
      <c r="S200" s="221"/>
      <c r="T200" s="222"/>
      <c r="AT200" s="223" t="s">
        <v>169</v>
      </c>
      <c r="AU200" s="223" t="s">
        <v>84</v>
      </c>
      <c r="AV200" s="12" t="s">
        <v>84</v>
      </c>
      <c r="AW200" s="12" t="s">
        <v>33</v>
      </c>
      <c r="AX200" s="12" t="s">
        <v>77</v>
      </c>
      <c r="AY200" s="223" t="s">
        <v>161</v>
      </c>
    </row>
    <row r="201" spans="2:51" s="13" customFormat="1" ht="12">
      <c r="B201" s="224"/>
      <c r="C201" s="225"/>
      <c r="D201" s="215" t="s">
        <v>169</v>
      </c>
      <c r="E201" s="226" t="s">
        <v>1</v>
      </c>
      <c r="F201" s="227" t="s">
        <v>216</v>
      </c>
      <c r="G201" s="225"/>
      <c r="H201" s="228">
        <v>10</v>
      </c>
      <c r="I201" s="229"/>
      <c r="J201" s="225"/>
      <c r="K201" s="225"/>
      <c r="L201" s="230"/>
      <c r="M201" s="231"/>
      <c r="N201" s="232"/>
      <c r="O201" s="232"/>
      <c r="P201" s="232"/>
      <c r="Q201" s="232"/>
      <c r="R201" s="232"/>
      <c r="S201" s="232"/>
      <c r="T201" s="233"/>
      <c r="AT201" s="234" t="s">
        <v>169</v>
      </c>
      <c r="AU201" s="234" t="s">
        <v>84</v>
      </c>
      <c r="AV201" s="13" t="s">
        <v>86</v>
      </c>
      <c r="AW201" s="13" t="s">
        <v>33</v>
      </c>
      <c r="AX201" s="13" t="s">
        <v>77</v>
      </c>
      <c r="AY201" s="234" t="s">
        <v>161</v>
      </c>
    </row>
    <row r="202" spans="2:51" s="12" customFormat="1" ht="12">
      <c r="B202" s="213"/>
      <c r="C202" s="214"/>
      <c r="D202" s="215" t="s">
        <v>169</v>
      </c>
      <c r="E202" s="216" t="s">
        <v>1</v>
      </c>
      <c r="F202" s="217" t="s">
        <v>426</v>
      </c>
      <c r="G202" s="214"/>
      <c r="H202" s="216" t="s">
        <v>1</v>
      </c>
      <c r="I202" s="218"/>
      <c r="J202" s="214"/>
      <c r="K202" s="214"/>
      <c r="L202" s="219"/>
      <c r="M202" s="220"/>
      <c r="N202" s="221"/>
      <c r="O202" s="221"/>
      <c r="P202" s="221"/>
      <c r="Q202" s="221"/>
      <c r="R202" s="221"/>
      <c r="S202" s="221"/>
      <c r="T202" s="222"/>
      <c r="AT202" s="223" t="s">
        <v>169</v>
      </c>
      <c r="AU202" s="223" t="s">
        <v>84</v>
      </c>
      <c r="AV202" s="12" t="s">
        <v>84</v>
      </c>
      <c r="AW202" s="12" t="s">
        <v>33</v>
      </c>
      <c r="AX202" s="12" t="s">
        <v>77</v>
      </c>
      <c r="AY202" s="223" t="s">
        <v>161</v>
      </c>
    </row>
    <row r="203" spans="2:51" s="13" customFormat="1" ht="12">
      <c r="B203" s="224"/>
      <c r="C203" s="225"/>
      <c r="D203" s="215" t="s">
        <v>169</v>
      </c>
      <c r="E203" s="226" t="s">
        <v>1</v>
      </c>
      <c r="F203" s="227" t="s">
        <v>216</v>
      </c>
      <c r="G203" s="225"/>
      <c r="H203" s="228">
        <v>10</v>
      </c>
      <c r="I203" s="229"/>
      <c r="J203" s="225"/>
      <c r="K203" s="225"/>
      <c r="L203" s="230"/>
      <c r="M203" s="231"/>
      <c r="N203" s="232"/>
      <c r="O203" s="232"/>
      <c r="P203" s="232"/>
      <c r="Q203" s="232"/>
      <c r="R203" s="232"/>
      <c r="S203" s="232"/>
      <c r="T203" s="233"/>
      <c r="AT203" s="234" t="s">
        <v>169</v>
      </c>
      <c r="AU203" s="234" t="s">
        <v>84</v>
      </c>
      <c r="AV203" s="13" t="s">
        <v>86</v>
      </c>
      <c r="AW203" s="13" t="s">
        <v>33</v>
      </c>
      <c r="AX203" s="13" t="s">
        <v>77</v>
      </c>
      <c r="AY203" s="234" t="s">
        <v>161</v>
      </c>
    </row>
    <row r="204" spans="2:51" s="14" customFormat="1" ht="12">
      <c r="B204" s="235"/>
      <c r="C204" s="236"/>
      <c r="D204" s="215" t="s">
        <v>169</v>
      </c>
      <c r="E204" s="237" t="s">
        <v>1</v>
      </c>
      <c r="F204" s="238" t="s">
        <v>213</v>
      </c>
      <c r="G204" s="236"/>
      <c r="H204" s="239">
        <v>20</v>
      </c>
      <c r="I204" s="240"/>
      <c r="J204" s="236"/>
      <c r="K204" s="236"/>
      <c r="L204" s="241"/>
      <c r="M204" s="242"/>
      <c r="N204" s="243"/>
      <c r="O204" s="243"/>
      <c r="P204" s="243"/>
      <c r="Q204" s="243"/>
      <c r="R204" s="243"/>
      <c r="S204" s="243"/>
      <c r="T204" s="244"/>
      <c r="AT204" s="245" t="s">
        <v>169</v>
      </c>
      <c r="AU204" s="245" t="s">
        <v>84</v>
      </c>
      <c r="AV204" s="14" t="s">
        <v>167</v>
      </c>
      <c r="AW204" s="14" t="s">
        <v>33</v>
      </c>
      <c r="AX204" s="14" t="s">
        <v>84</v>
      </c>
      <c r="AY204" s="245" t="s">
        <v>161</v>
      </c>
    </row>
    <row r="205" spans="1:65" s="2" customFormat="1" ht="16.5" customHeight="1">
      <c r="A205" s="33"/>
      <c r="B205" s="34"/>
      <c r="C205" s="251" t="s">
        <v>288</v>
      </c>
      <c r="D205" s="251" t="s">
        <v>324</v>
      </c>
      <c r="E205" s="252" t="s">
        <v>427</v>
      </c>
      <c r="F205" s="253" t="s">
        <v>428</v>
      </c>
      <c r="G205" s="254" t="s">
        <v>415</v>
      </c>
      <c r="H205" s="255">
        <v>10</v>
      </c>
      <c r="I205" s="256"/>
      <c r="J205" s="257">
        <f>ROUND(I205*H205,2)</f>
        <v>0</v>
      </c>
      <c r="K205" s="253" t="s">
        <v>1</v>
      </c>
      <c r="L205" s="258"/>
      <c r="M205" s="259" t="s">
        <v>1</v>
      </c>
      <c r="N205" s="260" t="s">
        <v>42</v>
      </c>
      <c r="O205" s="70"/>
      <c r="P205" s="209">
        <f>O205*H205</f>
        <v>0</v>
      </c>
      <c r="Q205" s="209">
        <v>0</v>
      </c>
      <c r="R205" s="209">
        <f>Q205*H205</f>
        <v>0</v>
      </c>
      <c r="S205" s="209">
        <v>0</v>
      </c>
      <c r="T205" s="210">
        <f>S205*H205</f>
        <v>0</v>
      </c>
      <c r="U205" s="33"/>
      <c r="V205" s="33"/>
      <c r="W205" s="33"/>
      <c r="X205" s="33"/>
      <c r="Y205" s="33"/>
      <c r="Z205" s="33"/>
      <c r="AA205" s="33"/>
      <c r="AB205" s="33"/>
      <c r="AC205" s="33"/>
      <c r="AD205" s="33"/>
      <c r="AE205" s="33"/>
      <c r="AR205" s="211" t="s">
        <v>350</v>
      </c>
      <c r="AT205" s="211" t="s">
        <v>324</v>
      </c>
      <c r="AU205" s="211" t="s">
        <v>84</v>
      </c>
      <c r="AY205" s="16" t="s">
        <v>161</v>
      </c>
      <c r="BE205" s="212">
        <f>IF(N205="základní",J205,0)</f>
        <v>0</v>
      </c>
      <c r="BF205" s="212">
        <f>IF(N205="snížená",J205,0)</f>
        <v>0</v>
      </c>
      <c r="BG205" s="212">
        <f>IF(N205="zákl. přenesená",J205,0)</f>
        <v>0</v>
      </c>
      <c r="BH205" s="212">
        <f>IF(N205="sníž. přenesená",J205,0)</f>
        <v>0</v>
      </c>
      <c r="BI205" s="212">
        <f>IF(N205="nulová",J205,0)</f>
        <v>0</v>
      </c>
      <c r="BJ205" s="16" t="s">
        <v>84</v>
      </c>
      <c r="BK205" s="212">
        <f>ROUND(I205*H205,2)</f>
        <v>0</v>
      </c>
      <c r="BL205" s="16" t="s">
        <v>204</v>
      </c>
      <c r="BM205" s="211" t="s">
        <v>429</v>
      </c>
    </row>
    <row r="206" spans="1:65" s="2" customFormat="1" ht="16.5" customHeight="1">
      <c r="A206" s="33"/>
      <c r="B206" s="34"/>
      <c r="C206" s="251" t="s">
        <v>292</v>
      </c>
      <c r="D206" s="251" t="s">
        <v>324</v>
      </c>
      <c r="E206" s="252" t="s">
        <v>430</v>
      </c>
      <c r="F206" s="253" t="s">
        <v>431</v>
      </c>
      <c r="G206" s="254" t="s">
        <v>415</v>
      </c>
      <c r="H206" s="255">
        <v>10</v>
      </c>
      <c r="I206" s="256"/>
      <c r="J206" s="257">
        <f>ROUND(I206*H206,2)</f>
        <v>0</v>
      </c>
      <c r="K206" s="253" t="s">
        <v>1</v>
      </c>
      <c r="L206" s="258"/>
      <c r="M206" s="259" t="s">
        <v>1</v>
      </c>
      <c r="N206" s="260" t="s">
        <v>42</v>
      </c>
      <c r="O206" s="70"/>
      <c r="P206" s="209">
        <f>O206*H206</f>
        <v>0</v>
      </c>
      <c r="Q206" s="209">
        <v>0</v>
      </c>
      <c r="R206" s="209">
        <f>Q206*H206</f>
        <v>0</v>
      </c>
      <c r="S206" s="209">
        <v>0</v>
      </c>
      <c r="T206" s="210">
        <f>S206*H206</f>
        <v>0</v>
      </c>
      <c r="U206" s="33"/>
      <c r="V206" s="33"/>
      <c r="W206" s="33"/>
      <c r="X206" s="33"/>
      <c r="Y206" s="33"/>
      <c r="Z206" s="33"/>
      <c r="AA206" s="33"/>
      <c r="AB206" s="33"/>
      <c r="AC206" s="33"/>
      <c r="AD206" s="33"/>
      <c r="AE206" s="33"/>
      <c r="AR206" s="211" t="s">
        <v>350</v>
      </c>
      <c r="AT206" s="211" t="s">
        <v>324</v>
      </c>
      <c r="AU206" s="211" t="s">
        <v>84</v>
      </c>
      <c r="AY206" s="16" t="s">
        <v>161</v>
      </c>
      <c r="BE206" s="212">
        <f>IF(N206="základní",J206,0)</f>
        <v>0</v>
      </c>
      <c r="BF206" s="212">
        <f>IF(N206="snížená",J206,0)</f>
        <v>0</v>
      </c>
      <c r="BG206" s="212">
        <f>IF(N206="zákl. přenesená",J206,0)</f>
        <v>0</v>
      </c>
      <c r="BH206" s="212">
        <f>IF(N206="sníž. přenesená",J206,0)</f>
        <v>0</v>
      </c>
      <c r="BI206" s="212">
        <f>IF(N206="nulová",J206,0)</f>
        <v>0</v>
      </c>
      <c r="BJ206" s="16" t="s">
        <v>84</v>
      </c>
      <c r="BK206" s="212">
        <f>ROUND(I206*H206,2)</f>
        <v>0</v>
      </c>
      <c r="BL206" s="16" t="s">
        <v>204</v>
      </c>
      <c r="BM206" s="211" t="s">
        <v>432</v>
      </c>
    </row>
    <row r="207" spans="1:65" s="2" customFormat="1" ht="24" customHeight="1">
      <c r="A207" s="33"/>
      <c r="B207" s="34"/>
      <c r="C207" s="200" t="s">
        <v>298</v>
      </c>
      <c r="D207" s="200" t="s">
        <v>162</v>
      </c>
      <c r="E207" s="201" t="s">
        <v>433</v>
      </c>
      <c r="F207" s="202" t="s">
        <v>434</v>
      </c>
      <c r="G207" s="203" t="s">
        <v>373</v>
      </c>
      <c r="H207" s="264"/>
      <c r="I207" s="205"/>
      <c r="J207" s="206">
        <f>ROUND(I207*H207,2)</f>
        <v>0</v>
      </c>
      <c r="K207" s="202" t="s">
        <v>166</v>
      </c>
      <c r="L207" s="38"/>
      <c r="M207" s="207" t="s">
        <v>1</v>
      </c>
      <c r="N207" s="208" t="s">
        <v>42</v>
      </c>
      <c r="O207" s="70"/>
      <c r="P207" s="209">
        <f>O207*H207</f>
        <v>0</v>
      </c>
      <c r="Q207" s="209">
        <v>0</v>
      </c>
      <c r="R207" s="209">
        <f>Q207*H207</f>
        <v>0</v>
      </c>
      <c r="S207" s="209">
        <v>0</v>
      </c>
      <c r="T207" s="210">
        <f>S207*H207</f>
        <v>0</v>
      </c>
      <c r="U207" s="33"/>
      <c r="V207" s="33"/>
      <c r="W207" s="33"/>
      <c r="X207" s="33"/>
      <c r="Y207" s="33"/>
      <c r="Z207" s="33"/>
      <c r="AA207" s="33"/>
      <c r="AB207" s="33"/>
      <c r="AC207" s="33"/>
      <c r="AD207" s="33"/>
      <c r="AE207" s="33"/>
      <c r="AR207" s="211" t="s">
        <v>204</v>
      </c>
      <c r="AT207" s="211" t="s">
        <v>162</v>
      </c>
      <c r="AU207" s="211" t="s">
        <v>84</v>
      </c>
      <c r="AY207" s="16" t="s">
        <v>161</v>
      </c>
      <c r="BE207" s="212">
        <f>IF(N207="základní",J207,0)</f>
        <v>0</v>
      </c>
      <c r="BF207" s="212">
        <f>IF(N207="snížená",J207,0)</f>
        <v>0</v>
      </c>
      <c r="BG207" s="212">
        <f>IF(N207="zákl. přenesená",J207,0)</f>
        <v>0</v>
      </c>
      <c r="BH207" s="212">
        <f>IF(N207="sníž. přenesená",J207,0)</f>
        <v>0</v>
      </c>
      <c r="BI207" s="212">
        <f>IF(N207="nulová",J207,0)</f>
        <v>0</v>
      </c>
      <c r="BJ207" s="16" t="s">
        <v>84</v>
      </c>
      <c r="BK207" s="212">
        <f>ROUND(I207*H207,2)</f>
        <v>0</v>
      </c>
      <c r="BL207" s="16" t="s">
        <v>204</v>
      </c>
      <c r="BM207" s="211" t="s">
        <v>435</v>
      </c>
    </row>
    <row r="208" spans="2:63" s="11" customFormat="1" ht="25.95" customHeight="1">
      <c r="B208" s="186"/>
      <c r="C208" s="187"/>
      <c r="D208" s="188" t="s">
        <v>76</v>
      </c>
      <c r="E208" s="189" t="s">
        <v>232</v>
      </c>
      <c r="F208" s="189" t="s">
        <v>233</v>
      </c>
      <c r="G208" s="187"/>
      <c r="H208" s="187"/>
      <c r="I208" s="190"/>
      <c r="J208" s="191">
        <f>BK208</f>
        <v>0</v>
      </c>
      <c r="K208" s="187"/>
      <c r="L208" s="192"/>
      <c r="M208" s="193"/>
      <c r="N208" s="194"/>
      <c r="O208" s="194"/>
      <c r="P208" s="195">
        <f>SUM(P209:P233)</f>
        <v>0</v>
      </c>
      <c r="Q208" s="194"/>
      <c r="R208" s="195">
        <f>SUM(R209:R233)</f>
        <v>48.43995468000001</v>
      </c>
      <c r="S208" s="194"/>
      <c r="T208" s="196">
        <f>SUM(T209:T233)</f>
        <v>0</v>
      </c>
      <c r="AR208" s="197" t="s">
        <v>86</v>
      </c>
      <c r="AT208" s="198" t="s">
        <v>76</v>
      </c>
      <c r="AU208" s="198" t="s">
        <v>77</v>
      </c>
      <c r="AY208" s="197" t="s">
        <v>161</v>
      </c>
      <c r="BK208" s="199">
        <f>SUM(BK209:BK233)</f>
        <v>0</v>
      </c>
    </row>
    <row r="209" spans="1:65" s="2" customFormat="1" ht="16.5" customHeight="1">
      <c r="A209" s="33"/>
      <c r="B209" s="34"/>
      <c r="C209" s="200" t="s">
        <v>306</v>
      </c>
      <c r="D209" s="200" t="s">
        <v>162</v>
      </c>
      <c r="E209" s="201" t="s">
        <v>436</v>
      </c>
      <c r="F209" s="202" t="s">
        <v>437</v>
      </c>
      <c r="G209" s="203" t="s">
        <v>438</v>
      </c>
      <c r="H209" s="204">
        <v>1.18</v>
      </c>
      <c r="I209" s="205"/>
      <c r="J209" s="206">
        <f>ROUND(I209*H209,2)</f>
        <v>0</v>
      </c>
      <c r="K209" s="202" t="s">
        <v>166</v>
      </c>
      <c r="L209" s="38"/>
      <c r="M209" s="207" t="s">
        <v>1</v>
      </c>
      <c r="N209" s="208" t="s">
        <v>42</v>
      </c>
      <c r="O209" s="70"/>
      <c r="P209" s="209">
        <f>O209*H209</f>
        <v>0</v>
      </c>
      <c r="Q209" s="209">
        <v>0</v>
      </c>
      <c r="R209" s="209">
        <f>Q209*H209</f>
        <v>0</v>
      </c>
      <c r="S209" s="209">
        <v>0</v>
      </c>
      <c r="T209" s="210">
        <f>S209*H209</f>
        <v>0</v>
      </c>
      <c r="U209" s="33"/>
      <c r="V209" s="33"/>
      <c r="W209" s="33"/>
      <c r="X209" s="33"/>
      <c r="Y209" s="33"/>
      <c r="Z209" s="33"/>
      <c r="AA209" s="33"/>
      <c r="AB209" s="33"/>
      <c r="AC209" s="33"/>
      <c r="AD209" s="33"/>
      <c r="AE209" s="33"/>
      <c r="AR209" s="211" t="s">
        <v>204</v>
      </c>
      <c r="AT209" s="211" t="s">
        <v>162</v>
      </c>
      <c r="AU209" s="211" t="s">
        <v>84</v>
      </c>
      <c r="AY209" s="16" t="s">
        <v>161</v>
      </c>
      <c r="BE209" s="212">
        <f>IF(N209="základní",J209,0)</f>
        <v>0</v>
      </c>
      <c r="BF209" s="212">
        <f>IF(N209="snížená",J209,0)</f>
        <v>0</v>
      </c>
      <c r="BG209" s="212">
        <f>IF(N209="zákl. přenesená",J209,0)</f>
        <v>0</v>
      </c>
      <c r="BH209" s="212">
        <f>IF(N209="sníž. přenesená",J209,0)</f>
        <v>0</v>
      </c>
      <c r="BI209" s="212">
        <f>IF(N209="nulová",J209,0)</f>
        <v>0</v>
      </c>
      <c r="BJ209" s="16" t="s">
        <v>84</v>
      </c>
      <c r="BK209" s="212">
        <f>ROUND(I209*H209,2)</f>
        <v>0</v>
      </c>
      <c r="BL209" s="16" t="s">
        <v>204</v>
      </c>
      <c r="BM209" s="211" t="s">
        <v>439</v>
      </c>
    </row>
    <row r="210" spans="1:65" s="2" customFormat="1" ht="24" customHeight="1">
      <c r="A210" s="33"/>
      <c r="B210" s="34"/>
      <c r="C210" s="200" t="s">
        <v>440</v>
      </c>
      <c r="D210" s="200" t="s">
        <v>162</v>
      </c>
      <c r="E210" s="201" t="s">
        <v>441</v>
      </c>
      <c r="F210" s="202" t="s">
        <v>442</v>
      </c>
      <c r="G210" s="203" t="s">
        <v>438</v>
      </c>
      <c r="H210" s="204">
        <v>77.112</v>
      </c>
      <c r="I210" s="205"/>
      <c r="J210" s="206">
        <f>ROUND(I210*H210,2)</f>
        <v>0</v>
      </c>
      <c r="K210" s="202" t="s">
        <v>166</v>
      </c>
      <c r="L210" s="38"/>
      <c r="M210" s="207" t="s">
        <v>1</v>
      </c>
      <c r="N210" s="208" t="s">
        <v>42</v>
      </c>
      <c r="O210" s="70"/>
      <c r="P210" s="209">
        <f>O210*H210</f>
        <v>0</v>
      </c>
      <c r="Q210" s="209">
        <v>0.00108</v>
      </c>
      <c r="R210" s="209">
        <f>Q210*H210</f>
        <v>0.08328096</v>
      </c>
      <c r="S210" s="209">
        <v>0</v>
      </c>
      <c r="T210" s="210">
        <f>S210*H210</f>
        <v>0</v>
      </c>
      <c r="U210" s="33"/>
      <c r="V210" s="33"/>
      <c r="W210" s="33"/>
      <c r="X210" s="33"/>
      <c r="Y210" s="33"/>
      <c r="Z210" s="33"/>
      <c r="AA210" s="33"/>
      <c r="AB210" s="33"/>
      <c r="AC210" s="33"/>
      <c r="AD210" s="33"/>
      <c r="AE210" s="33"/>
      <c r="AR210" s="211" t="s">
        <v>204</v>
      </c>
      <c r="AT210" s="211" t="s">
        <v>162</v>
      </c>
      <c r="AU210" s="211" t="s">
        <v>84</v>
      </c>
      <c r="AY210" s="16" t="s">
        <v>161</v>
      </c>
      <c r="BE210" s="212">
        <f>IF(N210="základní",J210,0)</f>
        <v>0</v>
      </c>
      <c r="BF210" s="212">
        <f>IF(N210="snížená",J210,0)</f>
        <v>0</v>
      </c>
      <c r="BG210" s="212">
        <f>IF(N210="zákl. přenesená",J210,0)</f>
        <v>0</v>
      </c>
      <c r="BH210" s="212">
        <f>IF(N210="sníž. přenesená",J210,0)</f>
        <v>0</v>
      </c>
      <c r="BI210" s="212">
        <f>IF(N210="nulová",J210,0)</f>
        <v>0</v>
      </c>
      <c r="BJ210" s="16" t="s">
        <v>84</v>
      </c>
      <c r="BK210" s="212">
        <f>ROUND(I210*H210,2)</f>
        <v>0</v>
      </c>
      <c r="BL210" s="16" t="s">
        <v>204</v>
      </c>
      <c r="BM210" s="211" t="s">
        <v>443</v>
      </c>
    </row>
    <row r="211" spans="1:65" s="2" customFormat="1" ht="24" customHeight="1">
      <c r="A211" s="33"/>
      <c r="B211" s="34"/>
      <c r="C211" s="200" t="s">
        <v>444</v>
      </c>
      <c r="D211" s="200" t="s">
        <v>162</v>
      </c>
      <c r="E211" s="201" t="s">
        <v>445</v>
      </c>
      <c r="F211" s="202" t="s">
        <v>446</v>
      </c>
      <c r="G211" s="203" t="s">
        <v>124</v>
      </c>
      <c r="H211" s="204">
        <v>39.06</v>
      </c>
      <c r="I211" s="205"/>
      <c r="J211" s="206">
        <f>ROUND(I211*H211,2)</f>
        <v>0</v>
      </c>
      <c r="K211" s="202" t="s">
        <v>166</v>
      </c>
      <c r="L211" s="38"/>
      <c r="M211" s="207" t="s">
        <v>1</v>
      </c>
      <c r="N211" s="208" t="s">
        <v>42</v>
      </c>
      <c r="O211" s="70"/>
      <c r="P211" s="209">
        <f>O211*H211</f>
        <v>0</v>
      </c>
      <c r="Q211" s="209">
        <v>0</v>
      </c>
      <c r="R211" s="209">
        <f>Q211*H211</f>
        <v>0</v>
      </c>
      <c r="S211" s="209">
        <v>0</v>
      </c>
      <c r="T211" s="210">
        <f>S211*H211</f>
        <v>0</v>
      </c>
      <c r="U211" s="33"/>
      <c r="V211" s="33"/>
      <c r="W211" s="33"/>
      <c r="X211" s="33"/>
      <c r="Y211" s="33"/>
      <c r="Z211" s="33"/>
      <c r="AA211" s="33"/>
      <c r="AB211" s="33"/>
      <c r="AC211" s="33"/>
      <c r="AD211" s="33"/>
      <c r="AE211" s="33"/>
      <c r="AR211" s="211" t="s">
        <v>204</v>
      </c>
      <c r="AT211" s="211" t="s">
        <v>162</v>
      </c>
      <c r="AU211" s="211" t="s">
        <v>84</v>
      </c>
      <c r="AY211" s="16" t="s">
        <v>161</v>
      </c>
      <c r="BE211" s="212">
        <f>IF(N211="základní",J211,0)</f>
        <v>0</v>
      </c>
      <c r="BF211" s="212">
        <f>IF(N211="snížená",J211,0)</f>
        <v>0</v>
      </c>
      <c r="BG211" s="212">
        <f>IF(N211="zákl. přenesená",J211,0)</f>
        <v>0</v>
      </c>
      <c r="BH211" s="212">
        <f>IF(N211="sníž. přenesená",J211,0)</f>
        <v>0</v>
      </c>
      <c r="BI211" s="212">
        <f>IF(N211="nulová",J211,0)</f>
        <v>0</v>
      </c>
      <c r="BJ211" s="16" t="s">
        <v>84</v>
      </c>
      <c r="BK211" s="212">
        <f>ROUND(I211*H211,2)</f>
        <v>0</v>
      </c>
      <c r="BL211" s="16" t="s">
        <v>204</v>
      </c>
      <c r="BM211" s="211" t="s">
        <v>447</v>
      </c>
    </row>
    <row r="212" spans="2:51" s="12" customFormat="1" ht="12">
      <c r="B212" s="213"/>
      <c r="C212" s="214"/>
      <c r="D212" s="215" t="s">
        <v>169</v>
      </c>
      <c r="E212" s="216" t="s">
        <v>1</v>
      </c>
      <c r="F212" s="217" t="s">
        <v>448</v>
      </c>
      <c r="G212" s="214"/>
      <c r="H212" s="216" t="s">
        <v>1</v>
      </c>
      <c r="I212" s="218"/>
      <c r="J212" s="214"/>
      <c r="K212" s="214"/>
      <c r="L212" s="219"/>
      <c r="M212" s="220"/>
      <c r="N212" s="221"/>
      <c r="O212" s="221"/>
      <c r="P212" s="221"/>
      <c r="Q212" s="221"/>
      <c r="R212" s="221"/>
      <c r="S212" s="221"/>
      <c r="T212" s="222"/>
      <c r="AT212" s="223" t="s">
        <v>169</v>
      </c>
      <c r="AU212" s="223" t="s">
        <v>84</v>
      </c>
      <c r="AV212" s="12" t="s">
        <v>84</v>
      </c>
      <c r="AW212" s="12" t="s">
        <v>33</v>
      </c>
      <c r="AX212" s="12" t="s">
        <v>77</v>
      </c>
      <c r="AY212" s="223" t="s">
        <v>161</v>
      </c>
    </row>
    <row r="213" spans="2:51" s="13" customFormat="1" ht="12">
      <c r="B213" s="224"/>
      <c r="C213" s="225"/>
      <c r="D213" s="215" t="s">
        <v>169</v>
      </c>
      <c r="E213" s="226" t="s">
        <v>1</v>
      </c>
      <c r="F213" s="227" t="s">
        <v>449</v>
      </c>
      <c r="G213" s="225"/>
      <c r="H213" s="228">
        <v>17.64</v>
      </c>
      <c r="I213" s="229"/>
      <c r="J213" s="225"/>
      <c r="K213" s="225"/>
      <c r="L213" s="230"/>
      <c r="M213" s="231"/>
      <c r="N213" s="232"/>
      <c r="O213" s="232"/>
      <c r="P213" s="232"/>
      <c r="Q213" s="232"/>
      <c r="R213" s="232"/>
      <c r="S213" s="232"/>
      <c r="T213" s="233"/>
      <c r="AT213" s="234" t="s">
        <v>169</v>
      </c>
      <c r="AU213" s="234" t="s">
        <v>84</v>
      </c>
      <c r="AV213" s="13" t="s">
        <v>86</v>
      </c>
      <c r="AW213" s="13" t="s">
        <v>33</v>
      </c>
      <c r="AX213" s="13" t="s">
        <v>77</v>
      </c>
      <c r="AY213" s="234" t="s">
        <v>161</v>
      </c>
    </row>
    <row r="214" spans="2:51" s="13" customFormat="1" ht="12">
      <c r="B214" s="224"/>
      <c r="C214" s="225"/>
      <c r="D214" s="215" t="s">
        <v>169</v>
      </c>
      <c r="E214" s="226" t="s">
        <v>1</v>
      </c>
      <c r="F214" s="227" t="s">
        <v>450</v>
      </c>
      <c r="G214" s="225"/>
      <c r="H214" s="228">
        <v>11.34</v>
      </c>
      <c r="I214" s="229"/>
      <c r="J214" s="225"/>
      <c r="K214" s="225"/>
      <c r="L214" s="230"/>
      <c r="M214" s="231"/>
      <c r="N214" s="232"/>
      <c r="O214" s="232"/>
      <c r="P214" s="232"/>
      <c r="Q214" s="232"/>
      <c r="R214" s="232"/>
      <c r="S214" s="232"/>
      <c r="T214" s="233"/>
      <c r="AT214" s="234" t="s">
        <v>169</v>
      </c>
      <c r="AU214" s="234" t="s">
        <v>84</v>
      </c>
      <c r="AV214" s="13" t="s">
        <v>86</v>
      </c>
      <c r="AW214" s="13" t="s">
        <v>33</v>
      </c>
      <c r="AX214" s="13" t="s">
        <v>77</v>
      </c>
      <c r="AY214" s="234" t="s">
        <v>161</v>
      </c>
    </row>
    <row r="215" spans="2:51" s="13" customFormat="1" ht="12">
      <c r="B215" s="224"/>
      <c r="C215" s="225"/>
      <c r="D215" s="215" t="s">
        <v>169</v>
      </c>
      <c r="E215" s="226" t="s">
        <v>1</v>
      </c>
      <c r="F215" s="227" t="s">
        <v>451</v>
      </c>
      <c r="G215" s="225"/>
      <c r="H215" s="228">
        <v>10.08</v>
      </c>
      <c r="I215" s="229"/>
      <c r="J215" s="225"/>
      <c r="K215" s="225"/>
      <c r="L215" s="230"/>
      <c r="M215" s="231"/>
      <c r="N215" s="232"/>
      <c r="O215" s="232"/>
      <c r="P215" s="232"/>
      <c r="Q215" s="232"/>
      <c r="R215" s="232"/>
      <c r="S215" s="232"/>
      <c r="T215" s="233"/>
      <c r="AT215" s="234" t="s">
        <v>169</v>
      </c>
      <c r="AU215" s="234" t="s">
        <v>84</v>
      </c>
      <c r="AV215" s="13" t="s">
        <v>86</v>
      </c>
      <c r="AW215" s="13" t="s">
        <v>33</v>
      </c>
      <c r="AX215" s="13" t="s">
        <v>77</v>
      </c>
      <c r="AY215" s="234" t="s">
        <v>161</v>
      </c>
    </row>
    <row r="216" spans="2:51" s="14" customFormat="1" ht="12">
      <c r="B216" s="235"/>
      <c r="C216" s="236"/>
      <c r="D216" s="215" t="s">
        <v>169</v>
      </c>
      <c r="E216" s="237" t="s">
        <v>1</v>
      </c>
      <c r="F216" s="238" t="s">
        <v>213</v>
      </c>
      <c r="G216" s="236"/>
      <c r="H216" s="239">
        <v>39.06</v>
      </c>
      <c r="I216" s="240"/>
      <c r="J216" s="236"/>
      <c r="K216" s="236"/>
      <c r="L216" s="241"/>
      <c r="M216" s="242"/>
      <c r="N216" s="243"/>
      <c r="O216" s="243"/>
      <c r="P216" s="243"/>
      <c r="Q216" s="243"/>
      <c r="R216" s="243"/>
      <c r="S216" s="243"/>
      <c r="T216" s="244"/>
      <c r="AT216" s="245" t="s">
        <v>169</v>
      </c>
      <c r="AU216" s="245" t="s">
        <v>84</v>
      </c>
      <c r="AV216" s="14" t="s">
        <v>167</v>
      </c>
      <c r="AW216" s="14" t="s">
        <v>33</v>
      </c>
      <c r="AX216" s="14" t="s">
        <v>84</v>
      </c>
      <c r="AY216" s="245" t="s">
        <v>161</v>
      </c>
    </row>
    <row r="217" spans="1:65" s="2" customFormat="1" ht="16.5" customHeight="1">
      <c r="A217" s="33"/>
      <c r="B217" s="34"/>
      <c r="C217" s="251" t="s">
        <v>452</v>
      </c>
      <c r="D217" s="251" t="s">
        <v>324</v>
      </c>
      <c r="E217" s="252" t="s">
        <v>453</v>
      </c>
      <c r="F217" s="253" t="s">
        <v>454</v>
      </c>
      <c r="G217" s="254" t="s">
        <v>438</v>
      </c>
      <c r="H217" s="255">
        <v>1.18</v>
      </c>
      <c r="I217" s="256"/>
      <c r="J217" s="257">
        <f>ROUND(I217*H217,2)</f>
        <v>0</v>
      </c>
      <c r="K217" s="253" t="s">
        <v>166</v>
      </c>
      <c r="L217" s="258"/>
      <c r="M217" s="259" t="s">
        <v>1</v>
      </c>
      <c r="N217" s="260" t="s">
        <v>42</v>
      </c>
      <c r="O217" s="70"/>
      <c r="P217" s="209">
        <f>O217*H217</f>
        <v>0</v>
      </c>
      <c r="Q217" s="209">
        <v>0.5</v>
      </c>
      <c r="R217" s="209">
        <f>Q217*H217</f>
        <v>0.59</v>
      </c>
      <c r="S217" s="209">
        <v>0</v>
      </c>
      <c r="T217" s="210">
        <f>S217*H217</f>
        <v>0</v>
      </c>
      <c r="U217" s="33"/>
      <c r="V217" s="33"/>
      <c r="W217" s="33"/>
      <c r="X217" s="33"/>
      <c r="Y217" s="33"/>
      <c r="Z217" s="33"/>
      <c r="AA217" s="33"/>
      <c r="AB217" s="33"/>
      <c r="AC217" s="33"/>
      <c r="AD217" s="33"/>
      <c r="AE217" s="33"/>
      <c r="AR217" s="211" t="s">
        <v>350</v>
      </c>
      <c r="AT217" s="211" t="s">
        <v>324</v>
      </c>
      <c r="AU217" s="211" t="s">
        <v>84</v>
      </c>
      <c r="AY217" s="16" t="s">
        <v>161</v>
      </c>
      <c r="BE217" s="212">
        <f>IF(N217="základní",J217,0)</f>
        <v>0</v>
      </c>
      <c r="BF217" s="212">
        <f>IF(N217="snížená",J217,0)</f>
        <v>0</v>
      </c>
      <c r="BG217" s="212">
        <f>IF(N217="zákl. přenesená",J217,0)</f>
        <v>0</v>
      </c>
      <c r="BH217" s="212">
        <f>IF(N217="sníž. přenesená",J217,0)</f>
        <v>0</v>
      </c>
      <c r="BI217" s="212">
        <f>IF(N217="nulová",J217,0)</f>
        <v>0</v>
      </c>
      <c r="BJ217" s="16" t="s">
        <v>84</v>
      </c>
      <c r="BK217" s="212">
        <f>ROUND(I217*H217,2)</f>
        <v>0</v>
      </c>
      <c r="BL217" s="16" t="s">
        <v>204</v>
      </c>
      <c r="BM217" s="211" t="s">
        <v>455</v>
      </c>
    </row>
    <row r="218" spans="1:65" s="2" customFormat="1" ht="24" customHeight="1">
      <c r="A218" s="33"/>
      <c r="B218" s="34"/>
      <c r="C218" s="200" t="s">
        <v>456</v>
      </c>
      <c r="D218" s="200" t="s">
        <v>162</v>
      </c>
      <c r="E218" s="201" t="s">
        <v>457</v>
      </c>
      <c r="F218" s="202" t="s">
        <v>458</v>
      </c>
      <c r="G218" s="203" t="s">
        <v>124</v>
      </c>
      <c r="H218" s="204">
        <v>272.1</v>
      </c>
      <c r="I218" s="205"/>
      <c r="J218" s="206">
        <f>ROUND(I218*H218,2)</f>
        <v>0</v>
      </c>
      <c r="K218" s="202" t="s">
        <v>166</v>
      </c>
      <c r="L218" s="38"/>
      <c r="M218" s="207" t="s">
        <v>1</v>
      </c>
      <c r="N218" s="208" t="s">
        <v>42</v>
      </c>
      <c r="O218" s="70"/>
      <c r="P218" s="209">
        <f>O218*H218</f>
        <v>0</v>
      </c>
      <c r="Q218" s="209">
        <v>0.01089</v>
      </c>
      <c r="R218" s="209">
        <f>Q218*H218</f>
        <v>2.963169</v>
      </c>
      <c r="S218" s="209">
        <v>0</v>
      </c>
      <c r="T218" s="210">
        <f>S218*H218</f>
        <v>0</v>
      </c>
      <c r="U218" s="33"/>
      <c r="V218" s="33"/>
      <c r="W218" s="33"/>
      <c r="X218" s="33"/>
      <c r="Y218" s="33"/>
      <c r="Z218" s="33"/>
      <c r="AA218" s="33"/>
      <c r="AB218" s="33"/>
      <c r="AC218" s="33"/>
      <c r="AD218" s="33"/>
      <c r="AE218" s="33"/>
      <c r="AR218" s="211" t="s">
        <v>204</v>
      </c>
      <c r="AT218" s="211" t="s">
        <v>162</v>
      </c>
      <c r="AU218" s="211" t="s">
        <v>84</v>
      </c>
      <c r="AY218" s="16" t="s">
        <v>161</v>
      </c>
      <c r="BE218" s="212">
        <f>IF(N218="základní",J218,0)</f>
        <v>0</v>
      </c>
      <c r="BF218" s="212">
        <f>IF(N218="snížená",J218,0)</f>
        <v>0</v>
      </c>
      <c r="BG218" s="212">
        <f>IF(N218="zákl. přenesená",J218,0)</f>
        <v>0</v>
      </c>
      <c r="BH218" s="212">
        <f>IF(N218="sníž. přenesená",J218,0)</f>
        <v>0</v>
      </c>
      <c r="BI218" s="212">
        <f>IF(N218="nulová",J218,0)</f>
        <v>0</v>
      </c>
      <c r="BJ218" s="16" t="s">
        <v>84</v>
      </c>
      <c r="BK218" s="212">
        <f>ROUND(I218*H218,2)</f>
        <v>0</v>
      </c>
      <c r="BL218" s="16" t="s">
        <v>204</v>
      </c>
      <c r="BM218" s="211" t="s">
        <v>459</v>
      </c>
    </row>
    <row r="219" spans="2:51" s="12" customFormat="1" ht="12">
      <c r="B219" s="213"/>
      <c r="C219" s="214"/>
      <c r="D219" s="215" t="s">
        <v>169</v>
      </c>
      <c r="E219" s="216" t="s">
        <v>1</v>
      </c>
      <c r="F219" s="217" t="s">
        <v>460</v>
      </c>
      <c r="G219" s="214"/>
      <c r="H219" s="216" t="s">
        <v>1</v>
      </c>
      <c r="I219" s="218"/>
      <c r="J219" s="214"/>
      <c r="K219" s="214"/>
      <c r="L219" s="219"/>
      <c r="M219" s="220"/>
      <c r="N219" s="221"/>
      <c r="O219" s="221"/>
      <c r="P219" s="221"/>
      <c r="Q219" s="221"/>
      <c r="R219" s="221"/>
      <c r="S219" s="221"/>
      <c r="T219" s="222"/>
      <c r="AT219" s="223" t="s">
        <v>169</v>
      </c>
      <c r="AU219" s="223" t="s">
        <v>84</v>
      </c>
      <c r="AV219" s="12" t="s">
        <v>84</v>
      </c>
      <c r="AW219" s="12" t="s">
        <v>33</v>
      </c>
      <c r="AX219" s="12" t="s">
        <v>77</v>
      </c>
      <c r="AY219" s="223" t="s">
        <v>161</v>
      </c>
    </row>
    <row r="220" spans="2:51" s="12" customFormat="1" ht="12">
      <c r="B220" s="213"/>
      <c r="C220" s="214"/>
      <c r="D220" s="215" t="s">
        <v>169</v>
      </c>
      <c r="E220" s="216" t="s">
        <v>1</v>
      </c>
      <c r="F220" s="217" t="s">
        <v>461</v>
      </c>
      <c r="G220" s="214"/>
      <c r="H220" s="216" t="s">
        <v>1</v>
      </c>
      <c r="I220" s="218"/>
      <c r="J220" s="214"/>
      <c r="K220" s="214"/>
      <c r="L220" s="219"/>
      <c r="M220" s="220"/>
      <c r="N220" s="221"/>
      <c r="O220" s="221"/>
      <c r="P220" s="221"/>
      <c r="Q220" s="221"/>
      <c r="R220" s="221"/>
      <c r="S220" s="221"/>
      <c r="T220" s="222"/>
      <c r="AT220" s="223" t="s">
        <v>169</v>
      </c>
      <c r="AU220" s="223" t="s">
        <v>84</v>
      </c>
      <c r="AV220" s="12" t="s">
        <v>84</v>
      </c>
      <c r="AW220" s="12" t="s">
        <v>33</v>
      </c>
      <c r="AX220" s="12" t="s">
        <v>77</v>
      </c>
      <c r="AY220" s="223" t="s">
        <v>161</v>
      </c>
    </row>
    <row r="221" spans="2:51" s="13" customFormat="1" ht="12">
      <c r="B221" s="224"/>
      <c r="C221" s="225"/>
      <c r="D221" s="215" t="s">
        <v>169</v>
      </c>
      <c r="E221" s="226" t="s">
        <v>1</v>
      </c>
      <c r="F221" s="227" t="s">
        <v>462</v>
      </c>
      <c r="G221" s="225"/>
      <c r="H221" s="228">
        <v>220</v>
      </c>
      <c r="I221" s="229"/>
      <c r="J221" s="225"/>
      <c r="K221" s="225"/>
      <c r="L221" s="230"/>
      <c r="M221" s="231"/>
      <c r="N221" s="232"/>
      <c r="O221" s="232"/>
      <c r="P221" s="232"/>
      <c r="Q221" s="232"/>
      <c r="R221" s="232"/>
      <c r="S221" s="232"/>
      <c r="T221" s="233"/>
      <c r="AT221" s="234" t="s">
        <v>169</v>
      </c>
      <c r="AU221" s="234" t="s">
        <v>84</v>
      </c>
      <c r="AV221" s="13" t="s">
        <v>86</v>
      </c>
      <c r="AW221" s="13" t="s">
        <v>33</v>
      </c>
      <c r="AX221" s="13" t="s">
        <v>77</v>
      </c>
      <c r="AY221" s="234" t="s">
        <v>161</v>
      </c>
    </row>
    <row r="222" spans="2:51" s="12" customFormat="1" ht="12">
      <c r="B222" s="213"/>
      <c r="C222" s="214"/>
      <c r="D222" s="215" t="s">
        <v>169</v>
      </c>
      <c r="E222" s="216" t="s">
        <v>1</v>
      </c>
      <c r="F222" s="217" t="s">
        <v>463</v>
      </c>
      <c r="G222" s="214"/>
      <c r="H222" s="216" t="s">
        <v>1</v>
      </c>
      <c r="I222" s="218"/>
      <c r="J222" s="214"/>
      <c r="K222" s="214"/>
      <c r="L222" s="219"/>
      <c r="M222" s="220"/>
      <c r="N222" s="221"/>
      <c r="O222" s="221"/>
      <c r="P222" s="221"/>
      <c r="Q222" s="221"/>
      <c r="R222" s="221"/>
      <c r="S222" s="221"/>
      <c r="T222" s="222"/>
      <c r="AT222" s="223" t="s">
        <v>169</v>
      </c>
      <c r="AU222" s="223" t="s">
        <v>84</v>
      </c>
      <c r="AV222" s="12" t="s">
        <v>84</v>
      </c>
      <c r="AW222" s="12" t="s">
        <v>33</v>
      </c>
      <c r="AX222" s="12" t="s">
        <v>77</v>
      </c>
      <c r="AY222" s="223" t="s">
        <v>161</v>
      </c>
    </row>
    <row r="223" spans="2:51" s="13" customFormat="1" ht="12">
      <c r="B223" s="224"/>
      <c r="C223" s="225"/>
      <c r="D223" s="215" t="s">
        <v>169</v>
      </c>
      <c r="E223" s="226" t="s">
        <v>1</v>
      </c>
      <c r="F223" s="227" t="s">
        <v>464</v>
      </c>
      <c r="G223" s="225"/>
      <c r="H223" s="228">
        <v>52.1</v>
      </c>
      <c r="I223" s="229"/>
      <c r="J223" s="225"/>
      <c r="K223" s="225"/>
      <c r="L223" s="230"/>
      <c r="M223" s="231"/>
      <c r="N223" s="232"/>
      <c r="O223" s="232"/>
      <c r="P223" s="232"/>
      <c r="Q223" s="232"/>
      <c r="R223" s="232"/>
      <c r="S223" s="232"/>
      <c r="T223" s="233"/>
      <c r="AT223" s="234" t="s">
        <v>169</v>
      </c>
      <c r="AU223" s="234" t="s">
        <v>84</v>
      </c>
      <c r="AV223" s="13" t="s">
        <v>86</v>
      </c>
      <c r="AW223" s="13" t="s">
        <v>33</v>
      </c>
      <c r="AX223" s="13" t="s">
        <v>77</v>
      </c>
      <c r="AY223" s="234" t="s">
        <v>161</v>
      </c>
    </row>
    <row r="224" spans="2:51" s="14" customFormat="1" ht="12">
      <c r="B224" s="235"/>
      <c r="C224" s="236"/>
      <c r="D224" s="215" t="s">
        <v>169</v>
      </c>
      <c r="E224" s="237" t="s">
        <v>1</v>
      </c>
      <c r="F224" s="238" t="s">
        <v>213</v>
      </c>
      <c r="G224" s="236"/>
      <c r="H224" s="239">
        <v>272.1</v>
      </c>
      <c r="I224" s="240"/>
      <c r="J224" s="236"/>
      <c r="K224" s="236"/>
      <c r="L224" s="241"/>
      <c r="M224" s="242"/>
      <c r="N224" s="243"/>
      <c r="O224" s="243"/>
      <c r="P224" s="243"/>
      <c r="Q224" s="243"/>
      <c r="R224" s="243"/>
      <c r="S224" s="243"/>
      <c r="T224" s="244"/>
      <c r="AT224" s="245" t="s">
        <v>169</v>
      </c>
      <c r="AU224" s="245" t="s">
        <v>84</v>
      </c>
      <c r="AV224" s="14" t="s">
        <v>167</v>
      </c>
      <c r="AW224" s="14" t="s">
        <v>33</v>
      </c>
      <c r="AX224" s="14" t="s">
        <v>84</v>
      </c>
      <c r="AY224" s="245" t="s">
        <v>161</v>
      </c>
    </row>
    <row r="225" spans="1:65" s="2" customFormat="1" ht="16.5" customHeight="1">
      <c r="A225" s="33"/>
      <c r="B225" s="34"/>
      <c r="C225" s="200" t="s">
        <v>350</v>
      </c>
      <c r="D225" s="200" t="s">
        <v>162</v>
      </c>
      <c r="E225" s="201" t="s">
        <v>465</v>
      </c>
      <c r="F225" s="202" t="s">
        <v>466</v>
      </c>
      <c r="G225" s="203" t="s">
        <v>124</v>
      </c>
      <c r="H225" s="204">
        <v>272.1</v>
      </c>
      <c r="I225" s="205"/>
      <c r="J225" s="206">
        <f>ROUND(I225*H225,2)</f>
        <v>0</v>
      </c>
      <c r="K225" s="202" t="s">
        <v>166</v>
      </c>
      <c r="L225" s="38"/>
      <c r="M225" s="207" t="s">
        <v>1</v>
      </c>
      <c r="N225" s="208" t="s">
        <v>42</v>
      </c>
      <c r="O225" s="70"/>
      <c r="P225" s="209">
        <f>O225*H225</f>
        <v>0</v>
      </c>
      <c r="Q225" s="209">
        <v>0.0002</v>
      </c>
      <c r="R225" s="209">
        <f>Q225*H225</f>
        <v>0.05442000000000001</v>
      </c>
      <c r="S225" s="209">
        <v>0</v>
      </c>
      <c r="T225" s="210">
        <f>S225*H225</f>
        <v>0</v>
      </c>
      <c r="U225" s="33"/>
      <c r="V225" s="33"/>
      <c r="W225" s="33"/>
      <c r="X225" s="33"/>
      <c r="Y225" s="33"/>
      <c r="Z225" s="33"/>
      <c r="AA225" s="33"/>
      <c r="AB225" s="33"/>
      <c r="AC225" s="33"/>
      <c r="AD225" s="33"/>
      <c r="AE225" s="33"/>
      <c r="AR225" s="211" t="s">
        <v>204</v>
      </c>
      <c r="AT225" s="211" t="s">
        <v>162</v>
      </c>
      <c r="AU225" s="211" t="s">
        <v>84</v>
      </c>
      <c r="AY225" s="16" t="s">
        <v>161</v>
      </c>
      <c r="BE225" s="212">
        <f>IF(N225="základní",J225,0)</f>
        <v>0</v>
      </c>
      <c r="BF225" s="212">
        <f>IF(N225="snížená",J225,0)</f>
        <v>0</v>
      </c>
      <c r="BG225" s="212">
        <f>IF(N225="zákl. přenesená",J225,0)</f>
        <v>0</v>
      </c>
      <c r="BH225" s="212">
        <f>IF(N225="sníž. přenesená",J225,0)</f>
        <v>0</v>
      </c>
      <c r="BI225" s="212">
        <f>IF(N225="nulová",J225,0)</f>
        <v>0</v>
      </c>
      <c r="BJ225" s="16" t="s">
        <v>84</v>
      </c>
      <c r="BK225" s="212">
        <f>ROUND(I225*H225,2)</f>
        <v>0</v>
      </c>
      <c r="BL225" s="16" t="s">
        <v>204</v>
      </c>
      <c r="BM225" s="211" t="s">
        <v>467</v>
      </c>
    </row>
    <row r="226" spans="1:65" s="2" customFormat="1" ht="24" customHeight="1">
      <c r="A226" s="33"/>
      <c r="B226" s="34"/>
      <c r="C226" s="200" t="s">
        <v>468</v>
      </c>
      <c r="D226" s="200" t="s">
        <v>162</v>
      </c>
      <c r="E226" s="201" t="s">
        <v>469</v>
      </c>
      <c r="F226" s="202" t="s">
        <v>470</v>
      </c>
      <c r="G226" s="203" t="s">
        <v>241</v>
      </c>
      <c r="H226" s="204">
        <v>5355</v>
      </c>
      <c r="I226" s="205"/>
      <c r="J226" s="206">
        <f>ROUND(I226*H226,2)</f>
        <v>0</v>
      </c>
      <c r="K226" s="202" t="s">
        <v>166</v>
      </c>
      <c r="L226" s="38"/>
      <c r="M226" s="207" t="s">
        <v>1</v>
      </c>
      <c r="N226" s="208" t="s">
        <v>42</v>
      </c>
      <c r="O226" s="70"/>
      <c r="P226" s="209">
        <f>O226*H226</f>
        <v>0</v>
      </c>
      <c r="Q226" s="209">
        <v>0</v>
      </c>
      <c r="R226" s="209">
        <f>Q226*H226</f>
        <v>0</v>
      </c>
      <c r="S226" s="209">
        <v>0</v>
      </c>
      <c r="T226" s="210">
        <f>S226*H226</f>
        <v>0</v>
      </c>
      <c r="U226" s="33"/>
      <c r="V226" s="33"/>
      <c r="W226" s="33"/>
      <c r="X226" s="33"/>
      <c r="Y226" s="33"/>
      <c r="Z226" s="33"/>
      <c r="AA226" s="33"/>
      <c r="AB226" s="33"/>
      <c r="AC226" s="33"/>
      <c r="AD226" s="33"/>
      <c r="AE226" s="33"/>
      <c r="AR226" s="211" t="s">
        <v>204</v>
      </c>
      <c r="AT226" s="211" t="s">
        <v>162</v>
      </c>
      <c r="AU226" s="211" t="s">
        <v>84</v>
      </c>
      <c r="AY226" s="16" t="s">
        <v>161</v>
      </c>
      <c r="BE226" s="212">
        <f>IF(N226="základní",J226,0)</f>
        <v>0</v>
      </c>
      <c r="BF226" s="212">
        <f>IF(N226="snížená",J226,0)</f>
        <v>0</v>
      </c>
      <c r="BG226" s="212">
        <f>IF(N226="zákl. přenesená",J226,0)</f>
        <v>0</v>
      </c>
      <c r="BH226" s="212">
        <f>IF(N226="sníž. přenesená",J226,0)</f>
        <v>0</v>
      </c>
      <c r="BI226" s="212">
        <f>IF(N226="nulová",J226,0)</f>
        <v>0</v>
      </c>
      <c r="BJ226" s="16" t="s">
        <v>84</v>
      </c>
      <c r="BK226" s="212">
        <f>ROUND(I226*H226,2)</f>
        <v>0</v>
      </c>
      <c r="BL226" s="16" t="s">
        <v>204</v>
      </c>
      <c r="BM226" s="211" t="s">
        <v>471</v>
      </c>
    </row>
    <row r="227" spans="2:51" s="12" customFormat="1" ht="12">
      <c r="B227" s="213"/>
      <c r="C227" s="214"/>
      <c r="D227" s="215" t="s">
        <v>169</v>
      </c>
      <c r="E227" s="216" t="s">
        <v>1</v>
      </c>
      <c r="F227" s="217" t="s">
        <v>472</v>
      </c>
      <c r="G227" s="214"/>
      <c r="H227" s="216" t="s">
        <v>1</v>
      </c>
      <c r="I227" s="218"/>
      <c r="J227" s="214"/>
      <c r="K227" s="214"/>
      <c r="L227" s="219"/>
      <c r="M227" s="220"/>
      <c r="N227" s="221"/>
      <c r="O227" s="221"/>
      <c r="P227" s="221"/>
      <c r="Q227" s="221"/>
      <c r="R227" s="221"/>
      <c r="S227" s="221"/>
      <c r="T227" s="222"/>
      <c r="AT227" s="223" t="s">
        <v>169</v>
      </c>
      <c r="AU227" s="223" t="s">
        <v>84</v>
      </c>
      <c r="AV227" s="12" t="s">
        <v>84</v>
      </c>
      <c r="AW227" s="12" t="s">
        <v>33</v>
      </c>
      <c r="AX227" s="12" t="s">
        <v>77</v>
      </c>
      <c r="AY227" s="223" t="s">
        <v>161</v>
      </c>
    </row>
    <row r="228" spans="2:51" s="13" customFormat="1" ht="12">
      <c r="B228" s="224"/>
      <c r="C228" s="225"/>
      <c r="D228" s="215" t="s">
        <v>169</v>
      </c>
      <c r="E228" s="226" t="s">
        <v>1</v>
      </c>
      <c r="F228" s="227" t="s">
        <v>473</v>
      </c>
      <c r="G228" s="225"/>
      <c r="H228" s="228">
        <v>5355</v>
      </c>
      <c r="I228" s="229"/>
      <c r="J228" s="225"/>
      <c r="K228" s="225"/>
      <c r="L228" s="230"/>
      <c r="M228" s="231"/>
      <c r="N228" s="232"/>
      <c r="O228" s="232"/>
      <c r="P228" s="232"/>
      <c r="Q228" s="232"/>
      <c r="R228" s="232"/>
      <c r="S228" s="232"/>
      <c r="T228" s="233"/>
      <c r="AT228" s="234" t="s">
        <v>169</v>
      </c>
      <c r="AU228" s="234" t="s">
        <v>84</v>
      </c>
      <c r="AV228" s="13" t="s">
        <v>86</v>
      </c>
      <c r="AW228" s="13" t="s">
        <v>33</v>
      </c>
      <c r="AX228" s="13" t="s">
        <v>84</v>
      </c>
      <c r="AY228" s="234" t="s">
        <v>161</v>
      </c>
    </row>
    <row r="229" spans="1:65" s="2" customFormat="1" ht="16.5" customHeight="1">
      <c r="A229" s="33"/>
      <c r="B229" s="34"/>
      <c r="C229" s="251" t="s">
        <v>474</v>
      </c>
      <c r="D229" s="251" t="s">
        <v>324</v>
      </c>
      <c r="E229" s="252" t="s">
        <v>475</v>
      </c>
      <c r="F229" s="253" t="s">
        <v>476</v>
      </c>
      <c r="G229" s="254" t="s">
        <v>438</v>
      </c>
      <c r="H229" s="255">
        <v>80.968</v>
      </c>
      <c r="I229" s="256"/>
      <c r="J229" s="257">
        <f>ROUND(I229*H229,2)</f>
        <v>0</v>
      </c>
      <c r="K229" s="253" t="s">
        <v>166</v>
      </c>
      <c r="L229" s="258"/>
      <c r="M229" s="259" t="s">
        <v>1</v>
      </c>
      <c r="N229" s="260" t="s">
        <v>42</v>
      </c>
      <c r="O229" s="70"/>
      <c r="P229" s="209">
        <f>O229*H229</f>
        <v>0</v>
      </c>
      <c r="Q229" s="209">
        <v>0.55</v>
      </c>
      <c r="R229" s="209">
        <f>Q229*H229</f>
        <v>44.5324</v>
      </c>
      <c r="S229" s="209">
        <v>0</v>
      </c>
      <c r="T229" s="210">
        <f>S229*H229</f>
        <v>0</v>
      </c>
      <c r="U229" s="33"/>
      <c r="V229" s="33"/>
      <c r="W229" s="33"/>
      <c r="X229" s="33"/>
      <c r="Y229" s="33"/>
      <c r="Z229" s="33"/>
      <c r="AA229" s="33"/>
      <c r="AB229" s="33"/>
      <c r="AC229" s="33"/>
      <c r="AD229" s="33"/>
      <c r="AE229" s="33"/>
      <c r="AR229" s="211" t="s">
        <v>350</v>
      </c>
      <c r="AT229" s="211" t="s">
        <v>324</v>
      </c>
      <c r="AU229" s="211" t="s">
        <v>84</v>
      </c>
      <c r="AY229" s="16" t="s">
        <v>161</v>
      </c>
      <c r="BE229" s="212">
        <f>IF(N229="základní",J229,0)</f>
        <v>0</v>
      </c>
      <c r="BF229" s="212">
        <f>IF(N229="snížená",J229,0)</f>
        <v>0</v>
      </c>
      <c r="BG229" s="212">
        <f>IF(N229="zákl. přenesená",J229,0)</f>
        <v>0</v>
      </c>
      <c r="BH229" s="212">
        <f>IF(N229="sníž. přenesená",J229,0)</f>
        <v>0</v>
      </c>
      <c r="BI229" s="212">
        <f>IF(N229="nulová",J229,0)</f>
        <v>0</v>
      </c>
      <c r="BJ229" s="16" t="s">
        <v>84</v>
      </c>
      <c r="BK229" s="212">
        <f>ROUND(I229*H229,2)</f>
        <v>0</v>
      </c>
      <c r="BL229" s="16" t="s">
        <v>204</v>
      </c>
      <c r="BM229" s="211" t="s">
        <v>477</v>
      </c>
    </row>
    <row r="230" spans="2:51" s="13" customFormat="1" ht="12">
      <c r="B230" s="224"/>
      <c r="C230" s="225"/>
      <c r="D230" s="215" t="s">
        <v>169</v>
      </c>
      <c r="E230" s="226" t="s">
        <v>1</v>
      </c>
      <c r="F230" s="227" t="s">
        <v>478</v>
      </c>
      <c r="G230" s="225"/>
      <c r="H230" s="228">
        <v>77.112</v>
      </c>
      <c r="I230" s="229"/>
      <c r="J230" s="225"/>
      <c r="K230" s="225"/>
      <c r="L230" s="230"/>
      <c r="M230" s="231"/>
      <c r="N230" s="232"/>
      <c r="O230" s="232"/>
      <c r="P230" s="232"/>
      <c r="Q230" s="232"/>
      <c r="R230" s="232"/>
      <c r="S230" s="232"/>
      <c r="T230" s="233"/>
      <c r="AT230" s="234" t="s">
        <v>169</v>
      </c>
      <c r="AU230" s="234" t="s">
        <v>84</v>
      </c>
      <c r="AV230" s="13" t="s">
        <v>86</v>
      </c>
      <c r="AW230" s="13" t="s">
        <v>33</v>
      </c>
      <c r="AX230" s="13" t="s">
        <v>77</v>
      </c>
      <c r="AY230" s="234" t="s">
        <v>161</v>
      </c>
    </row>
    <row r="231" spans="2:51" s="13" customFormat="1" ht="12">
      <c r="B231" s="224"/>
      <c r="C231" s="225"/>
      <c r="D231" s="215" t="s">
        <v>169</v>
      </c>
      <c r="E231" s="226" t="s">
        <v>1</v>
      </c>
      <c r="F231" s="227" t="s">
        <v>479</v>
      </c>
      <c r="G231" s="225"/>
      <c r="H231" s="228">
        <v>80.968</v>
      </c>
      <c r="I231" s="229"/>
      <c r="J231" s="225"/>
      <c r="K231" s="225"/>
      <c r="L231" s="230"/>
      <c r="M231" s="231"/>
      <c r="N231" s="232"/>
      <c r="O231" s="232"/>
      <c r="P231" s="232"/>
      <c r="Q231" s="232"/>
      <c r="R231" s="232"/>
      <c r="S231" s="232"/>
      <c r="T231" s="233"/>
      <c r="AT231" s="234" t="s">
        <v>169</v>
      </c>
      <c r="AU231" s="234" t="s">
        <v>84</v>
      </c>
      <c r="AV231" s="13" t="s">
        <v>86</v>
      </c>
      <c r="AW231" s="13" t="s">
        <v>33</v>
      </c>
      <c r="AX231" s="13" t="s">
        <v>84</v>
      </c>
      <c r="AY231" s="234" t="s">
        <v>161</v>
      </c>
    </row>
    <row r="232" spans="1:65" s="2" customFormat="1" ht="16.5" customHeight="1">
      <c r="A232" s="33"/>
      <c r="B232" s="34"/>
      <c r="C232" s="200" t="s">
        <v>480</v>
      </c>
      <c r="D232" s="200" t="s">
        <v>162</v>
      </c>
      <c r="E232" s="201" t="s">
        <v>481</v>
      </c>
      <c r="F232" s="202" t="s">
        <v>482</v>
      </c>
      <c r="G232" s="203" t="s">
        <v>438</v>
      </c>
      <c r="H232" s="204">
        <v>77.112</v>
      </c>
      <c r="I232" s="205"/>
      <c r="J232" s="206">
        <f>ROUND(I232*H232,2)</f>
        <v>0</v>
      </c>
      <c r="K232" s="202" t="s">
        <v>166</v>
      </c>
      <c r="L232" s="38"/>
      <c r="M232" s="207" t="s">
        <v>1</v>
      </c>
      <c r="N232" s="208" t="s">
        <v>42</v>
      </c>
      <c r="O232" s="70"/>
      <c r="P232" s="209">
        <f>O232*H232</f>
        <v>0</v>
      </c>
      <c r="Q232" s="209">
        <v>0.00281</v>
      </c>
      <c r="R232" s="209">
        <f>Q232*H232</f>
        <v>0.21668472</v>
      </c>
      <c r="S232" s="209">
        <v>0</v>
      </c>
      <c r="T232" s="210">
        <f>S232*H232</f>
        <v>0</v>
      </c>
      <c r="U232" s="33"/>
      <c r="V232" s="33"/>
      <c r="W232" s="33"/>
      <c r="X232" s="33"/>
      <c r="Y232" s="33"/>
      <c r="Z232" s="33"/>
      <c r="AA232" s="33"/>
      <c r="AB232" s="33"/>
      <c r="AC232" s="33"/>
      <c r="AD232" s="33"/>
      <c r="AE232" s="33"/>
      <c r="AR232" s="211" t="s">
        <v>204</v>
      </c>
      <c r="AT232" s="211" t="s">
        <v>162</v>
      </c>
      <c r="AU232" s="211" t="s">
        <v>84</v>
      </c>
      <c r="AY232" s="16" t="s">
        <v>161</v>
      </c>
      <c r="BE232" s="212">
        <f>IF(N232="základní",J232,0)</f>
        <v>0</v>
      </c>
      <c r="BF232" s="212">
        <f>IF(N232="snížená",J232,0)</f>
        <v>0</v>
      </c>
      <c r="BG232" s="212">
        <f>IF(N232="zákl. přenesená",J232,0)</f>
        <v>0</v>
      </c>
      <c r="BH232" s="212">
        <f>IF(N232="sníž. přenesená",J232,0)</f>
        <v>0</v>
      </c>
      <c r="BI232" s="212">
        <f>IF(N232="nulová",J232,0)</f>
        <v>0</v>
      </c>
      <c r="BJ232" s="16" t="s">
        <v>84</v>
      </c>
      <c r="BK232" s="212">
        <f>ROUND(I232*H232,2)</f>
        <v>0</v>
      </c>
      <c r="BL232" s="16" t="s">
        <v>204</v>
      </c>
      <c r="BM232" s="211" t="s">
        <v>483</v>
      </c>
    </row>
    <row r="233" spans="1:65" s="2" customFormat="1" ht="24" customHeight="1">
      <c r="A233" s="33"/>
      <c r="B233" s="34"/>
      <c r="C233" s="200" t="s">
        <v>484</v>
      </c>
      <c r="D233" s="200" t="s">
        <v>162</v>
      </c>
      <c r="E233" s="201" t="s">
        <v>485</v>
      </c>
      <c r="F233" s="202" t="s">
        <v>486</v>
      </c>
      <c r="G233" s="203" t="s">
        <v>373</v>
      </c>
      <c r="H233" s="264"/>
      <c r="I233" s="205"/>
      <c r="J233" s="206">
        <f>ROUND(I233*H233,2)</f>
        <v>0</v>
      </c>
      <c r="K233" s="202" t="s">
        <v>166</v>
      </c>
      <c r="L233" s="38"/>
      <c r="M233" s="207" t="s">
        <v>1</v>
      </c>
      <c r="N233" s="208" t="s">
        <v>42</v>
      </c>
      <c r="O233" s="70"/>
      <c r="P233" s="209">
        <f>O233*H233</f>
        <v>0</v>
      </c>
      <c r="Q233" s="209">
        <v>0</v>
      </c>
      <c r="R233" s="209">
        <f>Q233*H233</f>
        <v>0</v>
      </c>
      <c r="S233" s="209">
        <v>0</v>
      </c>
      <c r="T233" s="210">
        <f>S233*H233</f>
        <v>0</v>
      </c>
      <c r="U233" s="33"/>
      <c r="V233" s="33"/>
      <c r="W233" s="33"/>
      <c r="X233" s="33"/>
      <c r="Y233" s="33"/>
      <c r="Z233" s="33"/>
      <c r="AA233" s="33"/>
      <c r="AB233" s="33"/>
      <c r="AC233" s="33"/>
      <c r="AD233" s="33"/>
      <c r="AE233" s="33"/>
      <c r="AR233" s="211" t="s">
        <v>204</v>
      </c>
      <c r="AT233" s="211" t="s">
        <v>162</v>
      </c>
      <c r="AU233" s="211" t="s">
        <v>84</v>
      </c>
      <c r="AY233" s="16" t="s">
        <v>161</v>
      </c>
      <c r="BE233" s="212">
        <f>IF(N233="základní",J233,0)</f>
        <v>0</v>
      </c>
      <c r="BF233" s="212">
        <f>IF(N233="snížená",J233,0)</f>
        <v>0</v>
      </c>
      <c r="BG233" s="212">
        <f>IF(N233="zákl. přenesená",J233,0)</f>
        <v>0</v>
      </c>
      <c r="BH233" s="212">
        <f>IF(N233="sníž. přenesená",J233,0)</f>
        <v>0</v>
      </c>
      <c r="BI233" s="212">
        <f>IF(N233="nulová",J233,0)</f>
        <v>0</v>
      </c>
      <c r="BJ233" s="16" t="s">
        <v>84</v>
      </c>
      <c r="BK233" s="212">
        <f>ROUND(I233*H233,2)</f>
        <v>0</v>
      </c>
      <c r="BL233" s="16" t="s">
        <v>204</v>
      </c>
      <c r="BM233" s="211" t="s">
        <v>487</v>
      </c>
    </row>
    <row r="234" spans="2:63" s="11" customFormat="1" ht="25.95" customHeight="1">
      <c r="B234" s="186"/>
      <c r="C234" s="187"/>
      <c r="D234" s="188" t="s">
        <v>76</v>
      </c>
      <c r="E234" s="189" t="s">
        <v>244</v>
      </c>
      <c r="F234" s="189" t="s">
        <v>245</v>
      </c>
      <c r="G234" s="187"/>
      <c r="H234" s="187"/>
      <c r="I234" s="190"/>
      <c r="J234" s="191">
        <f>BK234</f>
        <v>0</v>
      </c>
      <c r="K234" s="187"/>
      <c r="L234" s="192"/>
      <c r="M234" s="193"/>
      <c r="N234" s="194"/>
      <c r="O234" s="194"/>
      <c r="P234" s="195">
        <f>SUM(P235:P269)</f>
        <v>0</v>
      </c>
      <c r="Q234" s="194"/>
      <c r="R234" s="195">
        <f>SUM(R235:R269)</f>
        <v>7.16779056</v>
      </c>
      <c r="S234" s="194"/>
      <c r="T234" s="196">
        <f>SUM(T235:T269)</f>
        <v>0</v>
      </c>
      <c r="AR234" s="197" t="s">
        <v>86</v>
      </c>
      <c r="AT234" s="198" t="s">
        <v>76</v>
      </c>
      <c r="AU234" s="198" t="s">
        <v>77</v>
      </c>
      <c r="AY234" s="197" t="s">
        <v>161</v>
      </c>
      <c r="BK234" s="199">
        <f>SUM(BK235:BK269)</f>
        <v>0</v>
      </c>
    </row>
    <row r="235" spans="1:65" s="2" customFormat="1" ht="24" customHeight="1">
      <c r="A235" s="33"/>
      <c r="B235" s="34"/>
      <c r="C235" s="200" t="s">
        <v>488</v>
      </c>
      <c r="D235" s="200" t="s">
        <v>162</v>
      </c>
      <c r="E235" s="201" t="s">
        <v>489</v>
      </c>
      <c r="F235" s="202" t="s">
        <v>490</v>
      </c>
      <c r="G235" s="203" t="s">
        <v>241</v>
      </c>
      <c r="H235" s="204">
        <v>78.6</v>
      </c>
      <c r="I235" s="205"/>
      <c r="J235" s="206">
        <f>ROUND(I235*H235,2)</f>
        <v>0</v>
      </c>
      <c r="K235" s="202" t="s">
        <v>166</v>
      </c>
      <c r="L235" s="38"/>
      <c r="M235" s="207" t="s">
        <v>1</v>
      </c>
      <c r="N235" s="208" t="s">
        <v>42</v>
      </c>
      <c r="O235" s="70"/>
      <c r="P235" s="209">
        <f>O235*H235</f>
        <v>0</v>
      </c>
      <c r="Q235" s="209">
        <v>0.00585</v>
      </c>
      <c r="R235" s="209">
        <f>Q235*H235</f>
        <v>0.45981</v>
      </c>
      <c r="S235" s="209">
        <v>0</v>
      </c>
      <c r="T235" s="210">
        <f>S235*H235</f>
        <v>0</v>
      </c>
      <c r="U235" s="33"/>
      <c r="V235" s="33"/>
      <c r="W235" s="33"/>
      <c r="X235" s="33"/>
      <c r="Y235" s="33"/>
      <c r="Z235" s="33"/>
      <c r="AA235" s="33"/>
      <c r="AB235" s="33"/>
      <c r="AC235" s="33"/>
      <c r="AD235" s="33"/>
      <c r="AE235" s="33"/>
      <c r="AR235" s="211" t="s">
        <v>204</v>
      </c>
      <c r="AT235" s="211" t="s">
        <v>162</v>
      </c>
      <c r="AU235" s="211" t="s">
        <v>84</v>
      </c>
      <c r="AY235" s="16" t="s">
        <v>161</v>
      </c>
      <c r="BE235" s="212">
        <f>IF(N235="základní",J235,0)</f>
        <v>0</v>
      </c>
      <c r="BF235" s="212">
        <f>IF(N235="snížená",J235,0)</f>
        <v>0</v>
      </c>
      <c r="BG235" s="212">
        <f>IF(N235="zákl. přenesená",J235,0)</f>
        <v>0</v>
      </c>
      <c r="BH235" s="212">
        <f>IF(N235="sníž. přenesená",J235,0)</f>
        <v>0</v>
      </c>
      <c r="BI235" s="212">
        <f>IF(N235="nulová",J235,0)</f>
        <v>0</v>
      </c>
      <c r="BJ235" s="16" t="s">
        <v>84</v>
      </c>
      <c r="BK235" s="212">
        <f>ROUND(I235*H235,2)</f>
        <v>0</v>
      </c>
      <c r="BL235" s="16" t="s">
        <v>204</v>
      </c>
      <c r="BM235" s="211" t="s">
        <v>491</v>
      </c>
    </row>
    <row r="236" spans="2:51" s="12" customFormat="1" ht="12">
      <c r="B236" s="213"/>
      <c r="C236" s="214"/>
      <c r="D236" s="215" t="s">
        <v>169</v>
      </c>
      <c r="E236" s="216" t="s">
        <v>1</v>
      </c>
      <c r="F236" s="217" t="s">
        <v>492</v>
      </c>
      <c r="G236" s="214"/>
      <c r="H236" s="216" t="s">
        <v>1</v>
      </c>
      <c r="I236" s="218"/>
      <c r="J236" s="214"/>
      <c r="K236" s="214"/>
      <c r="L236" s="219"/>
      <c r="M236" s="220"/>
      <c r="N236" s="221"/>
      <c r="O236" s="221"/>
      <c r="P236" s="221"/>
      <c r="Q236" s="221"/>
      <c r="R236" s="221"/>
      <c r="S236" s="221"/>
      <c r="T236" s="222"/>
      <c r="AT236" s="223" t="s">
        <v>169</v>
      </c>
      <c r="AU236" s="223" t="s">
        <v>84</v>
      </c>
      <c r="AV236" s="12" t="s">
        <v>84</v>
      </c>
      <c r="AW236" s="12" t="s">
        <v>33</v>
      </c>
      <c r="AX236" s="12" t="s">
        <v>77</v>
      </c>
      <c r="AY236" s="223" t="s">
        <v>161</v>
      </c>
    </row>
    <row r="237" spans="2:51" s="13" customFormat="1" ht="12">
      <c r="B237" s="224"/>
      <c r="C237" s="225"/>
      <c r="D237" s="215" t="s">
        <v>169</v>
      </c>
      <c r="E237" s="226" t="s">
        <v>1</v>
      </c>
      <c r="F237" s="227" t="s">
        <v>493</v>
      </c>
      <c r="G237" s="225"/>
      <c r="H237" s="228">
        <v>78.6</v>
      </c>
      <c r="I237" s="229"/>
      <c r="J237" s="225"/>
      <c r="K237" s="225"/>
      <c r="L237" s="230"/>
      <c r="M237" s="231"/>
      <c r="N237" s="232"/>
      <c r="O237" s="232"/>
      <c r="P237" s="232"/>
      <c r="Q237" s="232"/>
      <c r="R237" s="232"/>
      <c r="S237" s="232"/>
      <c r="T237" s="233"/>
      <c r="AT237" s="234" t="s">
        <v>169</v>
      </c>
      <c r="AU237" s="234" t="s">
        <v>84</v>
      </c>
      <c r="AV237" s="13" t="s">
        <v>86</v>
      </c>
      <c r="AW237" s="13" t="s">
        <v>33</v>
      </c>
      <c r="AX237" s="13" t="s">
        <v>84</v>
      </c>
      <c r="AY237" s="234" t="s">
        <v>161</v>
      </c>
    </row>
    <row r="238" spans="1:65" s="2" customFormat="1" ht="16.5" customHeight="1">
      <c r="A238" s="33"/>
      <c r="B238" s="34"/>
      <c r="C238" s="200" t="s">
        <v>494</v>
      </c>
      <c r="D238" s="200" t="s">
        <v>162</v>
      </c>
      <c r="E238" s="201" t="s">
        <v>495</v>
      </c>
      <c r="F238" s="202" t="s">
        <v>496</v>
      </c>
      <c r="G238" s="203" t="s">
        <v>241</v>
      </c>
      <c r="H238" s="204">
        <v>157.2</v>
      </c>
      <c r="I238" s="205"/>
      <c r="J238" s="206">
        <f>ROUND(I238*H238,2)</f>
        <v>0</v>
      </c>
      <c r="K238" s="202" t="s">
        <v>166</v>
      </c>
      <c r="L238" s="38"/>
      <c r="M238" s="207" t="s">
        <v>1</v>
      </c>
      <c r="N238" s="208" t="s">
        <v>42</v>
      </c>
      <c r="O238" s="70"/>
      <c r="P238" s="209">
        <f>O238*H238</f>
        <v>0</v>
      </c>
      <c r="Q238" s="209">
        <v>0.00439</v>
      </c>
      <c r="R238" s="209">
        <f>Q238*H238</f>
        <v>0.6901079999999999</v>
      </c>
      <c r="S238" s="209">
        <v>0</v>
      </c>
      <c r="T238" s="210">
        <f>S238*H238</f>
        <v>0</v>
      </c>
      <c r="U238" s="33"/>
      <c r="V238" s="33"/>
      <c r="W238" s="33"/>
      <c r="X238" s="33"/>
      <c r="Y238" s="33"/>
      <c r="Z238" s="33"/>
      <c r="AA238" s="33"/>
      <c r="AB238" s="33"/>
      <c r="AC238" s="33"/>
      <c r="AD238" s="33"/>
      <c r="AE238" s="33"/>
      <c r="AR238" s="211" t="s">
        <v>204</v>
      </c>
      <c r="AT238" s="211" t="s">
        <v>162</v>
      </c>
      <c r="AU238" s="211" t="s">
        <v>84</v>
      </c>
      <c r="AY238" s="16" t="s">
        <v>161</v>
      </c>
      <c r="BE238" s="212">
        <f>IF(N238="základní",J238,0)</f>
        <v>0</v>
      </c>
      <c r="BF238" s="212">
        <f>IF(N238="snížená",J238,0)</f>
        <v>0</v>
      </c>
      <c r="BG238" s="212">
        <f>IF(N238="zákl. přenesená",J238,0)</f>
        <v>0</v>
      </c>
      <c r="BH238" s="212">
        <f>IF(N238="sníž. přenesená",J238,0)</f>
        <v>0</v>
      </c>
      <c r="BI238" s="212">
        <f>IF(N238="nulová",J238,0)</f>
        <v>0</v>
      </c>
      <c r="BJ238" s="16" t="s">
        <v>84</v>
      </c>
      <c r="BK238" s="212">
        <f>ROUND(I238*H238,2)</f>
        <v>0</v>
      </c>
      <c r="BL238" s="16" t="s">
        <v>204</v>
      </c>
      <c r="BM238" s="211" t="s">
        <v>497</v>
      </c>
    </row>
    <row r="239" spans="2:51" s="12" customFormat="1" ht="12">
      <c r="B239" s="213"/>
      <c r="C239" s="214"/>
      <c r="D239" s="215" t="s">
        <v>169</v>
      </c>
      <c r="E239" s="216" t="s">
        <v>1</v>
      </c>
      <c r="F239" s="217" t="s">
        <v>498</v>
      </c>
      <c r="G239" s="214"/>
      <c r="H239" s="216" t="s">
        <v>1</v>
      </c>
      <c r="I239" s="218"/>
      <c r="J239" s="214"/>
      <c r="K239" s="214"/>
      <c r="L239" s="219"/>
      <c r="M239" s="220"/>
      <c r="N239" s="221"/>
      <c r="O239" s="221"/>
      <c r="P239" s="221"/>
      <c r="Q239" s="221"/>
      <c r="R239" s="221"/>
      <c r="S239" s="221"/>
      <c r="T239" s="222"/>
      <c r="AT239" s="223" t="s">
        <v>169</v>
      </c>
      <c r="AU239" s="223" t="s">
        <v>84</v>
      </c>
      <c r="AV239" s="12" t="s">
        <v>84</v>
      </c>
      <c r="AW239" s="12" t="s">
        <v>33</v>
      </c>
      <c r="AX239" s="12" t="s">
        <v>77</v>
      </c>
      <c r="AY239" s="223" t="s">
        <v>161</v>
      </c>
    </row>
    <row r="240" spans="2:51" s="13" customFormat="1" ht="12">
      <c r="B240" s="224"/>
      <c r="C240" s="225"/>
      <c r="D240" s="215" t="s">
        <v>169</v>
      </c>
      <c r="E240" s="226" t="s">
        <v>1</v>
      </c>
      <c r="F240" s="227" t="s">
        <v>499</v>
      </c>
      <c r="G240" s="225"/>
      <c r="H240" s="228">
        <v>157.2</v>
      </c>
      <c r="I240" s="229"/>
      <c r="J240" s="225"/>
      <c r="K240" s="225"/>
      <c r="L240" s="230"/>
      <c r="M240" s="231"/>
      <c r="N240" s="232"/>
      <c r="O240" s="232"/>
      <c r="P240" s="232"/>
      <c r="Q240" s="232"/>
      <c r="R240" s="232"/>
      <c r="S240" s="232"/>
      <c r="T240" s="233"/>
      <c r="AT240" s="234" t="s">
        <v>169</v>
      </c>
      <c r="AU240" s="234" t="s">
        <v>84</v>
      </c>
      <c r="AV240" s="13" t="s">
        <v>86</v>
      </c>
      <c r="AW240" s="13" t="s">
        <v>33</v>
      </c>
      <c r="AX240" s="13" t="s">
        <v>84</v>
      </c>
      <c r="AY240" s="234" t="s">
        <v>161</v>
      </c>
    </row>
    <row r="241" spans="1:65" s="2" customFormat="1" ht="16.5" customHeight="1">
      <c r="A241" s="33"/>
      <c r="B241" s="34"/>
      <c r="C241" s="200" t="s">
        <v>500</v>
      </c>
      <c r="D241" s="200" t="s">
        <v>162</v>
      </c>
      <c r="E241" s="201" t="s">
        <v>501</v>
      </c>
      <c r="F241" s="202" t="s">
        <v>502</v>
      </c>
      <c r="G241" s="203" t="s">
        <v>241</v>
      </c>
      <c r="H241" s="204">
        <v>105</v>
      </c>
      <c r="I241" s="205"/>
      <c r="J241" s="206">
        <f>ROUND(I241*H241,2)</f>
        <v>0</v>
      </c>
      <c r="K241" s="202" t="s">
        <v>166</v>
      </c>
      <c r="L241" s="38"/>
      <c r="M241" s="207" t="s">
        <v>1</v>
      </c>
      <c r="N241" s="208" t="s">
        <v>42</v>
      </c>
      <c r="O241" s="70"/>
      <c r="P241" s="209">
        <f>O241*H241</f>
        <v>0</v>
      </c>
      <c r="Q241" s="209">
        <v>0.0058</v>
      </c>
      <c r="R241" s="209">
        <f>Q241*H241</f>
        <v>0.609</v>
      </c>
      <c r="S241" s="209">
        <v>0</v>
      </c>
      <c r="T241" s="210">
        <f>S241*H241</f>
        <v>0</v>
      </c>
      <c r="U241" s="33"/>
      <c r="V241" s="33"/>
      <c r="W241" s="33"/>
      <c r="X241" s="33"/>
      <c r="Y241" s="33"/>
      <c r="Z241" s="33"/>
      <c r="AA241" s="33"/>
      <c r="AB241" s="33"/>
      <c r="AC241" s="33"/>
      <c r="AD241" s="33"/>
      <c r="AE241" s="33"/>
      <c r="AR241" s="211" t="s">
        <v>204</v>
      </c>
      <c r="AT241" s="211" t="s">
        <v>162</v>
      </c>
      <c r="AU241" s="211" t="s">
        <v>84</v>
      </c>
      <c r="AY241" s="16" t="s">
        <v>161</v>
      </c>
      <c r="BE241" s="212">
        <f>IF(N241="základní",J241,0)</f>
        <v>0</v>
      </c>
      <c r="BF241" s="212">
        <f>IF(N241="snížená",J241,0)</f>
        <v>0</v>
      </c>
      <c r="BG241" s="212">
        <f>IF(N241="zákl. přenesená",J241,0)</f>
        <v>0</v>
      </c>
      <c r="BH241" s="212">
        <f>IF(N241="sníž. přenesená",J241,0)</f>
        <v>0</v>
      </c>
      <c r="BI241" s="212">
        <f>IF(N241="nulová",J241,0)</f>
        <v>0</v>
      </c>
      <c r="BJ241" s="16" t="s">
        <v>84</v>
      </c>
      <c r="BK241" s="212">
        <f>ROUND(I241*H241,2)</f>
        <v>0</v>
      </c>
      <c r="BL241" s="16" t="s">
        <v>204</v>
      </c>
      <c r="BM241" s="211" t="s">
        <v>503</v>
      </c>
    </row>
    <row r="242" spans="2:51" s="12" customFormat="1" ht="12">
      <c r="B242" s="213"/>
      <c r="C242" s="214"/>
      <c r="D242" s="215" t="s">
        <v>169</v>
      </c>
      <c r="E242" s="216" t="s">
        <v>1</v>
      </c>
      <c r="F242" s="217" t="s">
        <v>504</v>
      </c>
      <c r="G242" s="214"/>
      <c r="H242" s="216" t="s">
        <v>1</v>
      </c>
      <c r="I242" s="218"/>
      <c r="J242" s="214"/>
      <c r="K242" s="214"/>
      <c r="L242" s="219"/>
      <c r="M242" s="220"/>
      <c r="N242" s="221"/>
      <c r="O242" s="221"/>
      <c r="P242" s="221"/>
      <c r="Q242" s="221"/>
      <c r="R242" s="221"/>
      <c r="S242" s="221"/>
      <c r="T242" s="222"/>
      <c r="AT242" s="223" t="s">
        <v>169</v>
      </c>
      <c r="AU242" s="223" t="s">
        <v>84</v>
      </c>
      <c r="AV242" s="12" t="s">
        <v>84</v>
      </c>
      <c r="AW242" s="12" t="s">
        <v>33</v>
      </c>
      <c r="AX242" s="12" t="s">
        <v>77</v>
      </c>
      <c r="AY242" s="223" t="s">
        <v>161</v>
      </c>
    </row>
    <row r="243" spans="2:51" s="13" customFormat="1" ht="12">
      <c r="B243" s="224"/>
      <c r="C243" s="225"/>
      <c r="D243" s="215" t="s">
        <v>169</v>
      </c>
      <c r="E243" s="226" t="s">
        <v>1</v>
      </c>
      <c r="F243" s="227" t="s">
        <v>505</v>
      </c>
      <c r="G243" s="225"/>
      <c r="H243" s="228">
        <v>105</v>
      </c>
      <c r="I243" s="229"/>
      <c r="J243" s="225"/>
      <c r="K243" s="225"/>
      <c r="L243" s="230"/>
      <c r="M243" s="231"/>
      <c r="N243" s="232"/>
      <c r="O243" s="232"/>
      <c r="P243" s="232"/>
      <c r="Q243" s="232"/>
      <c r="R243" s="232"/>
      <c r="S243" s="232"/>
      <c r="T243" s="233"/>
      <c r="AT243" s="234" t="s">
        <v>169</v>
      </c>
      <c r="AU243" s="234" t="s">
        <v>84</v>
      </c>
      <c r="AV243" s="13" t="s">
        <v>86</v>
      </c>
      <c r="AW243" s="13" t="s">
        <v>33</v>
      </c>
      <c r="AX243" s="13" t="s">
        <v>84</v>
      </c>
      <c r="AY243" s="234" t="s">
        <v>161</v>
      </c>
    </row>
    <row r="244" spans="1:65" s="2" customFormat="1" ht="16.5" customHeight="1">
      <c r="A244" s="33"/>
      <c r="B244" s="34"/>
      <c r="C244" s="200" t="s">
        <v>506</v>
      </c>
      <c r="D244" s="200" t="s">
        <v>162</v>
      </c>
      <c r="E244" s="201" t="s">
        <v>507</v>
      </c>
      <c r="F244" s="202" t="s">
        <v>508</v>
      </c>
      <c r="G244" s="203" t="s">
        <v>241</v>
      </c>
      <c r="H244" s="204">
        <v>101.48</v>
      </c>
      <c r="I244" s="205"/>
      <c r="J244" s="206">
        <f>ROUND(I244*H244,2)</f>
        <v>0</v>
      </c>
      <c r="K244" s="202" t="s">
        <v>166</v>
      </c>
      <c r="L244" s="38"/>
      <c r="M244" s="207" t="s">
        <v>1</v>
      </c>
      <c r="N244" s="208" t="s">
        <v>42</v>
      </c>
      <c r="O244" s="70"/>
      <c r="P244" s="209">
        <f>O244*H244</f>
        <v>0</v>
      </c>
      <c r="Q244" s="209">
        <v>0.00692</v>
      </c>
      <c r="R244" s="209">
        <f>Q244*H244</f>
        <v>0.7022416</v>
      </c>
      <c r="S244" s="209">
        <v>0</v>
      </c>
      <c r="T244" s="210">
        <f>S244*H244</f>
        <v>0</v>
      </c>
      <c r="U244" s="33"/>
      <c r="V244" s="33"/>
      <c r="W244" s="33"/>
      <c r="X244" s="33"/>
      <c r="Y244" s="33"/>
      <c r="Z244" s="33"/>
      <c r="AA244" s="33"/>
      <c r="AB244" s="33"/>
      <c r="AC244" s="33"/>
      <c r="AD244" s="33"/>
      <c r="AE244" s="33"/>
      <c r="AR244" s="211" t="s">
        <v>204</v>
      </c>
      <c r="AT244" s="211" t="s">
        <v>162</v>
      </c>
      <c r="AU244" s="211" t="s">
        <v>84</v>
      </c>
      <c r="AY244" s="16" t="s">
        <v>161</v>
      </c>
      <c r="BE244" s="212">
        <f>IF(N244="základní",J244,0)</f>
        <v>0</v>
      </c>
      <c r="BF244" s="212">
        <f>IF(N244="snížená",J244,0)</f>
        <v>0</v>
      </c>
      <c r="BG244" s="212">
        <f>IF(N244="zákl. přenesená",J244,0)</f>
        <v>0</v>
      </c>
      <c r="BH244" s="212">
        <f>IF(N244="sníž. přenesená",J244,0)</f>
        <v>0</v>
      </c>
      <c r="BI244" s="212">
        <f>IF(N244="nulová",J244,0)</f>
        <v>0</v>
      </c>
      <c r="BJ244" s="16" t="s">
        <v>84</v>
      </c>
      <c r="BK244" s="212">
        <f>ROUND(I244*H244,2)</f>
        <v>0</v>
      </c>
      <c r="BL244" s="16" t="s">
        <v>204</v>
      </c>
      <c r="BM244" s="211" t="s">
        <v>509</v>
      </c>
    </row>
    <row r="245" spans="2:51" s="12" customFormat="1" ht="12">
      <c r="B245" s="213"/>
      <c r="C245" s="214"/>
      <c r="D245" s="215" t="s">
        <v>169</v>
      </c>
      <c r="E245" s="216" t="s">
        <v>1</v>
      </c>
      <c r="F245" s="217" t="s">
        <v>510</v>
      </c>
      <c r="G245" s="214"/>
      <c r="H245" s="216" t="s">
        <v>1</v>
      </c>
      <c r="I245" s="218"/>
      <c r="J245" s="214"/>
      <c r="K245" s="214"/>
      <c r="L245" s="219"/>
      <c r="M245" s="220"/>
      <c r="N245" s="221"/>
      <c r="O245" s="221"/>
      <c r="P245" s="221"/>
      <c r="Q245" s="221"/>
      <c r="R245" s="221"/>
      <c r="S245" s="221"/>
      <c r="T245" s="222"/>
      <c r="AT245" s="223" t="s">
        <v>169</v>
      </c>
      <c r="AU245" s="223" t="s">
        <v>84</v>
      </c>
      <c r="AV245" s="12" t="s">
        <v>84</v>
      </c>
      <c r="AW245" s="12" t="s">
        <v>33</v>
      </c>
      <c r="AX245" s="12" t="s">
        <v>77</v>
      </c>
      <c r="AY245" s="223" t="s">
        <v>161</v>
      </c>
    </row>
    <row r="246" spans="2:51" s="13" customFormat="1" ht="12">
      <c r="B246" s="224"/>
      <c r="C246" s="225"/>
      <c r="D246" s="215" t="s">
        <v>169</v>
      </c>
      <c r="E246" s="226" t="s">
        <v>1</v>
      </c>
      <c r="F246" s="227" t="s">
        <v>511</v>
      </c>
      <c r="G246" s="225"/>
      <c r="H246" s="228">
        <v>101.48</v>
      </c>
      <c r="I246" s="229"/>
      <c r="J246" s="225"/>
      <c r="K246" s="225"/>
      <c r="L246" s="230"/>
      <c r="M246" s="231"/>
      <c r="N246" s="232"/>
      <c r="O246" s="232"/>
      <c r="P246" s="232"/>
      <c r="Q246" s="232"/>
      <c r="R246" s="232"/>
      <c r="S246" s="232"/>
      <c r="T246" s="233"/>
      <c r="AT246" s="234" t="s">
        <v>169</v>
      </c>
      <c r="AU246" s="234" t="s">
        <v>84</v>
      </c>
      <c r="AV246" s="13" t="s">
        <v>86</v>
      </c>
      <c r="AW246" s="13" t="s">
        <v>33</v>
      </c>
      <c r="AX246" s="13" t="s">
        <v>84</v>
      </c>
      <c r="AY246" s="234" t="s">
        <v>161</v>
      </c>
    </row>
    <row r="247" spans="1:65" s="2" customFormat="1" ht="24" customHeight="1">
      <c r="A247" s="33"/>
      <c r="B247" s="34"/>
      <c r="C247" s="200" t="s">
        <v>512</v>
      </c>
      <c r="D247" s="200" t="s">
        <v>162</v>
      </c>
      <c r="E247" s="201" t="s">
        <v>513</v>
      </c>
      <c r="F247" s="202" t="s">
        <v>514</v>
      </c>
      <c r="G247" s="203" t="s">
        <v>241</v>
      </c>
      <c r="H247" s="204">
        <v>265</v>
      </c>
      <c r="I247" s="205"/>
      <c r="J247" s="206">
        <f>ROUND(I247*H247,2)</f>
        <v>0</v>
      </c>
      <c r="K247" s="202" t="s">
        <v>166</v>
      </c>
      <c r="L247" s="38"/>
      <c r="M247" s="207" t="s">
        <v>1</v>
      </c>
      <c r="N247" s="208" t="s">
        <v>42</v>
      </c>
      <c r="O247" s="70"/>
      <c r="P247" s="209">
        <f>O247*H247</f>
        <v>0</v>
      </c>
      <c r="Q247" s="209">
        <v>0.00129</v>
      </c>
      <c r="R247" s="209">
        <f>Q247*H247</f>
        <v>0.34185</v>
      </c>
      <c r="S247" s="209">
        <v>0</v>
      </c>
      <c r="T247" s="210">
        <f>S247*H247</f>
        <v>0</v>
      </c>
      <c r="U247" s="33"/>
      <c r="V247" s="33"/>
      <c r="W247" s="33"/>
      <c r="X247" s="33"/>
      <c r="Y247" s="33"/>
      <c r="Z247" s="33"/>
      <c r="AA247" s="33"/>
      <c r="AB247" s="33"/>
      <c r="AC247" s="33"/>
      <c r="AD247" s="33"/>
      <c r="AE247" s="33"/>
      <c r="AR247" s="211" t="s">
        <v>204</v>
      </c>
      <c r="AT247" s="211" t="s">
        <v>162</v>
      </c>
      <c r="AU247" s="211" t="s">
        <v>84</v>
      </c>
      <c r="AY247" s="16" t="s">
        <v>161</v>
      </c>
      <c r="BE247" s="212">
        <f>IF(N247="základní",J247,0)</f>
        <v>0</v>
      </c>
      <c r="BF247" s="212">
        <f>IF(N247="snížená",J247,0)</f>
        <v>0</v>
      </c>
      <c r="BG247" s="212">
        <f>IF(N247="zákl. přenesená",J247,0)</f>
        <v>0</v>
      </c>
      <c r="BH247" s="212">
        <f>IF(N247="sníž. přenesená",J247,0)</f>
        <v>0</v>
      </c>
      <c r="BI247" s="212">
        <f>IF(N247="nulová",J247,0)</f>
        <v>0</v>
      </c>
      <c r="BJ247" s="16" t="s">
        <v>84</v>
      </c>
      <c r="BK247" s="212">
        <f>ROUND(I247*H247,2)</f>
        <v>0</v>
      </c>
      <c r="BL247" s="16" t="s">
        <v>204</v>
      </c>
      <c r="BM247" s="211" t="s">
        <v>515</v>
      </c>
    </row>
    <row r="248" spans="2:51" s="12" customFormat="1" ht="12">
      <c r="B248" s="213"/>
      <c r="C248" s="214"/>
      <c r="D248" s="215" t="s">
        <v>169</v>
      </c>
      <c r="E248" s="216" t="s">
        <v>1</v>
      </c>
      <c r="F248" s="217" t="s">
        <v>516</v>
      </c>
      <c r="G248" s="214"/>
      <c r="H248" s="216" t="s">
        <v>1</v>
      </c>
      <c r="I248" s="218"/>
      <c r="J248" s="214"/>
      <c r="K248" s="214"/>
      <c r="L248" s="219"/>
      <c r="M248" s="220"/>
      <c r="N248" s="221"/>
      <c r="O248" s="221"/>
      <c r="P248" s="221"/>
      <c r="Q248" s="221"/>
      <c r="R248" s="221"/>
      <c r="S248" s="221"/>
      <c r="T248" s="222"/>
      <c r="AT248" s="223" t="s">
        <v>169</v>
      </c>
      <c r="AU248" s="223" t="s">
        <v>84</v>
      </c>
      <c r="AV248" s="12" t="s">
        <v>84</v>
      </c>
      <c r="AW248" s="12" t="s">
        <v>33</v>
      </c>
      <c r="AX248" s="12" t="s">
        <v>77</v>
      </c>
      <c r="AY248" s="223" t="s">
        <v>161</v>
      </c>
    </row>
    <row r="249" spans="2:51" s="13" customFormat="1" ht="12">
      <c r="B249" s="224"/>
      <c r="C249" s="225"/>
      <c r="D249" s="215" t="s">
        <v>169</v>
      </c>
      <c r="E249" s="226" t="s">
        <v>1</v>
      </c>
      <c r="F249" s="227" t="s">
        <v>517</v>
      </c>
      <c r="G249" s="225"/>
      <c r="H249" s="228">
        <v>265</v>
      </c>
      <c r="I249" s="229"/>
      <c r="J249" s="225"/>
      <c r="K249" s="225"/>
      <c r="L249" s="230"/>
      <c r="M249" s="231"/>
      <c r="N249" s="232"/>
      <c r="O249" s="232"/>
      <c r="P249" s="232"/>
      <c r="Q249" s="232"/>
      <c r="R249" s="232"/>
      <c r="S249" s="232"/>
      <c r="T249" s="233"/>
      <c r="AT249" s="234" t="s">
        <v>169</v>
      </c>
      <c r="AU249" s="234" t="s">
        <v>84</v>
      </c>
      <c r="AV249" s="13" t="s">
        <v>86</v>
      </c>
      <c r="AW249" s="13" t="s">
        <v>33</v>
      </c>
      <c r="AX249" s="13" t="s">
        <v>84</v>
      </c>
      <c r="AY249" s="234" t="s">
        <v>161</v>
      </c>
    </row>
    <row r="250" spans="1:65" s="2" customFormat="1" ht="24" customHeight="1">
      <c r="A250" s="33"/>
      <c r="B250" s="34"/>
      <c r="C250" s="200" t="s">
        <v>518</v>
      </c>
      <c r="D250" s="200" t="s">
        <v>162</v>
      </c>
      <c r="E250" s="201" t="s">
        <v>519</v>
      </c>
      <c r="F250" s="202" t="s">
        <v>520</v>
      </c>
      <c r="G250" s="203" t="s">
        <v>241</v>
      </c>
      <c r="H250" s="204">
        <v>157.2</v>
      </c>
      <c r="I250" s="205"/>
      <c r="J250" s="206">
        <f>ROUND(I250*H250,2)</f>
        <v>0</v>
      </c>
      <c r="K250" s="202" t="s">
        <v>166</v>
      </c>
      <c r="L250" s="38"/>
      <c r="M250" s="207" t="s">
        <v>1</v>
      </c>
      <c r="N250" s="208" t="s">
        <v>42</v>
      </c>
      <c r="O250" s="70"/>
      <c r="P250" s="209">
        <f>O250*H250</f>
        <v>0</v>
      </c>
      <c r="Q250" s="209">
        <v>0.00296</v>
      </c>
      <c r="R250" s="209">
        <f>Q250*H250</f>
        <v>0.46531199999999995</v>
      </c>
      <c r="S250" s="209">
        <v>0</v>
      </c>
      <c r="T250" s="210">
        <f>S250*H250</f>
        <v>0</v>
      </c>
      <c r="U250" s="33"/>
      <c r="V250" s="33"/>
      <c r="W250" s="33"/>
      <c r="X250" s="33"/>
      <c r="Y250" s="33"/>
      <c r="Z250" s="33"/>
      <c r="AA250" s="33"/>
      <c r="AB250" s="33"/>
      <c r="AC250" s="33"/>
      <c r="AD250" s="33"/>
      <c r="AE250" s="33"/>
      <c r="AR250" s="211" t="s">
        <v>204</v>
      </c>
      <c r="AT250" s="211" t="s">
        <v>162</v>
      </c>
      <c r="AU250" s="211" t="s">
        <v>84</v>
      </c>
      <c r="AY250" s="16" t="s">
        <v>161</v>
      </c>
      <c r="BE250" s="212">
        <f>IF(N250="základní",J250,0)</f>
        <v>0</v>
      </c>
      <c r="BF250" s="212">
        <f>IF(N250="snížená",J250,0)</f>
        <v>0</v>
      </c>
      <c r="BG250" s="212">
        <f>IF(N250="zákl. přenesená",J250,0)</f>
        <v>0</v>
      </c>
      <c r="BH250" s="212">
        <f>IF(N250="sníž. přenesená",J250,0)</f>
        <v>0</v>
      </c>
      <c r="BI250" s="212">
        <f>IF(N250="nulová",J250,0)</f>
        <v>0</v>
      </c>
      <c r="BJ250" s="16" t="s">
        <v>84</v>
      </c>
      <c r="BK250" s="212">
        <f>ROUND(I250*H250,2)</f>
        <v>0</v>
      </c>
      <c r="BL250" s="16" t="s">
        <v>204</v>
      </c>
      <c r="BM250" s="211" t="s">
        <v>521</v>
      </c>
    </row>
    <row r="251" spans="2:51" s="12" customFormat="1" ht="12">
      <c r="B251" s="213"/>
      <c r="C251" s="214"/>
      <c r="D251" s="215" t="s">
        <v>169</v>
      </c>
      <c r="E251" s="216" t="s">
        <v>1</v>
      </c>
      <c r="F251" s="217" t="s">
        <v>522</v>
      </c>
      <c r="G251" s="214"/>
      <c r="H251" s="216" t="s">
        <v>1</v>
      </c>
      <c r="I251" s="218"/>
      <c r="J251" s="214"/>
      <c r="K251" s="214"/>
      <c r="L251" s="219"/>
      <c r="M251" s="220"/>
      <c r="N251" s="221"/>
      <c r="O251" s="221"/>
      <c r="P251" s="221"/>
      <c r="Q251" s="221"/>
      <c r="R251" s="221"/>
      <c r="S251" s="221"/>
      <c r="T251" s="222"/>
      <c r="AT251" s="223" t="s">
        <v>169</v>
      </c>
      <c r="AU251" s="223" t="s">
        <v>84</v>
      </c>
      <c r="AV251" s="12" t="s">
        <v>84</v>
      </c>
      <c r="AW251" s="12" t="s">
        <v>33</v>
      </c>
      <c r="AX251" s="12" t="s">
        <v>77</v>
      </c>
      <c r="AY251" s="223" t="s">
        <v>161</v>
      </c>
    </row>
    <row r="252" spans="2:51" s="13" customFormat="1" ht="12">
      <c r="B252" s="224"/>
      <c r="C252" s="225"/>
      <c r="D252" s="215" t="s">
        <v>169</v>
      </c>
      <c r="E252" s="226" t="s">
        <v>1</v>
      </c>
      <c r="F252" s="227" t="s">
        <v>499</v>
      </c>
      <c r="G252" s="225"/>
      <c r="H252" s="228">
        <v>157.2</v>
      </c>
      <c r="I252" s="229"/>
      <c r="J252" s="225"/>
      <c r="K252" s="225"/>
      <c r="L252" s="230"/>
      <c r="M252" s="231"/>
      <c r="N252" s="232"/>
      <c r="O252" s="232"/>
      <c r="P252" s="232"/>
      <c r="Q252" s="232"/>
      <c r="R252" s="232"/>
      <c r="S252" s="232"/>
      <c r="T252" s="233"/>
      <c r="AT252" s="234" t="s">
        <v>169</v>
      </c>
      <c r="AU252" s="234" t="s">
        <v>84</v>
      </c>
      <c r="AV252" s="13" t="s">
        <v>86</v>
      </c>
      <c r="AW252" s="13" t="s">
        <v>33</v>
      </c>
      <c r="AX252" s="13" t="s">
        <v>84</v>
      </c>
      <c r="AY252" s="234" t="s">
        <v>161</v>
      </c>
    </row>
    <row r="253" spans="1:65" s="2" customFormat="1" ht="24" customHeight="1">
      <c r="A253" s="33"/>
      <c r="B253" s="34"/>
      <c r="C253" s="200" t="s">
        <v>523</v>
      </c>
      <c r="D253" s="200" t="s">
        <v>162</v>
      </c>
      <c r="E253" s="201" t="s">
        <v>524</v>
      </c>
      <c r="F253" s="202" t="s">
        <v>525</v>
      </c>
      <c r="G253" s="203" t="s">
        <v>241</v>
      </c>
      <c r="H253" s="204">
        <v>157.2</v>
      </c>
      <c r="I253" s="205"/>
      <c r="J253" s="206">
        <f>ROUND(I253*H253,2)</f>
        <v>0</v>
      </c>
      <c r="K253" s="202" t="s">
        <v>166</v>
      </c>
      <c r="L253" s="38"/>
      <c r="M253" s="207" t="s">
        <v>1</v>
      </c>
      <c r="N253" s="208" t="s">
        <v>42</v>
      </c>
      <c r="O253" s="70"/>
      <c r="P253" s="209">
        <f>O253*H253</f>
        <v>0</v>
      </c>
      <c r="Q253" s="209">
        <v>0.0059</v>
      </c>
      <c r="R253" s="209">
        <f>Q253*H253</f>
        <v>0.9274799999999999</v>
      </c>
      <c r="S253" s="209">
        <v>0</v>
      </c>
      <c r="T253" s="210">
        <f>S253*H253</f>
        <v>0</v>
      </c>
      <c r="U253" s="33"/>
      <c r="V253" s="33"/>
      <c r="W253" s="33"/>
      <c r="X253" s="33"/>
      <c r="Y253" s="33"/>
      <c r="Z253" s="33"/>
      <c r="AA253" s="33"/>
      <c r="AB253" s="33"/>
      <c r="AC253" s="33"/>
      <c r="AD253" s="33"/>
      <c r="AE253" s="33"/>
      <c r="AR253" s="211" t="s">
        <v>204</v>
      </c>
      <c r="AT253" s="211" t="s">
        <v>162</v>
      </c>
      <c r="AU253" s="211" t="s">
        <v>84</v>
      </c>
      <c r="AY253" s="16" t="s">
        <v>161</v>
      </c>
      <c r="BE253" s="212">
        <f>IF(N253="základní",J253,0)</f>
        <v>0</v>
      </c>
      <c r="BF253" s="212">
        <f>IF(N253="snížená",J253,0)</f>
        <v>0</v>
      </c>
      <c r="BG253" s="212">
        <f>IF(N253="zákl. přenesená",J253,0)</f>
        <v>0</v>
      </c>
      <c r="BH253" s="212">
        <f>IF(N253="sníž. přenesená",J253,0)</f>
        <v>0</v>
      </c>
      <c r="BI253" s="212">
        <f>IF(N253="nulová",J253,0)</f>
        <v>0</v>
      </c>
      <c r="BJ253" s="16" t="s">
        <v>84</v>
      </c>
      <c r="BK253" s="212">
        <f>ROUND(I253*H253,2)</f>
        <v>0</v>
      </c>
      <c r="BL253" s="16" t="s">
        <v>204</v>
      </c>
      <c r="BM253" s="211" t="s">
        <v>526</v>
      </c>
    </row>
    <row r="254" spans="2:51" s="12" customFormat="1" ht="12">
      <c r="B254" s="213"/>
      <c r="C254" s="214"/>
      <c r="D254" s="215" t="s">
        <v>169</v>
      </c>
      <c r="E254" s="216" t="s">
        <v>1</v>
      </c>
      <c r="F254" s="217" t="s">
        <v>527</v>
      </c>
      <c r="G254" s="214"/>
      <c r="H254" s="216" t="s">
        <v>1</v>
      </c>
      <c r="I254" s="218"/>
      <c r="J254" s="214"/>
      <c r="K254" s="214"/>
      <c r="L254" s="219"/>
      <c r="M254" s="220"/>
      <c r="N254" s="221"/>
      <c r="O254" s="221"/>
      <c r="P254" s="221"/>
      <c r="Q254" s="221"/>
      <c r="R254" s="221"/>
      <c r="S254" s="221"/>
      <c r="T254" s="222"/>
      <c r="AT254" s="223" t="s">
        <v>169</v>
      </c>
      <c r="AU254" s="223" t="s">
        <v>84</v>
      </c>
      <c r="AV254" s="12" t="s">
        <v>84</v>
      </c>
      <c r="AW254" s="12" t="s">
        <v>33</v>
      </c>
      <c r="AX254" s="12" t="s">
        <v>77</v>
      </c>
      <c r="AY254" s="223" t="s">
        <v>161</v>
      </c>
    </row>
    <row r="255" spans="2:51" s="13" customFormat="1" ht="12">
      <c r="B255" s="224"/>
      <c r="C255" s="225"/>
      <c r="D255" s="215" t="s">
        <v>169</v>
      </c>
      <c r="E255" s="226" t="s">
        <v>1</v>
      </c>
      <c r="F255" s="227" t="s">
        <v>499</v>
      </c>
      <c r="G255" s="225"/>
      <c r="H255" s="228">
        <v>157.2</v>
      </c>
      <c r="I255" s="229"/>
      <c r="J255" s="225"/>
      <c r="K255" s="225"/>
      <c r="L255" s="230"/>
      <c r="M255" s="231"/>
      <c r="N255" s="232"/>
      <c r="O255" s="232"/>
      <c r="P255" s="232"/>
      <c r="Q255" s="232"/>
      <c r="R255" s="232"/>
      <c r="S255" s="232"/>
      <c r="T255" s="233"/>
      <c r="AT255" s="234" t="s">
        <v>169</v>
      </c>
      <c r="AU255" s="234" t="s">
        <v>84</v>
      </c>
      <c r="AV255" s="13" t="s">
        <v>86</v>
      </c>
      <c r="AW255" s="13" t="s">
        <v>33</v>
      </c>
      <c r="AX255" s="13" t="s">
        <v>84</v>
      </c>
      <c r="AY255" s="234" t="s">
        <v>161</v>
      </c>
    </row>
    <row r="256" spans="1:65" s="2" customFormat="1" ht="24" customHeight="1">
      <c r="A256" s="33"/>
      <c r="B256" s="34"/>
      <c r="C256" s="200" t="s">
        <v>528</v>
      </c>
      <c r="D256" s="200" t="s">
        <v>162</v>
      </c>
      <c r="E256" s="201" t="s">
        <v>529</v>
      </c>
      <c r="F256" s="202" t="s">
        <v>530</v>
      </c>
      <c r="G256" s="203" t="s">
        <v>241</v>
      </c>
      <c r="H256" s="204">
        <v>157.2</v>
      </c>
      <c r="I256" s="205"/>
      <c r="J256" s="206">
        <f>ROUND(I256*H256,2)</f>
        <v>0</v>
      </c>
      <c r="K256" s="202" t="s">
        <v>220</v>
      </c>
      <c r="L256" s="38"/>
      <c r="M256" s="207" t="s">
        <v>1</v>
      </c>
      <c r="N256" s="208" t="s">
        <v>42</v>
      </c>
      <c r="O256" s="70"/>
      <c r="P256" s="209">
        <f>O256*H256</f>
        <v>0</v>
      </c>
      <c r="Q256" s="209">
        <v>0.0072418</v>
      </c>
      <c r="R256" s="209">
        <f>Q256*H256</f>
        <v>1.1384109599999999</v>
      </c>
      <c r="S256" s="209">
        <v>0</v>
      </c>
      <c r="T256" s="210">
        <f>S256*H256</f>
        <v>0</v>
      </c>
      <c r="U256" s="33"/>
      <c r="V256" s="33"/>
      <c r="W256" s="33"/>
      <c r="X256" s="33"/>
      <c r="Y256" s="33"/>
      <c r="Z256" s="33"/>
      <c r="AA256" s="33"/>
      <c r="AB256" s="33"/>
      <c r="AC256" s="33"/>
      <c r="AD256" s="33"/>
      <c r="AE256" s="33"/>
      <c r="AR256" s="211" t="s">
        <v>204</v>
      </c>
      <c r="AT256" s="211" t="s">
        <v>162</v>
      </c>
      <c r="AU256" s="211" t="s">
        <v>84</v>
      </c>
      <c r="AY256" s="16" t="s">
        <v>161</v>
      </c>
      <c r="BE256" s="212">
        <f>IF(N256="základní",J256,0)</f>
        <v>0</v>
      </c>
      <c r="BF256" s="212">
        <f>IF(N256="snížená",J256,0)</f>
        <v>0</v>
      </c>
      <c r="BG256" s="212">
        <f>IF(N256="zákl. přenesená",J256,0)</f>
        <v>0</v>
      </c>
      <c r="BH256" s="212">
        <f>IF(N256="sníž. přenesená",J256,0)</f>
        <v>0</v>
      </c>
      <c r="BI256" s="212">
        <f>IF(N256="nulová",J256,0)</f>
        <v>0</v>
      </c>
      <c r="BJ256" s="16" t="s">
        <v>84</v>
      </c>
      <c r="BK256" s="212">
        <f>ROUND(I256*H256,2)</f>
        <v>0</v>
      </c>
      <c r="BL256" s="16" t="s">
        <v>204</v>
      </c>
      <c r="BM256" s="211" t="s">
        <v>531</v>
      </c>
    </row>
    <row r="257" spans="1:47" s="2" customFormat="1" ht="28.8">
      <c r="A257" s="33"/>
      <c r="B257" s="34"/>
      <c r="C257" s="35"/>
      <c r="D257" s="215" t="s">
        <v>360</v>
      </c>
      <c r="E257" s="35"/>
      <c r="F257" s="261" t="s">
        <v>532</v>
      </c>
      <c r="G257" s="35"/>
      <c r="H257" s="35"/>
      <c r="I257" s="122"/>
      <c r="J257" s="35"/>
      <c r="K257" s="35"/>
      <c r="L257" s="38"/>
      <c r="M257" s="262"/>
      <c r="N257" s="263"/>
      <c r="O257" s="70"/>
      <c r="P257" s="70"/>
      <c r="Q257" s="70"/>
      <c r="R257" s="70"/>
      <c r="S257" s="70"/>
      <c r="T257" s="71"/>
      <c r="U257" s="33"/>
      <c r="V257" s="33"/>
      <c r="W257" s="33"/>
      <c r="X257" s="33"/>
      <c r="Y257" s="33"/>
      <c r="Z257" s="33"/>
      <c r="AA257" s="33"/>
      <c r="AB257" s="33"/>
      <c r="AC257" s="33"/>
      <c r="AD257" s="33"/>
      <c r="AE257" s="33"/>
      <c r="AT257" s="16" t="s">
        <v>360</v>
      </c>
      <c r="AU257" s="16" t="s">
        <v>84</v>
      </c>
    </row>
    <row r="258" spans="2:51" s="12" customFormat="1" ht="12">
      <c r="B258" s="213"/>
      <c r="C258" s="214"/>
      <c r="D258" s="215" t="s">
        <v>169</v>
      </c>
      <c r="E258" s="216" t="s">
        <v>1</v>
      </c>
      <c r="F258" s="217" t="s">
        <v>533</v>
      </c>
      <c r="G258" s="214"/>
      <c r="H258" s="216" t="s">
        <v>1</v>
      </c>
      <c r="I258" s="218"/>
      <c r="J258" s="214"/>
      <c r="K258" s="214"/>
      <c r="L258" s="219"/>
      <c r="M258" s="220"/>
      <c r="N258" s="221"/>
      <c r="O258" s="221"/>
      <c r="P258" s="221"/>
      <c r="Q258" s="221"/>
      <c r="R258" s="221"/>
      <c r="S258" s="221"/>
      <c r="T258" s="222"/>
      <c r="AT258" s="223" t="s">
        <v>169</v>
      </c>
      <c r="AU258" s="223" t="s">
        <v>84</v>
      </c>
      <c r="AV258" s="12" t="s">
        <v>84</v>
      </c>
      <c r="AW258" s="12" t="s">
        <v>33</v>
      </c>
      <c r="AX258" s="12" t="s">
        <v>77</v>
      </c>
      <c r="AY258" s="223" t="s">
        <v>161</v>
      </c>
    </row>
    <row r="259" spans="2:51" s="13" customFormat="1" ht="12">
      <c r="B259" s="224"/>
      <c r="C259" s="225"/>
      <c r="D259" s="215" t="s">
        <v>169</v>
      </c>
      <c r="E259" s="226" t="s">
        <v>1</v>
      </c>
      <c r="F259" s="227" t="s">
        <v>499</v>
      </c>
      <c r="G259" s="225"/>
      <c r="H259" s="228">
        <v>157.2</v>
      </c>
      <c r="I259" s="229"/>
      <c r="J259" s="225"/>
      <c r="K259" s="225"/>
      <c r="L259" s="230"/>
      <c r="M259" s="231"/>
      <c r="N259" s="232"/>
      <c r="O259" s="232"/>
      <c r="P259" s="232"/>
      <c r="Q259" s="232"/>
      <c r="R259" s="232"/>
      <c r="S259" s="232"/>
      <c r="T259" s="233"/>
      <c r="AT259" s="234" t="s">
        <v>169</v>
      </c>
      <c r="AU259" s="234" t="s">
        <v>84</v>
      </c>
      <c r="AV259" s="13" t="s">
        <v>86</v>
      </c>
      <c r="AW259" s="13" t="s">
        <v>33</v>
      </c>
      <c r="AX259" s="13" t="s">
        <v>84</v>
      </c>
      <c r="AY259" s="234" t="s">
        <v>161</v>
      </c>
    </row>
    <row r="260" spans="1:65" s="2" customFormat="1" ht="24" customHeight="1">
      <c r="A260" s="33"/>
      <c r="B260" s="34"/>
      <c r="C260" s="200" t="s">
        <v>534</v>
      </c>
      <c r="D260" s="200" t="s">
        <v>162</v>
      </c>
      <c r="E260" s="201" t="s">
        <v>535</v>
      </c>
      <c r="F260" s="202" t="s">
        <v>536</v>
      </c>
      <c r="G260" s="203" t="s">
        <v>124</v>
      </c>
      <c r="H260" s="204">
        <v>135</v>
      </c>
      <c r="I260" s="205"/>
      <c r="J260" s="206">
        <f>ROUND(I260*H260,2)</f>
        <v>0</v>
      </c>
      <c r="K260" s="202" t="s">
        <v>166</v>
      </c>
      <c r="L260" s="38"/>
      <c r="M260" s="207" t="s">
        <v>1</v>
      </c>
      <c r="N260" s="208" t="s">
        <v>42</v>
      </c>
      <c r="O260" s="70"/>
      <c r="P260" s="209">
        <f>O260*H260</f>
        <v>0</v>
      </c>
      <c r="Q260" s="209">
        <v>0.01082</v>
      </c>
      <c r="R260" s="209">
        <f>Q260*H260</f>
        <v>1.4606999999999999</v>
      </c>
      <c r="S260" s="209">
        <v>0</v>
      </c>
      <c r="T260" s="210">
        <f>S260*H260</f>
        <v>0</v>
      </c>
      <c r="U260" s="33"/>
      <c r="V260" s="33"/>
      <c r="W260" s="33"/>
      <c r="X260" s="33"/>
      <c r="Y260" s="33"/>
      <c r="Z260" s="33"/>
      <c r="AA260" s="33"/>
      <c r="AB260" s="33"/>
      <c r="AC260" s="33"/>
      <c r="AD260" s="33"/>
      <c r="AE260" s="33"/>
      <c r="AR260" s="211" t="s">
        <v>204</v>
      </c>
      <c r="AT260" s="211" t="s">
        <v>162</v>
      </c>
      <c r="AU260" s="211" t="s">
        <v>84</v>
      </c>
      <c r="AY260" s="16" t="s">
        <v>161</v>
      </c>
      <c r="BE260" s="212">
        <f>IF(N260="základní",J260,0)</f>
        <v>0</v>
      </c>
      <c r="BF260" s="212">
        <f>IF(N260="snížená",J260,0)</f>
        <v>0</v>
      </c>
      <c r="BG260" s="212">
        <f>IF(N260="zákl. přenesená",J260,0)</f>
        <v>0</v>
      </c>
      <c r="BH260" s="212">
        <f>IF(N260="sníž. přenesená",J260,0)</f>
        <v>0</v>
      </c>
      <c r="BI260" s="212">
        <f>IF(N260="nulová",J260,0)</f>
        <v>0</v>
      </c>
      <c r="BJ260" s="16" t="s">
        <v>84</v>
      </c>
      <c r="BK260" s="212">
        <f>ROUND(I260*H260,2)</f>
        <v>0</v>
      </c>
      <c r="BL260" s="16" t="s">
        <v>204</v>
      </c>
      <c r="BM260" s="211" t="s">
        <v>537</v>
      </c>
    </row>
    <row r="261" spans="2:51" s="12" customFormat="1" ht="12">
      <c r="B261" s="213"/>
      <c r="C261" s="214"/>
      <c r="D261" s="215" t="s">
        <v>169</v>
      </c>
      <c r="E261" s="216" t="s">
        <v>1</v>
      </c>
      <c r="F261" s="217" t="s">
        <v>538</v>
      </c>
      <c r="G261" s="214"/>
      <c r="H261" s="216" t="s">
        <v>1</v>
      </c>
      <c r="I261" s="218"/>
      <c r="J261" s="214"/>
      <c r="K261" s="214"/>
      <c r="L261" s="219"/>
      <c r="M261" s="220"/>
      <c r="N261" s="221"/>
      <c r="O261" s="221"/>
      <c r="P261" s="221"/>
      <c r="Q261" s="221"/>
      <c r="R261" s="221"/>
      <c r="S261" s="221"/>
      <c r="T261" s="222"/>
      <c r="AT261" s="223" t="s">
        <v>169</v>
      </c>
      <c r="AU261" s="223" t="s">
        <v>84</v>
      </c>
      <c r="AV261" s="12" t="s">
        <v>84</v>
      </c>
      <c r="AW261" s="12" t="s">
        <v>33</v>
      </c>
      <c r="AX261" s="12" t="s">
        <v>77</v>
      </c>
      <c r="AY261" s="223" t="s">
        <v>161</v>
      </c>
    </row>
    <row r="262" spans="2:51" s="13" customFormat="1" ht="12">
      <c r="B262" s="224"/>
      <c r="C262" s="225"/>
      <c r="D262" s="215" t="s">
        <v>169</v>
      </c>
      <c r="E262" s="226" t="s">
        <v>1</v>
      </c>
      <c r="F262" s="227" t="s">
        <v>539</v>
      </c>
      <c r="G262" s="225"/>
      <c r="H262" s="228">
        <v>135</v>
      </c>
      <c r="I262" s="229"/>
      <c r="J262" s="225"/>
      <c r="K262" s="225"/>
      <c r="L262" s="230"/>
      <c r="M262" s="231"/>
      <c r="N262" s="232"/>
      <c r="O262" s="232"/>
      <c r="P262" s="232"/>
      <c r="Q262" s="232"/>
      <c r="R262" s="232"/>
      <c r="S262" s="232"/>
      <c r="T262" s="233"/>
      <c r="AT262" s="234" t="s">
        <v>169</v>
      </c>
      <c r="AU262" s="234" t="s">
        <v>84</v>
      </c>
      <c r="AV262" s="13" t="s">
        <v>86</v>
      </c>
      <c r="AW262" s="13" t="s">
        <v>33</v>
      </c>
      <c r="AX262" s="13" t="s">
        <v>84</v>
      </c>
      <c r="AY262" s="234" t="s">
        <v>161</v>
      </c>
    </row>
    <row r="263" spans="1:65" s="2" customFormat="1" ht="16.5" customHeight="1">
      <c r="A263" s="33"/>
      <c r="B263" s="34"/>
      <c r="C263" s="200" t="s">
        <v>540</v>
      </c>
      <c r="D263" s="200" t="s">
        <v>162</v>
      </c>
      <c r="E263" s="201" t="s">
        <v>541</v>
      </c>
      <c r="F263" s="202" t="s">
        <v>542</v>
      </c>
      <c r="G263" s="203" t="s">
        <v>241</v>
      </c>
      <c r="H263" s="204">
        <v>157.2</v>
      </c>
      <c r="I263" s="205"/>
      <c r="J263" s="206">
        <f>ROUND(I263*H263,2)</f>
        <v>0</v>
      </c>
      <c r="K263" s="202" t="s">
        <v>166</v>
      </c>
      <c r="L263" s="38"/>
      <c r="M263" s="207" t="s">
        <v>1</v>
      </c>
      <c r="N263" s="208" t="s">
        <v>42</v>
      </c>
      <c r="O263" s="70"/>
      <c r="P263" s="209">
        <f>O263*H263</f>
        <v>0</v>
      </c>
      <c r="Q263" s="209">
        <v>0.00209</v>
      </c>
      <c r="R263" s="209">
        <f>Q263*H263</f>
        <v>0.32854799999999995</v>
      </c>
      <c r="S263" s="209">
        <v>0</v>
      </c>
      <c r="T263" s="210">
        <f>S263*H263</f>
        <v>0</v>
      </c>
      <c r="U263" s="33"/>
      <c r="V263" s="33"/>
      <c r="W263" s="33"/>
      <c r="X263" s="33"/>
      <c r="Y263" s="33"/>
      <c r="Z263" s="33"/>
      <c r="AA263" s="33"/>
      <c r="AB263" s="33"/>
      <c r="AC263" s="33"/>
      <c r="AD263" s="33"/>
      <c r="AE263" s="33"/>
      <c r="AR263" s="211" t="s">
        <v>204</v>
      </c>
      <c r="AT263" s="211" t="s">
        <v>162</v>
      </c>
      <c r="AU263" s="211" t="s">
        <v>84</v>
      </c>
      <c r="AY263" s="16" t="s">
        <v>161</v>
      </c>
      <c r="BE263" s="212">
        <f>IF(N263="základní",J263,0)</f>
        <v>0</v>
      </c>
      <c r="BF263" s="212">
        <f>IF(N263="snížená",J263,0)</f>
        <v>0</v>
      </c>
      <c r="BG263" s="212">
        <f>IF(N263="zákl. přenesená",J263,0)</f>
        <v>0</v>
      </c>
      <c r="BH263" s="212">
        <f>IF(N263="sníž. přenesená",J263,0)</f>
        <v>0</v>
      </c>
      <c r="BI263" s="212">
        <f>IF(N263="nulová",J263,0)</f>
        <v>0</v>
      </c>
      <c r="BJ263" s="16" t="s">
        <v>84</v>
      </c>
      <c r="BK263" s="212">
        <f>ROUND(I263*H263,2)</f>
        <v>0</v>
      </c>
      <c r="BL263" s="16" t="s">
        <v>204</v>
      </c>
      <c r="BM263" s="211" t="s">
        <v>543</v>
      </c>
    </row>
    <row r="264" spans="2:51" s="12" customFormat="1" ht="12">
      <c r="B264" s="213"/>
      <c r="C264" s="214"/>
      <c r="D264" s="215" t="s">
        <v>169</v>
      </c>
      <c r="E264" s="216" t="s">
        <v>1</v>
      </c>
      <c r="F264" s="217" t="s">
        <v>544</v>
      </c>
      <c r="G264" s="214"/>
      <c r="H264" s="216" t="s">
        <v>1</v>
      </c>
      <c r="I264" s="218"/>
      <c r="J264" s="214"/>
      <c r="K264" s="214"/>
      <c r="L264" s="219"/>
      <c r="M264" s="220"/>
      <c r="N264" s="221"/>
      <c r="O264" s="221"/>
      <c r="P264" s="221"/>
      <c r="Q264" s="221"/>
      <c r="R264" s="221"/>
      <c r="S264" s="221"/>
      <c r="T264" s="222"/>
      <c r="AT264" s="223" t="s">
        <v>169</v>
      </c>
      <c r="AU264" s="223" t="s">
        <v>84</v>
      </c>
      <c r="AV264" s="12" t="s">
        <v>84</v>
      </c>
      <c r="AW264" s="12" t="s">
        <v>33</v>
      </c>
      <c r="AX264" s="12" t="s">
        <v>77</v>
      </c>
      <c r="AY264" s="223" t="s">
        <v>161</v>
      </c>
    </row>
    <row r="265" spans="2:51" s="13" customFormat="1" ht="12">
      <c r="B265" s="224"/>
      <c r="C265" s="225"/>
      <c r="D265" s="215" t="s">
        <v>169</v>
      </c>
      <c r="E265" s="226" t="s">
        <v>1</v>
      </c>
      <c r="F265" s="227" t="s">
        <v>499</v>
      </c>
      <c r="G265" s="225"/>
      <c r="H265" s="228">
        <v>157.2</v>
      </c>
      <c r="I265" s="229"/>
      <c r="J265" s="225"/>
      <c r="K265" s="225"/>
      <c r="L265" s="230"/>
      <c r="M265" s="231"/>
      <c r="N265" s="232"/>
      <c r="O265" s="232"/>
      <c r="P265" s="232"/>
      <c r="Q265" s="232"/>
      <c r="R265" s="232"/>
      <c r="S265" s="232"/>
      <c r="T265" s="233"/>
      <c r="AT265" s="234" t="s">
        <v>169</v>
      </c>
      <c r="AU265" s="234" t="s">
        <v>84</v>
      </c>
      <c r="AV265" s="13" t="s">
        <v>86</v>
      </c>
      <c r="AW265" s="13" t="s">
        <v>33</v>
      </c>
      <c r="AX265" s="13" t="s">
        <v>84</v>
      </c>
      <c r="AY265" s="234" t="s">
        <v>161</v>
      </c>
    </row>
    <row r="266" spans="1:65" s="2" customFormat="1" ht="24" customHeight="1">
      <c r="A266" s="33"/>
      <c r="B266" s="34"/>
      <c r="C266" s="200" t="s">
        <v>545</v>
      </c>
      <c r="D266" s="200" t="s">
        <v>162</v>
      </c>
      <c r="E266" s="201" t="s">
        <v>546</v>
      </c>
      <c r="F266" s="202" t="s">
        <v>547</v>
      </c>
      <c r="G266" s="203" t="s">
        <v>241</v>
      </c>
      <c r="H266" s="204">
        <v>15.5</v>
      </c>
      <c r="I266" s="205"/>
      <c r="J266" s="206">
        <f>ROUND(I266*H266,2)</f>
        <v>0</v>
      </c>
      <c r="K266" s="202" t="s">
        <v>166</v>
      </c>
      <c r="L266" s="38"/>
      <c r="M266" s="207" t="s">
        <v>1</v>
      </c>
      <c r="N266" s="208" t="s">
        <v>42</v>
      </c>
      <c r="O266" s="70"/>
      <c r="P266" s="209">
        <f>O266*H266</f>
        <v>0</v>
      </c>
      <c r="Q266" s="209">
        <v>0.00286</v>
      </c>
      <c r="R266" s="209">
        <f>Q266*H266</f>
        <v>0.04433</v>
      </c>
      <c r="S266" s="209">
        <v>0</v>
      </c>
      <c r="T266" s="210">
        <f>S266*H266</f>
        <v>0</v>
      </c>
      <c r="U266" s="33"/>
      <c r="V266" s="33"/>
      <c r="W266" s="33"/>
      <c r="X266" s="33"/>
      <c r="Y266" s="33"/>
      <c r="Z266" s="33"/>
      <c r="AA266" s="33"/>
      <c r="AB266" s="33"/>
      <c r="AC266" s="33"/>
      <c r="AD266" s="33"/>
      <c r="AE266" s="33"/>
      <c r="AR266" s="211" t="s">
        <v>204</v>
      </c>
      <c r="AT266" s="211" t="s">
        <v>162</v>
      </c>
      <c r="AU266" s="211" t="s">
        <v>84</v>
      </c>
      <c r="AY266" s="16" t="s">
        <v>161</v>
      </c>
      <c r="BE266" s="212">
        <f>IF(N266="základní",J266,0)</f>
        <v>0</v>
      </c>
      <c r="BF266" s="212">
        <f>IF(N266="snížená",J266,0)</f>
        <v>0</v>
      </c>
      <c r="BG266" s="212">
        <f>IF(N266="zákl. přenesená",J266,0)</f>
        <v>0</v>
      </c>
      <c r="BH266" s="212">
        <f>IF(N266="sníž. přenesená",J266,0)</f>
        <v>0</v>
      </c>
      <c r="BI266" s="212">
        <f>IF(N266="nulová",J266,0)</f>
        <v>0</v>
      </c>
      <c r="BJ266" s="16" t="s">
        <v>84</v>
      </c>
      <c r="BK266" s="212">
        <f>ROUND(I266*H266,2)</f>
        <v>0</v>
      </c>
      <c r="BL266" s="16" t="s">
        <v>204</v>
      </c>
      <c r="BM266" s="211" t="s">
        <v>548</v>
      </c>
    </row>
    <row r="267" spans="2:51" s="12" customFormat="1" ht="12">
      <c r="B267" s="213"/>
      <c r="C267" s="214"/>
      <c r="D267" s="215" t="s">
        <v>169</v>
      </c>
      <c r="E267" s="216" t="s">
        <v>1</v>
      </c>
      <c r="F267" s="217" t="s">
        <v>549</v>
      </c>
      <c r="G267" s="214"/>
      <c r="H267" s="216" t="s">
        <v>1</v>
      </c>
      <c r="I267" s="218"/>
      <c r="J267" s="214"/>
      <c r="K267" s="214"/>
      <c r="L267" s="219"/>
      <c r="M267" s="220"/>
      <c r="N267" s="221"/>
      <c r="O267" s="221"/>
      <c r="P267" s="221"/>
      <c r="Q267" s="221"/>
      <c r="R267" s="221"/>
      <c r="S267" s="221"/>
      <c r="T267" s="222"/>
      <c r="AT267" s="223" t="s">
        <v>169</v>
      </c>
      <c r="AU267" s="223" t="s">
        <v>84</v>
      </c>
      <c r="AV267" s="12" t="s">
        <v>84</v>
      </c>
      <c r="AW267" s="12" t="s">
        <v>33</v>
      </c>
      <c r="AX267" s="12" t="s">
        <v>77</v>
      </c>
      <c r="AY267" s="223" t="s">
        <v>161</v>
      </c>
    </row>
    <row r="268" spans="2:51" s="13" customFormat="1" ht="12">
      <c r="B268" s="224"/>
      <c r="C268" s="225"/>
      <c r="D268" s="215" t="s">
        <v>169</v>
      </c>
      <c r="E268" s="226" t="s">
        <v>1</v>
      </c>
      <c r="F268" s="227" t="s">
        <v>550</v>
      </c>
      <c r="G268" s="225"/>
      <c r="H268" s="228">
        <v>15.5</v>
      </c>
      <c r="I268" s="229"/>
      <c r="J268" s="225"/>
      <c r="K268" s="225"/>
      <c r="L268" s="230"/>
      <c r="M268" s="231"/>
      <c r="N268" s="232"/>
      <c r="O268" s="232"/>
      <c r="P268" s="232"/>
      <c r="Q268" s="232"/>
      <c r="R268" s="232"/>
      <c r="S268" s="232"/>
      <c r="T268" s="233"/>
      <c r="AT268" s="234" t="s">
        <v>169</v>
      </c>
      <c r="AU268" s="234" t="s">
        <v>84</v>
      </c>
      <c r="AV268" s="13" t="s">
        <v>86</v>
      </c>
      <c r="AW268" s="13" t="s">
        <v>33</v>
      </c>
      <c r="AX268" s="13" t="s">
        <v>84</v>
      </c>
      <c r="AY268" s="234" t="s">
        <v>161</v>
      </c>
    </row>
    <row r="269" spans="1:65" s="2" customFormat="1" ht="24" customHeight="1">
      <c r="A269" s="33"/>
      <c r="B269" s="34"/>
      <c r="C269" s="200" t="s">
        <v>551</v>
      </c>
      <c r="D269" s="200" t="s">
        <v>162</v>
      </c>
      <c r="E269" s="201" t="s">
        <v>552</v>
      </c>
      <c r="F269" s="202" t="s">
        <v>553</v>
      </c>
      <c r="G269" s="203" t="s">
        <v>373</v>
      </c>
      <c r="H269" s="264"/>
      <c r="I269" s="205"/>
      <c r="J269" s="206">
        <f>ROUND(I269*H269,2)</f>
        <v>0</v>
      </c>
      <c r="K269" s="202" t="s">
        <v>166</v>
      </c>
      <c r="L269" s="38"/>
      <c r="M269" s="207" t="s">
        <v>1</v>
      </c>
      <c r="N269" s="208" t="s">
        <v>42</v>
      </c>
      <c r="O269" s="70"/>
      <c r="P269" s="209">
        <f>O269*H269</f>
        <v>0</v>
      </c>
      <c r="Q269" s="209">
        <v>0</v>
      </c>
      <c r="R269" s="209">
        <f>Q269*H269</f>
        <v>0</v>
      </c>
      <c r="S269" s="209">
        <v>0</v>
      </c>
      <c r="T269" s="210">
        <f>S269*H269</f>
        <v>0</v>
      </c>
      <c r="U269" s="33"/>
      <c r="V269" s="33"/>
      <c r="W269" s="33"/>
      <c r="X269" s="33"/>
      <c r="Y269" s="33"/>
      <c r="Z269" s="33"/>
      <c r="AA269" s="33"/>
      <c r="AB269" s="33"/>
      <c r="AC269" s="33"/>
      <c r="AD269" s="33"/>
      <c r="AE269" s="33"/>
      <c r="AR269" s="211" t="s">
        <v>204</v>
      </c>
      <c r="AT269" s="211" t="s">
        <v>162</v>
      </c>
      <c r="AU269" s="211" t="s">
        <v>84</v>
      </c>
      <c r="AY269" s="16" t="s">
        <v>161</v>
      </c>
      <c r="BE269" s="212">
        <f>IF(N269="základní",J269,0)</f>
        <v>0</v>
      </c>
      <c r="BF269" s="212">
        <f>IF(N269="snížená",J269,0)</f>
        <v>0</v>
      </c>
      <c r="BG269" s="212">
        <f>IF(N269="zákl. přenesená",J269,0)</f>
        <v>0</v>
      </c>
      <c r="BH269" s="212">
        <f>IF(N269="sníž. přenesená",J269,0)</f>
        <v>0</v>
      </c>
      <c r="BI269" s="212">
        <f>IF(N269="nulová",J269,0)</f>
        <v>0</v>
      </c>
      <c r="BJ269" s="16" t="s">
        <v>84</v>
      </c>
      <c r="BK269" s="212">
        <f>ROUND(I269*H269,2)</f>
        <v>0</v>
      </c>
      <c r="BL269" s="16" t="s">
        <v>204</v>
      </c>
      <c r="BM269" s="211" t="s">
        <v>554</v>
      </c>
    </row>
    <row r="270" spans="2:63" s="11" customFormat="1" ht="25.95" customHeight="1">
      <c r="B270" s="186"/>
      <c r="C270" s="187"/>
      <c r="D270" s="188" t="s">
        <v>76</v>
      </c>
      <c r="E270" s="189" t="s">
        <v>281</v>
      </c>
      <c r="F270" s="189" t="s">
        <v>282</v>
      </c>
      <c r="G270" s="187"/>
      <c r="H270" s="187"/>
      <c r="I270" s="190"/>
      <c r="J270" s="191">
        <f>BK270</f>
        <v>0</v>
      </c>
      <c r="K270" s="187"/>
      <c r="L270" s="192"/>
      <c r="M270" s="193"/>
      <c r="N270" s="194"/>
      <c r="O270" s="194"/>
      <c r="P270" s="195">
        <f>SUM(P271:P307)</f>
        <v>0</v>
      </c>
      <c r="Q270" s="194"/>
      <c r="R270" s="195">
        <f>SUM(R271:R307)</f>
        <v>1.4009770000000001</v>
      </c>
      <c r="S270" s="194"/>
      <c r="T270" s="196">
        <f>SUM(T271:T307)</f>
        <v>0</v>
      </c>
      <c r="AR270" s="197" t="s">
        <v>86</v>
      </c>
      <c r="AT270" s="198" t="s">
        <v>76</v>
      </c>
      <c r="AU270" s="198" t="s">
        <v>77</v>
      </c>
      <c r="AY270" s="197" t="s">
        <v>161</v>
      </c>
      <c r="BK270" s="199">
        <f>SUM(BK271:BK307)</f>
        <v>0</v>
      </c>
    </row>
    <row r="271" spans="1:65" s="2" customFormat="1" ht="24" customHeight="1">
      <c r="A271" s="33"/>
      <c r="B271" s="34"/>
      <c r="C271" s="200" t="s">
        <v>555</v>
      </c>
      <c r="D271" s="200" t="s">
        <v>162</v>
      </c>
      <c r="E271" s="201" t="s">
        <v>556</v>
      </c>
      <c r="F271" s="202" t="s">
        <v>557</v>
      </c>
      <c r="G271" s="203" t="s">
        <v>241</v>
      </c>
      <c r="H271" s="204">
        <v>157.2</v>
      </c>
      <c r="I271" s="205"/>
      <c r="J271" s="206">
        <f>ROUND(I271*H271,2)</f>
        <v>0</v>
      </c>
      <c r="K271" s="202" t="s">
        <v>166</v>
      </c>
      <c r="L271" s="38"/>
      <c r="M271" s="207" t="s">
        <v>1</v>
      </c>
      <c r="N271" s="208" t="s">
        <v>42</v>
      </c>
      <c r="O271" s="70"/>
      <c r="P271" s="209">
        <f>O271*H271</f>
        <v>0</v>
      </c>
      <c r="Q271" s="209">
        <v>0</v>
      </c>
      <c r="R271" s="209">
        <f>Q271*H271</f>
        <v>0</v>
      </c>
      <c r="S271" s="209">
        <v>0</v>
      </c>
      <c r="T271" s="210">
        <f>S271*H271</f>
        <v>0</v>
      </c>
      <c r="U271" s="33"/>
      <c r="V271" s="33"/>
      <c r="W271" s="33"/>
      <c r="X271" s="33"/>
      <c r="Y271" s="33"/>
      <c r="Z271" s="33"/>
      <c r="AA271" s="33"/>
      <c r="AB271" s="33"/>
      <c r="AC271" s="33"/>
      <c r="AD271" s="33"/>
      <c r="AE271" s="33"/>
      <c r="AR271" s="211" t="s">
        <v>204</v>
      </c>
      <c r="AT271" s="211" t="s">
        <v>162</v>
      </c>
      <c r="AU271" s="211" t="s">
        <v>84</v>
      </c>
      <c r="AY271" s="16" t="s">
        <v>161</v>
      </c>
      <c r="BE271" s="212">
        <f>IF(N271="základní",J271,0)</f>
        <v>0</v>
      </c>
      <c r="BF271" s="212">
        <f>IF(N271="snížená",J271,0)</f>
        <v>0</v>
      </c>
      <c r="BG271" s="212">
        <f>IF(N271="zákl. přenesená",J271,0)</f>
        <v>0</v>
      </c>
      <c r="BH271" s="212">
        <f>IF(N271="sníž. přenesená",J271,0)</f>
        <v>0</v>
      </c>
      <c r="BI271" s="212">
        <f>IF(N271="nulová",J271,0)</f>
        <v>0</v>
      </c>
      <c r="BJ271" s="16" t="s">
        <v>84</v>
      </c>
      <c r="BK271" s="212">
        <f>ROUND(I271*H271,2)</f>
        <v>0</v>
      </c>
      <c r="BL271" s="16" t="s">
        <v>204</v>
      </c>
      <c r="BM271" s="211" t="s">
        <v>558</v>
      </c>
    </row>
    <row r="272" spans="2:51" s="12" customFormat="1" ht="12">
      <c r="B272" s="213"/>
      <c r="C272" s="214"/>
      <c r="D272" s="215" t="s">
        <v>169</v>
      </c>
      <c r="E272" s="216" t="s">
        <v>1</v>
      </c>
      <c r="F272" s="217" t="s">
        <v>559</v>
      </c>
      <c r="G272" s="214"/>
      <c r="H272" s="216" t="s">
        <v>1</v>
      </c>
      <c r="I272" s="218"/>
      <c r="J272" s="214"/>
      <c r="K272" s="214"/>
      <c r="L272" s="219"/>
      <c r="M272" s="220"/>
      <c r="N272" s="221"/>
      <c r="O272" s="221"/>
      <c r="P272" s="221"/>
      <c r="Q272" s="221"/>
      <c r="R272" s="221"/>
      <c r="S272" s="221"/>
      <c r="T272" s="222"/>
      <c r="AT272" s="223" t="s">
        <v>169</v>
      </c>
      <c r="AU272" s="223" t="s">
        <v>84</v>
      </c>
      <c r="AV272" s="12" t="s">
        <v>84</v>
      </c>
      <c r="AW272" s="12" t="s">
        <v>33</v>
      </c>
      <c r="AX272" s="12" t="s">
        <v>77</v>
      </c>
      <c r="AY272" s="223" t="s">
        <v>161</v>
      </c>
    </row>
    <row r="273" spans="2:51" s="13" customFormat="1" ht="12">
      <c r="B273" s="224"/>
      <c r="C273" s="225"/>
      <c r="D273" s="215" t="s">
        <v>169</v>
      </c>
      <c r="E273" s="226" t="s">
        <v>1</v>
      </c>
      <c r="F273" s="227" t="s">
        <v>499</v>
      </c>
      <c r="G273" s="225"/>
      <c r="H273" s="228">
        <v>157.2</v>
      </c>
      <c r="I273" s="229"/>
      <c r="J273" s="225"/>
      <c r="K273" s="225"/>
      <c r="L273" s="230"/>
      <c r="M273" s="231"/>
      <c r="N273" s="232"/>
      <c r="O273" s="232"/>
      <c r="P273" s="232"/>
      <c r="Q273" s="232"/>
      <c r="R273" s="232"/>
      <c r="S273" s="232"/>
      <c r="T273" s="233"/>
      <c r="AT273" s="234" t="s">
        <v>169</v>
      </c>
      <c r="AU273" s="234" t="s">
        <v>84</v>
      </c>
      <c r="AV273" s="13" t="s">
        <v>86</v>
      </c>
      <c r="AW273" s="13" t="s">
        <v>33</v>
      </c>
      <c r="AX273" s="13" t="s">
        <v>84</v>
      </c>
      <c r="AY273" s="234" t="s">
        <v>161</v>
      </c>
    </row>
    <row r="274" spans="1:65" s="2" customFormat="1" ht="16.5" customHeight="1">
      <c r="A274" s="33"/>
      <c r="B274" s="34"/>
      <c r="C274" s="251" t="s">
        <v>560</v>
      </c>
      <c r="D274" s="251" t="s">
        <v>324</v>
      </c>
      <c r="E274" s="252" t="s">
        <v>561</v>
      </c>
      <c r="F274" s="253" t="s">
        <v>562</v>
      </c>
      <c r="G274" s="254" t="s">
        <v>124</v>
      </c>
      <c r="H274" s="255">
        <v>74.183</v>
      </c>
      <c r="I274" s="256"/>
      <c r="J274" s="257">
        <f>ROUND(I274*H274,2)</f>
        <v>0</v>
      </c>
      <c r="K274" s="253" t="s">
        <v>166</v>
      </c>
      <c r="L274" s="258"/>
      <c r="M274" s="259" t="s">
        <v>1</v>
      </c>
      <c r="N274" s="260" t="s">
        <v>42</v>
      </c>
      <c r="O274" s="70"/>
      <c r="P274" s="209">
        <f>O274*H274</f>
        <v>0</v>
      </c>
      <c r="Q274" s="209">
        <v>0.007</v>
      </c>
      <c r="R274" s="209">
        <f>Q274*H274</f>
        <v>0.5192810000000001</v>
      </c>
      <c r="S274" s="209">
        <v>0</v>
      </c>
      <c r="T274" s="210">
        <f>S274*H274</f>
        <v>0</v>
      </c>
      <c r="U274" s="33"/>
      <c r="V274" s="33"/>
      <c r="W274" s="33"/>
      <c r="X274" s="33"/>
      <c r="Y274" s="33"/>
      <c r="Z274" s="33"/>
      <c r="AA274" s="33"/>
      <c r="AB274" s="33"/>
      <c r="AC274" s="33"/>
      <c r="AD274" s="33"/>
      <c r="AE274" s="33"/>
      <c r="AR274" s="211" t="s">
        <v>350</v>
      </c>
      <c r="AT274" s="211" t="s">
        <v>324</v>
      </c>
      <c r="AU274" s="211" t="s">
        <v>84</v>
      </c>
      <c r="AY274" s="16" t="s">
        <v>161</v>
      </c>
      <c r="BE274" s="212">
        <f>IF(N274="základní",J274,0)</f>
        <v>0</v>
      </c>
      <c r="BF274" s="212">
        <f>IF(N274="snížená",J274,0)</f>
        <v>0</v>
      </c>
      <c r="BG274" s="212">
        <f>IF(N274="zákl. přenesená",J274,0)</f>
        <v>0</v>
      </c>
      <c r="BH274" s="212">
        <f>IF(N274="sníž. přenesená",J274,0)</f>
        <v>0</v>
      </c>
      <c r="BI274" s="212">
        <f>IF(N274="nulová",J274,0)</f>
        <v>0</v>
      </c>
      <c r="BJ274" s="16" t="s">
        <v>84</v>
      </c>
      <c r="BK274" s="212">
        <f>ROUND(I274*H274,2)</f>
        <v>0</v>
      </c>
      <c r="BL274" s="16" t="s">
        <v>204</v>
      </c>
      <c r="BM274" s="211" t="s">
        <v>563</v>
      </c>
    </row>
    <row r="275" spans="2:51" s="13" customFormat="1" ht="12">
      <c r="B275" s="224"/>
      <c r="C275" s="225"/>
      <c r="D275" s="215" t="s">
        <v>169</v>
      </c>
      <c r="E275" s="226" t="s">
        <v>1</v>
      </c>
      <c r="F275" s="227" t="s">
        <v>564</v>
      </c>
      <c r="G275" s="225"/>
      <c r="H275" s="228">
        <v>70.65</v>
      </c>
      <c r="I275" s="229"/>
      <c r="J275" s="225"/>
      <c r="K275" s="225"/>
      <c r="L275" s="230"/>
      <c r="M275" s="231"/>
      <c r="N275" s="232"/>
      <c r="O275" s="232"/>
      <c r="P275" s="232"/>
      <c r="Q275" s="232"/>
      <c r="R275" s="232"/>
      <c r="S275" s="232"/>
      <c r="T275" s="233"/>
      <c r="AT275" s="234" t="s">
        <v>169</v>
      </c>
      <c r="AU275" s="234" t="s">
        <v>84</v>
      </c>
      <c r="AV275" s="13" t="s">
        <v>86</v>
      </c>
      <c r="AW275" s="13" t="s">
        <v>33</v>
      </c>
      <c r="AX275" s="13" t="s">
        <v>77</v>
      </c>
      <c r="AY275" s="234" t="s">
        <v>161</v>
      </c>
    </row>
    <row r="276" spans="2:51" s="13" customFormat="1" ht="12">
      <c r="B276" s="224"/>
      <c r="C276" s="225"/>
      <c r="D276" s="215" t="s">
        <v>169</v>
      </c>
      <c r="E276" s="226" t="s">
        <v>1</v>
      </c>
      <c r="F276" s="227" t="s">
        <v>565</v>
      </c>
      <c r="G276" s="225"/>
      <c r="H276" s="228">
        <v>74.183</v>
      </c>
      <c r="I276" s="229"/>
      <c r="J276" s="225"/>
      <c r="K276" s="225"/>
      <c r="L276" s="230"/>
      <c r="M276" s="231"/>
      <c r="N276" s="232"/>
      <c r="O276" s="232"/>
      <c r="P276" s="232"/>
      <c r="Q276" s="232"/>
      <c r="R276" s="232"/>
      <c r="S276" s="232"/>
      <c r="T276" s="233"/>
      <c r="AT276" s="234" t="s">
        <v>169</v>
      </c>
      <c r="AU276" s="234" t="s">
        <v>84</v>
      </c>
      <c r="AV276" s="13" t="s">
        <v>86</v>
      </c>
      <c r="AW276" s="13" t="s">
        <v>33</v>
      </c>
      <c r="AX276" s="13" t="s">
        <v>84</v>
      </c>
      <c r="AY276" s="234" t="s">
        <v>161</v>
      </c>
    </row>
    <row r="277" spans="1:65" s="2" customFormat="1" ht="24" customHeight="1">
      <c r="A277" s="33"/>
      <c r="B277" s="34"/>
      <c r="C277" s="200" t="s">
        <v>566</v>
      </c>
      <c r="D277" s="200" t="s">
        <v>162</v>
      </c>
      <c r="E277" s="201" t="s">
        <v>567</v>
      </c>
      <c r="F277" s="202" t="s">
        <v>568</v>
      </c>
      <c r="G277" s="203" t="s">
        <v>241</v>
      </c>
      <c r="H277" s="204">
        <v>105</v>
      </c>
      <c r="I277" s="205"/>
      <c r="J277" s="206">
        <f>ROUND(I277*H277,2)</f>
        <v>0</v>
      </c>
      <c r="K277" s="202" t="s">
        <v>166</v>
      </c>
      <c r="L277" s="38"/>
      <c r="M277" s="207" t="s">
        <v>1</v>
      </c>
      <c r="N277" s="208" t="s">
        <v>42</v>
      </c>
      <c r="O277" s="70"/>
      <c r="P277" s="209">
        <f>O277*H277</f>
        <v>0</v>
      </c>
      <c r="Q277" s="209">
        <v>0</v>
      </c>
      <c r="R277" s="209">
        <f>Q277*H277</f>
        <v>0</v>
      </c>
      <c r="S277" s="209">
        <v>0</v>
      </c>
      <c r="T277" s="210">
        <f>S277*H277</f>
        <v>0</v>
      </c>
      <c r="U277" s="33"/>
      <c r="V277" s="33"/>
      <c r="W277" s="33"/>
      <c r="X277" s="33"/>
      <c r="Y277" s="33"/>
      <c r="Z277" s="33"/>
      <c r="AA277" s="33"/>
      <c r="AB277" s="33"/>
      <c r="AC277" s="33"/>
      <c r="AD277" s="33"/>
      <c r="AE277" s="33"/>
      <c r="AR277" s="211" t="s">
        <v>204</v>
      </c>
      <c r="AT277" s="211" t="s">
        <v>162</v>
      </c>
      <c r="AU277" s="211" t="s">
        <v>84</v>
      </c>
      <c r="AY277" s="16" t="s">
        <v>161</v>
      </c>
      <c r="BE277" s="212">
        <f>IF(N277="základní",J277,0)</f>
        <v>0</v>
      </c>
      <c r="BF277" s="212">
        <f>IF(N277="snížená",J277,0)</f>
        <v>0</v>
      </c>
      <c r="BG277" s="212">
        <f>IF(N277="zákl. přenesená",J277,0)</f>
        <v>0</v>
      </c>
      <c r="BH277" s="212">
        <f>IF(N277="sníž. přenesená",J277,0)</f>
        <v>0</v>
      </c>
      <c r="BI277" s="212">
        <f>IF(N277="nulová",J277,0)</f>
        <v>0</v>
      </c>
      <c r="BJ277" s="16" t="s">
        <v>84</v>
      </c>
      <c r="BK277" s="212">
        <f>ROUND(I277*H277,2)</f>
        <v>0</v>
      </c>
      <c r="BL277" s="16" t="s">
        <v>204</v>
      </c>
      <c r="BM277" s="211" t="s">
        <v>569</v>
      </c>
    </row>
    <row r="278" spans="2:51" s="12" customFormat="1" ht="12">
      <c r="B278" s="213"/>
      <c r="C278" s="214"/>
      <c r="D278" s="215" t="s">
        <v>169</v>
      </c>
      <c r="E278" s="216" t="s">
        <v>1</v>
      </c>
      <c r="F278" s="217" t="s">
        <v>570</v>
      </c>
      <c r="G278" s="214"/>
      <c r="H278" s="216" t="s">
        <v>1</v>
      </c>
      <c r="I278" s="218"/>
      <c r="J278" s="214"/>
      <c r="K278" s="214"/>
      <c r="L278" s="219"/>
      <c r="M278" s="220"/>
      <c r="N278" s="221"/>
      <c r="O278" s="221"/>
      <c r="P278" s="221"/>
      <c r="Q278" s="221"/>
      <c r="R278" s="221"/>
      <c r="S278" s="221"/>
      <c r="T278" s="222"/>
      <c r="AT278" s="223" t="s">
        <v>169</v>
      </c>
      <c r="AU278" s="223" t="s">
        <v>84</v>
      </c>
      <c r="AV278" s="12" t="s">
        <v>84</v>
      </c>
      <c r="AW278" s="12" t="s">
        <v>33</v>
      </c>
      <c r="AX278" s="12" t="s">
        <v>77</v>
      </c>
      <c r="AY278" s="223" t="s">
        <v>161</v>
      </c>
    </row>
    <row r="279" spans="2:51" s="13" customFormat="1" ht="12">
      <c r="B279" s="224"/>
      <c r="C279" s="225"/>
      <c r="D279" s="215" t="s">
        <v>169</v>
      </c>
      <c r="E279" s="226" t="s">
        <v>1</v>
      </c>
      <c r="F279" s="227" t="s">
        <v>505</v>
      </c>
      <c r="G279" s="225"/>
      <c r="H279" s="228">
        <v>105</v>
      </c>
      <c r="I279" s="229"/>
      <c r="J279" s="225"/>
      <c r="K279" s="225"/>
      <c r="L279" s="230"/>
      <c r="M279" s="231"/>
      <c r="N279" s="232"/>
      <c r="O279" s="232"/>
      <c r="P279" s="232"/>
      <c r="Q279" s="232"/>
      <c r="R279" s="232"/>
      <c r="S279" s="232"/>
      <c r="T279" s="233"/>
      <c r="AT279" s="234" t="s">
        <v>169</v>
      </c>
      <c r="AU279" s="234" t="s">
        <v>84</v>
      </c>
      <c r="AV279" s="13" t="s">
        <v>86</v>
      </c>
      <c r="AW279" s="13" t="s">
        <v>33</v>
      </c>
      <c r="AX279" s="13" t="s">
        <v>84</v>
      </c>
      <c r="AY279" s="234" t="s">
        <v>161</v>
      </c>
    </row>
    <row r="280" spans="1:65" s="2" customFormat="1" ht="16.5" customHeight="1">
      <c r="A280" s="33"/>
      <c r="B280" s="34"/>
      <c r="C280" s="251" t="s">
        <v>571</v>
      </c>
      <c r="D280" s="251" t="s">
        <v>324</v>
      </c>
      <c r="E280" s="252" t="s">
        <v>561</v>
      </c>
      <c r="F280" s="253" t="s">
        <v>562</v>
      </c>
      <c r="G280" s="254" t="s">
        <v>124</v>
      </c>
      <c r="H280" s="255">
        <v>56.228</v>
      </c>
      <c r="I280" s="256"/>
      <c r="J280" s="257">
        <f>ROUND(I280*H280,2)</f>
        <v>0</v>
      </c>
      <c r="K280" s="253" t="s">
        <v>166</v>
      </c>
      <c r="L280" s="258"/>
      <c r="M280" s="259" t="s">
        <v>1</v>
      </c>
      <c r="N280" s="260" t="s">
        <v>42</v>
      </c>
      <c r="O280" s="70"/>
      <c r="P280" s="209">
        <f>O280*H280</f>
        <v>0</v>
      </c>
      <c r="Q280" s="209">
        <v>0.007</v>
      </c>
      <c r="R280" s="209">
        <f>Q280*H280</f>
        <v>0.393596</v>
      </c>
      <c r="S280" s="209">
        <v>0</v>
      </c>
      <c r="T280" s="210">
        <f>S280*H280</f>
        <v>0</v>
      </c>
      <c r="U280" s="33"/>
      <c r="V280" s="33"/>
      <c r="W280" s="33"/>
      <c r="X280" s="33"/>
      <c r="Y280" s="33"/>
      <c r="Z280" s="33"/>
      <c r="AA280" s="33"/>
      <c r="AB280" s="33"/>
      <c r="AC280" s="33"/>
      <c r="AD280" s="33"/>
      <c r="AE280" s="33"/>
      <c r="AR280" s="211" t="s">
        <v>350</v>
      </c>
      <c r="AT280" s="211" t="s">
        <v>324</v>
      </c>
      <c r="AU280" s="211" t="s">
        <v>84</v>
      </c>
      <c r="AY280" s="16" t="s">
        <v>161</v>
      </c>
      <c r="BE280" s="212">
        <f>IF(N280="základní",J280,0)</f>
        <v>0</v>
      </c>
      <c r="BF280" s="212">
        <f>IF(N280="snížená",J280,0)</f>
        <v>0</v>
      </c>
      <c r="BG280" s="212">
        <f>IF(N280="zákl. přenesená",J280,0)</f>
        <v>0</v>
      </c>
      <c r="BH280" s="212">
        <f>IF(N280="sníž. přenesená",J280,0)</f>
        <v>0</v>
      </c>
      <c r="BI280" s="212">
        <f>IF(N280="nulová",J280,0)</f>
        <v>0</v>
      </c>
      <c r="BJ280" s="16" t="s">
        <v>84</v>
      </c>
      <c r="BK280" s="212">
        <f>ROUND(I280*H280,2)</f>
        <v>0</v>
      </c>
      <c r="BL280" s="16" t="s">
        <v>204</v>
      </c>
      <c r="BM280" s="211" t="s">
        <v>572</v>
      </c>
    </row>
    <row r="281" spans="2:51" s="13" customFormat="1" ht="12">
      <c r="B281" s="224"/>
      <c r="C281" s="225"/>
      <c r="D281" s="215" t="s">
        <v>169</v>
      </c>
      <c r="E281" s="226" t="s">
        <v>1</v>
      </c>
      <c r="F281" s="227" t="s">
        <v>573</v>
      </c>
      <c r="G281" s="225"/>
      <c r="H281" s="228">
        <v>53.55</v>
      </c>
      <c r="I281" s="229"/>
      <c r="J281" s="225"/>
      <c r="K281" s="225"/>
      <c r="L281" s="230"/>
      <c r="M281" s="231"/>
      <c r="N281" s="232"/>
      <c r="O281" s="232"/>
      <c r="P281" s="232"/>
      <c r="Q281" s="232"/>
      <c r="R281" s="232"/>
      <c r="S281" s="232"/>
      <c r="T281" s="233"/>
      <c r="AT281" s="234" t="s">
        <v>169</v>
      </c>
      <c r="AU281" s="234" t="s">
        <v>84</v>
      </c>
      <c r="AV281" s="13" t="s">
        <v>86</v>
      </c>
      <c r="AW281" s="13" t="s">
        <v>33</v>
      </c>
      <c r="AX281" s="13" t="s">
        <v>77</v>
      </c>
      <c r="AY281" s="234" t="s">
        <v>161</v>
      </c>
    </row>
    <row r="282" spans="2:51" s="13" customFormat="1" ht="12">
      <c r="B282" s="224"/>
      <c r="C282" s="225"/>
      <c r="D282" s="215" t="s">
        <v>169</v>
      </c>
      <c r="E282" s="226" t="s">
        <v>1</v>
      </c>
      <c r="F282" s="227" t="s">
        <v>574</v>
      </c>
      <c r="G282" s="225"/>
      <c r="H282" s="228">
        <v>56.228</v>
      </c>
      <c r="I282" s="229"/>
      <c r="J282" s="225"/>
      <c r="K282" s="225"/>
      <c r="L282" s="230"/>
      <c r="M282" s="231"/>
      <c r="N282" s="232"/>
      <c r="O282" s="232"/>
      <c r="P282" s="232"/>
      <c r="Q282" s="232"/>
      <c r="R282" s="232"/>
      <c r="S282" s="232"/>
      <c r="T282" s="233"/>
      <c r="AT282" s="234" t="s">
        <v>169</v>
      </c>
      <c r="AU282" s="234" t="s">
        <v>84</v>
      </c>
      <c r="AV282" s="13" t="s">
        <v>86</v>
      </c>
      <c r="AW282" s="13" t="s">
        <v>33</v>
      </c>
      <c r="AX282" s="13" t="s">
        <v>84</v>
      </c>
      <c r="AY282" s="234" t="s">
        <v>161</v>
      </c>
    </row>
    <row r="283" spans="1:65" s="2" customFormat="1" ht="16.5" customHeight="1">
      <c r="A283" s="33"/>
      <c r="B283" s="34"/>
      <c r="C283" s="200" t="s">
        <v>575</v>
      </c>
      <c r="D283" s="200" t="s">
        <v>162</v>
      </c>
      <c r="E283" s="201" t="s">
        <v>576</v>
      </c>
      <c r="F283" s="202" t="s">
        <v>577</v>
      </c>
      <c r="G283" s="203" t="s">
        <v>415</v>
      </c>
      <c r="H283" s="204">
        <v>1</v>
      </c>
      <c r="I283" s="205"/>
      <c r="J283" s="206">
        <f>ROUND(I283*H283,2)</f>
        <v>0</v>
      </c>
      <c r="K283" s="202" t="s">
        <v>220</v>
      </c>
      <c r="L283" s="38"/>
      <c r="M283" s="207" t="s">
        <v>1</v>
      </c>
      <c r="N283" s="208" t="s">
        <v>42</v>
      </c>
      <c r="O283" s="70"/>
      <c r="P283" s="209">
        <f>O283*H283</f>
        <v>0</v>
      </c>
      <c r="Q283" s="209">
        <v>0</v>
      </c>
      <c r="R283" s="209">
        <f>Q283*H283</f>
        <v>0</v>
      </c>
      <c r="S283" s="209">
        <v>0</v>
      </c>
      <c r="T283" s="210">
        <f>S283*H283</f>
        <v>0</v>
      </c>
      <c r="U283" s="33"/>
      <c r="V283" s="33"/>
      <c r="W283" s="33"/>
      <c r="X283" s="33"/>
      <c r="Y283" s="33"/>
      <c r="Z283" s="33"/>
      <c r="AA283" s="33"/>
      <c r="AB283" s="33"/>
      <c r="AC283" s="33"/>
      <c r="AD283" s="33"/>
      <c r="AE283" s="33"/>
      <c r="AR283" s="211" t="s">
        <v>204</v>
      </c>
      <c r="AT283" s="211" t="s">
        <v>162</v>
      </c>
      <c r="AU283" s="211" t="s">
        <v>84</v>
      </c>
      <c r="AY283" s="16" t="s">
        <v>161</v>
      </c>
      <c r="BE283" s="212">
        <f>IF(N283="základní",J283,0)</f>
        <v>0</v>
      </c>
      <c r="BF283" s="212">
        <f>IF(N283="snížená",J283,0)</f>
        <v>0</v>
      </c>
      <c r="BG283" s="212">
        <f>IF(N283="zákl. přenesená",J283,0)</f>
        <v>0</v>
      </c>
      <c r="BH283" s="212">
        <f>IF(N283="sníž. přenesená",J283,0)</f>
        <v>0</v>
      </c>
      <c r="BI283" s="212">
        <f>IF(N283="nulová",J283,0)</f>
        <v>0</v>
      </c>
      <c r="BJ283" s="16" t="s">
        <v>84</v>
      </c>
      <c r="BK283" s="212">
        <f>ROUND(I283*H283,2)</f>
        <v>0</v>
      </c>
      <c r="BL283" s="16" t="s">
        <v>204</v>
      </c>
      <c r="BM283" s="211" t="s">
        <v>578</v>
      </c>
    </row>
    <row r="284" spans="1:65" s="2" customFormat="1" ht="16.5" customHeight="1">
      <c r="A284" s="33"/>
      <c r="B284" s="34"/>
      <c r="C284" s="200" t="s">
        <v>579</v>
      </c>
      <c r="D284" s="200" t="s">
        <v>162</v>
      </c>
      <c r="E284" s="201" t="s">
        <v>580</v>
      </c>
      <c r="F284" s="202" t="s">
        <v>581</v>
      </c>
      <c r="G284" s="203" t="s">
        <v>241</v>
      </c>
      <c r="H284" s="204">
        <v>8.4</v>
      </c>
      <c r="I284" s="205"/>
      <c r="J284" s="206">
        <f>ROUND(I284*H284,2)</f>
        <v>0</v>
      </c>
      <c r="K284" s="202" t="s">
        <v>166</v>
      </c>
      <c r="L284" s="38"/>
      <c r="M284" s="207" t="s">
        <v>1</v>
      </c>
      <c r="N284" s="208" t="s">
        <v>42</v>
      </c>
      <c r="O284" s="70"/>
      <c r="P284" s="209">
        <f>O284*H284</f>
        <v>0</v>
      </c>
      <c r="Q284" s="209">
        <v>0</v>
      </c>
      <c r="R284" s="209">
        <f>Q284*H284</f>
        <v>0</v>
      </c>
      <c r="S284" s="209">
        <v>0</v>
      </c>
      <c r="T284" s="210">
        <f>S284*H284</f>
        <v>0</v>
      </c>
      <c r="U284" s="33"/>
      <c r="V284" s="33"/>
      <c r="W284" s="33"/>
      <c r="X284" s="33"/>
      <c r="Y284" s="33"/>
      <c r="Z284" s="33"/>
      <c r="AA284" s="33"/>
      <c r="AB284" s="33"/>
      <c r="AC284" s="33"/>
      <c r="AD284" s="33"/>
      <c r="AE284" s="33"/>
      <c r="AR284" s="211" t="s">
        <v>204</v>
      </c>
      <c r="AT284" s="211" t="s">
        <v>162</v>
      </c>
      <c r="AU284" s="211" t="s">
        <v>84</v>
      </c>
      <c r="AY284" s="16" t="s">
        <v>161</v>
      </c>
      <c r="BE284" s="212">
        <f>IF(N284="základní",J284,0)</f>
        <v>0</v>
      </c>
      <c r="BF284" s="212">
        <f>IF(N284="snížená",J284,0)</f>
        <v>0</v>
      </c>
      <c r="BG284" s="212">
        <f>IF(N284="zákl. přenesená",J284,0)</f>
        <v>0</v>
      </c>
      <c r="BH284" s="212">
        <f>IF(N284="sníž. přenesená",J284,0)</f>
        <v>0</v>
      </c>
      <c r="BI284" s="212">
        <f>IF(N284="nulová",J284,0)</f>
        <v>0</v>
      </c>
      <c r="BJ284" s="16" t="s">
        <v>84</v>
      </c>
      <c r="BK284" s="212">
        <f>ROUND(I284*H284,2)</f>
        <v>0</v>
      </c>
      <c r="BL284" s="16" t="s">
        <v>204</v>
      </c>
      <c r="BM284" s="211" t="s">
        <v>582</v>
      </c>
    </row>
    <row r="285" spans="2:51" s="12" customFormat="1" ht="12">
      <c r="B285" s="213"/>
      <c r="C285" s="214"/>
      <c r="D285" s="215" t="s">
        <v>169</v>
      </c>
      <c r="E285" s="216" t="s">
        <v>1</v>
      </c>
      <c r="F285" s="217" t="s">
        <v>583</v>
      </c>
      <c r="G285" s="214"/>
      <c r="H285" s="216" t="s">
        <v>1</v>
      </c>
      <c r="I285" s="218"/>
      <c r="J285" s="214"/>
      <c r="K285" s="214"/>
      <c r="L285" s="219"/>
      <c r="M285" s="220"/>
      <c r="N285" s="221"/>
      <c r="O285" s="221"/>
      <c r="P285" s="221"/>
      <c r="Q285" s="221"/>
      <c r="R285" s="221"/>
      <c r="S285" s="221"/>
      <c r="T285" s="222"/>
      <c r="AT285" s="223" t="s">
        <v>169</v>
      </c>
      <c r="AU285" s="223" t="s">
        <v>84</v>
      </c>
      <c r="AV285" s="12" t="s">
        <v>84</v>
      </c>
      <c r="AW285" s="12" t="s">
        <v>33</v>
      </c>
      <c r="AX285" s="12" t="s">
        <v>77</v>
      </c>
      <c r="AY285" s="223" t="s">
        <v>161</v>
      </c>
    </row>
    <row r="286" spans="2:51" s="13" customFormat="1" ht="12">
      <c r="B286" s="224"/>
      <c r="C286" s="225"/>
      <c r="D286" s="215" t="s">
        <v>169</v>
      </c>
      <c r="E286" s="226" t="s">
        <v>1</v>
      </c>
      <c r="F286" s="227" t="s">
        <v>584</v>
      </c>
      <c r="G286" s="225"/>
      <c r="H286" s="228">
        <v>8.4</v>
      </c>
      <c r="I286" s="229"/>
      <c r="J286" s="225"/>
      <c r="K286" s="225"/>
      <c r="L286" s="230"/>
      <c r="M286" s="231"/>
      <c r="N286" s="232"/>
      <c r="O286" s="232"/>
      <c r="P286" s="232"/>
      <c r="Q286" s="232"/>
      <c r="R286" s="232"/>
      <c r="S286" s="232"/>
      <c r="T286" s="233"/>
      <c r="AT286" s="234" t="s">
        <v>169</v>
      </c>
      <c r="AU286" s="234" t="s">
        <v>84</v>
      </c>
      <c r="AV286" s="13" t="s">
        <v>86</v>
      </c>
      <c r="AW286" s="13" t="s">
        <v>33</v>
      </c>
      <c r="AX286" s="13" t="s">
        <v>84</v>
      </c>
      <c r="AY286" s="234" t="s">
        <v>161</v>
      </c>
    </row>
    <row r="287" spans="1:65" s="2" customFormat="1" ht="16.5" customHeight="1">
      <c r="A287" s="33"/>
      <c r="B287" s="34"/>
      <c r="C287" s="251" t="s">
        <v>585</v>
      </c>
      <c r="D287" s="251" t="s">
        <v>324</v>
      </c>
      <c r="E287" s="252" t="s">
        <v>586</v>
      </c>
      <c r="F287" s="253" t="s">
        <v>587</v>
      </c>
      <c r="G287" s="254" t="s">
        <v>241</v>
      </c>
      <c r="H287" s="255">
        <v>8.4</v>
      </c>
      <c r="I287" s="256"/>
      <c r="J287" s="257">
        <f>ROUND(I287*H287,2)</f>
        <v>0</v>
      </c>
      <c r="K287" s="253" t="s">
        <v>166</v>
      </c>
      <c r="L287" s="258"/>
      <c r="M287" s="259" t="s">
        <v>1</v>
      </c>
      <c r="N287" s="260" t="s">
        <v>42</v>
      </c>
      <c r="O287" s="70"/>
      <c r="P287" s="209">
        <f>O287*H287</f>
        <v>0</v>
      </c>
      <c r="Q287" s="209">
        <v>0.0035</v>
      </c>
      <c r="R287" s="209">
        <f>Q287*H287</f>
        <v>0.029400000000000003</v>
      </c>
      <c r="S287" s="209">
        <v>0</v>
      </c>
      <c r="T287" s="210">
        <f>S287*H287</f>
        <v>0</v>
      </c>
      <c r="U287" s="33"/>
      <c r="V287" s="33"/>
      <c r="W287" s="33"/>
      <c r="X287" s="33"/>
      <c r="Y287" s="33"/>
      <c r="Z287" s="33"/>
      <c r="AA287" s="33"/>
      <c r="AB287" s="33"/>
      <c r="AC287" s="33"/>
      <c r="AD287" s="33"/>
      <c r="AE287" s="33"/>
      <c r="AR287" s="211" t="s">
        <v>350</v>
      </c>
      <c r="AT287" s="211" t="s">
        <v>324</v>
      </c>
      <c r="AU287" s="211" t="s">
        <v>84</v>
      </c>
      <c r="AY287" s="16" t="s">
        <v>161</v>
      </c>
      <c r="BE287" s="212">
        <f>IF(N287="základní",J287,0)</f>
        <v>0</v>
      </c>
      <c r="BF287" s="212">
        <f>IF(N287="snížená",J287,0)</f>
        <v>0</v>
      </c>
      <c r="BG287" s="212">
        <f>IF(N287="zákl. přenesená",J287,0)</f>
        <v>0</v>
      </c>
      <c r="BH287" s="212">
        <f>IF(N287="sníž. přenesená",J287,0)</f>
        <v>0</v>
      </c>
      <c r="BI287" s="212">
        <f>IF(N287="nulová",J287,0)</f>
        <v>0</v>
      </c>
      <c r="BJ287" s="16" t="s">
        <v>84</v>
      </c>
      <c r="BK287" s="212">
        <f>ROUND(I287*H287,2)</f>
        <v>0</v>
      </c>
      <c r="BL287" s="16" t="s">
        <v>204</v>
      </c>
      <c r="BM287" s="211" t="s">
        <v>588</v>
      </c>
    </row>
    <row r="288" spans="1:65" s="2" customFormat="1" ht="24" customHeight="1">
      <c r="A288" s="33"/>
      <c r="B288" s="34"/>
      <c r="C288" s="200" t="s">
        <v>589</v>
      </c>
      <c r="D288" s="200" t="s">
        <v>162</v>
      </c>
      <c r="E288" s="201" t="s">
        <v>590</v>
      </c>
      <c r="F288" s="202" t="s">
        <v>591</v>
      </c>
      <c r="G288" s="203" t="s">
        <v>241</v>
      </c>
      <c r="H288" s="204">
        <v>8.4</v>
      </c>
      <c r="I288" s="205"/>
      <c r="J288" s="206">
        <f>ROUND(I288*H288,2)</f>
        <v>0</v>
      </c>
      <c r="K288" s="202" t="s">
        <v>166</v>
      </c>
      <c r="L288" s="38"/>
      <c r="M288" s="207" t="s">
        <v>1</v>
      </c>
      <c r="N288" s="208" t="s">
        <v>42</v>
      </c>
      <c r="O288" s="70"/>
      <c r="P288" s="209">
        <f>O288*H288</f>
        <v>0</v>
      </c>
      <c r="Q288" s="209">
        <v>0</v>
      </c>
      <c r="R288" s="209">
        <f>Q288*H288</f>
        <v>0</v>
      </c>
      <c r="S288" s="209">
        <v>0</v>
      </c>
      <c r="T288" s="210">
        <f>S288*H288</f>
        <v>0</v>
      </c>
      <c r="U288" s="33"/>
      <c r="V288" s="33"/>
      <c r="W288" s="33"/>
      <c r="X288" s="33"/>
      <c r="Y288" s="33"/>
      <c r="Z288" s="33"/>
      <c r="AA288" s="33"/>
      <c r="AB288" s="33"/>
      <c r="AC288" s="33"/>
      <c r="AD288" s="33"/>
      <c r="AE288" s="33"/>
      <c r="AR288" s="211" t="s">
        <v>204</v>
      </c>
      <c r="AT288" s="211" t="s">
        <v>162</v>
      </c>
      <c r="AU288" s="211" t="s">
        <v>84</v>
      </c>
      <c r="AY288" s="16" t="s">
        <v>161</v>
      </c>
      <c r="BE288" s="212">
        <f>IF(N288="základní",J288,0)</f>
        <v>0</v>
      </c>
      <c r="BF288" s="212">
        <f>IF(N288="snížená",J288,0)</f>
        <v>0</v>
      </c>
      <c r="BG288" s="212">
        <f>IF(N288="zákl. přenesená",J288,0)</f>
        <v>0</v>
      </c>
      <c r="BH288" s="212">
        <f>IF(N288="sníž. přenesená",J288,0)</f>
        <v>0</v>
      </c>
      <c r="BI288" s="212">
        <f>IF(N288="nulová",J288,0)</f>
        <v>0</v>
      </c>
      <c r="BJ288" s="16" t="s">
        <v>84</v>
      </c>
      <c r="BK288" s="212">
        <f>ROUND(I288*H288,2)</f>
        <v>0</v>
      </c>
      <c r="BL288" s="16" t="s">
        <v>204</v>
      </c>
      <c r="BM288" s="211" t="s">
        <v>592</v>
      </c>
    </row>
    <row r="289" spans="1:65" s="2" customFormat="1" ht="16.5" customHeight="1">
      <c r="A289" s="33"/>
      <c r="B289" s="34"/>
      <c r="C289" s="200" t="s">
        <v>593</v>
      </c>
      <c r="D289" s="200" t="s">
        <v>162</v>
      </c>
      <c r="E289" s="201" t="s">
        <v>594</v>
      </c>
      <c r="F289" s="202" t="s">
        <v>595</v>
      </c>
      <c r="G289" s="203" t="s">
        <v>309</v>
      </c>
      <c r="H289" s="204">
        <v>410</v>
      </c>
      <c r="I289" s="205"/>
      <c r="J289" s="206">
        <f>ROUND(I289*H289,2)</f>
        <v>0</v>
      </c>
      <c r="K289" s="202" t="s">
        <v>166</v>
      </c>
      <c r="L289" s="38"/>
      <c r="M289" s="207" t="s">
        <v>1</v>
      </c>
      <c r="N289" s="208" t="s">
        <v>42</v>
      </c>
      <c r="O289" s="70"/>
      <c r="P289" s="209">
        <f>O289*H289</f>
        <v>0</v>
      </c>
      <c r="Q289" s="209">
        <v>7E-05</v>
      </c>
      <c r="R289" s="209">
        <f>Q289*H289</f>
        <v>0.028699999999999996</v>
      </c>
      <c r="S289" s="209">
        <v>0</v>
      </c>
      <c r="T289" s="210">
        <f>S289*H289</f>
        <v>0</v>
      </c>
      <c r="U289" s="33"/>
      <c r="V289" s="33"/>
      <c r="W289" s="33"/>
      <c r="X289" s="33"/>
      <c r="Y289" s="33"/>
      <c r="Z289" s="33"/>
      <c r="AA289" s="33"/>
      <c r="AB289" s="33"/>
      <c r="AC289" s="33"/>
      <c r="AD289" s="33"/>
      <c r="AE289" s="33"/>
      <c r="AR289" s="211" t="s">
        <v>204</v>
      </c>
      <c r="AT289" s="211" t="s">
        <v>162</v>
      </c>
      <c r="AU289" s="211" t="s">
        <v>84</v>
      </c>
      <c r="AY289" s="16" t="s">
        <v>161</v>
      </c>
      <c r="BE289" s="212">
        <f>IF(N289="základní",J289,0)</f>
        <v>0</v>
      </c>
      <c r="BF289" s="212">
        <f>IF(N289="snížená",J289,0)</f>
        <v>0</v>
      </c>
      <c r="BG289" s="212">
        <f>IF(N289="zákl. přenesená",J289,0)</f>
        <v>0</v>
      </c>
      <c r="BH289" s="212">
        <f>IF(N289="sníž. přenesená",J289,0)</f>
        <v>0</v>
      </c>
      <c r="BI289" s="212">
        <f>IF(N289="nulová",J289,0)</f>
        <v>0</v>
      </c>
      <c r="BJ289" s="16" t="s">
        <v>84</v>
      </c>
      <c r="BK289" s="212">
        <f>ROUND(I289*H289,2)</f>
        <v>0</v>
      </c>
      <c r="BL289" s="16" t="s">
        <v>204</v>
      </c>
      <c r="BM289" s="211" t="s">
        <v>596</v>
      </c>
    </row>
    <row r="290" spans="1:65" s="2" customFormat="1" ht="16.5" customHeight="1">
      <c r="A290" s="33"/>
      <c r="B290" s="34"/>
      <c r="C290" s="251" t="s">
        <v>597</v>
      </c>
      <c r="D290" s="251" t="s">
        <v>324</v>
      </c>
      <c r="E290" s="252" t="s">
        <v>598</v>
      </c>
      <c r="F290" s="253" t="s">
        <v>599</v>
      </c>
      <c r="G290" s="254" t="s">
        <v>165</v>
      </c>
      <c r="H290" s="255">
        <v>0.41</v>
      </c>
      <c r="I290" s="256"/>
      <c r="J290" s="257">
        <f>ROUND(I290*H290,2)</f>
        <v>0</v>
      </c>
      <c r="K290" s="253" t="s">
        <v>166</v>
      </c>
      <c r="L290" s="258"/>
      <c r="M290" s="259" t="s">
        <v>1</v>
      </c>
      <c r="N290" s="260" t="s">
        <v>42</v>
      </c>
      <c r="O290" s="70"/>
      <c r="P290" s="209">
        <f>O290*H290</f>
        <v>0</v>
      </c>
      <c r="Q290" s="209">
        <v>1</v>
      </c>
      <c r="R290" s="209">
        <f>Q290*H290</f>
        <v>0.41</v>
      </c>
      <c r="S290" s="209">
        <v>0</v>
      </c>
      <c r="T290" s="210">
        <f>S290*H290</f>
        <v>0</v>
      </c>
      <c r="U290" s="33"/>
      <c r="V290" s="33"/>
      <c r="W290" s="33"/>
      <c r="X290" s="33"/>
      <c r="Y290" s="33"/>
      <c r="Z290" s="33"/>
      <c r="AA290" s="33"/>
      <c r="AB290" s="33"/>
      <c r="AC290" s="33"/>
      <c r="AD290" s="33"/>
      <c r="AE290" s="33"/>
      <c r="AR290" s="211" t="s">
        <v>350</v>
      </c>
      <c r="AT290" s="211" t="s">
        <v>324</v>
      </c>
      <c r="AU290" s="211" t="s">
        <v>84</v>
      </c>
      <c r="AY290" s="16" t="s">
        <v>161</v>
      </c>
      <c r="BE290" s="212">
        <f>IF(N290="základní",J290,0)</f>
        <v>0</v>
      </c>
      <c r="BF290" s="212">
        <f>IF(N290="snížená",J290,0)</f>
        <v>0</v>
      </c>
      <c r="BG290" s="212">
        <f>IF(N290="zákl. přenesená",J290,0)</f>
        <v>0</v>
      </c>
      <c r="BH290" s="212">
        <f>IF(N290="sníž. přenesená",J290,0)</f>
        <v>0</v>
      </c>
      <c r="BI290" s="212">
        <f>IF(N290="nulová",J290,0)</f>
        <v>0</v>
      </c>
      <c r="BJ290" s="16" t="s">
        <v>84</v>
      </c>
      <c r="BK290" s="212">
        <f>ROUND(I290*H290,2)</f>
        <v>0</v>
      </c>
      <c r="BL290" s="16" t="s">
        <v>204</v>
      </c>
      <c r="BM290" s="211" t="s">
        <v>600</v>
      </c>
    </row>
    <row r="291" spans="1:47" s="2" customFormat="1" ht="19.2">
      <c r="A291" s="33"/>
      <c r="B291" s="34"/>
      <c r="C291" s="35"/>
      <c r="D291" s="215" t="s">
        <v>360</v>
      </c>
      <c r="E291" s="35"/>
      <c r="F291" s="261" t="s">
        <v>601</v>
      </c>
      <c r="G291" s="35"/>
      <c r="H291" s="35"/>
      <c r="I291" s="122"/>
      <c r="J291" s="35"/>
      <c r="K291" s="35"/>
      <c r="L291" s="38"/>
      <c r="M291" s="262"/>
      <c r="N291" s="263"/>
      <c r="O291" s="70"/>
      <c r="P291" s="70"/>
      <c r="Q291" s="70"/>
      <c r="R291" s="70"/>
      <c r="S291" s="70"/>
      <c r="T291" s="71"/>
      <c r="U291" s="33"/>
      <c r="V291" s="33"/>
      <c r="W291" s="33"/>
      <c r="X291" s="33"/>
      <c r="Y291" s="33"/>
      <c r="Z291" s="33"/>
      <c r="AA291" s="33"/>
      <c r="AB291" s="33"/>
      <c r="AC291" s="33"/>
      <c r="AD291" s="33"/>
      <c r="AE291" s="33"/>
      <c r="AT291" s="16" t="s">
        <v>360</v>
      </c>
      <c r="AU291" s="16" t="s">
        <v>84</v>
      </c>
    </row>
    <row r="292" spans="1:65" s="2" customFormat="1" ht="16.5" customHeight="1">
      <c r="A292" s="33"/>
      <c r="B292" s="34"/>
      <c r="C292" s="200" t="s">
        <v>602</v>
      </c>
      <c r="D292" s="200" t="s">
        <v>162</v>
      </c>
      <c r="E292" s="201" t="s">
        <v>603</v>
      </c>
      <c r="F292" s="202" t="s">
        <v>604</v>
      </c>
      <c r="G292" s="203" t="s">
        <v>309</v>
      </c>
      <c r="H292" s="204">
        <v>400</v>
      </c>
      <c r="I292" s="205"/>
      <c r="J292" s="206">
        <f>ROUND(I292*H292,2)</f>
        <v>0</v>
      </c>
      <c r="K292" s="202" t="s">
        <v>166</v>
      </c>
      <c r="L292" s="38"/>
      <c r="M292" s="207" t="s">
        <v>1</v>
      </c>
      <c r="N292" s="208" t="s">
        <v>42</v>
      </c>
      <c r="O292" s="70"/>
      <c r="P292" s="209">
        <f>O292*H292</f>
        <v>0</v>
      </c>
      <c r="Q292" s="209">
        <v>5E-05</v>
      </c>
      <c r="R292" s="209">
        <f>Q292*H292</f>
        <v>0.02</v>
      </c>
      <c r="S292" s="209">
        <v>0</v>
      </c>
      <c r="T292" s="210">
        <f>S292*H292</f>
        <v>0</v>
      </c>
      <c r="U292" s="33"/>
      <c r="V292" s="33"/>
      <c r="W292" s="33"/>
      <c r="X292" s="33"/>
      <c r="Y292" s="33"/>
      <c r="Z292" s="33"/>
      <c r="AA292" s="33"/>
      <c r="AB292" s="33"/>
      <c r="AC292" s="33"/>
      <c r="AD292" s="33"/>
      <c r="AE292" s="33"/>
      <c r="AR292" s="211" t="s">
        <v>204</v>
      </c>
      <c r="AT292" s="211" t="s">
        <v>162</v>
      </c>
      <c r="AU292" s="211" t="s">
        <v>84</v>
      </c>
      <c r="AY292" s="16" t="s">
        <v>161</v>
      </c>
      <c r="BE292" s="212">
        <f>IF(N292="základní",J292,0)</f>
        <v>0</v>
      </c>
      <c r="BF292" s="212">
        <f>IF(N292="snížená",J292,0)</f>
        <v>0</v>
      </c>
      <c r="BG292" s="212">
        <f>IF(N292="zákl. přenesená",J292,0)</f>
        <v>0</v>
      </c>
      <c r="BH292" s="212">
        <f>IF(N292="sníž. přenesená",J292,0)</f>
        <v>0</v>
      </c>
      <c r="BI292" s="212">
        <f>IF(N292="nulová",J292,0)</f>
        <v>0</v>
      </c>
      <c r="BJ292" s="16" t="s">
        <v>84</v>
      </c>
      <c r="BK292" s="212">
        <f>ROUND(I292*H292,2)</f>
        <v>0</v>
      </c>
      <c r="BL292" s="16" t="s">
        <v>204</v>
      </c>
      <c r="BM292" s="211" t="s">
        <v>605</v>
      </c>
    </row>
    <row r="293" spans="2:51" s="12" customFormat="1" ht="12">
      <c r="B293" s="213"/>
      <c r="C293" s="214"/>
      <c r="D293" s="215" t="s">
        <v>169</v>
      </c>
      <c r="E293" s="216" t="s">
        <v>1</v>
      </c>
      <c r="F293" s="217" t="s">
        <v>606</v>
      </c>
      <c r="G293" s="214"/>
      <c r="H293" s="216" t="s">
        <v>1</v>
      </c>
      <c r="I293" s="218"/>
      <c r="J293" s="214"/>
      <c r="K293" s="214"/>
      <c r="L293" s="219"/>
      <c r="M293" s="220"/>
      <c r="N293" s="221"/>
      <c r="O293" s="221"/>
      <c r="P293" s="221"/>
      <c r="Q293" s="221"/>
      <c r="R293" s="221"/>
      <c r="S293" s="221"/>
      <c r="T293" s="222"/>
      <c r="AT293" s="223" t="s">
        <v>169</v>
      </c>
      <c r="AU293" s="223" t="s">
        <v>84</v>
      </c>
      <c r="AV293" s="12" t="s">
        <v>84</v>
      </c>
      <c r="AW293" s="12" t="s">
        <v>33</v>
      </c>
      <c r="AX293" s="12" t="s">
        <v>77</v>
      </c>
      <c r="AY293" s="223" t="s">
        <v>161</v>
      </c>
    </row>
    <row r="294" spans="2:51" s="13" customFormat="1" ht="12">
      <c r="B294" s="224"/>
      <c r="C294" s="225"/>
      <c r="D294" s="215" t="s">
        <v>169</v>
      </c>
      <c r="E294" s="226" t="s">
        <v>1</v>
      </c>
      <c r="F294" s="227" t="s">
        <v>607</v>
      </c>
      <c r="G294" s="225"/>
      <c r="H294" s="228">
        <v>400</v>
      </c>
      <c r="I294" s="229"/>
      <c r="J294" s="225"/>
      <c r="K294" s="225"/>
      <c r="L294" s="230"/>
      <c r="M294" s="231"/>
      <c r="N294" s="232"/>
      <c r="O294" s="232"/>
      <c r="P294" s="232"/>
      <c r="Q294" s="232"/>
      <c r="R294" s="232"/>
      <c r="S294" s="232"/>
      <c r="T294" s="233"/>
      <c r="AT294" s="234" t="s">
        <v>169</v>
      </c>
      <c r="AU294" s="234" t="s">
        <v>84</v>
      </c>
      <c r="AV294" s="13" t="s">
        <v>86</v>
      </c>
      <c r="AW294" s="13" t="s">
        <v>33</v>
      </c>
      <c r="AX294" s="13" t="s">
        <v>84</v>
      </c>
      <c r="AY294" s="234" t="s">
        <v>161</v>
      </c>
    </row>
    <row r="295" spans="1:65" s="2" customFormat="1" ht="16.5" customHeight="1">
      <c r="A295" s="33"/>
      <c r="B295" s="34"/>
      <c r="C295" s="251" t="s">
        <v>608</v>
      </c>
      <c r="D295" s="251" t="s">
        <v>324</v>
      </c>
      <c r="E295" s="252" t="s">
        <v>609</v>
      </c>
      <c r="F295" s="253" t="s">
        <v>610</v>
      </c>
      <c r="G295" s="254" t="s">
        <v>309</v>
      </c>
      <c r="H295" s="255">
        <v>400</v>
      </c>
      <c r="I295" s="256"/>
      <c r="J295" s="257">
        <f aca="true" t="shared" si="0" ref="J295:J307">ROUND(I295*H295,2)</f>
        <v>0</v>
      </c>
      <c r="K295" s="253" t="s">
        <v>220</v>
      </c>
      <c r="L295" s="258"/>
      <c r="M295" s="259" t="s">
        <v>1</v>
      </c>
      <c r="N295" s="260" t="s">
        <v>42</v>
      </c>
      <c r="O295" s="70"/>
      <c r="P295" s="209">
        <f aca="true" t="shared" si="1" ref="P295:P307">O295*H295</f>
        <v>0</v>
      </c>
      <c r="Q295" s="209">
        <v>0</v>
      </c>
      <c r="R295" s="209">
        <f aca="true" t="shared" si="2" ref="R295:R307">Q295*H295</f>
        <v>0</v>
      </c>
      <c r="S295" s="209">
        <v>0</v>
      </c>
      <c r="T295" s="210">
        <f aca="true" t="shared" si="3" ref="T295:T307">S295*H295</f>
        <v>0</v>
      </c>
      <c r="U295" s="33"/>
      <c r="V295" s="33"/>
      <c r="W295" s="33"/>
      <c r="X295" s="33"/>
      <c r="Y295" s="33"/>
      <c r="Z295" s="33"/>
      <c r="AA295" s="33"/>
      <c r="AB295" s="33"/>
      <c r="AC295" s="33"/>
      <c r="AD295" s="33"/>
      <c r="AE295" s="33"/>
      <c r="AR295" s="211" t="s">
        <v>350</v>
      </c>
      <c r="AT295" s="211" t="s">
        <v>324</v>
      </c>
      <c r="AU295" s="211" t="s">
        <v>84</v>
      </c>
      <c r="AY295" s="16" t="s">
        <v>161</v>
      </c>
      <c r="BE295" s="212">
        <f aca="true" t="shared" si="4" ref="BE295:BE307">IF(N295="základní",J295,0)</f>
        <v>0</v>
      </c>
      <c r="BF295" s="212">
        <f aca="true" t="shared" si="5" ref="BF295:BF307">IF(N295="snížená",J295,0)</f>
        <v>0</v>
      </c>
      <c r="BG295" s="212">
        <f aca="true" t="shared" si="6" ref="BG295:BG307">IF(N295="zákl. přenesená",J295,0)</f>
        <v>0</v>
      </c>
      <c r="BH295" s="212">
        <f aca="true" t="shared" si="7" ref="BH295:BH307">IF(N295="sníž. přenesená",J295,0)</f>
        <v>0</v>
      </c>
      <c r="BI295" s="212">
        <f aca="true" t="shared" si="8" ref="BI295:BI307">IF(N295="nulová",J295,0)</f>
        <v>0</v>
      </c>
      <c r="BJ295" s="16" t="s">
        <v>84</v>
      </c>
      <c r="BK295" s="212">
        <f aca="true" t="shared" si="9" ref="BK295:BK307">ROUND(I295*H295,2)</f>
        <v>0</v>
      </c>
      <c r="BL295" s="16" t="s">
        <v>204</v>
      </c>
      <c r="BM295" s="211" t="s">
        <v>611</v>
      </c>
    </row>
    <row r="296" spans="1:65" s="2" customFormat="1" ht="16.5" customHeight="1">
      <c r="A296" s="33"/>
      <c r="B296" s="34"/>
      <c r="C296" s="200" t="s">
        <v>612</v>
      </c>
      <c r="D296" s="200" t="s">
        <v>162</v>
      </c>
      <c r="E296" s="201" t="s">
        <v>613</v>
      </c>
      <c r="F296" s="202" t="s">
        <v>614</v>
      </c>
      <c r="G296" s="203" t="s">
        <v>615</v>
      </c>
      <c r="H296" s="204">
        <v>1</v>
      </c>
      <c r="I296" s="205"/>
      <c r="J296" s="206">
        <f t="shared" si="0"/>
        <v>0</v>
      </c>
      <c r="K296" s="202" t="s">
        <v>220</v>
      </c>
      <c r="L296" s="38"/>
      <c r="M296" s="207" t="s">
        <v>1</v>
      </c>
      <c r="N296" s="208" t="s">
        <v>42</v>
      </c>
      <c r="O296" s="70"/>
      <c r="P296" s="209">
        <f t="shared" si="1"/>
        <v>0</v>
      </c>
      <c r="Q296" s="209">
        <v>0</v>
      </c>
      <c r="R296" s="209">
        <f t="shared" si="2"/>
        <v>0</v>
      </c>
      <c r="S296" s="209">
        <v>0</v>
      </c>
      <c r="T296" s="210">
        <f t="shared" si="3"/>
        <v>0</v>
      </c>
      <c r="U296" s="33"/>
      <c r="V296" s="33"/>
      <c r="W296" s="33"/>
      <c r="X296" s="33"/>
      <c r="Y296" s="33"/>
      <c r="Z296" s="33"/>
      <c r="AA296" s="33"/>
      <c r="AB296" s="33"/>
      <c r="AC296" s="33"/>
      <c r="AD296" s="33"/>
      <c r="AE296" s="33"/>
      <c r="AR296" s="211" t="s">
        <v>204</v>
      </c>
      <c r="AT296" s="211" t="s">
        <v>162</v>
      </c>
      <c r="AU296" s="211" t="s">
        <v>84</v>
      </c>
      <c r="AY296" s="16" t="s">
        <v>161</v>
      </c>
      <c r="BE296" s="212">
        <f t="shared" si="4"/>
        <v>0</v>
      </c>
      <c r="BF296" s="212">
        <f t="shared" si="5"/>
        <v>0</v>
      </c>
      <c r="BG296" s="212">
        <f t="shared" si="6"/>
        <v>0</v>
      </c>
      <c r="BH296" s="212">
        <f t="shared" si="7"/>
        <v>0</v>
      </c>
      <c r="BI296" s="212">
        <f t="shared" si="8"/>
        <v>0</v>
      </c>
      <c r="BJ296" s="16" t="s">
        <v>84</v>
      </c>
      <c r="BK296" s="212">
        <f t="shared" si="9"/>
        <v>0</v>
      </c>
      <c r="BL296" s="16" t="s">
        <v>204</v>
      </c>
      <c r="BM296" s="211" t="s">
        <v>616</v>
      </c>
    </row>
    <row r="297" spans="1:65" s="2" customFormat="1" ht="16.5" customHeight="1">
      <c r="A297" s="33"/>
      <c r="B297" s="34"/>
      <c r="C297" s="200" t="s">
        <v>617</v>
      </c>
      <c r="D297" s="200" t="s">
        <v>162</v>
      </c>
      <c r="E297" s="201" t="s">
        <v>618</v>
      </c>
      <c r="F297" s="202" t="s">
        <v>619</v>
      </c>
      <c r="G297" s="203" t="s">
        <v>615</v>
      </c>
      <c r="H297" s="204">
        <v>1</v>
      </c>
      <c r="I297" s="205"/>
      <c r="J297" s="206">
        <f t="shared" si="0"/>
        <v>0</v>
      </c>
      <c r="K297" s="202" t="s">
        <v>220</v>
      </c>
      <c r="L297" s="38"/>
      <c r="M297" s="207" t="s">
        <v>1</v>
      </c>
      <c r="N297" s="208" t="s">
        <v>42</v>
      </c>
      <c r="O297" s="70"/>
      <c r="P297" s="209">
        <f t="shared" si="1"/>
        <v>0</v>
      </c>
      <c r="Q297" s="209">
        <v>0</v>
      </c>
      <c r="R297" s="209">
        <f t="shared" si="2"/>
        <v>0</v>
      </c>
      <c r="S297" s="209">
        <v>0</v>
      </c>
      <c r="T297" s="210">
        <f t="shared" si="3"/>
        <v>0</v>
      </c>
      <c r="U297" s="33"/>
      <c r="V297" s="33"/>
      <c r="W297" s="33"/>
      <c r="X297" s="33"/>
      <c r="Y297" s="33"/>
      <c r="Z297" s="33"/>
      <c r="AA297" s="33"/>
      <c r="AB297" s="33"/>
      <c r="AC297" s="33"/>
      <c r="AD297" s="33"/>
      <c r="AE297" s="33"/>
      <c r="AR297" s="211" t="s">
        <v>204</v>
      </c>
      <c r="AT297" s="211" t="s">
        <v>162</v>
      </c>
      <c r="AU297" s="211" t="s">
        <v>84</v>
      </c>
      <c r="AY297" s="16" t="s">
        <v>161</v>
      </c>
      <c r="BE297" s="212">
        <f t="shared" si="4"/>
        <v>0</v>
      </c>
      <c r="BF297" s="212">
        <f t="shared" si="5"/>
        <v>0</v>
      </c>
      <c r="BG297" s="212">
        <f t="shared" si="6"/>
        <v>0</v>
      </c>
      <c r="BH297" s="212">
        <f t="shared" si="7"/>
        <v>0</v>
      </c>
      <c r="BI297" s="212">
        <f t="shared" si="8"/>
        <v>0</v>
      </c>
      <c r="BJ297" s="16" t="s">
        <v>84</v>
      </c>
      <c r="BK297" s="212">
        <f t="shared" si="9"/>
        <v>0</v>
      </c>
      <c r="BL297" s="16" t="s">
        <v>204</v>
      </c>
      <c r="BM297" s="211" t="s">
        <v>620</v>
      </c>
    </row>
    <row r="298" spans="1:65" s="2" customFormat="1" ht="16.5" customHeight="1">
      <c r="A298" s="33"/>
      <c r="B298" s="34"/>
      <c r="C298" s="251" t="s">
        <v>621</v>
      </c>
      <c r="D298" s="251" t="s">
        <v>324</v>
      </c>
      <c r="E298" s="252" t="s">
        <v>622</v>
      </c>
      <c r="F298" s="253" t="s">
        <v>623</v>
      </c>
      <c r="G298" s="254" t="s">
        <v>415</v>
      </c>
      <c r="H298" s="255">
        <v>20</v>
      </c>
      <c r="I298" s="256"/>
      <c r="J298" s="257">
        <f t="shared" si="0"/>
        <v>0</v>
      </c>
      <c r="K298" s="253" t="s">
        <v>220</v>
      </c>
      <c r="L298" s="258"/>
      <c r="M298" s="259" t="s">
        <v>1</v>
      </c>
      <c r="N298" s="260" t="s">
        <v>42</v>
      </c>
      <c r="O298" s="70"/>
      <c r="P298" s="209">
        <f t="shared" si="1"/>
        <v>0</v>
      </c>
      <c r="Q298" s="209">
        <v>0</v>
      </c>
      <c r="R298" s="209">
        <f t="shared" si="2"/>
        <v>0</v>
      </c>
      <c r="S298" s="209">
        <v>0</v>
      </c>
      <c r="T298" s="210">
        <f t="shared" si="3"/>
        <v>0</v>
      </c>
      <c r="U298" s="33"/>
      <c r="V298" s="33"/>
      <c r="W298" s="33"/>
      <c r="X298" s="33"/>
      <c r="Y298" s="33"/>
      <c r="Z298" s="33"/>
      <c r="AA298" s="33"/>
      <c r="AB298" s="33"/>
      <c r="AC298" s="33"/>
      <c r="AD298" s="33"/>
      <c r="AE298" s="33"/>
      <c r="AR298" s="211" t="s">
        <v>350</v>
      </c>
      <c r="AT298" s="211" t="s">
        <v>324</v>
      </c>
      <c r="AU298" s="211" t="s">
        <v>84</v>
      </c>
      <c r="AY298" s="16" t="s">
        <v>161</v>
      </c>
      <c r="BE298" s="212">
        <f t="shared" si="4"/>
        <v>0</v>
      </c>
      <c r="BF298" s="212">
        <f t="shared" si="5"/>
        <v>0</v>
      </c>
      <c r="BG298" s="212">
        <f t="shared" si="6"/>
        <v>0</v>
      </c>
      <c r="BH298" s="212">
        <f t="shared" si="7"/>
        <v>0</v>
      </c>
      <c r="BI298" s="212">
        <f t="shared" si="8"/>
        <v>0</v>
      </c>
      <c r="BJ298" s="16" t="s">
        <v>84</v>
      </c>
      <c r="BK298" s="212">
        <f t="shared" si="9"/>
        <v>0</v>
      </c>
      <c r="BL298" s="16" t="s">
        <v>204</v>
      </c>
      <c r="BM298" s="211" t="s">
        <v>624</v>
      </c>
    </row>
    <row r="299" spans="1:65" s="2" customFormat="1" ht="16.5" customHeight="1">
      <c r="A299" s="33"/>
      <c r="B299" s="34"/>
      <c r="C299" s="251" t="s">
        <v>625</v>
      </c>
      <c r="D299" s="251" t="s">
        <v>324</v>
      </c>
      <c r="E299" s="252" t="s">
        <v>626</v>
      </c>
      <c r="F299" s="253" t="s">
        <v>627</v>
      </c>
      <c r="G299" s="254" t="s">
        <v>415</v>
      </c>
      <c r="H299" s="255">
        <v>7</v>
      </c>
      <c r="I299" s="256"/>
      <c r="J299" s="257">
        <f t="shared" si="0"/>
        <v>0</v>
      </c>
      <c r="K299" s="253" t="s">
        <v>220</v>
      </c>
      <c r="L299" s="258"/>
      <c r="M299" s="259" t="s">
        <v>1</v>
      </c>
      <c r="N299" s="260" t="s">
        <v>42</v>
      </c>
      <c r="O299" s="70"/>
      <c r="P299" s="209">
        <f t="shared" si="1"/>
        <v>0</v>
      </c>
      <c r="Q299" s="209">
        <v>0</v>
      </c>
      <c r="R299" s="209">
        <f t="shared" si="2"/>
        <v>0</v>
      </c>
      <c r="S299" s="209">
        <v>0</v>
      </c>
      <c r="T299" s="210">
        <f t="shared" si="3"/>
        <v>0</v>
      </c>
      <c r="U299" s="33"/>
      <c r="V299" s="33"/>
      <c r="W299" s="33"/>
      <c r="X299" s="33"/>
      <c r="Y299" s="33"/>
      <c r="Z299" s="33"/>
      <c r="AA299" s="33"/>
      <c r="AB299" s="33"/>
      <c r="AC299" s="33"/>
      <c r="AD299" s="33"/>
      <c r="AE299" s="33"/>
      <c r="AR299" s="211" t="s">
        <v>350</v>
      </c>
      <c r="AT299" s="211" t="s">
        <v>324</v>
      </c>
      <c r="AU299" s="211" t="s">
        <v>84</v>
      </c>
      <c r="AY299" s="16" t="s">
        <v>161</v>
      </c>
      <c r="BE299" s="212">
        <f t="shared" si="4"/>
        <v>0</v>
      </c>
      <c r="BF299" s="212">
        <f t="shared" si="5"/>
        <v>0</v>
      </c>
      <c r="BG299" s="212">
        <f t="shared" si="6"/>
        <v>0</v>
      </c>
      <c r="BH299" s="212">
        <f t="shared" si="7"/>
        <v>0</v>
      </c>
      <c r="BI299" s="212">
        <f t="shared" si="8"/>
        <v>0</v>
      </c>
      <c r="BJ299" s="16" t="s">
        <v>84</v>
      </c>
      <c r="BK299" s="212">
        <f t="shared" si="9"/>
        <v>0</v>
      </c>
      <c r="BL299" s="16" t="s">
        <v>204</v>
      </c>
      <c r="BM299" s="211" t="s">
        <v>628</v>
      </c>
    </row>
    <row r="300" spans="1:65" s="2" customFormat="1" ht="16.5" customHeight="1">
      <c r="A300" s="33"/>
      <c r="B300" s="34"/>
      <c r="C300" s="251" t="s">
        <v>629</v>
      </c>
      <c r="D300" s="251" t="s">
        <v>324</v>
      </c>
      <c r="E300" s="252" t="s">
        <v>630</v>
      </c>
      <c r="F300" s="253" t="s">
        <v>631</v>
      </c>
      <c r="G300" s="254" t="s">
        <v>415</v>
      </c>
      <c r="H300" s="255">
        <v>2</v>
      </c>
      <c r="I300" s="256"/>
      <c r="J300" s="257">
        <f t="shared" si="0"/>
        <v>0</v>
      </c>
      <c r="K300" s="253" t="s">
        <v>220</v>
      </c>
      <c r="L300" s="258"/>
      <c r="M300" s="259" t="s">
        <v>1</v>
      </c>
      <c r="N300" s="260" t="s">
        <v>42</v>
      </c>
      <c r="O300" s="70"/>
      <c r="P300" s="209">
        <f t="shared" si="1"/>
        <v>0</v>
      </c>
      <c r="Q300" s="209">
        <v>0</v>
      </c>
      <c r="R300" s="209">
        <f t="shared" si="2"/>
        <v>0</v>
      </c>
      <c r="S300" s="209">
        <v>0</v>
      </c>
      <c r="T300" s="210">
        <f t="shared" si="3"/>
        <v>0</v>
      </c>
      <c r="U300" s="33"/>
      <c r="V300" s="33"/>
      <c r="W300" s="33"/>
      <c r="X300" s="33"/>
      <c r="Y300" s="33"/>
      <c r="Z300" s="33"/>
      <c r="AA300" s="33"/>
      <c r="AB300" s="33"/>
      <c r="AC300" s="33"/>
      <c r="AD300" s="33"/>
      <c r="AE300" s="33"/>
      <c r="AR300" s="211" t="s">
        <v>350</v>
      </c>
      <c r="AT300" s="211" t="s">
        <v>324</v>
      </c>
      <c r="AU300" s="211" t="s">
        <v>84</v>
      </c>
      <c r="AY300" s="16" t="s">
        <v>161</v>
      </c>
      <c r="BE300" s="212">
        <f t="shared" si="4"/>
        <v>0</v>
      </c>
      <c r="BF300" s="212">
        <f t="shared" si="5"/>
        <v>0</v>
      </c>
      <c r="BG300" s="212">
        <f t="shared" si="6"/>
        <v>0</v>
      </c>
      <c r="BH300" s="212">
        <f t="shared" si="7"/>
        <v>0</v>
      </c>
      <c r="BI300" s="212">
        <f t="shared" si="8"/>
        <v>0</v>
      </c>
      <c r="BJ300" s="16" t="s">
        <v>84</v>
      </c>
      <c r="BK300" s="212">
        <f t="shared" si="9"/>
        <v>0</v>
      </c>
      <c r="BL300" s="16" t="s">
        <v>204</v>
      </c>
      <c r="BM300" s="211" t="s">
        <v>632</v>
      </c>
    </row>
    <row r="301" spans="1:65" s="2" customFormat="1" ht="16.5" customHeight="1">
      <c r="A301" s="33"/>
      <c r="B301" s="34"/>
      <c r="C301" s="251" t="s">
        <v>633</v>
      </c>
      <c r="D301" s="251" t="s">
        <v>324</v>
      </c>
      <c r="E301" s="252" t="s">
        <v>634</v>
      </c>
      <c r="F301" s="253" t="s">
        <v>635</v>
      </c>
      <c r="G301" s="254" t="s">
        <v>415</v>
      </c>
      <c r="H301" s="255">
        <v>2</v>
      </c>
      <c r="I301" s="256"/>
      <c r="J301" s="257">
        <f t="shared" si="0"/>
        <v>0</v>
      </c>
      <c r="K301" s="253" t="s">
        <v>220</v>
      </c>
      <c r="L301" s="258"/>
      <c r="M301" s="259" t="s">
        <v>1</v>
      </c>
      <c r="N301" s="260" t="s">
        <v>42</v>
      </c>
      <c r="O301" s="70"/>
      <c r="P301" s="209">
        <f t="shared" si="1"/>
        <v>0</v>
      </c>
      <c r="Q301" s="209">
        <v>0</v>
      </c>
      <c r="R301" s="209">
        <f t="shared" si="2"/>
        <v>0</v>
      </c>
      <c r="S301" s="209">
        <v>0</v>
      </c>
      <c r="T301" s="210">
        <f t="shared" si="3"/>
        <v>0</v>
      </c>
      <c r="U301" s="33"/>
      <c r="V301" s="33"/>
      <c r="W301" s="33"/>
      <c r="X301" s="33"/>
      <c r="Y301" s="33"/>
      <c r="Z301" s="33"/>
      <c r="AA301" s="33"/>
      <c r="AB301" s="33"/>
      <c r="AC301" s="33"/>
      <c r="AD301" s="33"/>
      <c r="AE301" s="33"/>
      <c r="AR301" s="211" t="s">
        <v>350</v>
      </c>
      <c r="AT301" s="211" t="s">
        <v>324</v>
      </c>
      <c r="AU301" s="211" t="s">
        <v>84</v>
      </c>
      <c r="AY301" s="16" t="s">
        <v>161</v>
      </c>
      <c r="BE301" s="212">
        <f t="shared" si="4"/>
        <v>0</v>
      </c>
      <c r="BF301" s="212">
        <f t="shared" si="5"/>
        <v>0</v>
      </c>
      <c r="BG301" s="212">
        <f t="shared" si="6"/>
        <v>0</v>
      </c>
      <c r="BH301" s="212">
        <f t="shared" si="7"/>
        <v>0</v>
      </c>
      <c r="BI301" s="212">
        <f t="shared" si="8"/>
        <v>0</v>
      </c>
      <c r="BJ301" s="16" t="s">
        <v>84</v>
      </c>
      <c r="BK301" s="212">
        <f t="shared" si="9"/>
        <v>0</v>
      </c>
      <c r="BL301" s="16" t="s">
        <v>204</v>
      </c>
      <c r="BM301" s="211" t="s">
        <v>636</v>
      </c>
    </row>
    <row r="302" spans="1:65" s="2" customFormat="1" ht="16.5" customHeight="1">
      <c r="A302" s="33"/>
      <c r="B302" s="34"/>
      <c r="C302" s="251" t="s">
        <v>637</v>
      </c>
      <c r="D302" s="251" t="s">
        <v>324</v>
      </c>
      <c r="E302" s="252" t="s">
        <v>638</v>
      </c>
      <c r="F302" s="253" t="s">
        <v>639</v>
      </c>
      <c r="G302" s="254" t="s">
        <v>415</v>
      </c>
      <c r="H302" s="255">
        <v>1</v>
      </c>
      <c r="I302" s="256"/>
      <c r="J302" s="257">
        <f t="shared" si="0"/>
        <v>0</v>
      </c>
      <c r="K302" s="253" t="s">
        <v>220</v>
      </c>
      <c r="L302" s="258"/>
      <c r="M302" s="259" t="s">
        <v>1</v>
      </c>
      <c r="N302" s="260" t="s">
        <v>42</v>
      </c>
      <c r="O302" s="70"/>
      <c r="P302" s="209">
        <f t="shared" si="1"/>
        <v>0</v>
      </c>
      <c r="Q302" s="209">
        <v>0</v>
      </c>
      <c r="R302" s="209">
        <f t="shared" si="2"/>
        <v>0</v>
      </c>
      <c r="S302" s="209">
        <v>0</v>
      </c>
      <c r="T302" s="210">
        <f t="shared" si="3"/>
        <v>0</v>
      </c>
      <c r="U302" s="33"/>
      <c r="V302" s="33"/>
      <c r="W302" s="33"/>
      <c r="X302" s="33"/>
      <c r="Y302" s="33"/>
      <c r="Z302" s="33"/>
      <c r="AA302" s="33"/>
      <c r="AB302" s="33"/>
      <c r="AC302" s="33"/>
      <c r="AD302" s="33"/>
      <c r="AE302" s="33"/>
      <c r="AR302" s="211" t="s">
        <v>350</v>
      </c>
      <c r="AT302" s="211" t="s">
        <v>324</v>
      </c>
      <c r="AU302" s="211" t="s">
        <v>84</v>
      </c>
      <c r="AY302" s="16" t="s">
        <v>161</v>
      </c>
      <c r="BE302" s="212">
        <f t="shared" si="4"/>
        <v>0</v>
      </c>
      <c r="BF302" s="212">
        <f t="shared" si="5"/>
        <v>0</v>
      </c>
      <c r="BG302" s="212">
        <f t="shared" si="6"/>
        <v>0</v>
      </c>
      <c r="BH302" s="212">
        <f t="shared" si="7"/>
        <v>0</v>
      </c>
      <c r="BI302" s="212">
        <f t="shared" si="8"/>
        <v>0</v>
      </c>
      <c r="BJ302" s="16" t="s">
        <v>84</v>
      </c>
      <c r="BK302" s="212">
        <f t="shared" si="9"/>
        <v>0</v>
      </c>
      <c r="BL302" s="16" t="s">
        <v>204</v>
      </c>
      <c r="BM302" s="211" t="s">
        <v>640</v>
      </c>
    </row>
    <row r="303" spans="1:65" s="2" customFormat="1" ht="16.5" customHeight="1">
      <c r="A303" s="33"/>
      <c r="B303" s="34"/>
      <c r="C303" s="251" t="s">
        <v>641</v>
      </c>
      <c r="D303" s="251" t="s">
        <v>324</v>
      </c>
      <c r="E303" s="252" t="s">
        <v>642</v>
      </c>
      <c r="F303" s="253" t="s">
        <v>643</v>
      </c>
      <c r="G303" s="254" t="s">
        <v>241</v>
      </c>
      <c r="H303" s="255">
        <v>141</v>
      </c>
      <c r="I303" s="256"/>
      <c r="J303" s="257">
        <f t="shared" si="0"/>
        <v>0</v>
      </c>
      <c r="K303" s="253" t="s">
        <v>220</v>
      </c>
      <c r="L303" s="258"/>
      <c r="M303" s="259" t="s">
        <v>1</v>
      </c>
      <c r="N303" s="260" t="s">
        <v>42</v>
      </c>
      <c r="O303" s="70"/>
      <c r="P303" s="209">
        <f t="shared" si="1"/>
        <v>0</v>
      </c>
      <c r="Q303" s="209">
        <v>0</v>
      </c>
      <c r="R303" s="209">
        <f t="shared" si="2"/>
        <v>0</v>
      </c>
      <c r="S303" s="209">
        <v>0</v>
      </c>
      <c r="T303" s="210">
        <f t="shared" si="3"/>
        <v>0</v>
      </c>
      <c r="U303" s="33"/>
      <c r="V303" s="33"/>
      <c r="W303" s="33"/>
      <c r="X303" s="33"/>
      <c r="Y303" s="33"/>
      <c r="Z303" s="33"/>
      <c r="AA303" s="33"/>
      <c r="AB303" s="33"/>
      <c r="AC303" s="33"/>
      <c r="AD303" s="33"/>
      <c r="AE303" s="33"/>
      <c r="AR303" s="211" t="s">
        <v>350</v>
      </c>
      <c r="AT303" s="211" t="s">
        <v>324</v>
      </c>
      <c r="AU303" s="211" t="s">
        <v>84</v>
      </c>
      <c r="AY303" s="16" t="s">
        <v>161</v>
      </c>
      <c r="BE303" s="212">
        <f t="shared" si="4"/>
        <v>0</v>
      </c>
      <c r="BF303" s="212">
        <f t="shared" si="5"/>
        <v>0</v>
      </c>
      <c r="BG303" s="212">
        <f t="shared" si="6"/>
        <v>0</v>
      </c>
      <c r="BH303" s="212">
        <f t="shared" si="7"/>
        <v>0</v>
      </c>
      <c r="BI303" s="212">
        <f t="shared" si="8"/>
        <v>0</v>
      </c>
      <c r="BJ303" s="16" t="s">
        <v>84</v>
      </c>
      <c r="BK303" s="212">
        <f t="shared" si="9"/>
        <v>0</v>
      </c>
      <c r="BL303" s="16" t="s">
        <v>204</v>
      </c>
      <c r="BM303" s="211" t="s">
        <v>644</v>
      </c>
    </row>
    <row r="304" spans="1:65" s="2" customFormat="1" ht="16.5" customHeight="1">
      <c r="A304" s="33"/>
      <c r="B304" s="34"/>
      <c r="C304" s="251" t="s">
        <v>645</v>
      </c>
      <c r="D304" s="251" t="s">
        <v>324</v>
      </c>
      <c r="E304" s="252" t="s">
        <v>646</v>
      </c>
      <c r="F304" s="253" t="s">
        <v>647</v>
      </c>
      <c r="G304" s="254" t="s">
        <v>415</v>
      </c>
      <c r="H304" s="255">
        <v>2</v>
      </c>
      <c r="I304" s="256"/>
      <c r="J304" s="257">
        <f t="shared" si="0"/>
        <v>0</v>
      </c>
      <c r="K304" s="253" t="s">
        <v>220</v>
      </c>
      <c r="L304" s="258"/>
      <c r="M304" s="259" t="s">
        <v>1</v>
      </c>
      <c r="N304" s="260" t="s">
        <v>42</v>
      </c>
      <c r="O304" s="70"/>
      <c r="P304" s="209">
        <f t="shared" si="1"/>
        <v>0</v>
      </c>
      <c r="Q304" s="209">
        <v>0</v>
      </c>
      <c r="R304" s="209">
        <f t="shared" si="2"/>
        <v>0</v>
      </c>
      <c r="S304" s="209">
        <v>0</v>
      </c>
      <c r="T304" s="210">
        <f t="shared" si="3"/>
        <v>0</v>
      </c>
      <c r="U304" s="33"/>
      <c r="V304" s="33"/>
      <c r="W304" s="33"/>
      <c r="X304" s="33"/>
      <c r="Y304" s="33"/>
      <c r="Z304" s="33"/>
      <c r="AA304" s="33"/>
      <c r="AB304" s="33"/>
      <c r="AC304" s="33"/>
      <c r="AD304" s="33"/>
      <c r="AE304" s="33"/>
      <c r="AR304" s="211" t="s">
        <v>350</v>
      </c>
      <c r="AT304" s="211" t="s">
        <v>324</v>
      </c>
      <c r="AU304" s="211" t="s">
        <v>84</v>
      </c>
      <c r="AY304" s="16" t="s">
        <v>161</v>
      </c>
      <c r="BE304" s="212">
        <f t="shared" si="4"/>
        <v>0</v>
      </c>
      <c r="BF304" s="212">
        <f t="shared" si="5"/>
        <v>0</v>
      </c>
      <c r="BG304" s="212">
        <f t="shared" si="6"/>
        <v>0</v>
      </c>
      <c r="BH304" s="212">
        <f t="shared" si="7"/>
        <v>0</v>
      </c>
      <c r="BI304" s="212">
        <f t="shared" si="8"/>
        <v>0</v>
      </c>
      <c r="BJ304" s="16" t="s">
        <v>84</v>
      </c>
      <c r="BK304" s="212">
        <f t="shared" si="9"/>
        <v>0</v>
      </c>
      <c r="BL304" s="16" t="s">
        <v>204</v>
      </c>
      <c r="BM304" s="211" t="s">
        <v>648</v>
      </c>
    </row>
    <row r="305" spans="1:65" s="2" customFormat="1" ht="16.5" customHeight="1">
      <c r="A305" s="33"/>
      <c r="B305" s="34"/>
      <c r="C305" s="251" t="s">
        <v>649</v>
      </c>
      <c r="D305" s="251" t="s">
        <v>324</v>
      </c>
      <c r="E305" s="252" t="s">
        <v>650</v>
      </c>
      <c r="F305" s="253" t="s">
        <v>651</v>
      </c>
      <c r="G305" s="254" t="s">
        <v>415</v>
      </c>
      <c r="H305" s="255">
        <v>2</v>
      </c>
      <c r="I305" s="256"/>
      <c r="J305" s="257">
        <f t="shared" si="0"/>
        <v>0</v>
      </c>
      <c r="K305" s="253" t="s">
        <v>220</v>
      </c>
      <c r="L305" s="258"/>
      <c r="M305" s="259" t="s">
        <v>1</v>
      </c>
      <c r="N305" s="260" t="s">
        <v>42</v>
      </c>
      <c r="O305" s="70"/>
      <c r="P305" s="209">
        <f t="shared" si="1"/>
        <v>0</v>
      </c>
      <c r="Q305" s="209">
        <v>0</v>
      </c>
      <c r="R305" s="209">
        <f t="shared" si="2"/>
        <v>0</v>
      </c>
      <c r="S305" s="209">
        <v>0</v>
      </c>
      <c r="T305" s="210">
        <f t="shared" si="3"/>
        <v>0</v>
      </c>
      <c r="U305" s="33"/>
      <c r="V305" s="33"/>
      <c r="W305" s="33"/>
      <c r="X305" s="33"/>
      <c r="Y305" s="33"/>
      <c r="Z305" s="33"/>
      <c r="AA305" s="33"/>
      <c r="AB305" s="33"/>
      <c r="AC305" s="33"/>
      <c r="AD305" s="33"/>
      <c r="AE305" s="33"/>
      <c r="AR305" s="211" t="s">
        <v>350</v>
      </c>
      <c r="AT305" s="211" t="s">
        <v>324</v>
      </c>
      <c r="AU305" s="211" t="s">
        <v>84</v>
      </c>
      <c r="AY305" s="16" t="s">
        <v>161</v>
      </c>
      <c r="BE305" s="212">
        <f t="shared" si="4"/>
        <v>0</v>
      </c>
      <c r="BF305" s="212">
        <f t="shared" si="5"/>
        <v>0</v>
      </c>
      <c r="BG305" s="212">
        <f t="shared" si="6"/>
        <v>0</v>
      </c>
      <c r="BH305" s="212">
        <f t="shared" si="7"/>
        <v>0</v>
      </c>
      <c r="BI305" s="212">
        <f t="shared" si="8"/>
        <v>0</v>
      </c>
      <c r="BJ305" s="16" t="s">
        <v>84</v>
      </c>
      <c r="BK305" s="212">
        <f t="shared" si="9"/>
        <v>0</v>
      </c>
      <c r="BL305" s="16" t="s">
        <v>204</v>
      </c>
      <c r="BM305" s="211" t="s">
        <v>652</v>
      </c>
    </row>
    <row r="306" spans="1:65" s="2" customFormat="1" ht="16.5" customHeight="1">
      <c r="A306" s="33"/>
      <c r="B306" s="34"/>
      <c r="C306" s="251" t="s">
        <v>653</v>
      </c>
      <c r="D306" s="251" t="s">
        <v>324</v>
      </c>
      <c r="E306" s="252" t="s">
        <v>654</v>
      </c>
      <c r="F306" s="253" t="s">
        <v>655</v>
      </c>
      <c r="G306" s="254" t="s">
        <v>415</v>
      </c>
      <c r="H306" s="255">
        <v>2</v>
      </c>
      <c r="I306" s="256"/>
      <c r="J306" s="257">
        <f t="shared" si="0"/>
        <v>0</v>
      </c>
      <c r="K306" s="253" t="s">
        <v>220</v>
      </c>
      <c r="L306" s="258"/>
      <c r="M306" s="259" t="s">
        <v>1</v>
      </c>
      <c r="N306" s="260" t="s">
        <v>42</v>
      </c>
      <c r="O306" s="70"/>
      <c r="P306" s="209">
        <f t="shared" si="1"/>
        <v>0</v>
      </c>
      <c r="Q306" s="209">
        <v>0</v>
      </c>
      <c r="R306" s="209">
        <f t="shared" si="2"/>
        <v>0</v>
      </c>
      <c r="S306" s="209">
        <v>0</v>
      </c>
      <c r="T306" s="210">
        <f t="shared" si="3"/>
        <v>0</v>
      </c>
      <c r="U306" s="33"/>
      <c r="V306" s="33"/>
      <c r="W306" s="33"/>
      <c r="X306" s="33"/>
      <c r="Y306" s="33"/>
      <c r="Z306" s="33"/>
      <c r="AA306" s="33"/>
      <c r="AB306" s="33"/>
      <c r="AC306" s="33"/>
      <c r="AD306" s="33"/>
      <c r="AE306" s="33"/>
      <c r="AR306" s="211" t="s">
        <v>350</v>
      </c>
      <c r="AT306" s="211" t="s">
        <v>324</v>
      </c>
      <c r="AU306" s="211" t="s">
        <v>84</v>
      </c>
      <c r="AY306" s="16" t="s">
        <v>161</v>
      </c>
      <c r="BE306" s="212">
        <f t="shared" si="4"/>
        <v>0</v>
      </c>
      <c r="BF306" s="212">
        <f t="shared" si="5"/>
        <v>0</v>
      </c>
      <c r="BG306" s="212">
        <f t="shared" si="6"/>
        <v>0</v>
      </c>
      <c r="BH306" s="212">
        <f t="shared" si="7"/>
        <v>0</v>
      </c>
      <c r="BI306" s="212">
        <f t="shared" si="8"/>
        <v>0</v>
      </c>
      <c r="BJ306" s="16" t="s">
        <v>84</v>
      </c>
      <c r="BK306" s="212">
        <f t="shared" si="9"/>
        <v>0</v>
      </c>
      <c r="BL306" s="16" t="s">
        <v>204</v>
      </c>
      <c r="BM306" s="211" t="s">
        <v>656</v>
      </c>
    </row>
    <row r="307" spans="1:65" s="2" customFormat="1" ht="24" customHeight="1">
      <c r="A307" s="33"/>
      <c r="B307" s="34"/>
      <c r="C307" s="200" t="s">
        <v>657</v>
      </c>
      <c r="D307" s="200" t="s">
        <v>162</v>
      </c>
      <c r="E307" s="201" t="s">
        <v>658</v>
      </c>
      <c r="F307" s="202" t="s">
        <v>659</v>
      </c>
      <c r="G307" s="203" t="s">
        <v>373</v>
      </c>
      <c r="H307" s="264"/>
      <c r="I307" s="205"/>
      <c r="J307" s="206">
        <f t="shared" si="0"/>
        <v>0</v>
      </c>
      <c r="K307" s="202" t="s">
        <v>166</v>
      </c>
      <c r="L307" s="38"/>
      <c r="M307" s="207" t="s">
        <v>1</v>
      </c>
      <c r="N307" s="208" t="s">
        <v>42</v>
      </c>
      <c r="O307" s="70"/>
      <c r="P307" s="209">
        <f t="shared" si="1"/>
        <v>0</v>
      </c>
      <c r="Q307" s="209">
        <v>0</v>
      </c>
      <c r="R307" s="209">
        <f t="shared" si="2"/>
        <v>0</v>
      </c>
      <c r="S307" s="209">
        <v>0</v>
      </c>
      <c r="T307" s="210">
        <f t="shared" si="3"/>
        <v>0</v>
      </c>
      <c r="U307" s="33"/>
      <c r="V307" s="33"/>
      <c r="W307" s="33"/>
      <c r="X307" s="33"/>
      <c r="Y307" s="33"/>
      <c r="Z307" s="33"/>
      <c r="AA307" s="33"/>
      <c r="AB307" s="33"/>
      <c r="AC307" s="33"/>
      <c r="AD307" s="33"/>
      <c r="AE307" s="33"/>
      <c r="AR307" s="211" t="s">
        <v>204</v>
      </c>
      <c r="AT307" s="211" t="s">
        <v>162</v>
      </c>
      <c r="AU307" s="211" t="s">
        <v>84</v>
      </c>
      <c r="AY307" s="16" t="s">
        <v>161</v>
      </c>
      <c r="BE307" s="212">
        <f t="shared" si="4"/>
        <v>0</v>
      </c>
      <c r="BF307" s="212">
        <f t="shared" si="5"/>
        <v>0</v>
      </c>
      <c r="BG307" s="212">
        <f t="shared" si="6"/>
        <v>0</v>
      </c>
      <c r="BH307" s="212">
        <f t="shared" si="7"/>
        <v>0</v>
      </c>
      <c r="BI307" s="212">
        <f t="shared" si="8"/>
        <v>0</v>
      </c>
      <c r="BJ307" s="16" t="s">
        <v>84</v>
      </c>
      <c r="BK307" s="212">
        <f t="shared" si="9"/>
        <v>0</v>
      </c>
      <c r="BL307" s="16" t="s">
        <v>204</v>
      </c>
      <c r="BM307" s="211" t="s">
        <v>660</v>
      </c>
    </row>
    <row r="308" spans="2:63" s="11" customFormat="1" ht="25.95" customHeight="1">
      <c r="B308" s="186"/>
      <c r="C308" s="187"/>
      <c r="D308" s="188" t="s">
        <v>76</v>
      </c>
      <c r="E308" s="189" t="s">
        <v>661</v>
      </c>
      <c r="F308" s="189" t="s">
        <v>662</v>
      </c>
      <c r="G308" s="187"/>
      <c r="H308" s="187"/>
      <c r="I308" s="190"/>
      <c r="J308" s="191">
        <f>BK308</f>
        <v>0</v>
      </c>
      <c r="K308" s="187"/>
      <c r="L308" s="192"/>
      <c r="M308" s="193"/>
      <c r="N308" s="194"/>
      <c r="O308" s="194"/>
      <c r="P308" s="195">
        <f>P309</f>
        <v>0</v>
      </c>
      <c r="Q308" s="194"/>
      <c r="R308" s="195">
        <f>R309</f>
        <v>0</v>
      </c>
      <c r="S308" s="194"/>
      <c r="T308" s="196">
        <f>T309</f>
        <v>0</v>
      </c>
      <c r="AR308" s="197" t="s">
        <v>167</v>
      </c>
      <c r="AT308" s="198" t="s">
        <v>76</v>
      </c>
      <c r="AU308" s="198" t="s">
        <v>77</v>
      </c>
      <c r="AY308" s="197" t="s">
        <v>161</v>
      </c>
      <c r="BK308" s="199">
        <f>BK309</f>
        <v>0</v>
      </c>
    </row>
    <row r="309" spans="1:65" s="2" customFormat="1" ht="36" customHeight="1">
      <c r="A309" s="33"/>
      <c r="B309" s="34"/>
      <c r="C309" s="200" t="s">
        <v>663</v>
      </c>
      <c r="D309" s="200" t="s">
        <v>162</v>
      </c>
      <c r="E309" s="201" t="s">
        <v>664</v>
      </c>
      <c r="F309" s="202" t="s">
        <v>665</v>
      </c>
      <c r="G309" s="203" t="s">
        <v>219</v>
      </c>
      <c r="H309" s="204">
        <v>1</v>
      </c>
      <c r="I309" s="205"/>
      <c r="J309" s="206">
        <f>ROUND(I309*H309,2)</f>
        <v>0</v>
      </c>
      <c r="K309" s="202" t="s">
        <v>220</v>
      </c>
      <c r="L309" s="38"/>
      <c r="M309" s="246" t="s">
        <v>1</v>
      </c>
      <c r="N309" s="247" t="s">
        <v>42</v>
      </c>
      <c r="O309" s="248"/>
      <c r="P309" s="249">
        <f>O309*H309</f>
        <v>0</v>
      </c>
      <c r="Q309" s="249">
        <v>0</v>
      </c>
      <c r="R309" s="249">
        <f>Q309*H309</f>
        <v>0</v>
      </c>
      <c r="S309" s="249">
        <v>0</v>
      </c>
      <c r="T309" s="250">
        <f>S309*H309</f>
        <v>0</v>
      </c>
      <c r="U309" s="33"/>
      <c r="V309" s="33"/>
      <c r="W309" s="33"/>
      <c r="X309" s="33"/>
      <c r="Y309" s="33"/>
      <c r="Z309" s="33"/>
      <c r="AA309" s="33"/>
      <c r="AB309" s="33"/>
      <c r="AC309" s="33"/>
      <c r="AD309" s="33"/>
      <c r="AE309" s="33"/>
      <c r="AR309" s="211" t="s">
        <v>666</v>
      </c>
      <c r="AT309" s="211" t="s">
        <v>162</v>
      </c>
      <c r="AU309" s="211" t="s">
        <v>84</v>
      </c>
      <c r="AY309" s="16" t="s">
        <v>161</v>
      </c>
      <c r="BE309" s="212">
        <f>IF(N309="základní",J309,0)</f>
        <v>0</v>
      </c>
      <c r="BF309" s="212">
        <f>IF(N309="snížená",J309,0)</f>
        <v>0</v>
      </c>
      <c r="BG309" s="212">
        <f>IF(N309="zákl. přenesená",J309,0)</f>
        <v>0</v>
      </c>
      <c r="BH309" s="212">
        <f>IF(N309="sníž. přenesená",J309,0)</f>
        <v>0</v>
      </c>
      <c r="BI309" s="212">
        <f>IF(N309="nulová",J309,0)</f>
        <v>0</v>
      </c>
      <c r="BJ309" s="16" t="s">
        <v>84</v>
      </c>
      <c r="BK309" s="212">
        <f>ROUND(I309*H309,2)</f>
        <v>0</v>
      </c>
      <c r="BL309" s="16" t="s">
        <v>666</v>
      </c>
      <c r="BM309" s="211" t="s">
        <v>667</v>
      </c>
    </row>
    <row r="310" spans="1:31" s="2" customFormat="1" ht="6.9" customHeight="1">
      <c r="A310" s="33"/>
      <c r="B310" s="53"/>
      <c r="C310" s="54"/>
      <c r="D310" s="54"/>
      <c r="E310" s="54"/>
      <c r="F310" s="54"/>
      <c r="G310" s="54"/>
      <c r="H310" s="54"/>
      <c r="I310" s="158"/>
      <c r="J310" s="54"/>
      <c r="K310" s="54"/>
      <c r="L310" s="38"/>
      <c r="M310" s="33"/>
      <c r="O310" s="33"/>
      <c r="P310" s="33"/>
      <c r="Q310" s="33"/>
      <c r="R310" s="33"/>
      <c r="S310" s="33"/>
      <c r="T310" s="33"/>
      <c r="U310" s="33"/>
      <c r="V310" s="33"/>
      <c r="W310" s="33"/>
      <c r="X310" s="33"/>
      <c r="Y310" s="33"/>
      <c r="Z310" s="33"/>
      <c r="AA310" s="33"/>
      <c r="AB310" s="33"/>
      <c r="AC310" s="33"/>
      <c r="AD310" s="33"/>
      <c r="AE310" s="33"/>
    </row>
  </sheetData>
  <sheetProtection password="8614" sheet="1" objects="1" scenarios="1" formatColumns="0" formatRows="0" autoFilter="0"/>
  <autoFilter ref="C130:K309"/>
  <mergeCells count="12">
    <mergeCell ref="E123:H123"/>
    <mergeCell ref="L2:V2"/>
    <mergeCell ref="E85:H85"/>
    <mergeCell ref="E87:H87"/>
    <mergeCell ref="E89:H89"/>
    <mergeCell ref="E119:H119"/>
    <mergeCell ref="E121:H12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97</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668</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ROUND(J122,2)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ROUND((SUM(BE122:BE180)),2)</f>
        <v>0</v>
      </c>
      <c r="G33" s="33"/>
      <c r="H33" s="33"/>
      <c r="I33" s="137">
        <v>0.21</v>
      </c>
      <c r="J33" s="136">
        <f>ROUND(((SUM(BE122:BE180))*I33),2)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ROUND((SUM(BF122:BF180)),2)</f>
        <v>0</v>
      </c>
      <c r="G34" s="33"/>
      <c r="H34" s="33"/>
      <c r="I34" s="137">
        <v>0.15</v>
      </c>
      <c r="J34" s="136">
        <f>ROUND(((SUM(BF122:BF180))*I34),2)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ROUND((SUM(BG122:BG180)),2)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ROUND((SUM(BH122:BH180)),2)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ROUND((SUM(BI122:BI180)),2)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101 - Ocelové konstrukce</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J122</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314</v>
      </c>
      <c r="E97" s="170"/>
      <c r="F97" s="170"/>
      <c r="G97" s="170"/>
      <c r="H97" s="170"/>
      <c r="I97" s="171"/>
      <c r="J97" s="172">
        <f>J123</f>
        <v>0</v>
      </c>
      <c r="K97" s="168"/>
      <c r="L97" s="173"/>
    </row>
    <row r="98" spans="2:12" s="9" customFormat="1" ht="24.9" customHeight="1">
      <c r="B98" s="167"/>
      <c r="C98" s="168"/>
      <c r="D98" s="169" t="s">
        <v>136</v>
      </c>
      <c r="E98" s="170"/>
      <c r="F98" s="170"/>
      <c r="G98" s="170"/>
      <c r="H98" s="170"/>
      <c r="I98" s="171"/>
      <c r="J98" s="172">
        <f>J146</f>
        <v>0</v>
      </c>
      <c r="K98" s="168"/>
      <c r="L98" s="173"/>
    </row>
    <row r="99" spans="2:12" s="9" customFormat="1" ht="24.9" customHeight="1">
      <c r="B99" s="167"/>
      <c r="C99" s="168"/>
      <c r="D99" s="169" t="s">
        <v>315</v>
      </c>
      <c r="E99" s="170"/>
      <c r="F99" s="170"/>
      <c r="G99" s="170"/>
      <c r="H99" s="170"/>
      <c r="I99" s="171"/>
      <c r="J99" s="172">
        <f>J151</f>
        <v>0</v>
      </c>
      <c r="K99" s="168"/>
      <c r="L99" s="173"/>
    </row>
    <row r="100" spans="2:12" s="9" customFormat="1" ht="24.9" customHeight="1">
      <c r="B100" s="167"/>
      <c r="C100" s="168"/>
      <c r="D100" s="169" t="s">
        <v>669</v>
      </c>
      <c r="E100" s="170"/>
      <c r="F100" s="170"/>
      <c r="G100" s="170"/>
      <c r="H100" s="170"/>
      <c r="I100" s="171"/>
      <c r="J100" s="172">
        <f>J153</f>
        <v>0</v>
      </c>
      <c r="K100" s="168"/>
      <c r="L100" s="173"/>
    </row>
    <row r="101" spans="2:12" s="9" customFormat="1" ht="24.9" customHeight="1">
      <c r="B101" s="167"/>
      <c r="C101" s="168"/>
      <c r="D101" s="169" t="s">
        <v>145</v>
      </c>
      <c r="E101" s="170"/>
      <c r="F101" s="170"/>
      <c r="G101" s="170"/>
      <c r="H101" s="170"/>
      <c r="I101" s="171"/>
      <c r="J101" s="172">
        <f>J168</f>
        <v>0</v>
      </c>
      <c r="K101" s="168"/>
      <c r="L101" s="173"/>
    </row>
    <row r="102" spans="2:12" s="9" customFormat="1" ht="24.9" customHeight="1">
      <c r="B102" s="167"/>
      <c r="C102" s="168"/>
      <c r="D102" s="169" t="s">
        <v>670</v>
      </c>
      <c r="E102" s="170"/>
      <c r="F102" s="170"/>
      <c r="G102" s="170"/>
      <c r="H102" s="170"/>
      <c r="I102" s="171"/>
      <c r="J102" s="172">
        <f>J176</f>
        <v>0</v>
      </c>
      <c r="K102" s="168"/>
      <c r="L102" s="173"/>
    </row>
    <row r="103" spans="1:31" s="2" customFormat="1" ht="21.75" customHeight="1">
      <c r="A103" s="33"/>
      <c r="B103" s="34"/>
      <c r="C103" s="35"/>
      <c r="D103" s="35"/>
      <c r="E103" s="35"/>
      <c r="F103" s="35"/>
      <c r="G103" s="35"/>
      <c r="H103" s="35"/>
      <c r="I103" s="122"/>
      <c r="J103" s="35"/>
      <c r="K103" s="35"/>
      <c r="L103" s="50"/>
      <c r="S103" s="33"/>
      <c r="T103" s="33"/>
      <c r="U103" s="33"/>
      <c r="V103" s="33"/>
      <c r="W103" s="33"/>
      <c r="X103" s="33"/>
      <c r="Y103" s="33"/>
      <c r="Z103" s="33"/>
      <c r="AA103" s="33"/>
      <c r="AB103" s="33"/>
      <c r="AC103" s="33"/>
      <c r="AD103" s="33"/>
      <c r="AE103" s="33"/>
    </row>
    <row r="104" spans="1:31" s="2" customFormat="1" ht="6.9" customHeight="1">
      <c r="A104" s="33"/>
      <c r="B104" s="53"/>
      <c r="C104" s="54"/>
      <c r="D104" s="54"/>
      <c r="E104" s="54"/>
      <c r="F104" s="54"/>
      <c r="G104" s="54"/>
      <c r="H104" s="54"/>
      <c r="I104" s="158"/>
      <c r="J104" s="54"/>
      <c r="K104" s="54"/>
      <c r="L104" s="50"/>
      <c r="S104" s="33"/>
      <c r="T104" s="33"/>
      <c r="U104" s="33"/>
      <c r="V104" s="33"/>
      <c r="W104" s="33"/>
      <c r="X104" s="33"/>
      <c r="Y104" s="33"/>
      <c r="Z104" s="33"/>
      <c r="AA104" s="33"/>
      <c r="AB104" s="33"/>
      <c r="AC104" s="33"/>
      <c r="AD104" s="33"/>
      <c r="AE104" s="33"/>
    </row>
    <row r="108" spans="1:31" s="2" customFormat="1" ht="6.9" customHeight="1">
      <c r="A108" s="33"/>
      <c r="B108" s="55"/>
      <c r="C108" s="56"/>
      <c r="D108" s="56"/>
      <c r="E108" s="56"/>
      <c r="F108" s="56"/>
      <c r="G108" s="56"/>
      <c r="H108" s="56"/>
      <c r="I108" s="161"/>
      <c r="J108" s="56"/>
      <c r="K108" s="56"/>
      <c r="L108" s="50"/>
      <c r="S108" s="33"/>
      <c r="T108" s="33"/>
      <c r="U108" s="33"/>
      <c r="V108" s="33"/>
      <c r="W108" s="33"/>
      <c r="X108" s="33"/>
      <c r="Y108" s="33"/>
      <c r="Z108" s="33"/>
      <c r="AA108" s="33"/>
      <c r="AB108" s="33"/>
      <c r="AC108" s="33"/>
      <c r="AD108" s="33"/>
      <c r="AE108" s="33"/>
    </row>
    <row r="109" spans="1:31" s="2" customFormat="1" ht="24.9" customHeight="1">
      <c r="A109" s="33"/>
      <c r="B109" s="34"/>
      <c r="C109" s="22" t="s">
        <v>146</v>
      </c>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6.9" customHeight="1">
      <c r="A110" s="33"/>
      <c r="B110" s="34"/>
      <c r="C110" s="35"/>
      <c r="D110" s="35"/>
      <c r="E110" s="35"/>
      <c r="F110" s="35"/>
      <c r="G110" s="35"/>
      <c r="H110" s="35"/>
      <c r="I110" s="122"/>
      <c r="J110" s="35"/>
      <c r="K110" s="35"/>
      <c r="L110" s="50"/>
      <c r="S110" s="33"/>
      <c r="T110" s="33"/>
      <c r="U110" s="33"/>
      <c r="V110" s="33"/>
      <c r="W110" s="33"/>
      <c r="X110" s="33"/>
      <c r="Y110" s="33"/>
      <c r="Z110" s="33"/>
      <c r="AA110" s="33"/>
      <c r="AB110" s="33"/>
      <c r="AC110" s="33"/>
      <c r="AD110" s="33"/>
      <c r="AE110" s="33"/>
    </row>
    <row r="111" spans="1:31" s="2" customFormat="1" ht="12" customHeight="1">
      <c r="A111" s="33"/>
      <c r="B111" s="34"/>
      <c r="C111" s="28" t="s">
        <v>17</v>
      </c>
      <c r="D111" s="35"/>
      <c r="E111" s="35"/>
      <c r="F111" s="35"/>
      <c r="G111" s="35"/>
      <c r="H111" s="35"/>
      <c r="I111" s="122"/>
      <c r="J111" s="35"/>
      <c r="K111" s="35"/>
      <c r="L111" s="50"/>
      <c r="S111" s="33"/>
      <c r="T111" s="33"/>
      <c r="U111" s="33"/>
      <c r="V111" s="33"/>
      <c r="W111" s="33"/>
      <c r="X111" s="33"/>
      <c r="Y111" s="33"/>
      <c r="Z111" s="33"/>
      <c r="AA111" s="33"/>
      <c r="AB111" s="33"/>
      <c r="AC111" s="33"/>
      <c r="AD111" s="33"/>
      <c r="AE111" s="33"/>
    </row>
    <row r="112" spans="1:31" s="2" customFormat="1" ht="16.5" customHeight="1">
      <c r="A112" s="33"/>
      <c r="B112" s="34"/>
      <c r="C112" s="35"/>
      <c r="D112" s="35"/>
      <c r="E112" s="317" t="str">
        <f>E7</f>
        <v>REKONSTRUKCE STŘECHY ZIMNÍHO STADIONU V NOVÉM JIČÍNĚ</v>
      </c>
      <c r="F112" s="318"/>
      <c r="G112" s="318"/>
      <c r="H112" s="318"/>
      <c r="I112" s="122"/>
      <c r="J112" s="35"/>
      <c r="K112" s="35"/>
      <c r="L112" s="50"/>
      <c r="S112" s="33"/>
      <c r="T112" s="33"/>
      <c r="U112" s="33"/>
      <c r="V112" s="33"/>
      <c r="W112" s="33"/>
      <c r="X112" s="33"/>
      <c r="Y112" s="33"/>
      <c r="Z112" s="33"/>
      <c r="AA112" s="33"/>
      <c r="AB112" s="33"/>
      <c r="AC112" s="33"/>
      <c r="AD112" s="33"/>
      <c r="AE112" s="33"/>
    </row>
    <row r="113" spans="1:31" s="2" customFormat="1" ht="12" customHeight="1">
      <c r="A113" s="33"/>
      <c r="B113" s="34"/>
      <c r="C113" s="28" t="s">
        <v>127</v>
      </c>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16.5" customHeight="1">
      <c r="A114" s="33"/>
      <c r="B114" s="34"/>
      <c r="C114" s="35"/>
      <c r="D114" s="35"/>
      <c r="E114" s="300" t="str">
        <f>E9</f>
        <v>101 - Ocelové konstrukce</v>
      </c>
      <c r="F114" s="316"/>
      <c r="G114" s="316"/>
      <c r="H114" s="316"/>
      <c r="I114" s="122"/>
      <c r="J114" s="35"/>
      <c r="K114" s="35"/>
      <c r="L114" s="50"/>
      <c r="S114" s="33"/>
      <c r="T114" s="33"/>
      <c r="U114" s="33"/>
      <c r="V114" s="33"/>
      <c r="W114" s="33"/>
      <c r="X114" s="33"/>
      <c r="Y114" s="33"/>
      <c r="Z114" s="33"/>
      <c r="AA114" s="33"/>
      <c r="AB114" s="33"/>
      <c r="AC114" s="33"/>
      <c r="AD114" s="33"/>
      <c r="AE114" s="33"/>
    </row>
    <row r="115" spans="1:31" s="2" customFormat="1" ht="6.9" customHeight="1">
      <c r="A115" s="33"/>
      <c r="B115" s="34"/>
      <c r="C115" s="35"/>
      <c r="D115" s="35"/>
      <c r="E115" s="35"/>
      <c r="F115" s="35"/>
      <c r="G115" s="35"/>
      <c r="H115" s="35"/>
      <c r="I115" s="122"/>
      <c r="J115" s="35"/>
      <c r="K115" s="35"/>
      <c r="L115" s="50"/>
      <c r="S115" s="33"/>
      <c r="T115" s="33"/>
      <c r="U115" s="33"/>
      <c r="V115" s="33"/>
      <c r="W115" s="33"/>
      <c r="X115" s="33"/>
      <c r="Y115" s="33"/>
      <c r="Z115" s="33"/>
      <c r="AA115" s="33"/>
      <c r="AB115" s="33"/>
      <c r="AC115" s="33"/>
      <c r="AD115" s="33"/>
      <c r="AE115" s="33"/>
    </row>
    <row r="116" spans="1:31" s="2" customFormat="1" ht="12" customHeight="1">
      <c r="A116" s="33"/>
      <c r="B116" s="34"/>
      <c r="C116" s="28" t="s">
        <v>21</v>
      </c>
      <c r="D116" s="35"/>
      <c r="E116" s="35"/>
      <c r="F116" s="26" t="str">
        <f>F12</f>
        <v xml:space="preserve"> </v>
      </c>
      <c r="G116" s="35"/>
      <c r="H116" s="35"/>
      <c r="I116" s="123" t="s">
        <v>23</v>
      </c>
      <c r="J116" s="65" t="str">
        <f>IF(J12="","",J12)</f>
        <v>11. 9. 2019</v>
      </c>
      <c r="K116" s="35"/>
      <c r="L116" s="50"/>
      <c r="S116" s="33"/>
      <c r="T116" s="33"/>
      <c r="U116" s="33"/>
      <c r="V116" s="33"/>
      <c r="W116" s="33"/>
      <c r="X116" s="33"/>
      <c r="Y116" s="33"/>
      <c r="Z116" s="33"/>
      <c r="AA116" s="33"/>
      <c r="AB116" s="33"/>
      <c r="AC116" s="33"/>
      <c r="AD116" s="33"/>
      <c r="AE116" s="33"/>
    </row>
    <row r="117" spans="1:31" s="2" customFormat="1" ht="6.9" customHeight="1">
      <c r="A117" s="33"/>
      <c r="B117" s="34"/>
      <c r="C117" s="35"/>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2" customFormat="1" ht="15.15" customHeight="1">
      <c r="A118" s="33"/>
      <c r="B118" s="34"/>
      <c r="C118" s="28" t="s">
        <v>25</v>
      </c>
      <c r="D118" s="35"/>
      <c r="E118" s="35"/>
      <c r="F118" s="26" t="str">
        <f>E15</f>
        <v>Město Nový Jičín</v>
      </c>
      <c r="G118" s="35"/>
      <c r="H118" s="35"/>
      <c r="I118" s="123" t="s">
        <v>31</v>
      </c>
      <c r="J118" s="31" t="str">
        <f>E21</f>
        <v>Technoprojekt, a.s.</v>
      </c>
      <c r="K118" s="35"/>
      <c r="L118" s="50"/>
      <c r="S118" s="33"/>
      <c r="T118" s="33"/>
      <c r="U118" s="33"/>
      <c r="V118" s="33"/>
      <c r="W118" s="33"/>
      <c r="X118" s="33"/>
      <c r="Y118" s="33"/>
      <c r="Z118" s="33"/>
      <c r="AA118" s="33"/>
      <c r="AB118" s="33"/>
      <c r="AC118" s="33"/>
      <c r="AD118" s="33"/>
      <c r="AE118" s="33"/>
    </row>
    <row r="119" spans="1:31" s="2" customFormat="1" ht="15.15" customHeight="1">
      <c r="A119" s="33"/>
      <c r="B119" s="34"/>
      <c r="C119" s="28" t="s">
        <v>29</v>
      </c>
      <c r="D119" s="35"/>
      <c r="E119" s="35"/>
      <c r="F119" s="26" t="str">
        <f>IF(E18="","",E18)</f>
        <v>Vyplň údaj</v>
      </c>
      <c r="G119" s="35"/>
      <c r="H119" s="35"/>
      <c r="I119" s="123" t="s">
        <v>34</v>
      </c>
      <c r="J119" s="31" t="str">
        <f>E24</f>
        <v xml:space="preserve"> </v>
      </c>
      <c r="K119" s="35"/>
      <c r="L119" s="50"/>
      <c r="S119" s="33"/>
      <c r="T119" s="33"/>
      <c r="U119" s="33"/>
      <c r="V119" s="33"/>
      <c r="W119" s="33"/>
      <c r="X119" s="33"/>
      <c r="Y119" s="33"/>
      <c r="Z119" s="33"/>
      <c r="AA119" s="33"/>
      <c r="AB119" s="33"/>
      <c r="AC119" s="33"/>
      <c r="AD119" s="33"/>
      <c r="AE119" s="33"/>
    </row>
    <row r="120" spans="1:31" s="2" customFormat="1" ht="10.35" customHeight="1">
      <c r="A120" s="33"/>
      <c r="B120" s="34"/>
      <c r="C120" s="35"/>
      <c r="D120" s="35"/>
      <c r="E120" s="35"/>
      <c r="F120" s="35"/>
      <c r="G120" s="35"/>
      <c r="H120" s="35"/>
      <c r="I120" s="122"/>
      <c r="J120" s="35"/>
      <c r="K120" s="35"/>
      <c r="L120" s="50"/>
      <c r="S120" s="33"/>
      <c r="T120" s="33"/>
      <c r="U120" s="33"/>
      <c r="V120" s="33"/>
      <c r="W120" s="33"/>
      <c r="X120" s="33"/>
      <c r="Y120" s="33"/>
      <c r="Z120" s="33"/>
      <c r="AA120" s="33"/>
      <c r="AB120" s="33"/>
      <c r="AC120" s="33"/>
      <c r="AD120" s="33"/>
      <c r="AE120" s="33"/>
    </row>
    <row r="121" spans="1:31" s="10" customFormat="1" ht="29.25" customHeight="1">
      <c r="A121" s="174"/>
      <c r="B121" s="175"/>
      <c r="C121" s="176" t="s">
        <v>147</v>
      </c>
      <c r="D121" s="177" t="s">
        <v>62</v>
      </c>
      <c r="E121" s="177" t="s">
        <v>58</v>
      </c>
      <c r="F121" s="177" t="s">
        <v>59</v>
      </c>
      <c r="G121" s="177" t="s">
        <v>148</v>
      </c>
      <c r="H121" s="177" t="s">
        <v>149</v>
      </c>
      <c r="I121" s="178" t="s">
        <v>150</v>
      </c>
      <c r="J121" s="177" t="s">
        <v>133</v>
      </c>
      <c r="K121" s="179" t="s">
        <v>151</v>
      </c>
      <c r="L121" s="180"/>
      <c r="M121" s="74" t="s">
        <v>1</v>
      </c>
      <c r="N121" s="75" t="s">
        <v>41</v>
      </c>
      <c r="O121" s="75" t="s">
        <v>152</v>
      </c>
      <c r="P121" s="75" t="s">
        <v>153</v>
      </c>
      <c r="Q121" s="75" t="s">
        <v>154</v>
      </c>
      <c r="R121" s="75" t="s">
        <v>155</v>
      </c>
      <c r="S121" s="75" t="s">
        <v>156</v>
      </c>
      <c r="T121" s="76" t="s">
        <v>157</v>
      </c>
      <c r="U121" s="174"/>
      <c r="V121" s="174"/>
      <c r="W121" s="174"/>
      <c r="X121" s="174"/>
      <c r="Y121" s="174"/>
      <c r="Z121" s="174"/>
      <c r="AA121" s="174"/>
      <c r="AB121" s="174"/>
      <c r="AC121" s="174"/>
      <c r="AD121" s="174"/>
      <c r="AE121" s="174"/>
    </row>
    <row r="122" spans="1:63" s="2" customFormat="1" ht="22.8" customHeight="1">
      <c r="A122" s="33"/>
      <c r="B122" s="34"/>
      <c r="C122" s="81" t="s">
        <v>158</v>
      </c>
      <c r="D122" s="35"/>
      <c r="E122" s="35"/>
      <c r="F122" s="35"/>
      <c r="G122" s="35"/>
      <c r="H122" s="35"/>
      <c r="I122" s="122"/>
      <c r="J122" s="181">
        <f>BK122</f>
        <v>0</v>
      </c>
      <c r="K122" s="35"/>
      <c r="L122" s="38"/>
      <c r="M122" s="77"/>
      <c r="N122" s="182"/>
      <c r="O122" s="78"/>
      <c r="P122" s="183">
        <f>P123+P146+P151+P153+P168+P176</f>
        <v>0</v>
      </c>
      <c r="Q122" s="78"/>
      <c r="R122" s="183">
        <f>R123+R146+R151+R153+R168+R176</f>
        <v>45.12363</v>
      </c>
      <c r="S122" s="78"/>
      <c r="T122" s="184">
        <f>T123+T146+T151+T153+T168+T176</f>
        <v>22.35935</v>
      </c>
      <c r="U122" s="33"/>
      <c r="V122" s="33"/>
      <c r="W122" s="33"/>
      <c r="X122" s="33"/>
      <c r="Y122" s="33"/>
      <c r="Z122" s="33"/>
      <c r="AA122" s="33"/>
      <c r="AB122" s="33"/>
      <c r="AC122" s="33"/>
      <c r="AD122" s="33"/>
      <c r="AE122" s="33"/>
      <c r="AT122" s="16" t="s">
        <v>76</v>
      </c>
      <c r="AU122" s="16" t="s">
        <v>135</v>
      </c>
      <c r="BK122" s="185">
        <f>BK123+BK146+BK151+BK153+BK168+BK176</f>
        <v>0</v>
      </c>
    </row>
    <row r="123" spans="2:63" s="11" customFormat="1" ht="25.95" customHeight="1">
      <c r="B123" s="186"/>
      <c r="C123" s="187"/>
      <c r="D123" s="188" t="s">
        <v>76</v>
      </c>
      <c r="E123" s="189" t="s">
        <v>167</v>
      </c>
      <c r="F123" s="189" t="s">
        <v>320</v>
      </c>
      <c r="G123" s="187"/>
      <c r="H123" s="187"/>
      <c r="I123" s="190"/>
      <c r="J123" s="191">
        <f>BK123</f>
        <v>0</v>
      </c>
      <c r="K123" s="187"/>
      <c r="L123" s="192"/>
      <c r="M123" s="193"/>
      <c r="N123" s="194"/>
      <c r="O123" s="194"/>
      <c r="P123" s="195">
        <f>SUM(P124:P145)</f>
        <v>0</v>
      </c>
      <c r="Q123" s="194"/>
      <c r="R123" s="195">
        <f>SUM(R124:R145)</f>
        <v>21.108999999999998</v>
      </c>
      <c r="S123" s="194"/>
      <c r="T123" s="196">
        <f>SUM(T124:T145)</f>
        <v>0</v>
      </c>
      <c r="AR123" s="197" t="s">
        <v>84</v>
      </c>
      <c r="AT123" s="198" t="s">
        <v>76</v>
      </c>
      <c r="AU123" s="198" t="s">
        <v>77</v>
      </c>
      <c r="AY123" s="197" t="s">
        <v>161</v>
      </c>
      <c r="BK123" s="199">
        <f>SUM(BK124:BK145)</f>
        <v>0</v>
      </c>
    </row>
    <row r="124" spans="1:65" s="2" customFormat="1" ht="16.5" customHeight="1">
      <c r="A124" s="33"/>
      <c r="B124" s="34"/>
      <c r="C124" s="200" t="s">
        <v>84</v>
      </c>
      <c r="D124" s="200" t="s">
        <v>162</v>
      </c>
      <c r="E124" s="201" t="s">
        <v>671</v>
      </c>
      <c r="F124" s="202" t="s">
        <v>672</v>
      </c>
      <c r="G124" s="203" t="s">
        <v>165</v>
      </c>
      <c r="H124" s="204">
        <v>23.514</v>
      </c>
      <c r="I124" s="205"/>
      <c r="J124" s="206">
        <f>ROUND(I124*H124,2)</f>
        <v>0</v>
      </c>
      <c r="K124" s="202" t="s">
        <v>166</v>
      </c>
      <c r="L124" s="38"/>
      <c r="M124" s="207" t="s">
        <v>1</v>
      </c>
      <c r="N124" s="208" t="s">
        <v>42</v>
      </c>
      <c r="O124" s="70"/>
      <c r="P124" s="209">
        <f>O124*H124</f>
        <v>0</v>
      </c>
      <c r="Q124" s="209">
        <v>0</v>
      </c>
      <c r="R124" s="209">
        <f>Q124*H124</f>
        <v>0</v>
      </c>
      <c r="S124" s="209">
        <v>0</v>
      </c>
      <c r="T124" s="210">
        <f>S124*H124</f>
        <v>0</v>
      </c>
      <c r="U124" s="33"/>
      <c r="V124" s="33"/>
      <c r="W124" s="33"/>
      <c r="X124" s="33"/>
      <c r="Y124" s="33"/>
      <c r="Z124" s="33"/>
      <c r="AA124" s="33"/>
      <c r="AB124" s="33"/>
      <c r="AC124" s="33"/>
      <c r="AD124" s="33"/>
      <c r="AE124" s="33"/>
      <c r="AR124" s="211" t="s">
        <v>167</v>
      </c>
      <c r="AT124" s="211" t="s">
        <v>162</v>
      </c>
      <c r="AU124" s="211" t="s">
        <v>84</v>
      </c>
      <c r="AY124" s="16" t="s">
        <v>161</v>
      </c>
      <c r="BE124" s="212">
        <f>IF(N124="základní",J124,0)</f>
        <v>0</v>
      </c>
      <c r="BF124" s="212">
        <f>IF(N124="snížená",J124,0)</f>
        <v>0</v>
      </c>
      <c r="BG124" s="212">
        <f>IF(N124="zákl. přenesená",J124,0)</f>
        <v>0</v>
      </c>
      <c r="BH124" s="212">
        <f>IF(N124="sníž. přenesená",J124,0)</f>
        <v>0</v>
      </c>
      <c r="BI124" s="212">
        <f>IF(N124="nulová",J124,0)</f>
        <v>0</v>
      </c>
      <c r="BJ124" s="16" t="s">
        <v>84</v>
      </c>
      <c r="BK124" s="212">
        <f>ROUND(I124*H124,2)</f>
        <v>0</v>
      </c>
      <c r="BL124" s="16" t="s">
        <v>167</v>
      </c>
      <c r="BM124" s="211" t="s">
        <v>673</v>
      </c>
    </row>
    <row r="125" spans="2:51" s="12" customFormat="1" ht="12">
      <c r="B125" s="213"/>
      <c r="C125" s="214"/>
      <c r="D125" s="215" t="s">
        <v>169</v>
      </c>
      <c r="E125" s="216" t="s">
        <v>1</v>
      </c>
      <c r="F125" s="217" t="s">
        <v>674</v>
      </c>
      <c r="G125" s="214"/>
      <c r="H125" s="216" t="s">
        <v>1</v>
      </c>
      <c r="I125" s="218"/>
      <c r="J125" s="214"/>
      <c r="K125" s="214"/>
      <c r="L125" s="219"/>
      <c r="M125" s="220"/>
      <c r="N125" s="221"/>
      <c r="O125" s="221"/>
      <c r="P125" s="221"/>
      <c r="Q125" s="221"/>
      <c r="R125" s="221"/>
      <c r="S125" s="221"/>
      <c r="T125" s="222"/>
      <c r="AT125" s="223" t="s">
        <v>169</v>
      </c>
      <c r="AU125" s="223" t="s">
        <v>84</v>
      </c>
      <c r="AV125" s="12" t="s">
        <v>84</v>
      </c>
      <c r="AW125" s="12" t="s">
        <v>33</v>
      </c>
      <c r="AX125" s="12" t="s">
        <v>77</v>
      </c>
      <c r="AY125" s="223" t="s">
        <v>161</v>
      </c>
    </row>
    <row r="126" spans="2:51" s="12" customFormat="1" ht="12">
      <c r="B126" s="213"/>
      <c r="C126" s="214"/>
      <c r="D126" s="215" t="s">
        <v>169</v>
      </c>
      <c r="E126" s="216" t="s">
        <v>1</v>
      </c>
      <c r="F126" s="217" t="s">
        <v>675</v>
      </c>
      <c r="G126" s="214"/>
      <c r="H126" s="216" t="s">
        <v>1</v>
      </c>
      <c r="I126" s="218"/>
      <c r="J126" s="214"/>
      <c r="K126" s="214"/>
      <c r="L126" s="219"/>
      <c r="M126" s="220"/>
      <c r="N126" s="221"/>
      <c r="O126" s="221"/>
      <c r="P126" s="221"/>
      <c r="Q126" s="221"/>
      <c r="R126" s="221"/>
      <c r="S126" s="221"/>
      <c r="T126" s="222"/>
      <c r="AT126" s="223" t="s">
        <v>169</v>
      </c>
      <c r="AU126" s="223" t="s">
        <v>84</v>
      </c>
      <c r="AV126" s="12" t="s">
        <v>84</v>
      </c>
      <c r="AW126" s="12" t="s">
        <v>33</v>
      </c>
      <c r="AX126" s="12" t="s">
        <v>77</v>
      </c>
      <c r="AY126" s="223" t="s">
        <v>161</v>
      </c>
    </row>
    <row r="127" spans="2:51" s="13" customFormat="1" ht="12">
      <c r="B127" s="224"/>
      <c r="C127" s="225"/>
      <c r="D127" s="215" t="s">
        <v>169</v>
      </c>
      <c r="E127" s="226" t="s">
        <v>1</v>
      </c>
      <c r="F127" s="227" t="s">
        <v>676</v>
      </c>
      <c r="G127" s="225"/>
      <c r="H127" s="228">
        <v>21.628</v>
      </c>
      <c r="I127" s="229"/>
      <c r="J127" s="225"/>
      <c r="K127" s="225"/>
      <c r="L127" s="230"/>
      <c r="M127" s="231"/>
      <c r="N127" s="232"/>
      <c r="O127" s="232"/>
      <c r="P127" s="232"/>
      <c r="Q127" s="232"/>
      <c r="R127" s="232"/>
      <c r="S127" s="232"/>
      <c r="T127" s="233"/>
      <c r="AT127" s="234" t="s">
        <v>169</v>
      </c>
      <c r="AU127" s="234" t="s">
        <v>84</v>
      </c>
      <c r="AV127" s="13" t="s">
        <v>86</v>
      </c>
      <c r="AW127" s="13" t="s">
        <v>33</v>
      </c>
      <c r="AX127" s="13" t="s">
        <v>77</v>
      </c>
      <c r="AY127" s="234" t="s">
        <v>161</v>
      </c>
    </row>
    <row r="128" spans="2:51" s="12" customFormat="1" ht="12">
      <c r="B128" s="213"/>
      <c r="C128" s="214"/>
      <c r="D128" s="215" t="s">
        <v>169</v>
      </c>
      <c r="E128" s="216" t="s">
        <v>1</v>
      </c>
      <c r="F128" s="217" t="s">
        <v>677</v>
      </c>
      <c r="G128" s="214"/>
      <c r="H128" s="216" t="s">
        <v>1</v>
      </c>
      <c r="I128" s="218"/>
      <c r="J128" s="214"/>
      <c r="K128" s="214"/>
      <c r="L128" s="219"/>
      <c r="M128" s="220"/>
      <c r="N128" s="221"/>
      <c r="O128" s="221"/>
      <c r="P128" s="221"/>
      <c r="Q128" s="221"/>
      <c r="R128" s="221"/>
      <c r="S128" s="221"/>
      <c r="T128" s="222"/>
      <c r="AT128" s="223" t="s">
        <v>169</v>
      </c>
      <c r="AU128" s="223" t="s">
        <v>84</v>
      </c>
      <c r="AV128" s="12" t="s">
        <v>84</v>
      </c>
      <c r="AW128" s="12" t="s">
        <v>33</v>
      </c>
      <c r="AX128" s="12" t="s">
        <v>77</v>
      </c>
      <c r="AY128" s="223" t="s">
        <v>161</v>
      </c>
    </row>
    <row r="129" spans="2:51" s="13" customFormat="1" ht="12">
      <c r="B129" s="224"/>
      <c r="C129" s="225"/>
      <c r="D129" s="215" t="s">
        <v>169</v>
      </c>
      <c r="E129" s="226" t="s">
        <v>1</v>
      </c>
      <c r="F129" s="227" t="s">
        <v>678</v>
      </c>
      <c r="G129" s="225"/>
      <c r="H129" s="228">
        <v>1.886</v>
      </c>
      <c r="I129" s="229"/>
      <c r="J129" s="225"/>
      <c r="K129" s="225"/>
      <c r="L129" s="230"/>
      <c r="M129" s="231"/>
      <c r="N129" s="232"/>
      <c r="O129" s="232"/>
      <c r="P129" s="232"/>
      <c r="Q129" s="232"/>
      <c r="R129" s="232"/>
      <c r="S129" s="232"/>
      <c r="T129" s="233"/>
      <c r="AT129" s="234" t="s">
        <v>169</v>
      </c>
      <c r="AU129" s="234" t="s">
        <v>84</v>
      </c>
      <c r="AV129" s="13" t="s">
        <v>86</v>
      </c>
      <c r="AW129" s="13" t="s">
        <v>33</v>
      </c>
      <c r="AX129" s="13" t="s">
        <v>77</v>
      </c>
      <c r="AY129" s="234" t="s">
        <v>161</v>
      </c>
    </row>
    <row r="130" spans="2:51" s="14" customFormat="1" ht="12">
      <c r="B130" s="235"/>
      <c r="C130" s="236"/>
      <c r="D130" s="215" t="s">
        <v>169</v>
      </c>
      <c r="E130" s="237" t="s">
        <v>1</v>
      </c>
      <c r="F130" s="238" t="s">
        <v>213</v>
      </c>
      <c r="G130" s="236"/>
      <c r="H130" s="239">
        <v>23.514</v>
      </c>
      <c r="I130" s="240"/>
      <c r="J130" s="236"/>
      <c r="K130" s="236"/>
      <c r="L130" s="241"/>
      <c r="M130" s="242"/>
      <c r="N130" s="243"/>
      <c r="O130" s="243"/>
      <c r="P130" s="243"/>
      <c r="Q130" s="243"/>
      <c r="R130" s="243"/>
      <c r="S130" s="243"/>
      <c r="T130" s="244"/>
      <c r="AT130" s="245" t="s">
        <v>169</v>
      </c>
      <c r="AU130" s="245" t="s">
        <v>84</v>
      </c>
      <c r="AV130" s="14" t="s">
        <v>167</v>
      </c>
      <c r="AW130" s="14" t="s">
        <v>33</v>
      </c>
      <c r="AX130" s="14" t="s">
        <v>84</v>
      </c>
      <c r="AY130" s="245" t="s">
        <v>161</v>
      </c>
    </row>
    <row r="131" spans="1:65" s="2" customFormat="1" ht="16.5" customHeight="1">
      <c r="A131" s="33"/>
      <c r="B131" s="34"/>
      <c r="C131" s="251" t="s">
        <v>86</v>
      </c>
      <c r="D131" s="251" t="s">
        <v>324</v>
      </c>
      <c r="E131" s="252" t="s">
        <v>679</v>
      </c>
      <c r="F131" s="253" t="s">
        <v>680</v>
      </c>
      <c r="G131" s="254" t="s">
        <v>309</v>
      </c>
      <c r="H131" s="255">
        <v>23514</v>
      </c>
      <c r="I131" s="256"/>
      <c r="J131" s="257">
        <f>ROUND(I131*H131,2)</f>
        <v>0</v>
      </c>
      <c r="K131" s="253" t="s">
        <v>220</v>
      </c>
      <c r="L131" s="258"/>
      <c r="M131" s="259" t="s">
        <v>1</v>
      </c>
      <c r="N131" s="260" t="s">
        <v>42</v>
      </c>
      <c r="O131" s="70"/>
      <c r="P131" s="209">
        <f>O131*H131</f>
        <v>0</v>
      </c>
      <c r="Q131" s="209">
        <v>0</v>
      </c>
      <c r="R131" s="209">
        <f>Q131*H131</f>
        <v>0</v>
      </c>
      <c r="S131" s="209">
        <v>0</v>
      </c>
      <c r="T131" s="210">
        <f>S131*H131</f>
        <v>0</v>
      </c>
      <c r="U131" s="33"/>
      <c r="V131" s="33"/>
      <c r="W131" s="33"/>
      <c r="X131" s="33"/>
      <c r="Y131" s="33"/>
      <c r="Z131" s="33"/>
      <c r="AA131" s="33"/>
      <c r="AB131" s="33"/>
      <c r="AC131" s="33"/>
      <c r="AD131" s="33"/>
      <c r="AE131" s="33"/>
      <c r="AR131" s="211" t="s">
        <v>196</v>
      </c>
      <c r="AT131" s="211" t="s">
        <v>324</v>
      </c>
      <c r="AU131" s="211" t="s">
        <v>84</v>
      </c>
      <c r="AY131" s="16" t="s">
        <v>161</v>
      </c>
      <c r="BE131" s="212">
        <f>IF(N131="základní",J131,0)</f>
        <v>0</v>
      </c>
      <c r="BF131" s="212">
        <f>IF(N131="snížená",J131,0)</f>
        <v>0</v>
      </c>
      <c r="BG131" s="212">
        <f>IF(N131="zákl. přenesená",J131,0)</f>
        <v>0</v>
      </c>
      <c r="BH131" s="212">
        <f>IF(N131="sníž. přenesená",J131,0)</f>
        <v>0</v>
      </c>
      <c r="BI131" s="212">
        <f>IF(N131="nulová",J131,0)</f>
        <v>0</v>
      </c>
      <c r="BJ131" s="16" t="s">
        <v>84</v>
      </c>
      <c r="BK131" s="212">
        <f>ROUND(I131*H131,2)</f>
        <v>0</v>
      </c>
      <c r="BL131" s="16" t="s">
        <v>167</v>
      </c>
      <c r="BM131" s="211" t="s">
        <v>681</v>
      </c>
    </row>
    <row r="132" spans="1:65" s="2" customFormat="1" ht="16.5" customHeight="1">
      <c r="A132" s="33"/>
      <c r="B132" s="34"/>
      <c r="C132" s="251" t="s">
        <v>177</v>
      </c>
      <c r="D132" s="251" t="s">
        <v>324</v>
      </c>
      <c r="E132" s="252" t="s">
        <v>682</v>
      </c>
      <c r="F132" s="253" t="s">
        <v>683</v>
      </c>
      <c r="G132" s="254" t="s">
        <v>165</v>
      </c>
      <c r="H132" s="255">
        <v>0.877</v>
      </c>
      <c r="I132" s="256"/>
      <c r="J132" s="257">
        <f>ROUND(I132*H132,2)</f>
        <v>0</v>
      </c>
      <c r="K132" s="253" t="s">
        <v>166</v>
      </c>
      <c r="L132" s="258"/>
      <c r="M132" s="259" t="s">
        <v>1</v>
      </c>
      <c r="N132" s="260" t="s">
        <v>42</v>
      </c>
      <c r="O132" s="70"/>
      <c r="P132" s="209">
        <f>O132*H132</f>
        <v>0</v>
      </c>
      <c r="Q132" s="209">
        <v>1</v>
      </c>
      <c r="R132" s="209">
        <f>Q132*H132</f>
        <v>0.877</v>
      </c>
      <c r="S132" s="209">
        <v>0</v>
      </c>
      <c r="T132" s="210">
        <f>S132*H132</f>
        <v>0</v>
      </c>
      <c r="U132" s="33"/>
      <c r="V132" s="33"/>
      <c r="W132" s="33"/>
      <c r="X132" s="33"/>
      <c r="Y132" s="33"/>
      <c r="Z132" s="33"/>
      <c r="AA132" s="33"/>
      <c r="AB132" s="33"/>
      <c r="AC132" s="33"/>
      <c r="AD132" s="33"/>
      <c r="AE132" s="33"/>
      <c r="AR132" s="211" t="s">
        <v>196</v>
      </c>
      <c r="AT132" s="211" t="s">
        <v>324</v>
      </c>
      <c r="AU132" s="211" t="s">
        <v>84</v>
      </c>
      <c r="AY132" s="16" t="s">
        <v>161</v>
      </c>
      <c r="BE132" s="212">
        <f>IF(N132="základní",J132,0)</f>
        <v>0</v>
      </c>
      <c r="BF132" s="212">
        <f>IF(N132="snížená",J132,0)</f>
        <v>0</v>
      </c>
      <c r="BG132" s="212">
        <f>IF(N132="zákl. přenesená",J132,0)</f>
        <v>0</v>
      </c>
      <c r="BH132" s="212">
        <f>IF(N132="sníž. přenesená",J132,0)</f>
        <v>0</v>
      </c>
      <c r="BI132" s="212">
        <f>IF(N132="nulová",J132,0)</f>
        <v>0</v>
      </c>
      <c r="BJ132" s="16" t="s">
        <v>84</v>
      </c>
      <c r="BK132" s="212">
        <f>ROUND(I132*H132,2)</f>
        <v>0</v>
      </c>
      <c r="BL132" s="16" t="s">
        <v>167</v>
      </c>
      <c r="BM132" s="211" t="s">
        <v>684</v>
      </c>
    </row>
    <row r="133" spans="1:47" s="2" customFormat="1" ht="19.2">
      <c r="A133" s="33"/>
      <c r="B133" s="34"/>
      <c r="C133" s="35"/>
      <c r="D133" s="215" t="s">
        <v>360</v>
      </c>
      <c r="E133" s="35"/>
      <c r="F133" s="261" t="s">
        <v>685</v>
      </c>
      <c r="G133" s="35"/>
      <c r="H133" s="35"/>
      <c r="I133" s="122"/>
      <c r="J133" s="35"/>
      <c r="K133" s="35"/>
      <c r="L133" s="38"/>
      <c r="M133" s="262"/>
      <c r="N133" s="263"/>
      <c r="O133" s="70"/>
      <c r="P133" s="70"/>
      <c r="Q133" s="70"/>
      <c r="R133" s="70"/>
      <c r="S133" s="70"/>
      <c r="T133" s="71"/>
      <c r="U133" s="33"/>
      <c r="V133" s="33"/>
      <c r="W133" s="33"/>
      <c r="X133" s="33"/>
      <c r="Y133" s="33"/>
      <c r="Z133" s="33"/>
      <c r="AA133" s="33"/>
      <c r="AB133" s="33"/>
      <c r="AC133" s="33"/>
      <c r="AD133" s="33"/>
      <c r="AE133" s="33"/>
      <c r="AT133" s="16" t="s">
        <v>360</v>
      </c>
      <c r="AU133" s="16" t="s">
        <v>84</v>
      </c>
    </row>
    <row r="134" spans="1:65" s="2" customFormat="1" ht="16.5" customHeight="1">
      <c r="A134" s="33"/>
      <c r="B134" s="34"/>
      <c r="C134" s="251" t="s">
        <v>167</v>
      </c>
      <c r="D134" s="251" t="s">
        <v>324</v>
      </c>
      <c r="E134" s="252" t="s">
        <v>686</v>
      </c>
      <c r="F134" s="253" t="s">
        <v>687</v>
      </c>
      <c r="G134" s="254" t="s">
        <v>165</v>
      </c>
      <c r="H134" s="255">
        <v>1.722</v>
      </c>
      <c r="I134" s="256"/>
      <c r="J134" s="257">
        <f>ROUND(I134*H134,2)</f>
        <v>0</v>
      </c>
      <c r="K134" s="253" t="s">
        <v>220</v>
      </c>
      <c r="L134" s="258"/>
      <c r="M134" s="259" t="s">
        <v>1</v>
      </c>
      <c r="N134" s="260" t="s">
        <v>42</v>
      </c>
      <c r="O134" s="70"/>
      <c r="P134" s="209">
        <f>O134*H134</f>
        <v>0</v>
      </c>
      <c r="Q134" s="209">
        <v>1</v>
      </c>
      <c r="R134" s="209">
        <f>Q134*H134</f>
        <v>1.722</v>
      </c>
      <c r="S134" s="209">
        <v>0</v>
      </c>
      <c r="T134" s="210">
        <f>S134*H134</f>
        <v>0</v>
      </c>
      <c r="U134" s="33"/>
      <c r="V134" s="33"/>
      <c r="W134" s="33"/>
      <c r="X134" s="33"/>
      <c r="Y134" s="33"/>
      <c r="Z134" s="33"/>
      <c r="AA134" s="33"/>
      <c r="AB134" s="33"/>
      <c r="AC134" s="33"/>
      <c r="AD134" s="33"/>
      <c r="AE134" s="33"/>
      <c r="AR134" s="211" t="s">
        <v>196</v>
      </c>
      <c r="AT134" s="211" t="s">
        <v>324</v>
      </c>
      <c r="AU134" s="211" t="s">
        <v>84</v>
      </c>
      <c r="AY134" s="16" t="s">
        <v>161</v>
      </c>
      <c r="BE134" s="212">
        <f>IF(N134="základní",J134,0)</f>
        <v>0</v>
      </c>
      <c r="BF134" s="212">
        <f>IF(N134="snížená",J134,0)</f>
        <v>0</v>
      </c>
      <c r="BG134" s="212">
        <f>IF(N134="zákl. přenesená",J134,0)</f>
        <v>0</v>
      </c>
      <c r="BH134" s="212">
        <f>IF(N134="sníž. přenesená",J134,0)</f>
        <v>0</v>
      </c>
      <c r="BI134" s="212">
        <f>IF(N134="nulová",J134,0)</f>
        <v>0</v>
      </c>
      <c r="BJ134" s="16" t="s">
        <v>84</v>
      </c>
      <c r="BK134" s="212">
        <f>ROUND(I134*H134,2)</f>
        <v>0</v>
      </c>
      <c r="BL134" s="16" t="s">
        <v>167</v>
      </c>
      <c r="BM134" s="211" t="s">
        <v>688</v>
      </c>
    </row>
    <row r="135" spans="1:47" s="2" customFormat="1" ht="19.2">
      <c r="A135" s="33"/>
      <c r="B135" s="34"/>
      <c r="C135" s="35"/>
      <c r="D135" s="215" t="s">
        <v>360</v>
      </c>
      <c r="E135" s="35"/>
      <c r="F135" s="261" t="s">
        <v>689</v>
      </c>
      <c r="G135" s="35"/>
      <c r="H135" s="35"/>
      <c r="I135" s="122"/>
      <c r="J135" s="35"/>
      <c r="K135" s="35"/>
      <c r="L135" s="38"/>
      <c r="M135" s="262"/>
      <c r="N135" s="263"/>
      <c r="O135" s="70"/>
      <c r="P135" s="70"/>
      <c r="Q135" s="70"/>
      <c r="R135" s="70"/>
      <c r="S135" s="70"/>
      <c r="T135" s="71"/>
      <c r="U135" s="33"/>
      <c r="V135" s="33"/>
      <c r="W135" s="33"/>
      <c r="X135" s="33"/>
      <c r="Y135" s="33"/>
      <c r="Z135" s="33"/>
      <c r="AA135" s="33"/>
      <c r="AB135" s="33"/>
      <c r="AC135" s="33"/>
      <c r="AD135" s="33"/>
      <c r="AE135" s="33"/>
      <c r="AT135" s="16" t="s">
        <v>360</v>
      </c>
      <c r="AU135" s="16" t="s">
        <v>84</v>
      </c>
    </row>
    <row r="136" spans="1:65" s="2" customFormat="1" ht="16.5" customHeight="1">
      <c r="A136" s="33"/>
      <c r="B136" s="34"/>
      <c r="C136" s="251" t="s">
        <v>184</v>
      </c>
      <c r="D136" s="251" t="s">
        <v>324</v>
      </c>
      <c r="E136" s="252" t="s">
        <v>690</v>
      </c>
      <c r="F136" s="253" t="s">
        <v>691</v>
      </c>
      <c r="G136" s="254" t="s">
        <v>165</v>
      </c>
      <c r="H136" s="255">
        <v>2.92</v>
      </c>
      <c r="I136" s="256"/>
      <c r="J136" s="257">
        <f>ROUND(I136*H136,2)</f>
        <v>0</v>
      </c>
      <c r="K136" s="253" t="s">
        <v>220</v>
      </c>
      <c r="L136" s="258"/>
      <c r="M136" s="259" t="s">
        <v>1</v>
      </c>
      <c r="N136" s="260" t="s">
        <v>42</v>
      </c>
      <c r="O136" s="70"/>
      <c r="P136" s="209">
        <f>O136*H136</f>
        <v>0</v>
      </c>
      <c r="Q136" s="209">
        <v>1</v>
      </c>
      <c r="R136" s="209">
        <f>Q136*H136</f>
        <v>2.92</v>
      </c>
      <c r="S136" s="209">
        <v>0</v>
      </c>
      <c r="T136" s="210">
        <f>S136*H136</f>
        <v>0</v>
      </c>
      <c r="U136" s="33"/>
      <c r="V136" s="33"/>
      <c r="W136" s="33"/>
      <c r="X136" s="33"/>
      <c r="Y136" s="33"/>
      <c r="Z136" s="33"/>
      <c r="AA136" s="33"/>
      <c r="AB136" s="33"/>
      <c r="AC136" s="33"/>
      <c r="AD136" s="33"/>
      <c r="AE136" s="33"/>
      <c r="AR136" s="211" t="s">
        <v>196</v>
      </c>
      <c r="AT136" s="211" t="s">
        <v>324</v>
      </c>
      <c r="AU136" s="211" t="s">
        <v>84</v>
      </c>
      <c r="AY136" s="16" t="s">
        <v>161</v>
      </c>
      <c r="BE136" s="212">
        <f>IF(N136="základní",J136,0)</f>
        <v>0</v>
      </c>
      <c r="BF136" s="212">
        <f>IF(N136="snížená",J136,0)</f>
        <v>0</v>
      </c>
      <c r="BG136" s="212">
        <f>IF(N136="zákl. přenesená",J136,0)</f>
        <v>0</v>
      </c>
      <c r="BH136" s="212">
        <f>IF(N136="sníž. přenesená",J136,0)</f>
        <v>0</v>
      </c>
      <c r="BI136" s="212">
        <f>IF(N136="nulová",J136,0)</f>
        <v>0</v>
      </c>
      <c r="BJ136" s="16" t="s">
        <v>84</v>
      </c>
      <c r="BK136" s="212">
        <f>ROUND(I136*H136,2)</f>
        <v>0</v>
      </c>
      <c r="BL136" s="16" t="s">
        <v>167</v>
      </c>
      <c r="BM136" s="211" t="s">
        <v>692</v>
      </c>
    </row>
    <row r="137" spans="1:47" s="2" customFormat="1" ht="19.2">
      <c r="A137" s="33"/>
      <c r="B137" s="34"/>
      <c r="C137" s="35"/>
      <c r="D137" s="215" t="s">
        <v>360</v>
      </c>
      <c r="E137" s="35"/>
      <c r="F137" s="261" t="s">
        <v>693</v>
      </c>
      <c r="G137" s="35"/>
      <c r="H137" s="35"/>
      <c r="I137" s="122"/>
      <c r="J137" s="35"/>
      <c r="K137" s="35"/>
      <c r="L137" s="38"/>
      <c r="M137" s="262"/>
      <c r="N137" s="263"/>
      <c r="O137" s="70"/>
      <c r="P137" s="70"/>
      <c r="Q137" s="70"/>
      <c r="R137" s="70"/>
      <c r="S137" s="70"/>
      <c r="T137" s="71"/>
      <c r="U137" s="33"/>
      <c r="V137" s="33"/>
      <c r="W137" s="33"/>
      <c r="X137" s="33"/>
      <c r="Y137" s="33"/>
      <c r="Z137" s="33"/>
      <c r="AA137" s="33"/>
      <c r="AB137" s="33"/>
      <c r="AC137" s="33"/>
      <c r="AD137" s="33"/>
      <c r="AE137" s="33"/>
      <c r="AT137" s="16" t="s">
        <v>360</v>
      </c>
      <c r="AU137" s="16" t="s">
        <v>84</v>
      </c>
    </row>
    <row r="138" spans="1:65" s="2" customFormat="1" ht="16.5" customHeight="1">
      <c r="A138" s="33"/>
      <c r="B138" s="34"/>
      <c r="C138" s="251" t="s">
        <v>188</v>
      </c>
      <c r="D138" s="251" t="s">
        <v>324</v>
      </c>
      <c r="E138" s="252" t="s">
        <v>694</v>
      </c>
      <c r="F138" s="253" t="s">
        <v>695</v>
      </c>
      <c r="G138" s="254" t="s">
        <v>165</v>
      </c>
      <c r="H138" s="255">
        <v>9.519</v>
      </c>
      <c r="I138" s="256"/>
      <c r="J138" s="257">
        <f>ROUND(I138*H138,2)</f>
        <v>0</v>
      </c>
      <c r="K138" s="253" t="s">
        <v>220</v>
      </c>
      <c r="L138" s="258"/>
      <c r="M138" s="259" t="s">
        <v>1</v>
      </c>
      <c r="N138" s="260" t="s">
        <v>42</v>
      </c>
      <c r="O138" s="70"/>
      <c r="P138" s="209">
        <f>O138*H138</f>
        <v>0</v>
      </c>
      <c r="Q138" s="209">
        <v>1</v>
      </c>
      <c r="R138" s="209">
        <f>Q138*H138</f>
        <v>9.519</v>
      </c>
      <c r="S138" s="209">
        <v>0</v>
      </c>
      <c r="T138" s="210">
        <f>S138*H138</f>
        <v>0</v>
      </c>
      <c r="U138" s="33"/>
      <c r="V138" s="33"/>
      <c r="W138" s="33"/>
      <c r="X138" s="33"/>
      <c r="Y138" s="33"/>
      <c r="Z138" s="33"/>
      <c r="AA138" s="33"/>
      <c r="AB138" s="33"/>
      <c r="AC138" s="33"/>
      <c r="AD138" s="33"/>
      <c r="AE138" s="33"/>
      <c r="AR138" s="211" t="s">
        <v>196</v>
      </c>
      <c r="AT138" s="211" t="s">
        <v>324</v>
      </c>
      <c r="AU138" s="211" t="s">
        <v>84</v>
      </c>
      <c r="AY138" s="16" t="s">
        <v>161</v>
      </c>
      <c r="BE138" s="212">
        <f>IF(N138="základní",J138,0)</f>
        <v>0</v>
      </c>
      <c r="BF138" s="212">
        <f>IF(N138="snížená",J138,0)</f>
        <v>0</v>
      </c>
      <c r="BG138" s="212">
        <f>IF(N138="zákl. přenesená",J138,0)</f>
        <v>0</v>
      </c>
      <c r="BH138" s="212">
        <f>IF(N138="sníž. přenesená",J138,0)</f>
        <v>0</v>
      </c>
      <c r="BI138" s="212">
        <f>IF(N138="nulová",J138,0)</f>
        <v>0</v>
      </c>
      <c r="BJ138" s="16" t="s">
        <v>84</v>
      </c>
      <c r="BK138" s="212">
        <f>ROUND(I138*H138,2)</f>
        <v>0</v>
      </c>
      <c r="BL138" s="16" t="s">
        <v>167</v>
      </c>
      <c r="BM138" s="211" t="s">
        <v>696</v>
      </c>
    </row>
    <row r="139" spans="1:47" s="2" customFormat="1" ht="19.2">
      <c r="A139" s="33"/>
      <c r="B139" s="34"/>
      <c r="C139" s="35"/>
      <c r="D139" s="215" t="s">
        <v>360</v>
      </c>
      <c r="E139" s="35"/>
      <c r="F139" s="261" t="s">
        <v>697</v>
      </c>
      <c r="G139" s="35"/>
      <c r="H139" s="35"/>
      <c r="I139" s="122"/>
      <c r="J139" s="35"/>
      <c r="K139" s="35"/>
      <c r="L139" s="38"/>
      <c r="M139" s="262"/>
      <c r="N139" s="263"/>
      <c r="O139" s="70"/>
      <c r="P139" s="70"/>
      <c r="Q139" s="70"/>
      <c r="R139" s="70"/>
      <c r="S139" s="70"/>
      <c r="T139" s="71"/>
      <c r="U139" s="33"/>
      <c r="V139" s="33"/>
      <c r="W139" s="33"/>
      <c r="X139" s="33"/>
      <c r="Y139" s="33"/>
      <c r="Z139" s="33"/>
      <c r="AA139" s="33"/>
      <c r="AB139" s="33"/>
      <c r="AC139" s="33"/>
      <c r="AD139" s="33"/>
      <c r="AE139" s="33"/>
      <c r="AT139" s="16" t="s">
        <v>360</v>
      </c>
      <c r="AU139" s="16" t="s">
        <v>84</v>
      </c>
    </row>
    <row r="140" spans="1:65" s="2" customFormat="1" ht="16.5" customHeight="1">
      <c r="A140" s="33"/>
      <c r="B140" s="34"/>
      <c r="C140" s="251" t="s">
        <v>192</v>
      </c>
      <c r="D140" s="251" t="s">
        <v>324</v>
      </c>
      <c r="E140" s="252" t="s">
        <v>698</v>
      </c>
      <c r="F140" s="253" t="s">
        <v>699</v>
      </c>
      <c r="G140" s="254" t="s">
        <v>165</v>
      </c>
      <c r="H140" s="255">
        <v>3.295</v>
      </c>
      <c r="I140" s="256"/>
      <c r="J140" s="257">
        <f>ROUND(I140*H140,2)</f>
        <v>0</v>
      </c>
      <c r="K140" s="253" t="s">
        <v>220</v>
      </c>
      <c r="L140" s="258"/>
      <c r="M140" s="259" t="s">
        <v>1</v>
      </c>
      <c r="N140" s="260" t="s">
        <v>42</v>
      </c>
      <c r="O140" s="70"/>
      <c r="P140" s="209">
        <f>O140*H140</f>
        <v>0</v>
      </c>
      <c r="Q140" s="209">
        <v>1</v>
      </c>
      <c r="R140" s="209">
        <f>Q140*H140</f>
        <v>3.295</v>
      </c>
      <c r="S140" s="209">
        <v>0</v>
      </c>
      <c r="T140" s="210">
        <f>S140*H140</f>
        <v>0</v>
      </c>
      <c r="U140" s="33"/>
      <c r="V140" s="33"/>
      <c r="W140" s="33"/>
      <c r="X140" s="33"/>
      <c r="Y140" s="33"/>
      <c r="Z140" s="33"/>
      <c r="AA140" s="33"/>
      <c r="AB140" s="33"/>
      <c r="AC140" s="33"/>
      <c r="AD140" s="33"/>
      <c r="AE140" s="33"/>
      <c r="AR140" s="211" t="s">
        <v>196</v>
      </c>
      <c r="AT140" s="211" t="s">
        <v>324</v>
      </c>
      <c r="AU140" s="211" t="s">
        <v>84</v>
      </c>
      <c r="AY140" s="16" t="s">
        <v>161</v>
      </c>
      <c r="BE140" s="212">
        <f>IF(N140="základní",J140,0)</f>
        <v>0</v>
      </c>
      <c r="BF140" s="212">
        <f>IF(N140="snížená",J140,0)</f>
        <v>0</v>
      </c>
      <c r="BG140" s="212">
        <f>IF(N140="zákl. přenesená",J140,0)</f>
        <v>0</v>
      </c>
      <c r="BH140" s="212">
        <f>IF(N140="sníž. přenesená",J140,0)</f>
        <v>0</v>
      </c>
      <c r="BI140" s="212">
        <f>IF(N140="nulová",J140,0)</f>
        <v>0</v>
      </c>
      <c r="BJ140" s="16" t="s">
        <v>84</v>
      </c>
      <c r="BK140" s="212">
        <f>ROUND(I140*H140,2)</f>
        <v>0</v>
      </c>
      <c r="BL140" s="16" t="s">
        <v>167</v>
      </c>
      <c r="BM140" s="211" t="s">
        <v>700</v>
      </c>
    </row>
    <row r="141" spans="1:47" s="2" customFormat="1" ht="19.2">
      <c r="A141" s="33"/>
      <c r="B141" s="34"/>
      <c r="C141" s="35"/>
      <c r="D141" s="215" t="s">
        <v>360</v>
      </c>
      <c r="E141" s="35"/>
      <c r="F141" s="261" t="s">
        <v>701</v>
      </c>
      <c r="G141" s="35"/>
      <c r="H141" s="35"/>
      <c r="I141" s="122"/>
      <c r="J141" s="35"/>
      <c r="K141" s="35"/>
      <c r="L141" s="38"/>
      <c r="M141" s="262"/>
      <c r="N141" s="263"/>
      <c r="O141" s="70"/>
      <c r="P141" s="70"/>
      <c r="Q141" s="70"/>
      <c r="R141" s="70"/>
      <c r="S141" s="70"/>
      <c r="T141" s="71"/>
      <c r="U141" s="33"/>
      <c r="V141" s="33"/>
      <c r="W141" s="33"/>
      <c r="X141" s="33"/>
      <c r="Y141" s="33"/>
      <c r="Z141" s="33"/>
      <c r="AA141" s="33"/>
      <c r="AB141" s="33"/>
      <c r="AC141" s="33"/>
      <c r="AD141" s="33"/>
      <c r="AE141" s="33"/>
      <c r="AT141" s="16" t="s">
        <v>360</v>
      </c>
      <c r="AU141" s="16" t="s">
        <v>84</v>
      </c>
    </row>
    <row r="142" spans="1:65" s="2" customFormat="1" ht="16.5" customHeight="1">
      <c r="A142" s="33"/>
      <c r="B142" s="34"/>
      <c r="C142" s="251" t="s">
        <v>196</v>
      </c>
      <c r="D142" s="251" t="s">
        <v>324</v>
      </c>
      <c r="E142" s="252" t="s">
        <v>702</v>
      </c>
      <c r="F142" s="253" t="s">
        <v>703</v>
      </c>
      <c r="G142" s="254" t="s">
        <v>165</v>
      </c>
      <c r="H142" s="255">
        <v>1.886</v>
      </c>
      <c r="I142" s="256"/>
      <c r="J142" s="257">
        <f>ROUND(I142*H142,2)</f>
        <v>0</v>
      </c>
      <c r="K142" s="253" t="s">
        <v>220</v>
      </c>
      <c r="L142" s="258"/>
      <c r="M142" s="259" t="s">
        <v>1</v>
      </c>
      <c r="N142" s="260" t="s">
        <v>42</v>
      </c>
      <c r="O142" s="70"/>
      <c r="P142" s="209">
        <f>O142*H142</f>
        <v>0</v>
      </c>
      <c r="Q142" s="209">
        <v>1</v>
      </c>
      <c r="R142" s="209">
        <f>Q142*H142</f>
        <v>1.886</v>
      </c>
      <c r="S142" s="209">
        <v>0</v>
      </c>
      <c r="T142" s="210">
        <f>S142*H142</f>
        <v>0</v>
      </c>
      <c r="U142" s="33"/>
      <c r="V142" s="33"/>
      <c r="W142" s="33"/>
      <c r="X142" s="33"/>
      <c r="Y142" s="33"/>
      <c r="Z142" s="33"/>
      <c r="AA142" s="33"/>
      <c r="AB142" s="33"/>
      <c r="AC142" s="33"/>
      <c r="AD142" s="33"/>
      <c r="AE142" s="33"/>
      <c r="AR142" s="211" t="s">
        <v>196</v>
      </c>
      <c r="AT142" s="211" t="s">
        <v>324</v>
      </c>
      <c r="AU142" s="211" t="s">
        <v>84</v>
      </c>
      <c r="AY142" s="16" t="s">
        <v>161</v>
      </c>
      <c r="BE142" s="212">
        <f>IF(N142="základní",J142,0)</f>
        <v>0</v>
      </c>
      <c r="BF142" s="212">
        <f>IF(N142="snížená",J142,0)</f>
        <v>0</v>
      </c>
      <c r="BG142" s="212">
        <f>IF(N142="zákl. přenesená",J142,0)</f>
        <v>0</v>
      </c>
      <c r="BH142" s="212">
        <f>IF(N142="sníž. přenesená",J142,0)</f>
        <v>0</v>
      </c>
      <c r="BI142" s="212">
        <f>IF(N142="nulová",J142,0)</f>
        <v>0</v>
      </c>
      <c r="BJ142" s="16" t="s">
        <v>84</v>
      </c>
      <c r="BK142" s="212">
        <f>ROUND(I142*H142,2)</f>
        <v>0</v>
      </c>
      <c r="BL142" s="16" t="s">
        <v>167</v>
      </c>
      <c r="BM142" s="211" t="s">
        <v>704</v>
      </c>
    </row>
    <row r="143" spans="1:47" s="2" customFormat="1" ht="19.2">
      <c r="A143" s="33"/>
      <c r="B143" s="34"/>
      <c r="C143" s="35"/>
      <c r="D143" s="215" t="s">
        <v>360</v>
      </c>
      <c r="E143" s="35"/>
      <c r="F143" s="261" t="s">
        <v>705</v>
      </c>
      <c r="G143" s="35"/>
      <c r="H143" s="35"/>
      <c r="I143" s="122"/>
      <c r="J143" s="35"/>
      <c r="K143" s="35"/>
      <c r="L143" s="38"/>
      <c r="M143" s="262"/>
      <c r="N143" s="263"/>
      <c r="O143" s="70"/>
      <c r="P143" s="70"/>
      <c r="Q143" s="70"/>
      <c r="R143" s="70"/>
      <c r="S143" s="70"/>
      <c r="T143" s="71"/>
      <c r="U143" s="33"/>
      <c r="V143" s="33"/>
      <c r="W143" s="33"/>
      <c r="X143" s="33"/>
      <c r="Y143" s="33"/>
      <c r="Z143" s="33"/>
      <c r="AA143" s="33"/>
      <c r="AB143" s="33"/>
      <c r="AC143" s="33"/>
      <c r="AD143" s="33"/>
      <c r="AE143" s="33"/>
      <c r="AT143" s="16" t="s">
        <v>360</v>
      </c>
      <c r="AU143" s="16" t="s">
        <v>84</v>
      </c>
    </row>
    <row r="144" spans="1:65" s="2" customFormat="1" ht="16.5" customHeight="1">
      <c r="A144" s="33"/>
      <c r="B144" s="34"/>
      <c r="C144" s="251" t="s">
        <v>159</v>
      </c>
      <c r="D144" s="251" t="s">
        <v>324</v>
      </c>
      <c r="E144" s="252" t="s">
        <v>706</v>
      </c>
      <c r="F144" s="253" t="s">
        <v>707</v>
      </c>
      <c r="G144" s="254" t="s">
        <v>165</v>
      </c>
      <c r="H144" s="255">
        <v>0.89</v>
      </c>
      <c r="I144" s="256"/>
      <c r="J144" s="257">
        <f>ROUND(I144*H144,2)</f>
        <v>0</v>
      </c>
      <c r="K144" s="253" t="s">
        <v>220</v>
      </c>
      <c r="L144" s="258"/>
      <c r="M144" s="259" t="s">
        <v>1</v>
      </c>
      <c r="N144" s="260" t="s">
        <v>42</v>
      </c>
      <c r="O144" s="70"/>
      <c r="P144" s="209">
        <f>O144*H144</f>
        <v>0</v>
      </c>
      <c r="Q144" s="209">
        <v>1</v>
      </c>
      <c r="R144" s="209">
        <f>Q144*H144</f>
        <v>0.89</v>
      </c>
      <c r="S144" s="209">
        <v>0</v>
      </c>
      <c r="T144" s="210">
        <f>S144*H144</f>
        <v>0</v>
      </c>
      <c r="U144" s="33"/>
      <c r="V144" s="33"/>
      <c r="W144" s="33"/>
      <c r="X144" s="33"/>
      <c r="Y144" s="33"/>
      <c r="Z144" s="33"/>
      <c r="AA144" s="33"/>
      <c r="AB144" s="33"/>
      <c r="AC144" s="33"/>
      <c r="AD144" s="33"/>
      <c r="AE144" s="33"/>
      <c r="AR144" s="211" t="s">
        <v>196</v>
      </c>
      <c r="AT144" s="211" t="s">
        <v>324</v>
      </c>
      <c r="AU144" s="211" t="s">
        <v>84</v>
      </c>
      <c r="AY144" s="16" t="s">
        <v>161</v>
      </c>
      <c r="BE144" s="212">
        <f>IF(N144="základní",J144,0)</f>
        <v>0</v>
      </c>
      <c r="BF144" s="212">
        <f>IF(N144="snížená",J144,0)</f>
        <v>0</v>
      </c>
      <c r="BG144" s="212">
        <f>IF(N144="zákl. přenesená",J144,0)</f>
        <v>0</v>
      </c>
      <c r="BH144" s="212">
        <f>IF(N144="sníž. přenesená",J144,0)</f>
        <v>0</v>
      </c>
      <c r="BI144" s="212">
        <f>IF(N144="nulová",J144,0)</f>
        <v>0</v>
      </c>
      <c r="BJ144" s="16" t="s">
        <v>84</v>
      </c>
      <c r="BK144" s="212">
        <f>ROUND(I144*H144,2)</f>
        <v>0</v>
      </c>
      <c r="BL144" s="16" t="s">
        <v>167</v>
      </c>
      <c r="BM144" s="211" t="s">
        <v>708</v>
      </c>
    </row>
    <row r="145" spans="1:47" s="2" customFormat="1" ht="19.2">
      <c r="A145" s="33"/>
      <c r="B145" s="34"/>
      <c r="C145" s="35"/>
      <c r="D145" s="215" t="s">
        <v>360</v>
      </c>
      <c r="E145" s="35"/>
      <c r="F145" s="261" t="s">
        <v>709</v>
      </c>
      <c r="G145" s="35"/>
      <c r="H145" s="35"/>
      <c r="I145" s="122"/>
      <c r="J145" s="35"/>
      <c r="K145" s="35"/>
      <c r="L145" s="38"/>
      <c r="M145" s="262"/>
      <c r="N145" s="263"/>
      <c r="O145" s="70"/>
      <c r="P145" s="70"/>
      <c r="Q145" s="70"/>
      <c r="R145" s="70"/>
      <c r="S145" s="70"/>
      <c r="T145" s="71"/>
      <c r="U145" s="33"/>
      <c r="V145" s="33"/>
      <c r="W145" s="33"/>
      <c r="X145" s="33"/>
      <c r="Y145" s="33"/>
      <c r="Z145" s="33"/>
      <c r="AA145" s="33"/>
      <c r="AB145" s="33"/>
      <c r="AC145" s="33"/>
      <c r="AD145" s="33"/>
      <c r="AE145" s="33"/>
      <c r="AT145" s="16" t="s">
        <v>360</v>
      </c>
      <c r="AU145" s="16" t="s">
        <v>84</v>
      </c>
    </row>
    <row r="146" spans="2:63" s="11" customFormat="1" ht="25.95" customHeight="1">
      <c r="B146" s="186"/>
      <c r="C146" s="187"/>
      <c r="D146" s="188" t="s">
        <v>76</v>
      </c>
      <c r="E146" s="189" t="s">
        <v>159</v>
      </c>
      <c r="F146" s="189" t="s">
        <v>160</v>
      </c>
      <c r="G146" s="187"/>
      <c r="H146" s="187"/>
      <c r="I146" s="190"/>
      <c r="J146" s="191">
        <f>BK146</f>
        <v>0</v>
      </c>
      <c r="K146" s="187"/>
      <c r="L146" s="192"/>
      <c r="M146" s="193"/>
      <c r="N146" s="194"/>
      <c r="O146" s="194"/>
      <c r="P146" s="195">
        <f>SUM(P147:P150)</f>
        <v>0</v>
      </c>
      <c r="Q146" s="194"/>
      <c r="R146" s="195">
        <f>SUM(R147:R150)</f>
        <v>0</v>
      </c>
      <c r="S146" s="194"/>
      <c r="T146" s="196">
        <f>SUM(T147:T150)</f>
        <v>0</v>
      </c>
      <c r="AR146" s="197" t="s">
        <v>84</v>
      </c>
      <c r="AT146" s="198" t="s">
        <v>76</v>
      </c>
      <c r="AU146" s="198" t="s">
        <v>77</v>
      </c>
      <c r="AY146" s="197" t="s">
        <v>161</v>
      </c>
      <c r="BK146" s="199">
        <f>SUM(BK147:BK150)</f>
        <v>0</v>
      </c>
    </row>
    <row r="147" spans="1:65" s="2" customFormat="1" ht="24" customHeight="1">
      <c r="A147" s="33"/>
      <c r="B147" s="34"/>
      <c r="C147" s="200" t="s">
        <v>216</v>
      </c>
      <c r="D147" s="200" t="s">
        <v>162</v>
      </c>
      <c r="E147" s="201" t="s">
        <v>710</v>
      </c>
      <c r="F147" s="202" t="s">
        <v>711</v>
      </c>
      <c r="G147" s="203" t="s">
        <v>286</v>
      </c>
      <c r="H147" s="204">
        <v>10</v>
      </c>
      <c r="I147" s="205"/>
      <c r="J147" s="206">
        <f>ROUND(I147*H147,2)</f>
        <v>0</v>
      </c>
      <c r="K147" s="202" t="s">
        <v>166</v>
      </c>
      <c r="L147" s="38"/>
      <c r="M147" s="207" t="s">
        <v>1</v>
      </c>
      <c r="N147" s="208" t="s">
        <v>42</v>
      </c>
      <c r="O147" s="70"/>
      <c r="P147" s="209">
        <f>O147*H147</f>
        <v>0</v>
      </c>
      <c r="Q147" s="209">
        <v>0</v>
      </c>
      <c r="R147" s="209">
        <f>Q147*H147</f>
        <v>0</v>
      </c>
      <c r="S147" s="209">
        <v>0</v>
      </c>
      <c r="T147" s="210">
        <f>S147*H147</f>
        <v>0</v>
      </c>
      <c r="U147" s="33"/>
      <c r="V147" s="33"/>
      <c r="W147" s="33"/>
      <c r="X147" s="33"/>
      <c r="Y147" s="33"/>
      <c r="Z147" s="33"/>
      <c r="AA147" s="33"/>
      <c r="AB147" s="33"/>
      <c r="AC147" s="33"/>
      <c r="AD147" s="33"/>
      <c r="AE147" s="33"/>
      <c r="AR147" s="211" t="s">
        <v>167</v>
      </c>
      <c r="AT147" s="211" t="s">
        <v>162</v>
      </c>
      <c r="AU147" s="211" t="s">
        <v>84</v>
      </c>
      <c r="AY147" s="16" t="s">
        <v>161</v>
      </c>
      <c r="BE147" s="212">
        <f>IF(N147="základní",J147,0)</f>
        <v>0</v>
      </c>
      <c r="BF147" s="212">
        <f>IF(N147="snížená",J147,0)</f>
        <v>0</v>
      </c>
      <c r="BG147" s="212">
        <f>IF(N147="zákl. přenesená",J147,0)</f>
        <v>0</v>
      </c>
      <c r="BH147" s="212">
        <f>IF(N147="sníž. přenesená",J147,0)</f>
        <v>0</v>
      </c>
      <c r="BI147" s="212">
        <f>IF(N147="nulová",J147,0)</f>
        <v>0</v>
      </c>
      <c r="BJ147" s="16" t="s">
        <v>84</v>
      </c>
      <c r="BK147" s="212">
        <f>ROUND(I147*H147,2)</f>
        <v>0</v>
      </c>
      <c r="BL147" s="16" t="s">
        <v>167</v>
      </c>
      <c r="BM147" s="211" t="s">
        <v>712</v>
      </c>
    </row>
    <row r="148" spans="1:65" s="2" customFormat="1" ht="24" customHeight="1">
      <c r="A148" s="33"/>
      <c r="B148" s="34"/>
      <c r="C148" s="200" t="s">
        <v>222</v>
      </c>
      <c r="D148" s="200" t="s">
        <v>162</v>
      </c>
      <c r="E148" s="201" t="s">
        <v>713</v>
      </c>
      <c r="F148" s="202" t="s">
        <v>714</v>
      </c>
      <c r="G148" s="203" t="s">
        <v>286</v>
      </c>
      <c r="H148" s="204">
        <v>600</v>
      </c>
      <c r="I148" s="205"/>
      <c r="J148" s="206">
        <f>ROUND(I148*H148,2)</f>
        <v>0</v>
      </c>
      <c r="K148" s="202" t="s">
        <v>166</v>
      </c>
      <c r="L148" s="38"/>
      <c r="M148" s="207" t="s">
        <v>1</v>
      </c>
      <c r="N148" s="208" t="s">
        <v>42</v>
      </c>
      <c r="O148" s="70"/>
      <c r="P148" s="209">
        <f>O148*H148</f>
        <v>0</v>
      </c>
      <c r="Q148" s="209">
        <v>0</v>
      </c>
      <c r="R148" s="209">
        <f>Q148*H148</f>
        <v>0</v>
      </c>
      <c r="S148" s="209">
        <v>0</v>
      </c>
      <c r="T148" s="210">
        <f>S148*H148</f>
        <v>0</v>
      </c>
      <c r="U148" s="33"/>
      <c r="V148" s="33"/>
      <c r="W148" s="33"/>
      <c r="X148" s="33"/>
      <c r="Y148" s="33"/>
      <c r="Z148" s="33"/>
      <c r="AA148" s="33"/>
      <c r="AB148" s="33"/>
      <c r="AC148" s="33"/>
      <c r="AD148" s="33"/>
      <c r="AE148" s="33"/>
      <c r="AR148" s="211" t="s">
        <v>167</v>
      </c>
      <c r="AT148" s="211" t="s">
        <v>162</v>
      </c>
      <c r="AU148" s="211" t="s">
        <v>84</v>
      </c>
      <c r="AY148" s="16" t="s">
        <v>161</v>
      </c>
      <c r="BE148" s="212">
        <f>IF(N148="základní",J148,0)</f>
        <v>0</v>
      </c>
      <c r="BF148" s="212">
        <f>IF(N148="snížená",J148,0)</f>
        <v>0</v>
      </c>
      <c r="BG148" s="212">
        <f>IF(N148="zákl. přenesená",J148,0)</f>
        <v>0</v>
      </c>
      <c r="BH148" s="212">
        <f>IF(N148="sníž. přenesená",J148,0)</f>
        <v>0</v>
      </c>
      <c r="BI148" s="212">
        <f>IF(N148="nulová",J148,0)</f>
        <v>0</v>
      </c>
      <c r="BJ148" s="16" t="s">
        <v>84</v>
      </c>
      <c r="BK148" s="212">
        <f>ROUND(I148*H148,2)</f>
        <v>0</v>
      </c>
      <c r="BL148" s="16" t="s">
        <v>167</v>
      </c>
      <c r="BM148" s="211" t="s">
        <v>715</v>
      </c>
    </row>
    <row r="149" spans="2:51" s="13" customFormat="1" ht="12">
      <c r="B149" s="224"/>
      <c r="C149" s="225"/>
      <c r="D149" s="215" t="s">
        <v>169</v>
      </c>
      <c r="E149" s="226" t="s">
        <v>1</v>
      </c>
      <c r="F149" s="227" t="s">
        <v>716</v>
      </c>
      <c r="G149" s="225"/>
      <c r="H149" s="228">
        <v>600</v>
      </c>
      <c r="I149" s="229"/>
      <c r="J149" s="225"/>
      <c r="K149" s="225"/>
      <c r="L149" s="230"/>
      <c r="M149" s="231"/>
      <c r="N149" s="232"/>
      <c r="O149" s="232"/>
      <c r="P149" s="232"/>
      <c r="Q149" s="232"/>
      <c r="R149" s="232"/>
      <c r="S149" s="232"/>
      <c r="T149" s="233"/>
      <c r="AT149" s="234" t="s">
        <v>169</v>
      </c>
      <c r="AU149" s="234" t="s">
        <v>84</v>
      </c>
      <c r="AV149" s="13" t="s">
        <v>86</v>
      </c>
      <c r="AW149" s="13" t="s">
        <v>33</v>
      </c>
      <c r="AX149" s="13" t="s">
        <v>84</v>
      </c>
      <c r="AY149" s="234" t="s">
        <v>161</v>
      </c>
    </row>
    <row r="150" spans="1:65" s="2" customFormat="1" ht="24" customHeight="1">
      <c r="A150" s="33"/>
      <c r="B150" s="34"/>
      <c r="C150" s="200" t="s">
        <v>228</v>
      </c>
      <c r="D150" s="200" t="s">
        <v>162</v>
      </c>
      <c r="E150" s="201" t="s">
        <v>717</v>
      </c>
      <c r="F150" s="202" t="s">
        <v>718</v>
      </c>
      <c r="G150" s="203" t="s">
        <v>286</v>
      </c>
      <c r="H150" s="204">
        <v>10</v>
      </c>
      <c r="I150" s="205"/>
      <c r="J150" s="206">
        <f>ROUND(I150*H150,2)</f>
        <v>0</v>
      </c>
      <c r="K150" s="202" t="s">
        <v>166</v>
      </c>
      <c r="L150" s="38"/>
      <c r="M150" s="207" t="s">
        <v>1</v>
      </c>
      <c r="N150" s="208" t="s">
        <v>42</v>
      </c>
      <c r="O150" s="70"/>
      <c r="P150" s="209">
        <f>O150*H150</f>
        <v>0</v>
      </c>
      <c r="Q150" s="209">
        <v>0</v>
      </c>
      <c r="R150" s="209">
        <f>Q150*H150</f>
        <v>0</v>
      </c>
      <c r="S150" s="209">
        <v>0</v>
      </c>
      <c r="T150" s="210">
        <f>S150*H150</f>
        <v>0</v>
      </c>
      <c r="U150" s="33"/>
      <c r="V150" s="33"/>
      <c r="W150" s="33"/>
      <c r="X150" s="33"/>
      <c r="Y150" s="33"/>
      <c r="Z150" s="33"/>
      <c r="AA150" s="33"/>
      <c r="AB150" s="33"/>
      <c r="AC150" s="33"/>
      <c r="AD150" s="33"/>
      <c r="AE150" s="33"/>
      <c r="AR150" s="211" t="s">
        <v>167</v>
      </c>
      <c r="AT150" s="211" t="s">
        <v>162</v>
      </c>
      <c r="AU150" s="211" t="s">
        <v>84</v>
      </c>
      <c r="AY150" s="16" t="s">
        <v>161</v>
      </c>
      <c r="BE150" s="212">
        <f>IF(N150="základní",J150,0)</f>
        <v>0</v>
      </c>
      <c r="BF150" s="212">
        <f>IF(N150="snížená",J150,0)</f>
        <v>0</v>
      </c>
      <c r="BG150" s="212">
        <f>IF(N150="zákl. přenesená",J150,0)</f>
        <v>0</v>
      </c>
      <c r="BH150" s="212">
        <f>IF(N150="sníž. přenesená",J150,0)</f>
        <v>0</v>
      </c>
      <c r="BI150" s="212">
        <f>IF(N150="nulová",J150,0)</f>
        <v>0</v>
      </c>
      <c r="BJ150" s="16" t="s">
        <v>84</v>
      </c>
      <c r="BK150" s="212">
        <f>ROUND(I150*H150,2)</f>
        <v>0</v>
      </c>
      <c r="BL150" s="16" t="s">
        <v>167</v>
      </c>
      <c r="BM150" s="211" t="s">
        <v>719</v>
      </c>
    </row>
    <row r="151" spans="2:63" s="11" customFormat="1" ht="25.95" customHeight="1">
      <c r="B151" s="186"/>
      <c r="C151" s="187"/>
      <c r="D151" s="188" t="s">
        <v>76</v>
      </c>
      <c r="E151" s="189" t="s">
        <v>336</v>
      </c>
      <c r="F151" s="189" t="s">
        <v>337</v>
      </c>
      <c r="G151" s="187"/>
      <c r="H151" s="187"/>
      <c r="I151" s="190"/>
      <c r="J151" s="191">
        <f>BK151</f>
        <v>0</v>
      </c>
      <c r="K151" s="187"/>
      <c r="L151" s="192"/>
      <c r="M151" s="193"/>
      <c r="N151" s="194"/>
      <c r="O151" s="194"/>
      <c r="P151" s="195">
        <f>P152</f>
        <v>0</v>
      </c>
      <c r="Q151" s="194"/>
      <c r="R151" s="195">
        <f>R152</f>
        <v>0</v>
      </c>
      <c r="S151" s="194"/>
      <c r="T151" s="196">
        <f>T152</f>
        <v>0</v>
      </c>
      <c r="AR151" s="197" t="s">
        <v>84</v>
      </c>
      <c r="AT151" s="198" t="s">
        <v>76</v>
      </c>
      <c r="AU151" s="198" t="s">
        <v>77</v>
      </c>
      <c r="AY151" s="197" t="s">
        <v>161</v>
      </c>
      <c r="BK151" s="199">
        <f>BK152</f>
        <v>0</v>
      </c>
    </row>
    <row r="152" spans="1:65" s="2" customFormat="1" ht="24" customHeight="1">
      <c r="A152" s="33"/>
      <c r="B152" s="34"/>
      <c r="C152" s="200" t="s">
        <v>234</v>
      </c>
      <c r="D152" s="200" t="s">
        <v>162</v>
      </c>
      <c r="E152" s="201" t="s">
        <v>338</v>
      </c>
      <c r="F152" s="202" t="s">
        <v>339</v>
      </c>
      <c r="G152" s="203" t="s">
        <v>165</v>
      </c>
      <c r="H152" s="204">
        <v>21.109</v>
      </c>
      <c r="I152" s="205"/>
      <c r="J152" s="206">
        <f>ROUND(I152*H152,2)</f>
        <v>0</v>
      </c>
      <c r="K152" s="202" t="s">
        <v>166</v>
      </c>
      <c r="L152" s="38"/>
      <c r="M152" s="207" t="s">
        <v>1</v>
      </c>
      <c r="N152" s="208" t="s">
        <v>42</v>
      </c>
      <c r="O152" s="70"/>
      <c r="P152" s="209">
        <f>O152*H152</f>
        <v>0</v>
      </c>
      <c r="Q152" s="209">
        <v>0</v>
      </c>
      <c r="R152" s="209">
        <f>Q152*H152</f>
        <v>0</v>
      </c>
      <c r="S152" s="209">
        <v>0</v>
      </c>
      <c r="T152" s="210">
        <f>S152*H152</f>
        <v>0</v>
      </c>
      <c r="U152" s="33"/>
      <c r="V152" s="33"/>
      <c r="W152" s="33"/>
      <c r="X152" s="33"/>
      <c r="Y152" s="33"/>
      <c r="Z152" s="33"/>
      <c r="AA152" s="33"/>
      <c r="AB152" s="33"/>
      <c r="AC152" s="33"/>
      <c r="AD152" s="33"/>
      <c r="AE152" s="33"/>
      <c r="AR152" s="211" t="s">
        <v>167</v>
      </c>
      <c r="AT152" s="211" t="s">
        <v>162</v>
      </c>
      <c r="AU152" s="211" t="s">
        <v>84</v>
      </c>
      <c r="AY152" s="16" t="s">
        <v>161</v>
      </c>
      <c r="BE152" s="212">
        <f>IF(N152="základní",J152,0)</f>
        <v>0</v>
      </c>
      <c r="BF152" s="212">
        <f>IF(N152="snížená",J152,0)</f>
        <v>0</v>
      </c>
      <c r="BG152" s="212">
        <f>IF(N152="zákl. přenesená",J152,0)</f>
        <v>0</v>
      </c>
      <c r="BH152" s="212">
        <f>IF(N152="sníž. přenesená",J152,0)</f>
        <v>0</v>
      </c>
      <c r="BI152" s="212">
        <f>IF(N152="nulová",J152,0)</f>
        <v>0</v>
      </c>
      <c r="BJ152" s="16" t="s">
        <v>84</v>
      </c>
      <c r="BK152" s="212">
        <f>ROUND(I152*H152,2)</f>
        <v>0</v>
      </c>
      <c r="BL152" s="16" t="s">
        <v>167</v>
      </c>
      <c r="BM152" s="211" t="s">
        <v>720</v>
      </c>
    </row>
    <row r="153" spans="2:63" s="11" customFormat="1" ht="25.95" customHeight="1">
      <c r="B153" s="186"/>
      <c r="C153" s="187"/>
      <c r="D153" s="188" t="s">
        <v>76</v>
      </c>
      <c r="E153" s="189" t="s">
        <v>721</v>
      </c>
      <c r="F153" s="189" t="s">
        <v>722</v>
      </c>
      <c r="G153" s="187"/>
      <c r="H153" s="187"/>
      <c r="I153" s="190"/>
      <c r="J153" s="191">
        <f>BK153</f>
        <v>0</v>
      </c>
      <c r="K153" s="187"/>
      <c r="L153" s="192"/>
      <c r="M153" s="193"/>
      <c r="N153" s="194"/>
      <c r="O153" s="194"/>
      <c r="P153" s="195">
        <f>SUM(P154:P167)</f>
        <v>0</v>
      </c>
      <c r="Q153" s="194"/>
      <c r="R153" s="195">
        <f>SUM(R154:R167)</f>
        <v>24.01463</v>
      </c>
      <c r="S153" s="194"/>
      <c r="T153" s="196">
        <f>SUM(T154:T167)</f>
        <v>22.35935</v>
      </c>
      <c r="AR153" s="197" t="s">
        <v>86</v>
      </c>
      <c r="AT153" s="198" t="s">
        <v>76</v>
      </c>
      <c r="AU153" s="198" t="s">
        <v>77</v>
      </c>
      <c r="AY153" s="197" t="s">
        <v>161</v>
      </c>
      <c r="BK153" s="199">
        <f>SUM(BK154:BK167)</f>
        <v>0</v>
      </c>
    </row>
    <row r="154" spans="1:65" s="2" customFormat="1" ht="24" customHeight="1">
      <c r="A154" s="33"/>
      <c r="B154" s="34"/>
      <c r="C154" s="200" t="s">
        <v>238</v>
      </c>
      <c r="D154" s="200" t="s">
        <v>162</v>
      </c>
      <c r="E154" s="201" t="s">
        <v>723</v>
      </c>
      <c r="F154" s="202" t="s">
        <v>724</v>
      </c>
      <c r="G154" s="203" t="s">
        <v>124</v>
      </c>
      <c r="H154" s="204">
        <v>1719.95</v>
      </c>
      <c r="I154" s="205"/>
      <c r="J154" s="206">
        <f>ROUND(I154*H154,2)</f>
        <v>0</v>
      </c>
      <c r="K154" s="202" t="s">
        <v>166</v>
      </c>
      <c r="L154" s="38"/>
      <c r="M154" s="207" t="s">
        <v>1</v>
      </c>
      <c r="N154" s="208" t="s">
        <v>42</v>
      </c>
      <c r="O154" s="70"/>
      <c r="P154" s="209">
        <f>O154*H154</f>
        <v>0</v>
      </c>
      <c r="Q154" s="209">
        <v>0.013</v>
      </c>
      <c r="R154" s="209">
        <f>Q154*H154</f>
        <v>22.35935</v>
      </c>
      <c r="S154" s="209">
        <v>0.013</v>
      </c>
      <c r="T154" s="210">
        <f>S154*H154</f>
        <v>22.35935</v>
      </c>
      <c r="U154" s="33"/>
      <c r="V154" s="33"/>
      <c r="W154" s="33"/>
      <c r="X154" s="33"/>
      <c r="Y154" s="33"/>
      <c r="Z154" s="33"/>
      <c r="AA154" s="33"/>
      <c r="AB154" s="33"/>
      <c r="AC154" s="33"/>
      <c r="AD154" s="33"/>
      <c r="AE154" s="33"/>
      <c r="AR154" s="211" t="s">
        <v>204</v>
      </c>
      <c r="AT154" s="211" t="s">
        <v>162</v>
      </c>
      <c r="AU154" s="211" t="s">
        <v>84</v>
      </c>
      <c r="AY154" s="16" t="s">
        <v>161</v>
      </c>
      <c r="BE154" s="212">
        <f>IF(N154="základní",J154,0)</f>
        <v>0</v>
      </c>
      <c r="BF154" s="212">
        <f>IF(N154="snížená",J154,0)</f>
        <v>0</v>
      </c>
      <c r="BG154" s="212">
        <f>IF(N154="zákl. přenesená",J154,0)</f>
        <v>0</v>
      </c>
      <c r="BH154" s="212">
        <f>IF(N154="sníž. přenesená",J154,0)</f>
        <v>0</v>
      </c>
      <c r="BI154" s="212">
        <f>IF(N154="nulová",J154,0)</f>
        <v>0</v>
      </c>
      <c r="BJ154" s="16" t="s">
        <v>84</v>
      </c>
      <c r="BK154" s="212">
        <f>ROUND(I154*H154,2)</f>
        <v>0</v>
      </c>
      <c r="BL154" s="16" t="s">
        <v>204</v>
      </c>
      <c r="BM154" s="211" t="s">
        <v>725</v>
      </c>
    </row>
    <row r="155" spans="2:51" s="12" customFormat="1" ht="12">
      <c r="B155" s="213"/>
      <c r="C155" s="214"/>
      <c r="D155" s="215" t="s">
        <v>169</v>
      </c>
      <c r="E155" s="216" t="s">
        <v>1</v>
      </c>
      <c r="F155" s="217" t="s">
        <v>726</v>
      </c>
      <c r="G155" s="214"/>
      <c r="H155" s="216" t="s">
        <v>1</v>
      </c>
      <c r="I155" s="218"/>
      <c r="J155" s="214"/>
      <c r="K155" s="214"/>
      <c r="L155" s="219"/>
      <c r="M155" s="220"/>
      <c r="N155" s="221"/>
      <c r="O155" s="221"/>
      <c r="P155" s="221"/>
      <c r="Q155" s="221"/>
      <c r="R155" s="221"/>
      <c r="S155" s="221"/>
      <c r="T155" s="222"/>
      <c r="AT155" s="223" t="s">
        <v>169</v>
      </c>
      <c r="AU155" s="223" t="s">
        <v>84</v>
      </c>
      <c r="AV155" s="12" t="s">
        <v>84</v>
      </c>
      <c r="AW155" s="12" t="s">
        <v>33</v>
      </c>
      <c r="AX155" s="12" t="s">
        <v>77</v>
      </c>
      <c r="AY155" s="223" t="s">
        <v>161</v>
      </c>
    </row>
    <row r="156" spans="2:51" s="12" customFormat="1" ht="12">
      <c r="B156" s="213"/>
      <c r="C156" s="214"/>
      <c r="D156" s="215" t="s">
        <v>169</v>
      </c>
      <c r="E156" s="216" t="s">
        <v>1</v>
      </c>
      <c r="F156" s="217" t="s">
        <v>727</v>
      </c>
      <c r="G156" s="214"/>
      <c r="H156" s="216" t="s">
        <v>1</v>
      </c>
      <c r="I156" s="218"/>
      <c r="J156" s="214"/>
      <c r="K156" s="214"/>
      <c r="L156" s="219"/>
      <c r="M156" s="220"/>
      <c r="N156" s="221"/>
      <c r="O156" s="221"/>
      <c r="P156" s="221"/>
      <c r="Q156" s="221"/>
      <c r="R156" s="221"/>
      <c r="S156" s="221"/>
      <c r="T156" s="222"/>
      <c r="AT156" s="223" t="s">
        <v>169</v>
      </c>
      <c r="AU156" s="223" t="s">
        <v>84</v>
      </c>
      <c r="AV156" s="12" t="s">
        <v>84</v>
      </c>
      <c r="AW156" s="12" t="s">
        <v>33</v>
      </c>
      <c r="AX156" s="12" t="s">
        <v>77</v>
      </c>
      <c r="AY156" s="223" t="s">
        <v>161</v>
      </c>
    </row>
    <row r="157" spans="2:51" s="13" customFormat="1" ht="12">
      <c r="B157" s="224"/>
      <c r="C157" s="225"/>
      <c r="D157" s="215" t="s">
        <v>169</v>
      </c>
      <c r="E157" s="226" t="s">
        <v>1</v>
      </c>
      <c r="F157" s="227" t="s">
        <v>728</v>
      </c>
      <c r="G157" s="225"/>
      <c r="H157" s="228">
        <v>1719.95</v>
      </c>
      <c r="I157" s="229"/>
      <c r="J157" s="225"/>
      <c r="K157" s="225"/>
      <c r="L157" s="230"/>
      <c r="M157" s="231"/>
      <c r="N157" s="232"/>
      <c r="O157" s="232"/>
      <c r="P157" s="232"/>
      <c r="Q157" s="232"/>
      <c r="R157" s="232"/>
      <c r="S157" s="232"/>
      <c r="T157" s="233"/>
      <c r="AT157" s="234" t="s">
        <v>169</v>
      </c>
      <c r="AU157" s="234" t="s">
        <v>84</v>
      </c>
      <c r="AV157" s="13" t="s">
        <v>86</v>
      </c>
      <c r="AW157" s="13" t="s">
        <v>33</v>
      </c>
      <c r="AX157" s="13" t="s">
        <v>84</v>
      </c>
      <c r="AY157" s="234" t="s">
        <v>161</v>
      </c>
    </row>
    <row r="158" spans="1:65" s="2" customFormat="1" ht="16.5" customHeight="1">
      <c r="A158" s="33"/>
      <c r="B158" s="34"/>
      <c r="C158" s="200" t="s">
        <v>8</v>
      </c>
      <c r="D158" s="200" t="s">
        <v>162</v>
      </c>
      <c r="E158" s="201" t="s">
        <v>729</v>
      </c>
      <c r="F158" s="202" t="s">
        <v>730</v>
      </c>
      <c r="G158" s="203" t="s">
        <v>124</v>
      </c>
      <c r="H158" s="204">
        <v>2299</v>
      </c>
      <c r="I158" s="205"/>
      <c r="J158" s="206">
        <f>ROUND(I158*H158,2)</f>
        <v>0</v>
      </c>
      <c r="K158" s="202" t="s">
        <v>166</v>
      </c>
      <c r="L158" s="38"/>
      <c r="M158" s="207" t="s">
        <v>1</v>
      </c>
      <c r="N158" s="208" t="s">
        <v>42</v>
      </c>
      <c r="O158" s="70"/>
      <c r="P158" s="209">
        <f>O158*H158</f>
        <v>0</v>
      </c>
      <c r="Q158" s="209">
        <v>0.00035</v>
      </c>
      <c r="R158" s="209">
        <f>Q158*H158</f>
        <v>0.80465</v>
      </c>
      <c r="S158" s="209">
        <v>0</v>
      </c>
      <c r="T158" s="210">
        <f>S158*H158</f>
        <v>0</v>
      </c>
      <c r="U158" s="33"/>
      <c r="V158" s="33"/>
      <c r="W158" s="33"/>
      <c r="X158" s="33"/>
      <c r="Y158" s="33"/>
      <c r="Z158" s="33"/>
      <c r="AA158" s="33"/>
      <c r="AB158" s="33"/>
      <c r="AC158" s="33"/>
      <c r="AD158" s="33"/>
      <c r="AE158" s="33"/>
      <c r="AR158" s="211" t="s">
        <v>204</v>
      </c>
      <c r="AT158" s="211" t="s">
        <v>162</v>
      </c>
      <c r="AU158" s="211" t="s">
        <v>84</v>
      </c>
      <c r="AY158" s="16" t="s">
        <v>161</v>
      </c>
      <c r="BE158" s="212">
        <f>IF(N158="základní",J158,0)</f>
        <v>0</v>
      </c>
      <c r="BF158" s="212">
        <f>IF(N158="snížená",J158,0)</f>
        <v>0</v>
      </c>
      <c r="BG158" s="212">
        <f>IF(N158="zákl. přenesená",J158,0)</f>
        <v>0</v>
      </c>
      <c r="BH158" s="212">
        <f>IF(N158="sníž. přenesená",J158,0)</f>
        <v>0</v>
      </c>
      <c r="BI158" s="212">
        <f>IF(N158="nulová",J158,0)</f>
        <v>0</v>
      </c>
      <c r="BJ158" s="16" t="s">
        <v>84</v>
      </c>
      <c r="BK158" s="212">
        <f>ROUND(I158*H158,2)</f>
        <v>0</v>
      </c>
      <c r="BL158" s="16" t="s">
        <v>204</v>
      </c>
      <c r="BM158" s="211" t="s">
        <v>731</v>
      </c>
    </row>
    <row r="159" spans="2:51" s="12" customFormat="1" ht="12">
      <c r="B159" s="213"/>
      <c r="C159" s="214"/>
      <c r="D159" s="215" t="s">
        <v>169</v>
      </c>
      <c r="E159" s="216" t="s">
        <v>1</v>
      </c>
      <c r="F159" s="217" t="s">
        <v>732</v>
      </c>
      <c r="G159" s="214"/>
      <c r="H159" s="216" t="s">
        <v>1</v>
      </c>
      <c r="I159" s="218"/>
      <c r="J159" s="214"/>
      <c r="K159" s="214"/>
      <c r="L159" s="219"/>
      <c r="M159" s="220"/>
      <c r="N159" s="221"/>
      <c r="O159" s="221"/>
      <c r="P159" s="221"/>
      <c r="Q159" s="221"/>
      <c r="R159" s="221"/>
      <c r="S159" s="221"/>
      <c r="T159" s="222"/>
      <c r="AT159" s="223" t="s">
        <v>169</v>
      </c>
      <c r="AU159" s="223" t="s">
        <v>84</v>
      </c>
      <c r="AV159" s="12" t="s">
        <v>84</v>
      </c>
      <c r="AW159" s="12" t="s">
        <v>33</v>
      </c>
      <c r="AX159" s="12" t="s">
        <v>77</v>
      </c>
      <c r="AY159" s="223" t="s">
        <v>161</v>
      </c>
    </row>
    <row r="160" spans="2:51" s="13" customFormat="1" ht="12">
      <c r="B160" s="224"/>
      <c r="C160" s="225"/>
      <c r="D160" s="215" t="s">
        <v>169</v>
      </c>
      <c r="E160" s="226" t="s">
        <v>1</v>
      </c>
      <c r="F160" s="227" t="s">
        <v>728</v>
      </c>
      <c r="G160" s="225"/>
      <c r="H160" s="228">
        <v>1719.95</v>
      </c>
      <c r="I160" s="229"/>
      <c r="J160" s="225"/>
      <c r="K160" s="225"/>
      <c r="L160" s="230"/>
      <c r="M160" s="231"/>
      <c r="N160" s="232"/>
      <c r="O160" s="232"/>
      <c r="P160" s="232"/>
      <c r="Q160" s="232"/>
      <c r="R160" s="232"/>
      <c r="S160" s="232"/>
      <c r="T160" s="233"/>
      <c r="AT160" s="234" t="s">
        <v>169</v>
      </c>
      <c r="AU160" s="234" t="s">
        <v>84</v>
      </c>
      <c r="AV160" s="13" t="s">
        <v>86</v>
      </c>
      <c r="AW160" s="13" t="s">
        <v>33</v>
      </c>
      <c r="AX160" s="13" t="s">
        <v>77</v>
      </c>
      <c r="AY160" s="234" t="s">
        <v>161</v>
      </c>
    </row>
    <row r="161" spans="2:51" s="12" customFormat="1" ht="12">
      <c r="B161" s="213"/>
      <c r="C161" s="214"/>
      <c r="D161" s="215" t="s">
        <v>169</v>
      </c>
      <c r="E161" s="216" t="s">
        <v>1</v>
      </c>
      <c r="F161" s="217" t="s">
        <v>733</v>
      </c>
      <c r="G161" s="214"/>
      <c r="H161" s="216" t="s">
        <v>1</v>
      </c>
      <c r="I161" s="218"/>
      <c r="J161" s="214"/>
      <c r="K161" s="214"/>
      <c r="L161" s="219"/>
      <c r="M161" s="220"/>
      <c r="N161" s="221"/>
      <c r="O161" s="221"/>
      <c r="P161" s="221"/>
      <c r="Q161" s="221"/>
      <c r="R161" s="221"/>
      <c r="S161" s="221"/>
      <c r="T161" s="222"/>
      <c r="AT161" s="223" t="s">
        <v>169</v>
      </c>
      <c r="AU161" s="223" t="s">
        <v>84</v>
      </c>
      <c r="AV161" s="12" t="s">
        <v>84</v>
      </c>
      <c r="AW161" s="12" t="s">
        <v>33</v>
      </c>
      <c r="AX161" s="12" t="s">
        <v>77</v>
      </c>
      <c r="AY161" s="223" t="s">
        <v>161</v>
      </c>
    </row>
    <row r="162" spans="2:51" s="13" customFormat="1" ht="12">
      <c r="B162" s="224"/>
      <c r="C162" s="225"/>
      <c r="D162" s="215" t="s">
        <v>169</v>
      </c>
      <c r="E162" s="226" t="s">
        <v>1</v>
      </c>
      <c r="F162" s="227" t="s">
        <v>734</v>
      </c>
      <c r="G162" s="225"/>
      <c r="H162" s="228">
        <v>535.09</v>
      </c>
      <c r="I162" s="229"/>
      <c r="J162" s="225"/>
      <c r="K162" s="225"/>
      <c r="L162" s="230"/>
      <c r="M162" s="231"/>
      <c r="N162" s="232"/>
      <c r="O162" s="232"/>
      <c r="P162" s="232"/>
      <c r="Q162" s="232"/>
      <c r="R162" s="232"/>
      <c r="S162" s="232"/>
      <c r="T162" s="233"/>
      <c r="AT162" s="234" t="s">
        <v>169</v>
      </c>
      <c r="AU162" s="234" t="s">
        <v>84</v>
      </c>
      <c r="AV162" s="13" t="s">
        <v>86</v>
      </c>
      <c r="AW162" s="13" t="s">
        <v>33</v>
      </c>
      <c r="AX162" s="13" t="s">
        <v>77</v>
      </c>
      <c r="AY162" s="234" t="s">
        <v>161</v>
      </c>
    </row>
    <row r="163" spans="2:51" s="12" customFormat="1" ht="12">
      <c r="B163" s="213"/>
      <c r="C163" s="214"/>
      <c r="D163" s="215" t="s">
        <v>169</v>
      </c>
      <c r="E163" s="216" t="s">
        <v>1</v>
      </c>
      <c r="F163" s="217" t="s">
        <v>677</v>
      </c>
      <c r="G163" s="214"/>
      <c r="H163" s="216" t="s">
        <v>1</v>
      </c>
      <c r="I163" s="218"/>
      <c r="J163" s="214"/>
      <c r="K163" s="214"/>
      <c r="L163" s="219"/>
      <c r="M163" s="220"/>
      <c r="N163" s="221"/>
      <c r="O163" s="221"/>
      <c r="P163" s="221"/>
      <c r="Q163" s="221"/>
      <c r="R163" s="221"/>
      <c r="S163" s="221"/>
      <c r="T163" s="222"/>
      <c r="AT163" s="223" t="s">
        <v>169</v>
      </c>
      <c r="AU163" s="223" t="s">
        <v>84</v>
      </c>
      <c r="AV163" s="12" t="s">
        <v>84</v>
      </c>
      <c r="AW163" s="12" t="s">
        <v>33</v>
      </c>
      <c r="AX163" s="12" t="s">
        <v>77</v>
      </c>
      <c r="AY163" s="223" t="s">
        <v>161</v>
      </c>
    </row>
    <row r="164" spans="2:51" s="13" customFormat="1" ht="12">
      <c r="B164" s="224"/>
      <c r="C164" s="225"/>
      <c r="D164" s="215" t="s">
        <v>169</v>
      </c>
      <c r="E164" s="226" t="s">
        <v>1</v>
      </c>
      <c r="F164" s="227" t="s">
        <v>735</v>
      </c>
      <c r="G164" s="225"/>
      <c r="H164" s="228">
        <v>43.96</v>
      </c>
      <c r="I164" s="229"/>
      <c r="J164" s="225"/>
      <c r="K164" s="225"/>
      <c r="L164" s="230"/>
      <c r="M164" s="231"/>
      <c r="N164" s="232"/>
      <c r="O164" s="232"/>
      <c r="P164" s="232"/>
      <c r="Q164" s="232"/>
      <c r="R164" s="232"/>
      <c r="S164" s="232"/>
      <c r="T164" s="233"/>
      <c r="AT164" s="234" t="s">
        <v>169</v>
      </c>
      <c r="AU164" s="234" t="s">
        <v>84</v>
      </c>
      <c r="AV164" s="13" t="s">
        <v>86</v>
      </c>
      <c r="AW164" s="13" t="s">
        <v>33</v>
      </c>
      <c r="AX164" s="13" t="s">
        <v>77</v>
      </c>
      <c r="AY164" s="234" t="s">
        <v>161</v>
      </c>
    </row>
    <row r="165" spans="2:51" s="14" customFormat="1" ht="12">
      <c r="B165" s="235"/>
      <c r="C165" s="236"/>
      <c r="D165" s="215" t="s">
        <v>169</v>
      </c>
      <c r="E165" s="237" t="s">
        <v>1</v>
      </c>
      <c r="F165" s="238" t="s">
        <v>213</v>
      </c>
      <c r="G165" s="236"/>
      <c r="H165" s="239">
        <v>2299</v>
      </c>
      <c r="I165" s="240"/>
      <c r="J165" s="236"/>
      <c r="K165" s="236"/>
      <c r="L165" s="241"/>
      <c r="M165" s="242"/>
      <c r="N165" s="243"/>
      <c r="O165" s="243"/>
      <c r="P165" s="243"/>
      <c r="Q165" s="243"/>
      <c r="R165" s="243"/>
      <c r="S165" s="243"/>
      <c r="T165" s="244"/>
      <c r="AT165" s="245" t="s">
        <v>169</v>
      </c>
      <c r="AU165" s="245" t="s">
        <v>84</v>
      </c>
      <c r="AV165" s="14" t="s">
        <v>167</v>
      </c>
      <c r="AW165" s="14" t="s">
        <v>33</v>
      </c>
      <c r="AX165" s="14" t="s">
        <v>84</v>
      </c>
      <c r="AY165" s="245" t="s">
        <v>161</v>
      </c>
    </row>
    <row r="166" spans="1:65" s="2" customFormat="1" ht="16.5" customHeight="1">
      <c r="A166" s="33"/>
      <c r="B166" s="34"/>
      <c r="C166" s="200" t="s">
        <v>204</v>
      </c>
      <c r="D166" s="200" t="s">
        <v>162</v>
      </c>
      <c r="E166" s="201" t="s">
        <v>736</v>
      </c>
      <c r="F166" s="202" t="s">
        <v>737</v>
      </c>
      <c r="G166" s="203" t="s">
        <v>124</v>
      </c>
      <c r="H166" s="204">
        <v>2299</v>
      </c>
      <c r="I166" s="205"/>
      <c r="J166" s="206">
        <f>ROUND(I166*H166,2)</f>
        <v>0</v>
      </c>
      <c r="K166" s="202" t="s">
        <v>166</v>
      </c>
      <c r="L166" s="38"/>
      <c r="M166" s="207" t="s">
        <v>1</v>
      </c>
      <c r="N166" s="208" t="s">
        <v>42</v>
      </c>
      <c r="O166" s="70"/>
      <c r="P166" s="209">
        <f>O166*H166</f>
        <v>0</v>
      </c>
      <c r="Q166" s="209">
        <v>0.0002</v>
      </c>
      <c r="R166" s="209">
        <f>Q166*H166</f>
        <v>0.45980000000000004</v>
      </c>
      <c r="S166" s="209">
        <v>0</v>
      </c>
      <c r="T166" s="210">
        <f>S166*H166</f>
        <v>0</v>
      </c>
      <c r="U166" s="33"/>
      <c r="V166" s="33"/>
      <c r="W166" s="33"/>
      <c r="X166" s="33"/>
      <c r="Y166" s="33"/>
      <c r="Z166" s="33"/>
      <c r="AA166" s="33"/>
      <c r="AB166" s="33"/>
      <c r="AC166" s="33"/>
      <c r="AD166" s="33"/>
      <c r="AE166" s="33"/>
      <c r="AR166" s="211" t="s">
        <v>204</v>
      </c>
      <c r="AT166" s="211" t="s">
        <v>162</v>
      </c>
      <c r="AU166" s="211" t="s">
        <v>84</v>
      </c>
      <c r="AY166" s="16" t="s">
        <v>161</v>
      </c>
      <c r="BE166" s="212">
        <f>IF(N166="základní",J166,0)</f>
        <v>0</v>
      </c>
      <c r="BF166" s="212">
        <f>IF(N166="snížená",J166,0)</f>
        <v>0</v>
      </c>
      <c r="BG166" s="212">
        <f>IF(N166="zákl. přenesená",J166,0)</f>
        <v>0</v>
      </c>
      <c r="BH166" s="212">
        <f>IF(N166="sníž. přenesená",J166,0)</f>
        <v>0</v>
      </c>
      <c r="BI166" s="212">
        <f>IF(N166="nulová",J166,0)</f>
        <v>0</v>
      </c>
      <c r="BJ166" s="16" t="s">
        <v>84</v>
      </c>
      <c r="BK166" s="212">
        <f>ROUND(I166*H166,2)</f>
        <v>0</v>
      </c>
      <c r="BL166" s="16" t="s">
        <v>204</v>
      </c>
      <c r="BM166" s="211" t="s">
        <v>738</v>
      </c>
    </row>
    <row r="167" spans="1:65" s="2" customFormat="1" ht="16.5" customHeight="1">
      <c r="A167" s="33"/>
      <c r="B167" s="34"/>
      <c r="C167" s="200" t="s">
        <v>253</v>
      </c>
      <c r="D167" s="200" t="s">
        <v>162</v>
      </c>
      <c r="E167" s="201" t="s">
        <v>739</v>
      </c>
      <c r="F167" s="202" t="s">
        <v>740</v>
      </c>
      <c r="G167" s="203" t="s">
        <v>124</v>
      </c>
      <c r="H167" s="204">
        <v>2299</v>
      </c>
      <c r="I167" s="205"/>
      <c r="J167" s="206">
        <f>ROUND(I167*H167,2)</f>
        <v>0</v>
      </c>
      <c r="K167" s="202" t="s">
        <v>166</v>
      </c>
      <c r="L167" s="38"/>
      <c r="M167" s="207" t="s">
        <v>1</v>
      </c>
      <c r="N167" s="208" t="s">
        <v>42</v>
      </c>
      <c r="O167" s="70"/>
      <c r="P167" s="209">
        <f>O167*H167</f>
        <v>0</v>
      </c>
      <c r="Q167" s="209">
        <v>0.00017</v>
      </c>
      <c r="R167" s="209">
        <f>Q167*H167</f>
        <v>0.39083</v>
      </c>
      <c r="S167" s="209">
        <v>0</v>
      </c>
      <c r="T167" s="210">
        <f>S167*H167</f>
        <v>0</v>
      </c>
      <c r="U167" s="33"/>
      <c r="V167" s="33"/>
      <c r="W167" s="33"/>
      <c r="X167" s="33"/>
      <c r="Y167" s="33"/>
      <c r="Z167" s="33"/>
      <c r="AA167" s="33"/>
      <c r="AB167" s="33"/>
      <c r="AC167" s="33"/>
      <c r="AD167" s="33"/>
      <c r="AE167" s="33"/>
      <c r="AR167" s="211" t="s">
        <v>204</v>
      </c>
      <c r="AT167" s="211" t="s">
        <v>162</v>
      </c>
      <c r="AU167" s="211" t="s">
        <v>84</v>
      </c>
      <c r="AY167" s="16" t="s">
        <v>161</v>
      </c>
      <c r="BE167" s="212">
        <f>IF(N167="základní",J167,0)</f>
        <v>0</v>
      </c>
      <c r="BF167" s="212">
        <f>IF(N167="snížená",J167,0)</f>
        <v>0</v>
      </c>
      <c r="BG167" s="212">
        <f>IF(N167="zákl. přenesená",J167,0)</f>
        <v>0</v>
      </c>
      <c r="BH167" s="212">
        <f>IF(N167="sníž. přenesená",J167,0)</f>
        <v>0</v>
      </c>
      <c r="BI167" s="212">
        <f>IF(N167="nulová",J167,0)</f>
        <v>0</v>
      </c>
      <c r="BJ167" s="16" t="s">
        <v>84</v>
      </c>
      <c r="BK167" s="212">
        <f>ROUND(I167*H167,2)</f>
        <v>0</v>
      </c>
      <c r="BL167" s="16" t="s">
        <v>204</v>
      </c>
      <c r="BM167" s="211" t="s">
        <v>741</v>
      </c>
    </row>
    <row r="168" spans="2:63" s="11" customFormat="1" ht="25.95" customHeight="1">
      <c r="B168" s="186"/>
      <c r="C168" s="187"/>
      <c r="D168" s="188" t="s">
        <v>76</v>
      </c>
      <c r="E168" s="189" t="s">
        <v>304</v>
      </c>
      <c r="F168" s="189" t="s">
        <v>305</v>
      </c>
      <c r="G168" s="187"/>
      <c r="H168" s="187"/>
      <c r="I168" s="190"/>
      <c r="J168" s="191">
        <f>BK168</f>
        <v>0</v>
      </c>
      <c r="K168" s="187"/>
      <c r="L168" s="192"/>
      <c r="M168" s="193"/>
      <c r="N168" s="194"/>
      <c r="O168" s="194"/>
      <c r="P168" s="195">
        <f>SUM(P169:P175)</f>
        <v>0</v>
      </c>
      <c r="Q168" s="194"/>
      <c r="R168" s="195">
        <f>SUM(R169:R175)</f>
        <v>0</v>
      </c>
      <c r="S168" s="194"/>
      <c r="T168" s="196">
        <f>SUM(T169:T175)</f>
        <v>0</v>
      </c>
      <c r="AR168" s="197" t="s">
        <v>167</v>
      </c>
      <c r="AT168" s="198" t="s">
        <v>76</v>
      </c>
      <c r="AU168" s="198" t="s">
        <v>77</v>
      </c>
      <c r="AY168" s="197" t="s">
        <v>161</v>
      </c>
      <c r="BK168" s="199">
        <f>SUM(BK169:BK175)</f>
        <v>0</v>
      </c>
    </row>
    <row r="169" spans="1:65" s="2" customFormat="1" ht="24" customHeight="1">
      <c r="A169" s="33"/>
      <c r="B169" s="34"/>
      <c r="C169" s="200" t="s">
        <v>257</v>
      </c>
      <c r="D169" s="200" t="s">
        <v>162</v>
      </c>
      <c r="E169" s="201" t="s">
        <v>307</v>
      </c>
      <c r="F169" s="202" t="s">
        <v>742</v>
      </c>
      <c r="G169" s="203" t="s">
        <v>743</v>
      </c>
      <c r="H169" s="204">
        <v>1</v>
      </c>
      <c r="I169" s="205"/>
      <c r="J169" s="206">
        <f aca="true" t="shared" si="0" ref="J169:J175">ROUND(I169*H169,2)</f>
        <v>0</v>
      </c>
      <c r="K169" s="202" t="s">
        <v>220</v>
      </c>
      <c r="L169" s="38"/>
      <c r="M169" s="207" t="s">
        <v>1</v>
      </c>
      <c r="N169" s="208" t="s">
        <v>42</v>
      </c>
      <c r="O169" s="70"/>
      <c r="P169" s="209">
        <f aca="true" t="shared" si="1" ref="P169:P175">O169*H169</f>
        <v>0</v>
      </c>
      <c r="Q169" s="209">
        <v>0</v>
      </c>
      <c r="R169" s="209">
        <f aca="true" t="shared" si="2" ref="R169:R175">Q169*H169</f>
        <v>0</v>
      </c>
      <c r="S169" s="209">
        <v>0</v>
      </c>
      <c r="T169" s="210">
        <f aca="true" t="shared" si="3" ref="T169:T175">S169*H169</f>
        <v>0</v>
      </c>
      <c r="U169" s="33"/>
      <c r="V169" s="33"/>
      <c r="W169" s="33"/>
      <c r="X169" s="33"/>
      <c r="Y169" s="33"/>
      <c r="Z169" s="33"/>
      <c r="AA169" s="33"/>
      <c r="AB169" s="33"/>
      <c r="AC169" s="33"/>
      <c r="AD169" s="33"/>
      <c r="AE169" s="33"/>
      <c r="AR169" s="211" t="s">
        <v>204</v>
      </c>
      <c r="AT169" s="211" t="s">
        <v>162</v>
      </c>
      <c r="AU169" s="211" t="s">
        <v>84</v>
      </c>
      <c r="AY169" s="16" t="s">
        <v>161</v>
      </c>
      <c r="BE169" s="212">
        <f aca="true" t="shared" si="4" ref="BE169:BE175">IF(N169="základní",J169,0)</f>
        <v>0</v>
      </c>
      <c r="BF169" s="212">
        <f aca="true" t="shared" si="5" ref="BF169:BF175">IF(N169="snížená",J169,0)</f>
        <v>0</v>
      </c>
      <c r="BG169" s="212">
        <f aca="true" t="shared" si="6" ref="BG169:BG175">IF(N169="zákl. přenesená",J169,0)</f>
        <v>0</v>
      </c>
      <c r="BH169" s="212">
        <f aca="true" t="shared" si="7" ref="BH169:BH175">IF(N169="sníž. přenesená",J169,0)</f>
        <v>0</v>
      </c>
      <c r="BI169" s="212">
        <f aca="true" t="shared" si="8" ref="BI169:BI175">IF(N169="nulová",J169,0)</f>
        <v>0</v>
      </c>
      <c r="BJ169" s="16" t="s">
        <v>84</v>
      </c>
      <c r="BK169" s="212">
        <f aca="true" t="shared" si="9" ref="BK169:BK175">ROUND(I169*H169,2)</f>
        <v>0</v>
      </c>
      <c r="BL169" s="16" t="s">
        <v>204</v>
      </c>
      <c r="BM169" s="211" t="s">
        <v>744</v>
      </c>
    </row>
    <row r="170" spans="1:65" s="2" customFormat="1" ht="24" customHeight="1">
      <c r="A170" s="33"/>
      <c r="B170" s="34"/>
      <c r="C170" s="200" t="s">
        <v>265</v>
      </c>
      <c r="D170" s="200" t="s">
        <v>162</v>
      </c>
      <c r="E170" s="201" t="s">
        <v>745</v>
      </c>
      <c r="F170" s="202" t="s">
        <v>746</v>
      </c>
      <c r="G170" s="203" t="s">
        <v>743</v>
      </c>
      <c r="H170" s="204">
        <v>1</v>
      </c>
      <c r="I170" s="205"/>
      <c r="J170" s="206">
        <f t="shared" si="0"/>
        <v>0</v>
      </c>
      <c r="K170" s="202" t="s">
        <v>220</v>
      </c>
      <c r="L170" s="38"/>
      <c r="M170" s="207" t="s">
        <v>1</v>
      </c>
      <c r="N170" s="208" t="s">
        <v>42</v>
      </c>
      <c r="O170" s="70"/>
      <c r="P170" s="209">
        <f t="shared" si="1"/>
        <v>0</v>
      </c>
      <c r="Q170" s="209">
        <v>0</v>
      </c>
      <c r="R170" s="209">
        <f t="shared" si="2"/>
        <v>0</v>
      </c>
      <c r="S170" s="209">
        <v>0</v>
      </c>
      <c r="T170" s="210">
        <f t="shared" si="3"/>
        <v>0</v>
      </c>
      <c r="U170" s="33"/>
      <c r="V170" s="33"/>
      <c r="W170" s="33"/>
      <c r="X170" s="33"/>
      <c r="Y170" s="33"/>
      <c r="Z170" s="33"/>
      <c r="AA170" s="33"/>
      <c r="AB170" s="33"/>
      <c r="AC170" s="33"/>
      <c r="AD170" s="33"/>
      <c r="AE170" s="33"/>
      <c r="AR170" s="211" t="s">
        <v>204</v>
      </c>
      <c r="AT170" s="211" t="s">
        <v>162</v>
      </c>
      <c r="AU170" s="211" t="s">
        <v>84</v>
      </c>
      <c r="AY170" s="16" t="s">
        <v>161</v>
      </c>
      <c r="BE170" s="212">
        <f t="shared" si="4"/>
        <v>0</v>
      </c>
      <c r="BF170" s="212">
        <f t="shared" si="5"/>
        <v>0</v>
      </c>
      <c r="BG170" s="212">
        <f t="shared" si="6"/>
        <v>0</v>
      </c>
      <c r="BH170" s="212">
        <f t="shared" si="7"/>
        <v>0</v>
      </c>
      <c r="BI170" s="212">
        <f t="shared" si="8"/>
        <v>0</v>
      </c>
      <c r="BJ170" s="16" t="s">
        <v>84</v>
      </c>
      <c r="BK170" s="212">
        <f t="shared" si="9"/>
        <v>0</v>
      </c>
      <c r="BL170" s="16" t="s">
        <v>204</v>
      </c>
      <c r="BM170" s="211" t="s">
        <v>747</v>
      </c>
    </row>
    <row r="171" spans="1:65" s="2" customFormat="1" ht="16.5" customHeight="1">
      <c r="A171" s="33"/>
      <c r="B171" s="34"/>
      <c r="C171" s="200" t="s">
        <v>270</v>
      </c>
      <c r="D171" s="200" t="s">
        <v>162</v>
      </c>
      <c r="E171" s="201" t="s">
        <v>748</v>
      </c>
      <c r="F171" s="202" t="s">
        <v>749</v>
      </c>
      <c r="G171" s="203" t="s">
        <v>743</v>
      </c>
      <c r="H171" s="204">
        <v>1</v>
      </c>
      <c r="I171" s="205"/>
      <c r="J171" s="206">
        <f t="shared" si="0"/>
        <v>0</v>
      </c>
      <c r="K171" s="202" t="s">
        <v>220</v>
      </c>
      <c r="L171" s="38"/>
      <c r="M171" s="207" t="s">
        <v>1</v>
      </c>
      <c r="N171" s="208" t="s">
        <v>42</v>
      </c>
      <c r="O171" s="70"/>
      <c r="P171" s="209">
        <f t="shared" si="1"/>
        <v>0</v>
      </c>
      <c r="Q171" s="209">
        <v>0</v>
      </c>
      <c r="R171" s="209">
        <f t="shared" si="2"/>
        <v>0</v>
      </c>
      <c r="S171" s="209">
        <v>0</v>
      </c>
      <c r="T171" s="210">
        <f t="shared" si="3"/>
        <v>0</v>
      </c>
      <c r="U171" s="33"/>
      <c r="V171" s="33"/>
      <c r="W171" s="33"/>
      <c r="X171" s="33"/>
      <c r="Y171" s="33"/>
      <c r="Z171" s="33"/>
      <c r="AA171" s="33"/>
      <c r="AB171" s="33"/>
      <c r="AC171" s="33"/>
      <c r="AD171" s="33"/>
      <c r="AE171" s="33"/>
      <c r="AR171" s="211" t="s">
        <v>204</v>
      </c>
      <c r="AT171" s="211" t="s">
        <v>162</v>
      </c>
      <c r="AU171" s="211" t="s">
        <v>84</v>
      </c>
      <c r="AY171" s="16" t="s">
        <v>161</v>
      </c>
      <c r="BE171" s="212">
        <f t="shared" si="4"/>
        <v>0</v>
      </c>
      <c r="BF171" s="212">
        <f t="shared" si="5"/>
        <v>0</v>
      </c>
      <c r="BG171" s="212">
        <f t="shared" si="6"/>
        <v>0</v>
      </c>
      <c r="BH171" s="212">
        <f t="shared" si="7"/>
        <v>0</v>
      </c>
      <c r="BI171" s="212">
        <f t="shared" si="8"/>
        <v>0</v>
      </c>
      <c r="BJ171" s="16" t="s">
        <v>84</v>
      </c>
      <c r="BK171" s="212">
        <f t="shared" si="9"/>
        <v>0</v>
      </c>
      <c r="BL171" s="16" t="s">
        <v>204</v>
      </c>
      <c r="BM171" s="211" t="s">
        <v>750</v>
      </c>
    </row>
    <row r="172" spans="1:65" s="2" customFormat="1" ht="16.5" customHeight="1">
      <c r="A172" s="33"/>
      <c r="B172" s="34"/>
      <c r="C172" s="200" t="s">
        <v>7</v>
      </c>
      <c r="D172" s="200" t="s">
        <v>162</v>
      </c>
      <c r="E172" s="201" t="s">
        <v>751</v>
      </c>
      <c r="F172" s="202" t="s">
        <v>752</v>
      </c>
      <c r="G172" s="203" t="s">
        <v>743</v>
      </c>
      <c r="H172" s="204">
        <v>1</v>
      </c>
      <c r="I172" s="205"/>
      <c r="J172" s="206">
        <f t="shared" si="0"/>
        <v>0</v>
      </c>
      <c r="K172" s="202" t="s">
        <v>220</v>
      </c>
      <c r="L172" s="38"/>
      <c r="M172" s="207" t="s">
        <v>1</v>
      </c>
      <c r="N172" s="208" t="s">
        <v>42</v>
      </c>
      <c r="O172" s="70"/>
      <c r="P172" s="209">
        <f t="shared" si="1"/>
        <v>0</v>
      </c>
      <c r="Q172" s="209">
        <v>0</v>
      </c>
      <c r="R172" s="209">
        <f t="shared" si="2"/>
        <v>0</v>
      </c>
      <c r="S172" s="209">
        <v>0</v>
      </c>
      <c r="T172" s="210">
        <f t="shared" si="3"/>
        <v>0</v>
      </c>
      <c r="U172" s="33"/>
      <c r="V172" s="33"/>
      <c r="W172" s="33"/>
      <c r="X172" s="33"/>
      <c r="Y172" s="33"/>
      <c r="Z172" s="33"/>
      <c r="AA172" s="33"/>
      <c r="AB172" s="33"/>
      <c r="AC172" s="33"/>
      <c r="AD172" s="33"/>
      <c r="AE172" s="33"/>
      <c r="AR172" s="211" t="s">
        <v>204</v>
      </c>
      <c r="AT172" s="211" t="s">
        <v>162</v>
      </c>
      <c r="AU172" s="211" t="s">
        <v>84</v>
      </c>
      <c r="AY172" s="16" t="s">
        <v>161</v>
      </c>
      <c r="BE172" s="212">
        <f t="shared" si="4"/>
        <v>0</v>
      </c>
      <c r="BF172" s="212">
        <f t="shared" si="5"/>
        <v>0</v>
      </c>
      <c r="BG172" s="212">
        <f t="shared" si="6"/>
        <v>0</v>
      </c>
      <c r="BH172" s="212">
        <f t="shared" si="7"/>
        <v>0</v>
      </c>
      <c r="BI172" s="212">
        <f t="shared" si="8"/>
        <v>0</v>
      </c>
      <c r="BJ172" s="16" t="s">
        <v>84</v>
      </c>
      <c r="BK172" s="212">
        <f t="shared" si="9"/>
        <v>0</v>
      </c>
      <c r="BL172" s="16" t="s">
        <v>204</v>
      </c>
      <c r="BM172" s="211" t="s">
        <v>753</v>
      </c>
    </row>
    <row r="173" spans="1:65" s="2" customFormat="1" ht="16.5" customHeight="1">
      <c r="A173" s="33"/>
      <c r="B173" s="34"/>
      <c r="C173" s="200" t="s">
        <v>277</v>
      </c>
      <c r="D173" s="200" t="s">
        <v>162</v>
      </c>
      <c r="E173" s="201" t="s">
        <v>754</v>
      </c>
      <c r="F173" s="202" t="s">
        <v>755</v>
      </c>
      <c r="G173" s="203" t="s">
        <v>743</v>
      </c>
      <c r="H173" s="204">
        <v>1</v>
      </c>
      <c r="I173" s="205"/>
      <c r="J173" s="206">
        <f t="shared" si="0"/>
        <v>0</v>
      </c>
      <c r="K173" s="202" t="s">
        <v>220</v>
      </c>
      <c r="L173" s="38"/>
      <c r="M173" s="207" t="s">
        <v>1</v>
      </c>
      <c r="N173" s="208" t="s">
        <v>42</v>
      </c>
      <c r="O173" s="70"/>
      <c r="P173" s="209">
        <f t="shared" si="1"/>
        <v>0</v>
      </c>
      <c r="Q173" s="209">
        <v>0</v>
      </c>
      <c r="R173" s="209">
        <f t="shared" si="2"/>
        <v>0</v>
      </c>
      <c r="S173" s="209">
        <v>0</v>
      </c>
      <c r="T173" s="210">
        <f t="shared" si="3"/>
        <v>0</v>
      </c>
      <c r="U173" s="33"/>
      <c r="V173" s="33"/>
      <c r="W173" s="33"/>
      <c r="X173" s="33"/>
      <c r="Y173" s="33"/>
      <c r="Z173" s="33"/>
      <c r="AA173" s="33"/>
      <c r="AB173" s="33"/>
      <c r="AC173" s="33"/>
      <c r="AD173" s="33"/>
      <c r="AE173" s="33"/>
      <c r="AR173" s="211" t="s">
        <v>204</v>
      </c>
      <c r="AT173" s="211" t="s">
        <v>162</v>
      </c>
      <c r="AU173" s="211" t="s">
        <v>84</v>
      </c>
      <c r="AY173" s="16" t="s">
        <v>161</v>
      </c>
      <c r="BE173" s="212">
        <f t="shared" si="4"/>
        <v>0</v>
      </c>
      <c r="BF173" s="212">
        <f t="shared" si="5"/>
        <v>0</v>
      </c>
      <c r="BG173" s="212">
        <f t="shared" si="6"/>
        <v>0</v>
      </c>
      <c r="BH173" s="212">
        <f t="shared" si="7"/>
        <v>0</v>
      </c>
      <c r="BI173" s="212">
        <f t="shared" si="8"/>
        <v>0</v>
      </c>
      <c r="BJ173" s="16" t="s">
        <v>84</v>
      </c>
      <c r="BK173" s="212">
        <f t="shared" si="9"/>
        <v>0</v>
      </c>
      <c r="BL173" s="16" t="s">
        <v>204</v>
      </c>
      <c r="BM173" s="211" t="s">
        <v>756</v>
      </c>
    </row>
    <row r="174" spans="1:65" s="2" customFormat="1" ht="16.5" customHeight="1">
      <c r="A174" s="33"/>
      <c r="B174" s="34"/>
      <c r="C174" s="200" t="s">
        <v>283</v>
      </c>
      <c r="D174" s="200" t="s">
        <v>162</v>
      </c>
      <c r="E174" s="201" t="s">
        <v>757</v>
      </c>
      <c r="F174" s="202" t="s">
        <v>758</v>
      </c>
      <c r="G174" s="203" t="s">
        <v>743</v>
      </c>
      <c r="H174" s="204">
        <v>1</v>
      </c>
      <c r="I174" s="205"/>
      <c r="J174" s="206">
        <f t="shared" si="0"/>
        <v>0</v>
      </c>
      <c r="K174" s="202" t="s">
        <v>220</v>
      </c>
      <c r="L174" s="38"/>
      <c r="M174" s="207" t="s">
        <v>1</v>
      </c>
      <c r="N174" s="208" t="s">
        <v>42</v>
      </c>
      <c r="O174" s="70"/>
      <c r="P174" s="209">
        <f t="shared" si="1"/>
        <v>0</v>
      </c>
      <c r="Q174" s="209">
        <v>0</v>
      </c>
      <c r="R174" s="209">
        <f t="shared" si="2"/>
        <v>0</v>
      </c>
      <c r="S174" s="209">
        <v>0</v>
      </c>
      <c r="T174" s="210">
        <f t="shared" si="3"/>
        <v>0</v>
      </c>
      <c r="U174" s="33"/>
      <c r="V174" s="33"/>
      <c r="W174" s="33"/>
      <c r="X174" s="33"/>
      <c r="Y174" s="33"/>
      <c r="Z174" s="33"/>
      <c r="AA174" s="33"/>
      <c r="AB174" s="33"/>
      <c r="AC174" s="33"/>
      <c r="AD174" s="33"/>
      <c r="AE174" s="33"/>
      <c r="AR174" s="211" t="s">
        <v>204</v>
      </c>
      <c r="AT174" s="211" t="s">
        <v>162</v>
      </c>
      <c r="AU174" s="211" t="s">
        <v>84</v>
      </c>
      <c r="AY174" s="16" t="s">
        <v>161</v>
      </c>
      <c r="BE174" s="212">
        <f t="shared" si="4"/>
        <v>0</v>
      </c>
      <c r="BF174" s="212">
        <f t="shared" si="5"/>
        <v>0</v>
      </c>
      <c r="BG174" s="212">
        <f t="shared" si="6"/>
        <v>0</v>
      </c>
      <c r="BH174" s="212">
        <f t="shared" si="7"/>
        <v>0</v>
      </c>
      <c r="BI174" s="212">
        <f t="shared" si="8"/>
        <v>0</v>
      </c>
      <c r="BJ174" s="16" t="s">
        <v>84</v>
      </c>
      <c r="BK174" s="212">
        <f t="shared" si="9"/>
        <v>0</v>
      </c>
      <c r="BL174" s="16" t="s">
        <v>204</v>
      </c>
      <c r="BM174" s="211" t="s">
        <v>759</v>
      </c>
    </row>
    <row r="175" spans="1:65" s="2" customFormat="1" ht="36" customHeight="1">
      <c r="A175" s="33"/>
      <c r="B175" s="34"/>
      <c r="C175" s="200" t="s">
        <v>288</v>
      </c>
      <c r="D175" s="200" t="s">
        <v>162</v>
      </c>
      <c r="E175" s="201" t="s">
        <v>760</v>
      </c>
      <c r="F175" s="202" t="s">
        <v>761</v>
      </c>
      <c r="G175" s="203" t="s">
        <v>743</v>
      </c>
      <c r="H175" s="204">
        <v>1</v>
      </c>
      <c r="I175" s="205"/>
      <c r="J175" s="206">
        <f t="shared" si="0"/>
        <v>0</v>
      </c>
      <c r="K175" s="202" t="s">
        <v>220</v>
      </c>
      <c r="L175" s="38"/>
      <c r="M175" s="207" t="s">
        <v>1</v>
      </c>
      <c r="N175" s="208" t="s">
        <v>42</v>
      </c>
      <c r="O175" s="70"/>
      <c r="P175" s="209">
        <f t="shared" si="1"/>
        <v>0</v>
      </c>
      <c r="Q175" s="209">
        <v>0</v>
      </c>
      <c r="R175" s="209">
        <f t="shared" si="2"/>
        <v>0</v>
      </c>
      <c r="S175" s="209">
        <v>0</v>
      </c>
      <c r="T175" s="210">
        <f t="shared" si="3"/>
        <v>0</v>
      </c>
      <c r="U175" s="33"/>
      <c r="V175" s="33"/>
      <c r="W175" s="33"/>
      <c r="X175" s="33"/>
      <c r="Y175" s="33"/>
      <c r="Z175" s="33"/>
      <c r="AA175" s="33"/>
      <c r="AB175" s="33"/>
      <c r="AC175" s="33"/>
      <c r="AD175" s="33"/>
      <c r="AE175" s="33"/>
      <c r="AR175" s="211" t="s">
        <v>204</v>
      </c>
      <c r="AT175" s="211" t="s">
        <v>162</v>
      </c>
      <c r="AU175" s="211" t="s">
        <v>84</v>
      </c>
      <c r="AY175" s="16" t="s">
        <v>161</v>
      </c>
      <c r="BE175" s="212">
        <f t="shared" si="4"/>
        <v>0</v>
      </c>
      <c r="BF175" s="212">
        <f t="shared" si="5"/>
        <v>0</v>
      </c>
      <c r="BG175" s="212">
        <f t="shared" si="6"/>
        <v>0</v>
      </c>
      <c r="BH175" s="212">
        <f t="shared" si="7"/>
        <v>0</v>
      </c>
      <c r="BI175" s="212">
        <f t="shared" si="8"/>
        <v>0</v>
      </c>
      <c r="BJ175" s="16" t="s">
        <v>84</v>
      </c>
      <c r="BK175" s="212">
        <f t="shared" si="9"/>
        <v>0</v>
      </c>
      <c r="BL175" s="16" t="s">
        <v>204</v>
      </c>
      <c r="BM175" s="211" t="s">
        <v>762</v>
      </c>
    </row>
    <row r="176" spans="2:63" s="11" customFormat="1" ht="25.95" customHeight="1">
      <c r="B176" s="186"/>
      <c r="C176" s="187"/>
      <c r="D176" s="188" t="s">
        <v>76</v>
      </c>
      <c r="E176" s="189" t="s">
        <v>763</v>
      </c>
      <c r="F176" s="189" t="s">
        <v>764</v>
      </c>
      <c r="G176" s="187"/>
      <c r="H176" s="187"/>
      <c r="I176" s="190"/>
      <c r="J176" s="191">
        <f>BK176</f>
        <v>0</v>
      </c>
      <c r="K176" s="187"/>
      <c r="L176" s="192"/>
      <c r="M176" s="193"/>
      <c r="N176" s="194"/>
      <c r="O176" s="194"/>
      <c r="P176" s="195">
        <f>SUM(P177:P180)</f>
        <v>0</v>
      </c>
      <c r="Q176" s="194"/>
      <c r="R176" s="195">
        <f>SUM(R177:R180)</f>
        <v>0</v>
      </c>
      <c r="S176" s="194"/>
      <c r="T176" s="196">
        <f>SUM(T177:T180)</f>
        <v>0</v>
      </c>
      <c r="AR176" s="197" t="s">
        <v>86</v>
      </c>
      <c r="AT176" s="198" t="s">
        <v>76</v>
      </c>
      <c r="AU176" s="198" t="s">
        <v>77</v>
      </c>
      <c r="AY176" s="197" t="s">
        <v>161</v>
      </c>
      <c r="BK176" s="199">
        <f>SUM(BK177:BK180)</f>
        <v>0</v>
      </c>
    </row>
    <row r="177" spans="1:65" s="2" customFormat="1" ht="48" customHeight="1">
      <c r="A177" s="33"/>
      <c r="B177" s="34"/>
      <c r="C177" s="200" t="s">
        <v>292</v>
      </c>
      <c r="D177" s="200" t="s">
        <v>162</v>
      </c>
      <c r="E177" s="201" t="s">
        <v>765</v>
      </c>
      <c r="F177" s="202" t="s">
        <v>766</v>
      </c>
      <c r="G177" s="203" t="s">
        <v>165</v>
      </c>
      <c r="H177" s="204">
        <v>8</v>
      </c>
      <c r="I177" s="205"/>
      <c r="J177" s="206">
        <f>ROUND(I177*H177,2)</f>
        <v>0</v>
      </c>
      <c r="K177" s="202" t="s">
        <v>220</v>
      </c>
      <c r="L177" s="38"/>
      <c r="M177" s="207" t="s">
        <v>1</v>
      </c>
      <c r="N177" s="208" t="s">
        <v>42</v>
      </c>
      <c r="O177" s="70"/>
      <c r="P177" s="209">
        <f>O177*H177</f>
        <v>0</v>
      </c>
      <c r="Q177" s="209">
        <v>0</v>
      </c>
      <c r="R177" s="209">
        <f>Q177*H177</f>
        <v>0</v>
      </c>
      <c r="S177" s="209">
        <v>0</v>
      </c>
      <c r="T177" s="210">
        <f>S177*H177</f>
        <v>0</v>
      </c>
      <c r="U177" s="33"/>
      <c r="V177" s="33"/>
      <c r="W177" s="33"/>
      <c r="X177" s="33"/>
      <c r="Y177" s="33"/>
      <c r="Z177" s="33"/>
      <c r="AA177" s="33"/>
      <c r="AB177" s="33"/>
      <c r="AC177" s="33"/>
      <c r="AD177" s="33"/>
      <c r="AE177" s="33"/>
      <c r="AR177" s="211" t="s">
        <v>204</v>
      </c>
      <c r="AT177" s="211" t="s">
        <v>162</v>
      </c>
      <c r="AU177" s="211" t="s">
        <v>84</v>
      </c>
      <c r="AY177" s="16" t="s">
        <v>161</v>
      </c>
      <c r="BE177" s="212">
        <f>IF(N177="základní",J177,0)</f>
        <v>0</v>
      </c>
      <c r="BF177" s="212">
        <f>IF(N177="snížená",J177,0)</f>
        <v>0</v>
      </c>
      <c r="BG177" s="212">
        <f>IF(N177="zákl. přenesená",J177,0)</f>
        <v>0</v>
      </c>
      <c r="BH177" s="212">
        <f>IF(N177="sníž. přenesená",J177,0)</f>
        <v>0</v>
      </c>
      <c r="BI177" s="212">
        <f>IF(N177="nulová",J177,0)</f>
        <v>0</v>
      </c>
      <c r="BJ177" s="16" t="s">
        <v>84</v>
      </c>
      <c r="BK177" s="212">
        <f>ROUND(I177*H177,2)</f>
        <v>0</v>
      </c>
      <c r="BL177" s="16" t="s">
        <v>204</v>
      </c>
      <c r="BM177" s="211" t="s">
        <v>767</v>
      </c>
    </row>
    <row r="178" spans="1:65" s="2" customFormat="1" ht="16.5" customHeight="1">
      <c r="A178" s="33"/>
      <c r="B178" s="34"/>
      <c r="C178" s="251" t="s">
        <v>298</v>
      </c>
      <c r="D178" s="251" t="s">
        <v>324</v>
      </c>
      <c r="E178" s="252" t="s">
        <v>768</v>
      </c>
      <c r="F178" s="253" t="s">
        <v>769</v>
      </c>
      <c r="G178" s="254" t="s">
        <v>309</v>
      </c>
      <c r="H178" s="255">
        <v>8000</v>
      </c>
      <c r="I178" s="256"/>
      <c r="J178" s="257">
        <f>ROUND(I178*H178,2)</f>
        <v>0</v>
      </c>
      <c r="K178" s="253" t="s">
        <v>220</v>
      </c>
      <c r="L178" s="258"/>
      <c r="M178" s="259" t="s">
        <v>1</v>
      </c>
      <c r="N178" s="260" t="s">
        <v>42</v>
      </c>
      <c r="O178" s="70"/>
      <c r="P178" s="209">
        <f>O178*H178</f>
        <v>0</v>
      </c>
      <c r="Q178" s="209">
        <v>0</v>
      </c>
      <c r="R178" s="209">
        <f>Q178*H178</f>
        <v>0</v>
      </c>
      <c r="S178" s="209">
        <v>0</v>
      </c>
      <c r="T178" s="210">
        <f>S178*H178</f>
        <v>0</v>
      </c>
      <c r="U178" s="33"/>
      <c r="V178" s="33"/>
      <c r="W178" s="33"/>
      <c r="X178" s="33"/>
      <c r="Y178" s="33"/>
      <c r="Z178" s="33"/>
      <c r="AA178" s="33"/>
      <c r="AB178" s="33"/>
      <c r="AC178" s="33"/>
      <c r="AD178" s="33"/>
      <c r="AE178" s="33"/>
      <c r="AR178" s="211" t="s">
        <v>350</v>
      </c>
      <c r="AT178" s="211" t="s">
        <v>324</v>
      </c>
      <c r="AU178" s="211" t="s">
        <v>84</v>
      </c>
      <c r="AY178" s="16" t="s">
        <v>161</v>
      </c>
      <c r="BE178" s="212">
        <f>IF(N178="základní",J178,0)</f>
        <v>0</v>
      </c>
      <c r="BF178" s="212">
        <f>IF(N178="snížená",J178,0)</f>
        <v>0</v>
      </c>
      <c r="BG178" s="212">
        <f>IF(N178="zákl. přenesená",J178,0)</f>
        <v>0</v>
      </c>
      <c r="BH178" s="212">
        <f>IF(N178="sníž. přenesená",J178,0)</f>
        <v>0</v>
      </c>
      <c r="BI178" s="212">
        <f>IF(N178="nulová",J178,0)</f>
        <v>0</v>
      </c>
      <c r="BJ178" s="16" t="s">
        <v>84</v>
      </c>
      <c r="BK178" s="212">
        <f>ROUND(I178*H178,2)</f>
        <v>0</v>
      </c>
      <c r="BL178" s="16" t="s">
        <v>204</v>
      </c>
      <c r="BM178" s="211" t="s">
        <v>770</v>
      </c>
    </row>
    <row r="179" spans="1:65" s="2" customFormat="1" ht="36" customHeight="1">
      <c r="A179" s="33"/>
      <c r="B179" s="34"/>
      <c r="C179" s="200" t="s">
        <v>306</v>
      </c>
      <c r="D179" s="200" t="s">
        <v>162</v>
      </c>
      <c r="E179" s="201" t="s">
        <v>771</v>
      </c>
      <c r="F179" s="202" t="s">
        <v>772</v>
      </c>
      <c r="G179" s="203" t="s">
        <v>124</v>
      </c>
      <c r="H179" s="204">
        <v>500</v>
      </c>
      <c r="I179" s="205"/>
      <c r="J179" s="206">
        <f>ROUND(I179*H179,2)</f>
        <v>0</v>
      </c>
      <c r="K179" s="202" t="s">
        <v>220</v>
      </c>
      <c r="L179" s="38"/>
      <c r="M179" s="207" t="s">
        <v>1</v>
      </c>
      <c r="N179" s="208" t="s">
        <v>42</v>
      </c>
      <c r="O179" s="70"/>
      <c r="P179" s="209">
        <f>O179*H179</f>
        <v>0</v>
      </c>
      <c r="Q179" s="209">
        <v>0</v>
      </c>
      <c r="R179" s="209">
        <f>Q179*H179</f>
        <v>0</v>
      </c>
      <c r="S179" s="209">
        <v>0</v>
      </c>
      <c r="T179" s="210">
        <f>S179*H179</f>
        <v>0</v>
      </c>
      <c r="U179" s="33"/>
      <c r="V179" s="33"/>
      <c r="W179" s="33"/>
      <c r="X179" s="33"/>
      <c r="Y179" s="33"/>
      <c r="Z179" s="33"/>
      <c r="AA179" s="33"/>
      <c r="AB179" s="33"/>
      <c r="AC179" s="33"/>
      <c r="AD179" s="33"/>
      <c r="AE179" s="33"/>
      <c r="AR179" s="211" t="s">
        <v>204</v>
      </c>
      <c r="AT179" s="211" t="s">
        <v>162</v>
      </c>
      <c r="AU179" s="211" t="s">
        <v>84</v>
      </c>
      <c r="AY179" s="16" t="s">
        <v>161</v>
      </c>
      <c r="BE179" s="212">
        <f>IF(N179="základní",J179,0)</f>
        <v>0</v>
      </c>
      <c r="BF179" s="212">
        <f>IF(N179="snížená",J179,0)</f>
        <v>0</v>
      </c>
      <c r="BG179" s="212">
        <f>IF(N179="zákl. přenesená",J179,0)</f>
        <v>0</v>
      </c>
      <c r="BH179" s="212">
        <f>IF(N179="sníž. přenesená",J179,0)</f>
        <v>0</v>
      </c>
      <c r="BI179" s="212">
        <f>IF(N179="nulová",J179,0)</f>
        <v>0</v>
      </c>
      <c r="BJ179" s="16" t="s">
        <v>84</v>
      </c>
      <c r="BK179" s="212">
        <f>ROUND(I179*H179,2)</f>
        <v>0</v>
      </c>
      <c r="BL179" s="16" t="s">
        <v>204</v>
      </c>
      <c r="BM179" s="211" t="s">
        <v>773</v>
      </c>
    </row>
    <row r="180" spans="1:65" s="2" customFormat="1" ht="36" customHeight="1">
      <c r="A180" s="33"/>
      <c r="B180" s="34"/>
      <c r="C180" s="200" t="s">
        <v>440</v>
      </c>
      <c r="D180" s="200" t="s">
        <v>162</v>
      </c>
      <c r="E180" s="201" t="s">
        <v>774</v>
      </c>
      <c r="F180" s="202" t="s">
        <v>775</v>
      </c>
      <c r="G180" s="203" t="s">
        <v>124</v>
      </c>
      <c r="H180" s="204">
        <v>850</v>
      </c>
      <c r="I180" s="205"/>
      <c r="J180" s="206">
        <f>ROUND(I180*H180,2)</f>
        <v>0</v>
      </c>
      <c r="K180" s="202" t="s">
        <v>220</v>
      </c>
      <c r="L180" s="38"/>
      <c r="M180" s="246" t="s">
        <v>1</v>
      </c>
      <c r="N180" s="247" t="s">
        <v>42</v>
      </c>
      <c r="O180" s="248"/>
      <c r="P180" s="249">
        <f>O180*H180</f>
        <v>0</v>
      </c>
      <c r="Q180" s="249">
        <v>0</v>
      </c>
      <c r="R180" s="249">
        <f>Q180*H180</f>
        <v>0</v>
      </c>
      <c r="S180" s="249">
        <v>0</v>
      </c>
      <c r="T180" s="250">
        <f>S180*H180</f>
        <v>0</v>
      </c>
      <c r="U180" s="33"/>
      <c r="V180" s="33"/>
      <c r="W180" s="33"/>
      <c r="X180" s="33"/>
      <c r="Y180" s="33"/>
      <c r="Z180" s="33"/>
      <c r="AA180" s="33"/>
      <c r="AB180" s="33"/>
      <c r="AC180" s="33"/>
      <c r="AD180" s="33"/>
      <c r="AE180" s="33"/>
      <c r="AR180" s="211" t="s">
        <v>204</v>
      </c>
      <c r="AT180" s="211" t="s">
        <v>162</v>
      </c>
      <c r="AU180" s="211" t="s">
        <v>84</v>
      </c>
      <c r="AY180" s="16" t="s">
        <v>161</v>
      </c>
      <c r="BE180" s="212">
        <f>IF(N180="základní",J180,0)</f>
        <v>0</v>
      </c>
      <c r="BF180" s="212">
        <f>IF(N180="snížená",J180,0)</f>
        <v>0</v>
      </c>
      <c r="BG180" s="212">
        <f>IF(N180="zákl. přenesená",J180,0)</f>
        <v>0</v>
      </c>
      <c r="BH180" s="212">
        <f>IF(N180="sníž. přenesená",J180,0)</f>
        <v>0</v>
      </c>
      <c r="BI180" s="212">
        <f>IF(N180="nulová",J180,0)</f>
        <v>0</v>
      </c>
      <c r="BJ180" s="16" t="s">
        <v>84</v>
      </c>
      <c r="BK180" s="212">
        <f>ROUND(I180*H180,2)</f>
        <v>0</v>
      </c>
      <c r="BL180" s="16" t="s">
        <v>204</v>
      </c>
      <c r="BM180" s="211" t="s">
        <v>776</v>
      </c>
    </row>
    <row r="181" spans="1:31" s="2" customFormat="1" ht="6.9" customHeight="1">
      <c r="A181" s="33"/>
      <c r="B181" s="53"/>
      <c r="C181" s="54"/>
      <c r="D181" s="54"/>
      <c r="E181" s="54"/>
      <c r="F181" s="54"/>
      <c r="G181" s="54"/>
      <c r="H181" s="54"/>
      <c r="I181" s="158"/>
      <c r="J181" s="54"/>
      <c r="K181" s="54"/>
      <c r="L181" s="38"/>
      <c r="M181" s="33"/>
      <c r="O181" s="33"/>
      <c r="P181" s="33"/>
      <c r="Q181" s="33"/>
      <c r="R181" s="33"/>
      <c r="S181" s="33"/>
      <c r="T181" s="33"/>
      <c r="U181" s="33"/>
      <c r="V181" s="33"/>
      <c r="W181" s="33"/>
      <c r="X181" s="33"/>
      <c r="Y181" s="33"/>
      <c r="Z181" s="33"/>
      <c r="AA181" s="33"/>
      <c r="AB181" s="33"/>
      <c r="AC181" s="33"/>
      <c r="AD181" s="33"/>
      <c r="AE181" s="33"/>
    </row>
  </sheetData>
  <sheetProtection algorithmName="SHA-512" hashValue="fdp1po0RDZjE1TBe/u/2SwVbgpfUZ2TMsN7gdaBw+ud955jsQSVcHtIVkFMVBGKc5KfLSCeCaqW5m3eeu2nv8Q==" saltValue="ufs2HRujEQxjv8Je4ud7GvSCdg8u38sJXZuucRCFBAWSUkBLscfWQc61Gm4z0cGwKB+xRgRM0WAYiVLW50MJYA==" spinCount="100000" sheet="1" objects="1" scenarios="1" formatColumns="0" formatRows="0" autoFilter="0"/>
  <autoFilter ref="C121:K180"/>
  <mergeCells count="9">
    <mergeCell ref="E87:H87"/>
    <mergeCell ref="E112:H112"/>
    <mergeCell ref="E114:H11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100</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777</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ROUND(J126,2)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ROUND((SUM(BE126:BE252)),2)</f>
        <v>0</v>
      </c>
      <c r="G33" s="33"/>
      <c r="H33" s="33"/>
      <c r="I33" s="137">
        <v>0.21</v>
      </c>
      <c r="J33" s="136">
        <f>ROUND(((SUM(BE126:BE252))*I33),2)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ROUND((SUM(BF126:BF252)),2)</f>
        <v>0</v>
      </c>
      <c r="G34" s="33"/>
      <c r="H34" s="33"/>
      <c r="I34" s="137">
        <v>0.15</v>
      </c>
      <c r="J34" s="136">
        <f>ROUND(((SUM(BF126:BF252))*I34),2)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ROUND((SUM(BG126:BG252)),2)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ROUND((SUM(BH126:BH252)),2)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ROUND((SUM(BI126:BI252)),2)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102 - Elektroinstalace, hromosvody, osvětlení</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J126</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778</v>
      </c>
      <c r="E97" s="170"/>
      <c r="F97" s="170"/>
      <c r="G97" s="170"/>
      <c r="H97" s="170"/>
      <c r="I97" s="171"/>
      <c r="J97" s="172">
        <f>J127</f>
        <v>0</v>
      </c>
      <c r="K97" s="168"/>
      <c r="L97" s="173"/>
    </row>
    <row r="98" spans="2:12" s="9" customFormat="1" ht="24.9" customHeight="1">
      <c r="B98" s="167"/>
      <c r="C98" s="168"/>
      <c r="D98" s="169" t="s">
        <v>779</v>
      </c>
      <c r="E98" s="170"/>
      <c r="F98" s="170"/>
      <c r="G98" s="170"/>
      <c r="H98" s="170"/>
      <c r="I98" s="171"/>
      <c r="J98" s="172">
        <f>J131</f>
        <v>0</v>
      </c>
      <c r="K98" s="168"/>
      <c r="L98" s="173"/>
    </row>
    <row r="99" spans="2:12" s="9" customFormat="1" ht="24.9" customHeight="1">
      <c r="B99" s="167"/>
      <c r="C99" s="168"/>
      <c r="D99" s="169" t="s">
        <v>780</v>
      </c>
      <c r="E99" s="170"/>
      <c r="F99" s="170"/>
      <c r="G99" s="170"/>
      <c r="H99" s="170"/>
      <c r="I99" s="171"/>
      <c r="J99" s="172">
        <f>J145</f>
        <v>0</v>
      </c>
      <c r="K99" s="168"/>
      <c r="L99" s="173"/>
    </row>
    <row r="100" spans="2:12" s="9" customFormat="1" ht="24.9" customHeight="1">
      <c r="B100" s="167"/>
      <c r="C100" s="168"/>
      <c r="D100" s="169" t="s">
        <v>781</v>
      </c>
      <c r="E100" s="170"/>
      <c r="F100" s="170"/>
      <c r="G100" s="170"/>
      <c r="H100" s="170"/>
      <c r="I100" s="171"/>
      <c r="J100" s="172">
        <f>J160</f>
        <v>0</v>
      </c>
      <c r="K100" s="168"/>
      <c r="L100" s="173"/>
    </row>
    <row r="101" spans="2:12" s="9" customFormat="1" ht="24.9" customHeight="1">
      <c r="B101" s="167"/>
      <c r="C101" s="168"/>
      <c r="D101" s="169" t="s">
        <v>782</v>
      </c>
      <c r="E101" s="170"/>
      <c r="F101" s="170"/>
      <c r="G101" s="170"/>
      <c r="H101" s="170"/>
      <c r="I101" s="171"/>
      <c r="J101" s="172">
        <f>J166</f>
        <v>0</v>
      </c>
      <c r="K101" s="168"/>
      <c r="L101" s="173"/>
    </row>
    <row r="102" spans="2:12" s="9" customFormat="1" ht="24.9" customHeight="1">
      <c r="B102" s="167"/>
      <c r="C102" s="168"/>
      <c r="D102" s="169" t="s">
        <v>783</v>
      </c>
      <c r="E102" s="170"/>
      <c r="F102" s="170"/>
      <c r="G102" s="170"/>
      <c r="H102" s="170"/>
      <c r="I102" s="171"/>
      <c r="J102" s="172">
        <f>J171</f>
        <v>0</v>
      </c>
      <c r="K102" s="168"/>
      <c r="L102" s="173"/>
    </row>
    <row r="103" spans="2:12" s="9" customFormat="1" ht="24.9" customHeight="1">
      <c r="B103" s="167"/>
      <c r="C103" s="168"/>
      <c r="D103" s="169" t="s">
        <v>784</v>
      </c>
      <c r="E103" s="170"/>
      <c r="F103" s="170"/>
      <c r="G103" s="170"/>
      <c r="H103" s="170"/>
      <c r="I103" s="171"/>
      <c r="J103" s="172">
        <f>J202</f>
        <v>0</v>
      </c>
      <c r="K103" s="168"/>
      <c r="L103" s="173"/>
    </row>
    <row r="104" spans="2:12" s="9" customFormat="1" ht="24.9" customHeight="1">
      <c r="B104" s="167"/>
      <c r="C104" s="168"/>
      <c r="D104" s="169" t="s">
        <v>785</v>
      </c>
      <c r="E104" s="170"/>
      <c r="F104" s="170"/>
      <c r="G104" s="170"/>
      <c r="H104" s="170"/>
      <c r="I104" s="171"/>
      <c r="J104" s="172">
        <f>J218</f>
        <v>0</v>
      </c>
      <c r="K104" s="168"/>
      <c r="L104" s="173"/>
    </row>
    <row r="105" spans="2:12" s="9" customFormat="1" ht="24.9" customHeight="1">
      <c r="B105" s="167"/>
      <c r="C105" s="168"/>
      <c r="D105" s="169" t="s">
        <v>786</v>
      </c>
      <c r="E105" s="170"/>
      <c r="F105" s="170"/>
      <c r="G105" s="170"/>
      <c r="H105" s="170"/>
      <c r="I105" s="171"/>
      <c r="J105" s="172">
        <f>J232</f>
        <v>0</v>
      </c>
      <c r="K105" s="168"/>
      <c r="L105" s="173"/>
    </row>
    <row r="106" spans="2:12" s="9" customFormat="1" ht="24.9" customHeight="1">
      <c r="B106" s="167"/>
      <c r="C106" s="168"/>
      <c r="D106" s="169" t="s">
        <v>787</v>
      </c>
      <c r="E106" s="170"/>
      <c r="F106" s="170"/>
      <c r="G106" s="170"/>
      <c r="H106" s="170"/>
      <c r="I106" s="171"/>
      <c r="J106" s="172">
        <f>J240</f>
        <v>0</v>
      </c>
      <c r="K106" s="168"/>
      <c r="L106" s="173"/>
    </row>
    <row r="107" spans="1:31" s="2" customFormat="1" ht="21.75" customHeight="1">
      <c r="A107" s="33"/>
      <c r="B107" s="34"/>
      <c r="C107" s="35"/>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6.9" customHeight="1">
      <c r="A108" s="33"/>
      <c r="B108" s="53"/>
      <c r="C108" s="54"/>
      <c r="D108" s="54"/>
      <c r="E108" s="54"/>
      <c r="F108" s="54"/>
      <c r="G108" s="54"/>
      <c r="H108" s="54"/>
      <c r="I108" s="158"/>
      <c r="J108" s="54"/>
      <c r="K108" s="54"/>
      <c r="L108" s="50"/>
      <c r="S108" s="33"/>
      <c r="T108" s="33"/>
      <c r="U108" s="33"/>
      <c r="V108" s="33"/>
      <c r="W108" s="33"/>
      <c r="X108" s="33"/>
      <c r="Y108" s="33"/>
      <c r="Z108" s="33"/>
      <c r="AA108" s="33"/>
      <c r="AB108" s="33"/>
      <c r="AC108" s="33"/>
      <c r="AD108" s="33"/>
      <c r="AE108" s="33"/>
    </row>
    <row r="112" spans="1:31" s="2" customFormat="1" ht="6.9" customHeight="1">
      <c r="A112" s="33"/>
      <c r="B112" s="55"/>
      <c r="C112" s="56"/>
      <c r="D112" s="56"/>
      <c r="E112" s="56"/>
      <c r="F112" s="56"/>
      <c r="G112" s="56"/>
      <c r="H112" s="56"/>
      <c r="I112" s="161"/>
      <c r="J112" s="56"/>
      <c r="K112" s="56"/>
      <c r="L112" s="50"/>
      <c r="S112" s="33"/>
      <c r="T112" s="33"/>
      <c r="U112" s="33"/>
      <c r="V112" s="33"/>
      <c r="W112" s="33"/>
      <c r="X112" s="33"/>
      <c r="Y112" s="33"/>
      <c r="Z112" s="33"/>
      <c r="AA112" s="33"/>
      <c r="AB112" s="33"/>
      <c r="AC112" s="33"/>
      <c r="AD112" s="33"/>
      <c r="AE112" s="33"/>
    </row>
    <row r="113" spans="1:31" s="2" customFormat="1" ht="24.9" customHeight="1">
      <c r="A113" s="33"/>
      <c r="B113" s="34"/>
      <c r="C113" s="22" t="s">
        <v>146</v>
      </c>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6.9" customHeight="1">
      <c r="A114" s="33"/>
      <c r="B114" s="34"/>
      <c r="C114" s="35"/>
      <c r="D114" s="35"/>
      <c r="E114" s="35"/>
      <c r="F114" s="35"/>
      <c r="G114" s="35"/>
      <c r="H114" s="35"/>
      <c r="I114" s="122"/>
      <c r="J114" s="35"/>
      <c r="K114" s="35"/>
      <c r="L114" s="50"/>
      <c r="S114" s="33"/>
      <c r="T114" s="33"/>
      <c r="U114" s="33"/>
      <c r="V114" s="33"/>
      <c r="W114" s="33"/>
      <c r="X114" s="33"/>
      <c r="Y114" s="33"/>
      <c r="Z114" s="33"/>
      <c r="AA114" s="33"/>
      <c r="AB114" s="33"/>
      <c r="AC114" s="33"/>
      <c r="AD114" s="33"/>
      <c r="AE114" s="33"/>
    </row>
    <row r="115" spans="1:31" s="2" customFormat="1" ht="12" customHeight="1">
      <c r="A115" s="33"/>
      <c r="B115" s="34"/>
      <c r="C115" s="28" t="s">
        <v>17</v>
      </c>
      <c r="D115" s="35"/>
      <c r="E115" s="35"/>
      <c r="F115" s="35"/>
      <c r="G115" s="35"/>
      <c r="H115" s="35"/>
      <c r="I115" s="122"/>
      <c r="J115" s="35"/>
      <c r="K115" s="35"/>
      <c r="L115" s="50"/>
      <c r="S115" s="33"/>
      <c r="T115" s="33"/>
      <c r="U115" s="33"/>
      <c r="V115" s="33"/>
      <c r="W115" s="33"/>
      <c r="X115" s="33"/>
      <c r="Y115" s="33"/>
      <c r="Z115" s="33"/>
      <c r="AA115" s="33"/>
      <c r="AB115" s="33"/>
      <c r="AC115" s="33"/>
      <c r="AD115" s="33"/>
      <c r="AE115" s="33"/>
    </row>
    <row r="116" spans="1:31" s="2" customFormat="1" ht="16.5" customHeight="1">
      <c r="A116" s="33"/>
      <c r="B116" s="34"/>
      <c r="C116" s="35"/>
      <c r="D116" s="35"/>
      <c r="E116" s="317" t="str">
        <f>E7</f>
        <v>REKONSTRUKCE STŘECHY ZIMNÍHO STADIONU V NOVÉM JIČÍNĚ</v>
      </c>
      <c r="F116" s="318"/>
      <c r="G116" s="318"/>
      <c r="H116" s="318"/>
      <c r="I116" s="122"/>
      <c r="J116" s="35"/>
      <c r="K116" s="35"/>
      <c r="L116" s="50"/>
      <c r="S116" s="33"/>
      <c r="T116" s="33"/>
      <c r="U116" s="33"/>
      <c r="V116" s="33"/>
      <c r="W116" s="33"/>
      <c r="X116" s="33"/>
      <c r="Y116" s="33"/>
      <c r="Z116" s="33"/>
      <c r="AA116" s="33"/>
      <c r="AB116" s="33"/>
      <c r="AC116" s="33"/>
      <c r="AD116" s="33"/>
      <c r="AE116" s="33"/>
    </row>
    <row r="117" spans="1:31" s="2" customFormat="1" ht="12" customHeight="1">
      <c r="A117" s="33"/>
      <c r="B117" s="34"/>
      <c r="C117" s="28" t="s">
        <v>127</v>
      </c>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2" customFormat="1" ht="16.5" customHeight="1">
      <c r="A118" s="33"/>
      <c r="B118" s="34"/>
      <c r="C118" s="35"/>
      <c r="D118" s="35"/>
      <c r="E118" s="300" t="str">
        <f>E9</f>
        <v>102 - Elektroinstalace, hromosvody, osvětlení</v>
      </c>
      <c r="F118" s="316"/>
      <c r="G118" s="316"/>
      <c r="H118" s="316"/>
      <c r="I118" s="122"/>
      <c r="J118" s="35"/>
      <c r="K118" s="35"/>
      <c r="L118" s="50"/>
      <c r="S118" s="33"/>
      <c r="T118" s="33"/>
      <c r="U118" s="33"/>
      <c r="V118" s="33"/>
      <c r="W118" s="33"/>
      <c r="X118" s="33"/>
      <c r="Y118" s="33"/>
      <c r="Z118" s="33"/>
      <c r="AA118" s="33"/>
      <c r="AB118" s="33"/>
      <c r="AC118" s="33"/>
      <c r="AD118" s="33"/>
      <c r="AE118" s="33"/>
    </row>
    <row r="119" spans="1:31" s="2" customFormat="1" ht="6.9" customHeight="1">
      <c r="A119" s="33"/>
      <c r="B119" s="34"/>
      <c r="C119" s="35"/>
      <c r="D119" s="35"/>
      <c r="E119" s="35"/>
      <c r="F119" s="35"/>
      <c r="G119" s="35"/>
      <c r="H119" s="35"/>
      <c r="I119" s="122"/>
      <c r="J119" s="35"/>
      <c r="K119" s="35"/>
      <c r="L119" s="50"/>
      <c r="S119" s="33"/>
      <c r="T119" s="33"/>
      <c r="U119" s="33"/>
      <c r="V119" s="33"/>
      <c r="W119" s="33"/>
      <c r="X119" s="33"/>
      <c r="Y119" s="33"/>
      <c r="Z119" s="33"/>
      <c r="AA119" s="33"/>
      <c r="AB119" s="33"/>
      <c r="AC119" s="33"/>
      <c r="AD119" s="33"/>
      <c r="AE119" s="33"/>
    </row>
    <row r="120" spans="1:31" s="2" customFormat="1" ht="12" customHeight="1">
      <c r="A120" s="33"/>
      <c r="B120" s="34"/>
      <c r="C120" s="28" t="s">
        <v>21</v>
      </c>
      <c r="D120" s="35"/>
      <c r="E120" s="35"/>
      <c r="F120" s="26" t="str">
        <f>F12</f>
        <v xml:space="preserve"> </v>
      </c>
      <c r="G120" s="35"/>
      <c r="H120" s="35"/>
      <c r="I120" s="123" t="s">
        <v>23</v>
      </c>
      <c r="J120" s="65" t="str">
        <f>IF(J12="","",J12)</f>
        <v>11. 9. 2019</v>
      </c>
      <c r="K120" s="35"/>
      <c r="L120" s="50"/>
      <c r="S120" s="33"/>
      <c r="T120" s="33"/>
      <c r="U120" s="33"/>
      <c r="V120" s="33"/>
      <c r="W120" s="33"/>
      <c r="X120" s="33"/>
      <c r="Y120" s="33"/>
      <c r="Z120" s="33"/>
      <c r="AA120" s="33"/>
      <c r="AB120" s="33"/>
      <c r="AC120" s="33"/>
      <c r="AD120" s="33"/>
      <c r="AE120" s="33"/>
    </row>
    <row r="121" spans="1:31" s="2" customFormat="1" ht="6.9" customHeight="1">
      <c r="A121" s="33"/>
      <c r="B121" s="34"/>
      <c r="C121" s="35"/>
      <c r="D121" s="35"/>
      <c r="E121" s="35"/>
      <c r="F121" s="35"/>
      <c r="G121" s="35"/>
      <c r="H121" s="35"/>
      <c r="I121" s="122"/>
      <c r="J121" s="35"/>
      <c r="K121" s="35"/>
      <c r="L121" s="50"/>
      <c r="S121" s="33"/>
      <c r="T121" s="33"/>
      <c r="U121" s="33"/>
      <c r="V121" s="33"/>
      <c r="W121" s="33"/>
      <c r="X121" s="33"/>
      <c r="Y121" s="33"/>
      <c r="Z121" s="33"/>
      <c r="AA121" s="33"/>
      <c r="AB121" s="33"/>
      <c r="AC121" s="33"/>
      <c r="AD121" s="33"/>
      <c r="AE121" s="33"/>
    </row>
    <row r="122" spans="1:31" s="2" customFormat="1" ht="15.15" customHeight="1">
      <c r="A122" s="33"/>
      <c r="B122" s="34"/>
      <c r="C122" s="28" t="s">
        <v>25</v>
      </c>
      <c r="D122" s="35"/>
      <c r="E122" s="35"/>
      <c r="F122" s="26" t="str">
        <f>E15</f>
        <v>Město Nový Jičín</v>
      </c>
      <c r="G122" s="35"/>
      <c r="H122" s="35"/>
      <c r="I122" s="123" t="s">
        <v>31</v>
      </c>
      <c r="J122" s="31" t="str">
        <f>E21</f>
        <v>Technoprojekt, a.s.</v>
      </c>
      <c r="K122" s="35"/>
      <c r="L122" s="50"/>
      <c r="S122" s="33"/>
      <c r="T122" s="33"/>
      <c r="U122" s="33"/>
      <c r="V122" s="33"/>
      <c r="W122" s="33"/>
      <c r="X122" s="33"/>
      <c r="Y122" s="33"/>
      <c r="Z122" s="33"/>
      <c r="AA122" s="33"/>
      <c r="AB122" s="33"/>
      <c r="AC122" s="33"/>
      <c r="AD122" s="33"/>
      <c r="AE122" s="33"/>
    </row>
    <row r="123" spans="1:31" s="2" customFormat="1" ht="15.15" customHeight="1">
      <c r="A123" s="33"/>
      <c r="B123" s="34"/>
      <c r="C123" s="28" t="s">
        <v>29</v>
      </c>
      <c r="D123" s="35"/>
      <c r="E123" s="35"/>
      <c r="F123" s="26" t="str">
        <f>IF(E18="","",E18)</f>
        <v>Vyplň údaj</v>
      </c>
      <c r="G123" s="35"/>
      <c r="H123" s="35"/>
      <c r="I123" s="123" t="s">
        <v>34</v>
      </c>
      <c r="J123" s="31" t="str">
        <f>E24</f>
        <v xml:space="preserve"> </v>
      </c>
      <c r="K123" s="35"/>
      <c r="L123" s="50"/>
      <c r="S123" s="33"/>
      <c r="T123" s="33"/>
      <c r="U123" s="33"/>
      <c r="V123" s="33"/>
      <c r="W123" s="33"/>
      <c r="X123" s="33"/>
      <c r="Y123" s="33"/>
      <c r="Z123" s="33"/>
      <c r="AA123" s="33"/>
      <c r="AB123" s="33"/>
      <c r="AC123" s="33"/>
      <c r="AD123" s="33"/>
      <c r="AE123" s="33"/>
    </row>
    <row r="124" spans="1:31" s="2" customFormat="1" ht="10.35" customHeight="1">
      <c r="A124" s="33"/>
      <c r="B124" s="34"/>
      <c r="C124" s="35"/>
      <c r="D124" s="35"/>
      <c r="E124" s="35"/>
      <c r="F124" s="35"/>
      <c r="G124" s="35"/>
      <c r="H124" s="35"/>
      <c r="I124" s="122"/>
      <c r="J124" s="35"/>
      <c r="K124" s="35"/>
      <c r="L124" s="50"/>
      <c r="S124" s="33"/>
      <c r="T124" s="33"/>
      <c r="U124" s="33"/>
      <c r="V124" s="33"/>
      <c r="W124" s="33"/>
      <c r="X124" s="33"/>
      <c r="Y124" s="33"/>
      <c r="Z124" s="33"/>
      <c r="AA124" s="33"/>
      <c r="AB124" s="33"/>
      <c r="AC124" s="33"/>
      <c r="AD124" s="33"/>
      <c r="AE124" s="33"/>
    </row>
    <row r="125" spans="1:31" s="10" customFormat="1" ht="29.25" customHeight="1">
      <c r="A125" s="174"/>
      <c r="B125" s="175"/>
      <c r="C125" s="176" t="s">
        <v>147</v>
      </c>
      <c r="D125" s="177" t="s">
        <v>62</v>
      </c>
      <c r="E125" s="177" t="s">
        <v>58</v>
      </c>
      <c r="F125" s="177" t="s">
        <v>59</v>
      </c>
      <c r="G125" s="177" t="s">
        <v>148</v>
      </c>
      <c r="H125" s="177" t="s">
        <v>149</v>
      </c>
      <c r="I125" s="178" t="s">
        <v>150</v>
      </c>
      <c r="J125" s="177" t="s">
        <v>133</v>
      </c>
      <c r="K125" s="179" t="s">
        <v>151</v>
      </c>
      <c r="L125" s="180"/>
      <c r="M125" s="74" t="s">
        <v>1</v>
      </c>
      <c r="N125" s="75" t="s">
        <v>41</v>
      </c>
      <c r="O125" s="75" t="s">
        <v>152</v>
      </c>
      <c r="P125" s="75" t="s">
        <v>153</v>
      </c>
      <c r="Q125" s="75" t="s">
        <v>154</v>
      </c>
      <c r="R125" s="75" t="s">
        <v>155</v>
      </c>
      <c r="S125" s="75" t="s">
        <v>156</v>
      </c>
      <c r="T125" s="76" t="s">
        <v>157</v>
      </c>
      <c r="U125" s="174"/>
      <c r="V125" s="174"/>
      <c r="W125" s="174"/>
      <c r="X125" s="174"/>
      <c r="Y125" s="174"/>
      <c r="Z125" s="174"/>
      <c r="AA125" s="174"/>
      <c r="AB125" s="174"/>
      <c r="AC125" s="174"/>
      <c r="AD125" s="174"/>
      <c r="AE125" s="174"/>
    </row>
    <row r="126" spans="1:63" s="2" customFormat="1" ht="22.8" customHeight="1">
      <c r="A126" s="33"/>
      <c r="B126" s="34"/>
      <c r="C126" s="81" t="s">
        <v>158</v>
      </c>
      <c r="D126" s="35"/>
      <c r="E126" s="35"/>
      <c r="F126" s="35"/>
      <c r="G126" s="35"/>
      <c r="H126" s="35"/>
      <c r="I126" s="122"/>
      <c r="J126" s="181">
        <f>BK126</f>
        <v>0</v>
      </c>
      <c r="K126" s="35"/>
      <c r="L126" s="38"/>
      <c r="M126" s="77"/>
      <c r="N126" s="182"/>
      <c r="O126" s="78"/>
      <c r="P126" s="183">
        <f>P127+P131+P145+P160+P166+P171+P202+P218+P232+P240</f>
        <v>0</v>
      </c>
      <c r="Q126" s="78"/>
      <c r="R126" s="183">
        <f>R127+R131+R145+R160+R166+R171+R202+R218+R232+R240</f>
        <v>0</v>
      </c>
      <c r="S126" s="78"/>
      <c r="T126" s="184">
        <f>T127+T131+T145+T160+T166+T171+T202+T218+T232+T240</f>
        <v>0</v>
      </c>
      <c r="U126" s="33"/>
      <c r="V126" s="33"/>
      <c r="W126" s="33"/>
      <c r="X126" s="33"/>
      <c r="Y126" s="33"/>
      <c r="Z126" s="33"/>
      <c r="AA126" s="33"/>
      <c r="AB126" s="33"/>
      <c r="AC126" s="33"/>
      <c r="AD126" s="33"/>
      <c r="AE126" s="33"/>
      <c r="AT126" s="16" t="s">
        <v>76</v>
      </c>
      <c r="AU126" s="16" t="s">
        <v>135</v>
      </c>
      <c r="BK126" s="185">
        <f>BK127+BK131+BK145+BK160+BK166+BK171+BK202+BK218+BK232+BK240</f>
        <v>0</v>
      </c>
    </row>
    <row r="127" spans="2:63" s="11" customFormat="1" ht="25.95" customHeight="1">
      <c r="B127" s="186"/>
      <c r="C127" s="187"/>
      <c r="D127" s="188" t="s">
        <v>76</v>
      </c>
      <c r="E127" s="189" t="s">
        <v>788</v>
      </c>
      <c r="F127" s="189" t="s">
        <v>789</v>
      </c>
      <c r="G127" s="187"/>
      <c r="H127" s="187"/>
      <c r="I127" s="190"/>
      <c r="J127" s="191">
        <f>BK127</f>
        <v>0</v>
      </c>
      <c r="K127" s="187"/>
      <c r="L127" s="192"/>
      <c r="M127" s="193"/>
      <c r="N127" s="194"/>
      <c r="O127" s="194"/>
      <c r="P127" s="195">
        <f>SUM(P128:P130)</f>
        <v>0</v>
      </c>
      <c r="Q127" s="194"/>
      <c r="R127" s="195">
        <f>SUM(R128:R130)</f>
        <v>0</v>
      </c>
      <c r="S127" s="194"/>
      <c r="T127" s="196">
        <f>SUM(T128:T130)</f>
        <v>0</v>
      </c>
      <c r="AR127" s="197" t="s">
        <v>86</v>
      </c>
      <c r="AT127" s="198" t="s">
        <v>76</v>
      </c>
      <c r="AU127" s="198" t="s">
        <v>77</v>
      </c>
      <c r="AY127" s="197" t="s">
        <v>161</v>
      </c>
      <c r="BK127" s="199">
        <f>SUM(BK128:BK130)</f>
        <v>0</v>
      </c>
    </row>
    <row r="128" spans="1:65" s="2" customFormat="1" ht="16.5" customHeight="1">
      <c r="A128" s="33"/>
      <c r="B128" s="34"/>
      <c r="C128" s="200" t="s">
        <v>84</v>
      </c>
      <c r="D128" s="200" t="s">
        <v>162</v>
      </c>
      <c r="E128" s="201" t="s">
        <v>790</v>
      </c>
      <c r="F128" s="202" t="s">
        <v>791</v>
      </c>
      <c r="G128" s="203" t="s">
        <v>415</v>
      </c>
      <c r="H128" s="204">
        <v>1</v>
      </c>
      <c r="I128" s="205"/>
      <c r="J128" s="206">
        <f>ROUND(I128*H128,2)</f>
        <v>0</v>
      </c>
      <c r="K128" s="202" t="s">
        <v>220</v>
      </c>
      <c r="L128" s="38"/>
      <c r="M128" s="207" t="s">
        <v>1</v>
      </c>
      <c r="N128" s="208" t="s">
        <v>42</v>
      </c>
      <c r="O128" s="70"/>
      <c r="P128" s="209">
        <f>O128*H128</f>
        <v>0</v>
      </c>
      <c r="Q128" s="209">
        <v>0</v>
      </c>
      <c r="R128" s="209">
        <f>Q128*H128</f>
        <v>0</v>
      </c>
      <c r="S128" s="209">
        <v>0</v>
      </c>
      <c r="T128" s="210">
        <f>S128*H128</f>
        <v>0</v>
      </c>
      <c r="U128" s="33"/>
      <c r="V128" s="33"/>
      <c r="W128" s="33"/>
      <c r="X128" s="33"/>
      <c r="Y128" s="33"/>
      <c r="Z128" s="33"/>
      <c r="AA128" s="33"/>
      <c r="AB128" s="33"/>
      <c r="AC128" s="33"/>
      <c r="AD128" s="33"/>
      <c r="AE128" s="33"/>
      <c r="AR128" s="211" t="s">
        <v>204</v>
      </c>
      <c r="AT128" s="211" t="s">
        <v>162</v>
      </c>
      <c r="AU128" s="211" t="s">
        <v>84</v>
      </c>
      <c r="AY128" s="16" t="s">
        <v>161</v>
      </c>
      <c r="BE128" s="212">
        <f>IF(N128="základní",J128,0)</f>
        <v>0</v>
      </c>
      <c r="BF128" s="212">
        <f>IF(N128="snížená",J128,0)</f>
        <v>0</v>
      </c>
      <c r="BG128" s="212">
        <f>IF(N128="zákl. přenesená",J128,0)</f>
        <v>0</v>
      </c>
      <c r="BH128" s="212">
        <f>IF(N128="sníž. přenesená",J128,0)</f>
        <v>0</v>
      </c>
      <c r="BI128" s="212">
        <f>IF(N128="nulová",J128,0)</f>
        <v>0</v>
      </c>
      <c r="BJ128" s="16" t="s">
        <v>84</v>
      </c>
      <c r="BK128" s="212">
        <f>ROUND(I128*H128,2)</f>
        <v>0</v>
      </c>
      <c r="BL128" s="16" t="s">
        <v>204</v>
      </c>
      <c r="BM128" s="211" t="s">
        <v>792</v>
      </c>
    </row>
    <row r="129" spans="1:65" s="2" customFormat="1" ht="16.5" customHeight="1">
      <c r="A129" s="33"/>
      <c r="B129" s="34"/>
      <c r="C129" s="200" t="s">
        <v>86</v>
      </c>
      <c r="D129" s="200" t="s">
        <v>162</v>
      </c>
      <c r="E129" s="201" t="s">
        <v>793</v>
      </c>
      <c r="F129" s="202" t="s">
        <v>794</v>
      </c>
      <c r="G129" s="203" t="s">
        <v>415</v>
      </c>
      <c r="H129" s="204">
        <v>1</v>
      </c>
      <c r="I129" s="205"/>
      <c r="J129" s="206">
        <f>ROUND(I129*H129,2)</f>
        <v>0</v>
      </c>
      <c r="K129" s="202" t="s">
        <v>220</v>
      </c>
      <c r="L129" s="38"/>
      <c r="M129" s="207" t="s">
        <v>1</v>
      </c>
      <c r="N129" s="208" t="s">
        <v>42</v>
      </c>
      <c r="O129" s="70"/>
      <c r="P129" s="209">
        <f>O129*H129</f>
        <v>0</v>
      </c>
      <c r="Q129" s="209">
        <v>0</v>
      </c>
      <c r="R129" s="209">
        <f>Q129*H129</f>
        <v>0</v>
      </c>
      <c r="S129" s="209">
        <v>0</v>
      </c>
      <c r="T129" s="210">
        <f>S129*H129</f>
        <v>0</v>
      </c>
      <c r="U129" s="33"/>
      <c r="V129" s="33"/>
      <c r="W129" s="33"/>
      <c r="X129" s="33"/>
      <c r="Y129" s="33"/>
      <c r="Z129" s="33"/>
      <c r="AA129" s="33"/>
      <c r="AB129" s="33"/>
      <c r="AC129" s="33"/>
      <c r="AD129" s="33"/>
      <c r="AE129" s="33"/>
      <c r="AR129" s="211" t="s">
        <v>204</v>
      </c>
      <c r="AT129" s="211" t="s">
        <v>162</v>
      </c>
      <c r="AU129" s="211" t="s">
        <v>84</v>
      </c>
      <c r="AY129" s="16" t="s">
        <v>161</v>
      </c>
      <c r="BE129" s="212">
        <f>IF(N129="základní",J129,0)</f>
        <v>0</v>
      </c>
      <c r="BF129" s="212">
        <f>IF(N129="snížená",J129,0)</f>
        <v>0</v>
      </c>
      <c r="BG129" s="212">
        <f>IF(N129="zákl. přenesená",J129,0)</f>
        <v>0</v>
      </c>
      <c r="BH129" s="212">
        <f>IF(N129="sníž. přenesená",J129,0)</f>
        <v>0</v>
      </c>
      <c r="BI129" s="212">
        <f>IF(N129="nulová",J129,0)</f>
        <v>0</v>
      </c>
      <c r="BJ129" s="16" t="s">
        <v>84</v>
      </c>
      <c r="BK129" s="212">
        <f>ROUND(I129*H129,2)</f>
        <v>0</v>
      </c>
      <c r="BL129" s="16" t="s">
        <v>204</v>
      </c>
      <c r="BM129" s="211" t="s">
        <v>795</v>
      </c>
    </row>
    <row r="130" spans="1:65" s="2" customFormat="1" ht="16.5" customHeight="1">
      <c r="A130" s="33"/>
      <c r="B130" s="34"/>
      <c r="C130" s="200" t="s">
        <v>177</v>
      </c>
      <c r="D130" s="200" t="s">
        <v>162</v>
      </c>
      <c r="E130" s="201" t="s">
        <v>796</v>
      </c>
      <c r="F130" s="202" t="s">
        <v>797</v>
      </c>
      <c r="G130" s="203" t="s">
        <v>415</v>
      </c>
      <c r="H130" s="204">
        <v>1</v>
      </c>
      <c r="I130" s="205"/>
      <c r="J130" s="206">
        <f>ROUND(I130*H130,2)</f>
        <v>0</v>
      </c>
      <c r="K130" s="202" t="s">
        <v>220</v>
      </c>
      <c r="L130" s="38"/>
      <c r="M130" s="207" t="s">
        <v>1</v>
      </c>
      <c r="N130" s="208" t="s">
        <v>42</v>
      </c>
      <c r="O130" s="70"/>
      <c r="P130" s="209">
        <f>O130*H130</f>
        <v>0</v>
      </c>
      <c r="Q130" s="209">
        <v>0</v>
      </c>
      <c r="R130" s="209">
        <f>Q130*H130</f>
        <v>0</v>
      </c>
      <c r="S130" s="209">
        <v>0</v>
      </c>
      <c r="T130" s="210">
        <f>S130*H130</f>
        <v>0</v>
      </c>
      <c r="U130" s="33"/>
      <c r="V130" s="33"/>
      <c r="W130" s="33"/>
      <c r="X130" s="33"/>
      <c r="Y130" s="33"/>
      <c r="Z130" s="33"/>
      <c r="AA130" s="33"/>
      <c r="AB130" s="33"/>
      <c r="AC130" s="33"/>
      <c r="AD130" s="33"/>
      <c r="AE130" s="33"/>
      <c r="AR130" s="211" t="s">
        <v>204</v>
      </c>
      <c r="AT130" s="211" t="s">
        <v>162</v>
      </c>
      <c r="AU130" s="211" t="s">
        <v>84</v>
      </c>
      <c r="AY130" s="16" t="s">
        <v>161</v>
      </c>
      <c r="BE130" s="212">
        <f>IF(N130="základní",J130,0)</f>
        <v>0</v>
      </c>
      <c r="BF130" s="212">
        <f>IF(N130="snížená",J130,0)</f>
        <v>0</v>
      </c>
      <c r="BG130" s="212">
        <f>IF(N130="zákl. přenesená",J130,0)</f>
        <v>0</v>
      </c>
      <c r="BH130" s="212">
        <f>IF(N130="sníž. přenesená",J130,0)</f>
        <v>0</v>
      </c>
      <c r="BI130" s="212">
        <f>IF(N130="nulová",J130,0)</f>
        <v>0</v>
      </c>
      <c r="BJ130" s="16" t="s">
        <v>84</v>
      </c>
      <c r="BK130" s="212">
        <f>ROUND(I130*H130,2)</f>
        <v>0</v>
      </c>
      <c r="BL130" s="16" t="s">
        <v>204</v>
      </c>
      <c r="BM130" s="211" t="s">
        <v>798</v>
      </c>
    </row>
    <row r="131" spans="2:63" s="11" customFormat="1" ht="25.95" customHeight="1">
      <c r="B131" s="186"/>
      <c r="C131" s="187"/>
      <c r="D131" s="188" t="s">
        <v>76</v>
      </c>
      <c r="E131" s="189" t="s">
        <v>799</v>
      </c>
      <c r="F131" s="189" t="s">
        <v>800</v>
      </c>
      <c r="G131" s="187"/>
      <c r="H131" s="187"/>
      <c r="I131" s="190"/>
      <c r="J131" s="191">
        <f>BK131</f>
        <v>0</v>
      </c>
      <c r="K131" s="187"/>
      <c r="L131" s="192"/>
      <c r="M131" s="193"/>
      <c r="N131" s="194"/>
      <c r="O131" s="194"/>
      <c r="P131" s="195">
        <f>SUM(P132:P144)</f>
        <v>0</v>
      </c>
      <c r="Q131" s="194"/>
      <c r="R131" s="195">
        <f>SUM(R132:R144)</f>
        <v>0</v>
      </c>
      <c r="S131" s="194"/>
      <c r="T131" s="196">
        <f>SUM(T132:T144)</f>
        <v>0</v>
      </c>
      <c r="AR131" s="197" t="s">
        <v>86</v>
      </c>
      <c r="AT131" s="198" t="s">
        <v>76</v>
      </c>
      <c r="AU131" s="198" t="s">
        <v>77</v>
      </c>
      <c r="AY131" s="197" t="s">
        <v>161</v>
      </c>
      <c r="BK131" s="199">
        <f>SUM(BK132:BK144)</f>
        <v>0</v>
      </c>
    </row>
    <row r="132" spans="1:65" s="2" customFormat="1" ht="16.5" customHeight="1">
      <c r="A132" s="33"/>
      <c r="B132" s="34"/>
      <c r="C132" s="200" t="s">
        <v>167</v>
      </c>
      <c r="D132" s="200" t="s">
        <v>162</v>
      </c>
      <c r="E132" s="201" t="s">
        <v>801</v>
      </c>
      <c r="F132" s="202" t="s">
        <v>802</v>
      </c>
      <c r="G132" s="203" t="s">
        <v>241</v>
      </c>
      <c r="H132" s="204">
        <v>1100</v>
      </c>
      <c r="I132" s="205"/>
      <c r="J132" s="206">
        <f aca="true" t="shared" si="0" ref="J132:J144">ROUND(I132*H132,2)</f>
        <v>0</v>
      </c>
      <c r="K132" s="202" t="s">
        <v>220</v>
      </c>
      <c r="L132" s="38"/>
      <c r="M132" s="207" t="s">
        <v>1</v>
      </c>
      <c r="N132" s="208" t="s">
        <v>42</v>
      </c>
      <c r="O132" s="70"/>
      <c r="P132" s="209">
        <f aca="true" t="shared" si="1" ref="P132:P144">O132*H132</f>
        <v>0</v>
      </c>
      <c r="Q132" s="209">
        <v>0</v>
      </c>
      <c r="R132" s="209">
        <f aca="true" t="shared" si="2" ref="R132:R144">Q132*H132</f>
        <v>0</v>
      </c>
      <c r="S132" s="209">
        <v>0</v>
      </c>
      <c r="T132" s="210">
        <f aca="true" t="shared" si="3" ref="T132:T144">S132*H132</f>
        <v>0</v>
      </c>
      <c r="U132" s="33"/>
      <c r="V132" s="33"/>
      <c r="W132" s="33"/>
      <c r="X132" s="33"/>
      <c r="Y132" s="33"/>
      <c r="Z132" s="33"/>
      <c r="AA132" s="33"/>
      <c r="AB132" s="33"/>
      <c r="AC132" s="33"/>
      <c r="AD132" s="33"/>
      <c r="AE132" s="33"/>
      <c r="AR132" s="211" t="s">
        <v>204</v>
      </c>
      <c r="AT132" s="211" t="s">
        <v>162</v>
      </c>
      <c r="AU132" s="211" t="s">
        <v>84</v>
      </c>
      <c r="AY132" s="16" t="s">
        <v>161</v>
      </c>
      <c r="BE132" s="212">
        <f aca="true" t="shared" si="4" ref="BE132:BE144">IF(N132="základní",J132,0)</f>
        <v>0</v>
      </c>
      <c r="BF132" s="212">
        <f aca="true" t="shared" si="5" ref="BF132:BF144">IF(N132="snížená",J132,0)</f>
        <v>0</v>
      </c>
      <c r="BG132" s="212">
        <f aca="true" t="shared" si="6" ref="BG132:BG144">IF(N132="zákl. přenesená",J132,0)</f>
        <v>0</v>
      </c>
      <c r="BH132" s="212">
        <f aca="true" t="shared" si="7" ref="BH132:BH144">IF(N132="sníž. přenesená",J132,0)</f>
        <v>0</v>
      </c>
      <c r="BI132" s="212">
        <f aca="true" t="shared" si="8" ref="BI132:BI144">IF(N132="nulová",J132,0)</f>
        <v>0</v>
      </c>
      <c r="BJ132" s="16" t="s">
        <v>84</v>
      </c>
      <c r="BK132" s="212">
        <f aca="true" t="shared" si="9" ref="BK132:BK144">ROUND(I132*H132,2)</f>
        <v>0</v>
      </c>
      <c r="BL132" s="16" t="s">
        <v>204</v>
      </c>
      <c r="BM132" s="211" t="s">
        <v>803</v>
      </c>
    </row>
    <row r="133" spans="1:65" s="2" customFormat="1" ht="16.5" customHeight="1">
      <c r="A133" s="33"/>
      <c r="B133" s="34"/>
      <c r="C133" s="200" t="s">
        <v>184</v>
      </c>
      <c r="D133" s="200" t="s">
        <v>162</v>
      </c>
      <c r="E133" s="201" t="s">
        <v>804</v>
      </c>
      <c r="F133" s="202" t="s">
        <v>805</v>
      </c>
      <c r="G133" s="203" t="s">
        <v>241</v>
      </c>
      <c r="H133" s="204">
        <v>500</v>
      </c>
      <c r="I133" s="205"/>
      <c r="J133" s="206">
        <f t="shared" si="0"/>
        <v>0</v>
      </c>
      <c r="K133" s="202" t="s">
        <v>220</v>
      </c>
      <c r="L133" s="38"/>
      <c r="M133" s="207" t="s">
        <v>1</v>
      </c>
      <c r="N133" s="208" t="s">
        <v>42</v>
      </c>
      <c r="O133" s="70"/>
      <c r="P133" s="209">
        <f t="shared" si="1"/>
        <v>0</v>
      </c>
      <c r="Q133" s="209">
        <v>0</v>
      </c>
      <c r="R133" s="209">
        <f t="shared" si="2"/>
        <v>0</v>
      </c>
      <c r="S133" s="209">
        <v>0</v>
      </c>
      <c r="T133" s="210">
        <f t="shared" si="3"/>
        <v>0</v>
      </c>
      <c r="U133" s="33"/>
      <c r="V133" s="33"/>
      <c r="W133" s="33"/>
      <c r="X133" s="33"/>
      <c r="Y133" s="33"/>
      <c r="Z133" s="33"/>
      <c r="AA133" s="33"/>
      <c r="AB133" s="33"/>
      <c r="AC133" s="33"/>
      <c r="AD133" s="33"/>
      <c r="AE133" s="33"/>
      <c r="AR133" s="211" t="s">
        <v>204</v>
      </c>
      <c r="AT133" s="211" t="s">
        <v>162</v>
      </c>
      <c r="AU133" s="211" t="s">
        <v>84</v>
      </c>
      <c r="AY133" s="16" t="s">
        <v>161</v>
      </c>
      <c r="BE133" s="212">
        <f t="shared" si="4"/>
        <v>0</v>
      </c>
      <c r="BF133" s="212">
        <f t="shared" si="5"/>
        <v>0</v>
      </c>
      <c r="BG133" s="212">
        <f t="shared" si="6"/>
        <v>0</v>
      </c>
      <c r="BH133" s="212">
        <f t="shared" si="7"/>
        <v>0</v>
      </c>
      <c r="BI133" s="212">
        <f t="shared" si="8"/>
        <v>0</v>
      </c>
      <c r="BJ133" s="16" t="s">
        <v>84</v>
      </c>
      <c r="BK133" s="212">
        <f t="shared" si="9"/>
        <v>0</v>
      </c>
      <c r="BL133" s="16" t="s">
        <v>204</v>
      </c>
      <c r="BM133" s="211" t="s">
        <v>806</v>
      </c>
    </row>
    <row r="134" spans="1:65" s="2" customFormat="1" ht="16.5" customHeight="1">
      <c r="A134" s="33"/>
      <c r="B134" s="34"/>
      <c r="C134" s="200" t="s">
        <v>188</v>
      </c>
      <c r="D134" s="200" t="s">
        <v>162</v>
      </c>
      <c r="E134" s="201" t="s">
        <v>807</v>
      </c>
      <c r="F134" s="202" t="s">
        <v>808</v>
      </c>
      <c r="G134" s="203" t="s">
        <v>241</v>
      </c>
      <c r="H134" s="204">
        <v>300</v>
      </c>
      <c r="I134" s="205"/>
      <c r="J134" s="206">
        <f t="shared" si="0"/>
        <v>0</v>
      </c>
      <c r="K134" s="202" t="s">
        <v>220</v>
      </c>
      <c r="L134" s="38"/>
      <c r="M134" s="207" t="s">
        <v>1</v>
      </c>
      <c r="N134" s="208" t="s">
        <v>42</v>
      </c>
      <c r="O134" s="70"/>
      <c r="P134" s="209">
        <f t="shared" si="1"/>
        <v>0</v>
      </c>
      <c r="Q134" s="209">
        <v>0</v>
      </c>
      <c r="R134" s="209">
        <f t="shared" si="2"/>
        <v>0</v>
      </c>
      <c r="S134" s="209">
        <v>0</v>
      </c>
      <c r="T134" s="210">
        <f t="shared" si="3"/>
        <v>0</v>
      </c>
      <c r="U134" s="33"/>
      <c r="V134" s="33"/>
      <c r="W134" s="33"/>
      <c r="X134" s="33"/>
      <c r="Y134" s="33"/>
      <c r="Z134" s="33"/>
      <c r="AA134" s="33"/>
      <c r="AB134" s="33"/>
      <c r="AC134" s="33"/>
      <c r="AD134" s="33"/>
      <c r="AE134" s="33"/>
      <c r="AR134" s="211" t="s">
        <v>204</v>
      </c>
      <c r="AT134" s="211" t="s">
        <v>162</v>
      </c>
      <c r="AU134" s="211" t="s">
        <v>84</v>
      </c>
      <c r="AY134" s="16" t="s">
        <v>161</v>
      </c>
      <c r="BE134" s="212">
        <f t="shared" si="4"/>
        <v>0</v>
      </c>
      <c r="BF134" s="212">
        <f t="shared" si="5"/>
        <v>0</v>
      </c>
      <c r="BG134" s="212">
        <f t="shared" si="6"/>
        <v>0</v>
      </c>
      <c r="BH134" s="212">
        <f t="shared" si="7"/>
        <v>0</v>
      </c>
      <c r="BI134" s="212">
        <f t="shared" si="8"/>
        <v>0</v>
      </c>
      <c r="BJ134" s="16" t="s">
        <v>84</v>
      </c>
      <c r="BK134" s="212">
        <f t="shared" si="9"/>
        <v>0</v>
      </c>
      <c r="BL134" s="16" t="s">
        <v>204</v>
      </c>
      <c r="BM134" s="211" t="s">
        <v>809</v>
      </c>
    </row>
    <row r="135" spans="1:65" s="2" customFormat="1" ht="16.5" customHeight="1">
      <c r="A135" s="33"/>
      <c r="B135" s="34"/>
      <c r="C135" s="200" t="s">
        <v>192</v>
      </c>
      <c r="D135" s="200" t="s">
        <v>162</v>
      </c>
      <c r="E135" s="201" t="s">
        <v>810</v>
      </c>
      <c r="F135" s="202" t="s">
        <v>811</v>
      </c>
      <c r="G135" s="203" t="s">
        <v>241</v>
      </c>
      <c r="H135" s="204">
        <v>790</v>
      </c>
      <c r="I135" s="205"/>
      <c r="J135" s="206">
        <f t="shared" si="0"/>
        <v>0</v>
      </c>
      <c r="K135" s="202" t="s">
        <v>220</v>
      </c>
      <c r="L135" s="38"/>
      <c r="M135" s="207" t="s">
        <v>1</v>
      </c>
      <c r="N135" s="208" t="s">
        <v>42</v>
      </c>
      <c r="O135" s="70"/>
      <c r="P135" s="209">
        <f t="shared" si="1"/>
        <v>0</v>
      </c>
      <c r="Q135" s="209">
        <v>0</v>
      </c>
      <c r="R135" s="209">
        <f t="shared" si="2"/>
        <v>0</v>
      </c>
      <c r="S135" s="209">
        <v>0</v>
      </c>
      <c r="T135" s="210">
        <f t="shared" si="3"/>
        <v>0</v>
      </c>
      <c r="U135" s="33"/>
      <c r="V135" s="33"/>
      <c r="W135" s="33"/>
      <c r="X135" s="33"/>
      <c r="Y135" s="33"/>
      <c r="Z135" s="33"/>
      <c r="AA135" s="33"/>
      <c r="AB135" s="33"/>
      <c r="AC135" s="33"/>
      <c r="AD135" s="33"/>
      <c r="AE135" s="33"/>
      <c r="AR135" s="211" t="s">
        <v>204</v>
      </c>
      <c r="AT135" s="211" t="s">
        <v>162</v>
      </c>
      <c r="AU135" s="211" t="s">
        <v>84</v>
      </c>
      <c r="AY135" s="16" t="s">
        <v>161</v>
      </c>
      <c r="BE135" s="212">
        <f t="shared" si="4"/>
        <v>0</v>
      </c>
      <c r="BF135" s="212">
        <f t="shared" si="5"/>
        <v>0</v>
      </c>
      <c r="BG135" s="212">
        <f t="shared" si="6"/>
        <v>0</v>
      </c>
      <c r="BH135" s="212">
        <f t="shared" si="7"/>
        <v>0</v>
      </c>
      <c r="BI135" s="212">
        <f t="shared" si="8"/>
        <v>0</v>
      </c>
      <c r="BJ135" s="16" t="s">
        <v>84</v>
      </c>
      <c r="BK135" s="212">
        <f t="shared" si="9"/>
        <v>0</v>
      </c>
      <c r="BL135" s="16" t="s">
        <v>204</v>
      </c>
      <c r="BM135" s="211" t="s">
        <v>812</v>
      </c>
    </row>
    <row r="136" spans="1:65" s="2" customFormat="1" ht="16.5" customHeight="1">
      <c r="A136" s="33"/>
      <c r="B136" s="34"/>
      <c r="C136" s="200" t="s">
        <v>196</v>
      </c>
      <c r="D136" s="200" t="s">
        <v>162</v>
      </c>
      <c r="E136" s="201" t="s">
        <v>813</v>
      </c>
      <c r="F136" s="202" t="s">
        <v>814</v>
      </c>
      <c r="G136" s="203" t="s">
        <v>241</v>
      </c>
      <c r="H136" s="204">
        <v>1050</v>
      </c>
      <c r="I136" s="205"/>
      <c r="J136" s="206">
        <f t="shared" si="0"/>
        <v>0</v>
      </c>
      <c r="K136" s="202" t="s">
        <v>220</v>
      </c>
      <c r="L136" s="38"/>
      <c r="M136" s="207" t="s">
        <v>1</v>
      </c>
      <c r="N136" s="208" t="s">
        <v>42</v>
      </c>
      <c r="O136" s="70"/>
      <c r="P136" s="209">
        <f t="shared" si="1"/>
        <v>0</v>
      </c>
      <c r="Q136" s="209">
        <v>0</v>
      </c>
      <c r="R136" s="209">
        <f t="shared" si="2"/>
        <v>0</v>
      </c>
      <c r="S136" s="209">
        <v>0</v>
      </c>
      <c r="T136" s="210">
        <f t="shared" si="3"/>
        <v>0</v>
      </c>
      <c r="U136" s="33"/>
      <c r="V136" s="33"/>
      <c r="W136" s="33"/>
      <c r="X136" s="33"/>
      <c r="Y136" s="33"/>
      <c r="Z136" s="33"/>
      <c r="AA136" s="33"/>
      <c r="AB136" s="33"/>
      <c r="AC136" s="33"/>
      <c r="AD136" s="33"/>
      <c r="AE136" s="33"/>
      <c r="AR136" s="211" t="s">
        <v>204</v>
      </c>
      <c r="AT136" s="211" t="s">
        <v>162</v>
      </c>
      <c r="AU136" s="211" t="s">
        <v>84</v>
      </c>
      <c r="AY136" s="16" t="s">
        <v>161</v>
      </c>
      <c r="BE136" s="212">
        <f t="shared" si="4"/>
        <v>0</v>
      </c>
      <c r="BF136" s="212">
        <f t="shared" si="5"/>
        <v>0</v>
      </c>
      <c r="BG136" s="212">
        <f t="shared" si="6"/>
        <v>0</v>
      </c>
      <c r="BH136" s="212">
        <f t="shared" si="7"/>
        <v>0</v>
      </c>
      <c r="BI136" s="212">
        <f t="shared" si="8"/>
        <v>0</v>
      </c>
      <c r="BJ136" s="16" t="s">
        <v>84</v>
      </c>
      <c r="BK136" s="212">
        <f t="shared" si="9"/>
        <v>0</v>
      </c>
      <c r="BL136" s="16" t="s">
        <v>204</v>
      </c>
      <c r="BM136" s="211" t="s">
        <v>815</v>
      </c>
    </row>
    <row r="137" spans="1:65" s="2" customFormat="1" ht="16.5" customHeight="1">
      <c r="A137" s="33"/>
      <c r="B137" s="34"/>
      <c r="C137" s="200" t="s">
        <v>159</v>
      </c>
      <c r="D137" s="200" t="s">
        <v>162</v>
      </c>
      <c r="E137" s="201" t="s">
        <v>816</v>
      </c>
      <c r="F137" s="202" t="s">
        <v>817</v>
      </c>
      <c r="G137" s="203" t="s">
        <v>241</v>
      </c>
      <c r="H137" s="204">
        <v>3300</v>
      </c>
      <c r="I137" s="205"/>
      <c r="J137" s="206">
        <f t="shared" si="0"/>
        <v>0</v>
      </c>
      <c r="K137" s="202" t="s">
        <v>220</v>
      </c>
      <c r="L137" s="38"/>
      <c r="M137" s="207" t="s">
        <v>1</v>
      </c>
      <c r="N137" s="208" t="s">
        <v>42</v>
      </c>
      <c r="O137" s="70"/>
      <c r="P137" s="209">
        <f t="shared" si="1"/>
        <v>0</v>
      </c>
      <c r="Q137" s="209">
        <v>0</v>
      </c>
      <c r="R137" s="209">
        <f t="shared" si="2"/>
        <v>0</v>
      </c>
      <c r="S137" s="209">
        <v>0</v>
      </c>
      <c r="T137" s="210">
        <f t="shared" si="3"/>
        <v>0</v>
      </c>
      <c r="U137" s="33"/>
      <c r="V137" s="33"/>
      <c r="W137" s="33"/>
      <c r="X137" s="33"/>
      <c r="Y137" s="33"/>
      <c r="Z137" s="33"/>
      <c r="AA137" s="33"/>
      <c r="AB137" s="33"/>
      <c r="AC137" s="33"/>
      <c r="AD137" s="33"/>
      <c r="AE137" s="33"/>
      <c r="AR137" s="211" t="s">
        <v>204</v>
      </c>
      <c r="AT137" s="211" t="s">
        <v>162</v>
      </c>
      <c r="AU137" s="211" t="s">
        <v>84</v>
      </c>
      <c r="AY137" s="16" t="s">
        <v>161</v>
      </c>
      <c r="BE137" s="212">
        <f t="shared" si="4"/>
        <v>0</v>
      </c>
      <c r="BF137" s="212">
        <f t="shared" si="5"/>
        <v>0</v>
      </c>
      <c r="BG137" s="212">
        <f t="shared" si="6"/>
        <v>0</v>
      </c>
      <c r="BH137" s="212">
        <f t="shared" si="7"/>
        <v>0</v>
      </c>
      <c r="BI137" s="212">
        <f t="shared" si="8"/>
        <v>0</v>
      </c>
      <c r="BJ137" s="16" t="s">
        <v>84</v>
      </c>
      <c r="BK137" s="212">
        <f t="shared" si="9"/>
        <v>0</v>
      </c>
      <c r="BL137" s="16" t="s">
        <v>204</v>
      </c>
      <c r="BM137" s="211" t="s">
        <v>818</v>
      </c>
    </row>
    <row r="138" spans="1:65" s="2" customFormat="1" ht="16.5" customHeight="1">
      <c r="A138" s="33"/>
      <c r="B138" s="34"/>
      <c r="C138" s="200" t="s">
        <v>216</v>
      </c>
      <c r="D138" s="200" t="s">
        <v>162</v>
      </c>
      <c r="E138" s="201" t="s">
        <v>819</v>
      </c>
      <c r="F138" s="202" t="s">
        <v>820</v>
      </c>
      <c r="G138" s="203" t="s">
        <v>241</v>
      </c>
      <c r="H138" s="204">
        <v>150</v>
      </c>
      <c r="I138" s="205"/>
      <c r="J138" s="206">
        <f t="shared" si="0"/>
        <v>0</v>
      </c>
      <c r="K138" s="202" t="s">
        <v>220</v>
      </c>
      <c r="L138" s="38"/>
      <c r="M138" s="207" t="s">
        <v>1</v>
      </c>
      <c r="N138" s="208" t="s">
        <v>42</v>
      </c>
      <c r="O138" s="70"/>
      <c r="P138" s="209">
        <f t="shared" si="1"/>
        <v>0</v>
      </c>
      <c r="Q138" s="209">
        <v>0</v>
      </c>
      <c r="R138" s="209">
        <f t="shared" si="2"/>
        <v>0</v>
      </c>
      <c r="S138" s="209">
        <v>0</v>
      </c>
      <c r="T138" s="210">
        <f t="shared" si="3"/>
        <v>0</v>
      </c>
      <c r="U138" s="33"/>
      <c r="V138" s="33"/>
      <c r="W138" s="33"/>
      <c r="X138" s="33"/>
      <c r="Y138" s="33"/>
      <c r="Z138" s="33"/>
      <c r="AA138" s="33"/>
      <c r="AB138" s="33"/>
      <c r="AC138" s="33"/>
      <c r="AD138" s="33"/>
      <c r="AE138" s="33"/>
      <c r="AR138" s="211" t="s">
        <v>204</v>
      </c>
      <c r="AT138" s="211" t="s">
        <v>162</v>
      </c>
      <c r="AU138" s="211" t="s">
        <v>84</v>
      </c>
      <c r="AY138" s="16" t="s">
        <v>161</v>
      </c>
      <c r="BE138" s="212">
        <f t="shared" si="4"/>
        <v>0</v>
      </c>
      <c r="BF138" s="212">
        <f t="shared" si="5"/>
        <v>0</v>
      </c>
      <c r="BG138" s="212">
        <f t="shared" si="6"/>
        <v>0</v>
      </c>
      <c r="BH138" s="212">
        <f t="shared" si="7"/>
        <v>0</v>
      </c>
      <c r="BI138" s="212">
        <f t="shared" si="8"/>
        <v>0</v>
      </c>
      <c r="BJ138" s="16" t="s">
        <v>84</v>
      </c>
      <c r="BK138" s="212">
        <f t="shared" si="9"/>
        <v>0</v>
      </c>
      <c r="BL138" s="16" t="s">
        <v>204</v>
      </c>
      <c r="BM138" s="211" t="s">
        <v>821</v>
      </c>
    </row>
    <row r="139" spans="1:65" s="2" customFormat="1" ht="16.5" customHeight="1">
      <c r="A139" s="33"/>
      <c r="B139" s="34"/>
      <c r="C139" s="200" t="s">
        <v>222</v>
      </c>
      <c r="D139" s="200" t="s">
        <v>162</v>
      </c>
      <c r="E139" s="201" t="s">
        <v>822</v>
      </c>
      <c r="F139" s="202" t="s">
        <v>823</v>
      </c>
      <c r="G139" s="203" t="s">
        <v>241</v>
      </c>
      <c r="H139" s="204">
        <v>225</v>
      </c>
      <c r="I139" s="205"/>
      <c r="J139" s="206">
        <f t="shared" si="0"/>
        <v>0</v>
      </c>
      <c r="K139" s="202" t="s">
        <v>220</v>
      </c>
      <c r="L139" s="38"/>
      <c r="M139" s="207" t="s">
        <v>1</v>
      </c>
      <c r="N139" s="208" t="s">
        <v>42</v>
      </c>
      <c r="O139" s="70"/>
      <c r="P139" s="209">
        <f t="shared" si="1"/>
        <v>0</v>
      </c>
      <c r="Q139" s="209">
        <v>0</v>
      </c>
      <c r="R139" s="209">
        <f t="shared" si="2"/>
        <v>0</v>
      </c>
      <c r="S139" s="209">
        <v>0</v>
      </c>
      <c r="T139" s="210">
        <f t="shared" si="3"/>
        <v>0</v>
      </c>
      <c r="U139" s="33"/>
      <c r="V139" s="33"/>
      <c r="W139" s="33"/>
      <c r="X139" s="33"/>
      <c r="Y139" s="33"/>
      <c r="Z139" s="33"/>
      <c r="AA139" s="33"/>
      <c r="AB139" s="33"/>
      <c r="AC139" s="33"/>
      <c r="AD139" s="33"/>
      <c r="AE139" s="33"/>
      <c r="AR139" s="211" t="s">
        <v>204</v>
      </c>
      <c r="AT139" s="211" t="s">
        <v>162</v>
      </c>
      <c r="AU139" s="211" t="s">
        <v>84</v>
      </c>
      <c r="AY139" s="16" t="s">
        <v>161</v>
      </c>
      <c r="BE139" s="212">
        <f t="shared" si="4"/>
        <v>0</v>
      </c>
      <c r="BF139" s="212">
        <f t="shared" si="5"/>
        <v>0</v>
      </c>
      <c r="BG139" s="212">
        <f t="shared" si="6"/>
        <v>0</v>
      </c>
      <c r="BH139" s="212">
        <f t="shared" si="7"/>
        <v>0</v>
      </c>
      <c r="BI139" s="212">
        <f t="shared" si="8"/>
        <v>0</v>
      </c>
      <c r="BJ139" s="16" t="s">
        <v>84</v>
      </c>
      <c r="BK139" s="212">
        <f t="shared" si="9"/>
        <v>0</v>
      </c>
      <c r="BL139" s="16" t="s">
        <v>204</v>
      </c>
      <c r="BM139" s="211" t="s">
        <v>824</v>
      </c>
    </row>
    <row r="140" spans="1:65" s="2" customFormat="1" ht="16.5" customHeight="1">
      <c r="A140" s="33"/>
      <c r="B140" s="34"/>
      <c r="C140" s="200" t="s">
        <v>228</v>
      </c>
      <c r="D140" s="200" t="s">
        <v>162</v>
      </c>
      <c r="E140" s="201" t="s">
        <v>825</v>
      </c>
      <c r="F140" s="202" t="s">
        <v>826</v>
      </c>
      <c r="G140" s="203" t="s">
        <v>241</v>
      </c>
      <c r="H140" s="204">
        <v>80</v>
      </c>
      <c r="I140" s="205"/>
      <c r="J140" s="206">
        <f t="shared" si="0"/>
        <v>0</v>
      </c>
      <c r="K140" s="202" t="s">
        <v>220</v>
      </c>
      <c r="L140" s="38"/>
      <c r="M140" s="207" t="s">
        <v>1</v>
      </c>
      <c r="N140" s="208" t="s">
        <v>42</v>
      </c>
      <c r="O140" s="70"/>
      <c r="P140" s="209">
        <f t="shared" si="1"/>
        <v>0</v>
      </c>
      <c r="Q140" s="209">
        <v>0</v>
      </c>
      <c r="R140" s="209">
        <f t="shared" si="2"/>
        <v>0</v>
      </c>
      <c r="S140" s="209">
        <v>0</v>
      </c>
      <c r="T140" s="210">
        <f t="shared" si="3"/>
        <v>0</v>
      </c>
      <c r="U140" s="33"/>
      <c r="V140" s="33"/>
      <c r="W140" s="33"/>
      <c r="X140" s="33"/>
      <c r="Y140" s="33"/>
      <c r="Z140" s="33"/>
      <c r="AA140" s="33"/>
      <c r="AB140" s="33"/>
      <c r="AC140" s="33"/>
      <c r="AD140" s="33"/>
      <c r="AE140" s="33"/>
      <c r="AR140" s="211" t="s">
        <v>204</v>
      </c>
      <c r="AT140" s="211" t="s">
        <v>162</v>
      </c>
      <c r="AU140" s="211" t="s">
        <v>84</v>
      </c>
      <c r="AY140" s="16" t="s">
        <v>161</v>
      </c>
      <c r="BE140" s="212">
        <f t="shared" si="4"/>
        <v>0</v>
      </c>
      <c r="BF140" s="212">
        <f t="shared" si="5"/>
        <v>0</v>
      </c>
      <c r="BG140" s="212">
        <f t="shared" si="6"/>
        <v>0</v>
      </c>
      <c r="BH140" s="212">
        <f t="shared" si="7"/>
        <v>0</v>
      </c>
      <c r="BI140" s="212">
        <f t="shared" si="8"/>
        <v>0</v>
      </c>
      <c r="BJ140" s="16" t="s">
        <v>84</v>
      </c>
      <c r="BK140" s="212">
        <f t="shared" si="9"/>
        <v>0</v>
      </c>
      <c r="BL140" s="16" t="s">
        <v>204</v>
      </c>
      <c r="BM140" s="211" t="s">
        <v>827</v>
      </c>
    </row>
    <row r="141" spans="1:65" s="2" customFormat="1" ht="16.5" customHeight="1">
      <c r="A141" s="33"/>
      <c r="B141" s="34"/>
      <c r="C141" s="200" t="s">
        <v>234</v>
      </c>
      <c r="D141" s="200" t="s">
        <v>162</v>
      </c>
      <c r="E141" s="201" t="s">
        <v>828</v>
      </c>
      <c r="F141" s="202" t="s">
        <v>829</v>
      </c>
      <c r="G141" s="203" t="s">
        <v>241</v>
      </c>
      <c r="H141" s="204">
        <v>20</v>
      </c>
      <c r="I141" s="205"/>
      <c r="J141" s="206">
        <f t="shared" si="0"/>
        <v>0</v>
      </c>
      <c r="K141" s="202" t="s">
        <v>220</v>
      </c>
      <c r="L141" s="38"/>
      <c r="M141" s="207" t="s">
        <v>1</v>
      </c>
      <c r="N141" s="208" t="s">
        <v>42</v>
      </c>
      <c r="O141" s="70"/>
      <c r="P141" s="209">
        <f t="shared" si="1"/>
        <v>0</v>
      </c>
      <c r="Q141" s="209">
        <v>0</v>
      </c>
      <c r="R141" s="209">
        <f t="shared" si="2"/>
        <v>0</v>
      </c>
      <c r="S141" s="209">
        <v>0</v>
      </c>
      <c r="T141" s="210">
        <f t="shared" si="3"/>
        <v>0</v>
      </c>
      <c r="U141" s="33"/>
      <c r="V141" s="33"/>
      <c r="W141" s="33"/>
      <c r="X141" s="33"/>
      <c r="Y141" s="33"/>
      <c r="Z141" s="33"/>
      <c r="AA141" s="33"/>
      <c r="AB141" s="33"/>
      <c r="AC141" s="33"/>
      <c r="AD141" s="33"/>
      <c r="AE141" s="33"/>
      <c r="AR141" s="211" t="s">
        <v>204</v>
      </c>
      <c r="AT141" s="211" t="s">
        <v>162</v>
      </c>
      <c r="AU141" s="211" t="s">
        <v>84</v>
      </c>
      <c r="AY141" s="16" t="s">
        <v>161</v>
      </c>
      <c r="BE141" s="212">
        <f t="shared" si="4"/>
        <v>0</v>
      </c>
      <c r="BF141" s="212">
        <f t="shared" si="5"/>
        <v>0</v>
      </c>
      <c r="BG141" s="212">
        <f t="shared" si="6"/>
        <v>0</v>
      </c>
      <c r="BH141" s="212">
        <f t="shared" si="7"/>
        <v>0</v>
      </c>
      <c r="BI141" s="212">
        <f t="shared" si="8"/>
        <v>0</v>
      </c>
      <c r="BJ141" s="16" t="s">
        <v>84</v>
      </c>
      <c r="BK141" s="212">
        <f t="shared" si="9"/>
        <v>0</v>
      </c>
      <c r="BL141" s="16" t="s">
        <v>204</v>
      </c>
      <c r="BM141" s="211" t="s">
        <v>830</v>
      </c>
    </row>
    <row r="142" spans="1:65" s="2" customFormat="1" ht="16.5" customHeight="1">
      <c r="A142" s="33"/>
      <c r="B142" s="34"/>
      <c r="C142" s="200" t="s">
        <v>238</v>
      </c>
      <c r="D142" s="200" t="s">
        <v>162</v>
      </c>
      <c r="E142" s="201" t="s">
        <v>831</v>
      </c>
      <c r="F142" s="202" t="s">
        <v>832</v>
      </c>
      <c r="G142" s="203" t="s">
        <v>241</v>
      </c>
      <c r="H142" s="204">
        <v>225</v>
      </c>
      <c r="I142" s="205"/>
      <c r="J142" s="206">
        <f t="shared" si="0"/>
        <v>0</v>
      </c>
      <c r="K142" s="202" t="s">
        <v>220</v>
      </c>
      <c r="L142" s="38"/>
      <c r="M142" s="207" t="s">
        <v>1</v>
      </c>
      <c r="N142" s="208" t="s">
        <v>42</v>
      </c>
      <c r="O142" s="70"/>
      <c r="P142" s="209">
        <f t="shared" si="1"/>
        <v>0</v>
      </c>
      <c r="Q142" s="209">
        <v>0</v>
      </c>
      <c r="R142" s="209">
        <f t="shared" si="2"/>
        <v>0</v>
      </c>
      <c r="S142" s="209">
        <v>0</v>
      </c>
      <c r="T142" s="210">
        <f t="shared" si="3"/>
        <v>0</v>
      </c>
      <c r="U142" s="33"/>
      <c r="V142" s="33"/>
      <c r="W142" s="33"/>
      <c r="X142" s="33"/>
      <c r="Y142" s="33"/>
      <c r="Z142" s="33"/>
      <c r="AA142" s="33"/>
      <c r="AB142" s="33"/>
      <c r="AC142" s="33"/>
      <c r="AD142" s="33"/>
      <c r="AE142" s="33"/>
      <c r="AR142" s="211" t="s">
        <v>204</v>
      </c>
      <c r="AT142" s="211" t="s">
        <v>162</v>
      </c>
      <c r="AU142" s="211" t="s">
        <v>84</v>
      </c>
      <c r="AY142" s="16" t="s">
        <v>161</v>
      </c>
      <c r="BE142" s="212">
        <f t="shared" si="4"/>
        <v>0</v>
      </c>
      <c r="BF142" s="212">
        <f t="shared" si="5"/>
        <v>0</v>
      </c>
      <c r="BG142" s="212">
        <f t="shared" si="6"/>
        <v>0</v>
      </c>
      <c r="BH142" s="212">
        <f t="shared" si="7"/>
        <v>0</v>
      </c>
      <c r="BI142" s="212">
        <f t="shared" si="8"/>
        <v>0</v>
      </c>
      <c r="BJ142" s="16" t="s">
        <v>84</v>
      </c>
      <c r="BK142" s="212">
        <f t="shared" si="9"/>
        <v>0</v>
      </c>
      <c r="BL142" s="16" t="s">
        <v>204</v>
      </c>
      <c r="BM142" s="211" t="s">
        <v>833</v>
      </c>
    </row>
    <row r="143" spans="1:65" s="2" customFormat="1" ht="16.5" customHeight="1">
      <c r="A143" s="33"/>
      <c r="B143" s="34"/>
      <c r="C143" s="200" t="s">
        <v>8</v>
      </c>
      <c r="D143" s="200" t="s">
        <v>162</v>
      </c>
      <c r="E143" s="201" t="s">
        <v>834</v>
      </c>
      <c r="F143" s="202" t="s">
        <v>835</v>
      </c>
      <c r="G143" s="203" t="s">
        <v>241</v>
      </c>
      <c r="H143" s="204">
        <v>180</v>
      </c>
      <c r="I143" s="205"/>
      <c r="J143" s="206">
        <f t="shared" si="0"/>
        <v>0</v>
      </c>
      <c r="K143" s="202" t="s">
        <v>220</v>
      </c>
      <c r="L143" s="38"/>
      <c r="M143" s="207" t="s">
        <v>1</v>
      </c>
      <c r="N143" s="208" t="s">
        <v>42</v>
      </c>
      <c r="O143" s="70"/>
      <c r="P143" s="209">
        <f t="shared" si="1"/>
        <v>0</v>
      </c>
      <c r="Q143" s="209">
        <v>0</v>
      </c>
      <c r="R143" s="209">
        <f t="shared" si="2"/>
        <v>0</v>
      </c>
      <c r="S143" s="209">
        <v>0</v>
      </c>
      <c r="T143" s="210">
        <f t="shared" si="3"/>
        <v>0</v>
      </c>
      <c r="U143" s="33"/>
      <c r="V143" s="33"/>
      <c r="W143" s="33"/>
      <c r="X143" s="33"/>
      <c r="Y143" s="33"/>
      <c r="Z143" s="33"/>
      <c r="AA143" s="33"/>
      <c r="AB143" s="33"/>
      <c r="AC143" s="33"/>
      <c r="AD143" s="33"/>
      <c r="AE143" s="33"/>
      <c r="AR143" s="211" t="s">
        <v>204</v>
      </c>
      <c r="AT143" s="211" t="s">
        <v>162</v>
      </c>
      <c r="AU143" s="211" t="s">
        <v>84</v>
      </c>
      <c r="AY143" s="16" t="s">
        <v>161</v>
      </c>
      <c r="BE143" s="212">
        <f t="shared" si="4"/>
        <v>0</v>
      </c>
      <c r="BF143" s="212">
        <f t="shared" si="5"/>
        <v>0</v>
      </c>
      <c r="BG143" s="212">
        <f t="shared" si="6"/>
        <v>0</v>
      </c>
      <c r="BH143" s="212">
        <f t="shared" si="7"/>
        <v>0</v>
      </c>
      <c r="BI143" s="212">
        <f t="shared" si="8"/>
        <v>0</v>
      </c>
      <c r="BJ143" s="16" t="s">
        <v>84</v>
      </c>
      <c r="BK143" s="212">
        <f t="shared" si="9"/>
        <v>0</v>
      </c>
      <c r="BL143" s="16" t="s">
        <v>204</v>
      </c>
      <c r="BM143" s="211" t="s">
        <v>836</v>
      </c>
    </row>
    <row r="144" spans="1:65" s="2" customFormat="1" ht="16.5" customHeight="1">
      <c r="A144" s="33"/>
      <c r="B144" s="34"/>
      <c r="C144" s="200" t="s">
        <v>204</v>
      </c>
      <c r="D144" s="200" t="s">
        <v>162</v>
      </c>
      <c r="E144" s="201" t="s">
        <v>837</v>
      </c>
      <c r="F144" s="202" t="s">
        <v>838</v>
      </c>
      <c r="G144" s="203" t="s">
        <v>241</v>
      </c>
      <c r="H144" s="204">
        <v>650</v>
      </c>
      <c r="I144" s="205"/>
      <c r="J144" s="206">
        <f t="shared" si="0"/>
        <v>0</v>
      </c>
      <c r="K144" s="202" t="s">
        <v>220</v>
      </c>
      <c r="L144" s="38"/>
      <c r="M144" s="207" t="s">
        <v>1</v>
      </c>
      <c r="N144" s="208" t="s">
        <v>42</v>
      </c>
      <c r="O144" s="70"/>
      <c r="P144" s="209">
        <f t="shared" si="1"/>
        <v>0</v>
      </c>
      <c r="Q144" s="209">
        <v>0</v>
      </c>
      <c r="R144" s="209">
        <f t="shared" si="2"/>
        <v>0</v>
      </c>
      <c r="S144" s="209">
        <v>0</v>
      </c>
      <c r="T144" s="210">
        <f t="shared" si="3"/>
        <v>0</v>
      </c>
      <c r="U144" s="33"/>
      <c r="V144" s="33"/>
      <c r="W144" s="33"/>
      <c r="X144" s="33"/>
      <c r="Y144" s="33"/>
      <c r="Z144" s="33"/>
      <c r="AA144" s="33"/>
      <c r="AB144" s="33"/>
      <c r="AC144" s="33"/>
      <c r="AD144" s="33"/>
      <c r="AE144" s="33"/>
      <c r="AR144" s="211" t="s">
        <v>204</v>
      </c>
      <c r="AT144" s="211" t="s">
        <v>162</v>
      </c>
      <c r="AU144" s="211" t="s">
        <v>84</v>
      </c>
      <c r="AY144" s="16" t="s">
        <v>161</v>
      </c>
      <c r="BE144" s="212">
        <f t="shared" si="4"/>
        <v>0</v>
      </c>
      <c r="BF144" s="212">
        <f t="shared" si="5"/>
        <v>0</v>
      </c>
      <c r="BG144" s="212">
        <f t="shared" si="6"/>
        <v>0</v>
      </c>
      <c r="BH144" s="212">
        <f t="shared" si="7"/>
        <v>0</v>
      </c>
      <c r="BI144" s="212">
        <f t="shared" si="8"/>
        <v>0</v>
      </c>
      <c r="BJ144" s="16" t="s">
        <v>84</v>
      </c>
      <c r="BK144" s="212">
        <f t="shared" si="9"/>
        <v>0</v>
      </c>
      <c r="BL144" s="16" t="s">
        <v>204</v>
      </c>
      <c r="BM144" s="211" t="s">
        <v>839</v>
      </c>
    </row>
    <row r="145" spans="2:63" s="11" customFormat="1" ht="25.95" customHeight="1">
      <c r="B145" s="186"/>
      <c r="C145" s="187"/>
      <c r="D145" s="188" t="s">
        <v>76</v>
      </c>
      <c r="E145" s="189" t="s">
        <v>840</v>
      </c>
      <c r="F145" s="189" t="s">
        <v>841</v>
      </c>
      <c r="G145" s="187"/>
      <c r="H145" s="187"/>
      <c r="I145" s="190"/>
      <c r="J145" s="191">
        <f>BK145</f>
        <v>0</v>
      </c>
      <c r="K145" s="187"/>
      <c r="L145" s="192"/>
      <c r="M145" s="193"/>
      <c r="N145" s="194"/>
      <c r="O145" s="194"/>
      <c r="P145" s="195">
        <f>SUM(P146:P159)</f>
        <v>0</v>
      </c>
      <c r="Q145" s="194"/>
      <c r="R145" s="195">
        <f>SUM(R146:R159)</f>
        <v>0</v>
      </c>
      <c r="S145" s="194"/>
      <c r="T145" s="196">
        <f>SUM(T146:T159)</f>
        <v>0</v>
      </c>
      <c r="AR145" s="197" t="s">
        <v>86</v>
      </c>
      <c r="AT145" s="198" t="s">
        <v>76</v>
      </c>
      <c r="AU145" s="198" t="s">
        <v>77</v>
      </c>
      <c r="AY145" s="197" t="s">
        <v>161</v>
      </c>
      <c r="BK145" s="199">
        <f>SUM(BK146:BK159)</f>
        <v>0</v>
      </c>
    </row>
    <row r="146" spans="1:65" s="2" customFormat="1" ht="16.5" customHeight="1">
      <c r="A146" s="33"/>
      <c r="B146" s="34"/>
      <c r="C146" s="200" t="s">
        <v>253</v>
      </c>
      <c r="D146" s="200" t="s">
        <v>162</v>
      </c>
      <c r="E146" s="201" t="s">
        <v>842</v>
      </c>
      <c r="F146" s="202" t="s">
        <v>843</v>
      </c>
      <c r="G146" s="203" t="s">
        <v>415</v>
      </c>
      <c r="H146" s="204">
        <v>77</v>
      </c>
      <c r="I146" s="205"/>
      <c r="J146" s="206">
        <f aca="true" t="shared" si="10" ref="J146:J159">ROUND(I146*H146,2)</f>
        <v>0</v>
      </c>
      <c r="K146" s="202" t="s">
        <v>220</v>
      </c>
      <c r="L146" s="38"/>
      <c r="M146" s="207" t="s">
        <v>1</v>
      </c>
      <c r="N146" s="208" t="s">
        <v>42</v>
      </c>
      <c r="O146" s="70"/>
      <c r="P146" s="209">
        <f aca="true" t="shared" si="11" ref="P146:P159">O146*H146</f>
        <v>0</v>
      </c>
      <c r="Q146" s="209">
        <v>0</v>
      </c>
      <c r="R146" s="209">
        <f aca="true" t="shared" si="12" ref="R146:R159">Q146*H146</f>
        <v>0</v>
      </c>
      <c r="S146" s="209">
        <v>0</v>
      </c>
      <c r="T146" s="210">
        <f aca="true" t="shared" si="13" ref="T146:T159">S146*H146</f>
        <v>0</v>
      </c>
      <c r="U146" s="33"/>
      <c r="V146" s="33"/>
      <c r="W146" s="33"/>
      <c r="X146" s="33"/>
      <c r="Y146" s="33"/>
      <c r="Z146" s="33"/>
      <c r="AA146" s="33"/>
      <c r="AB146" s="33"/>
      <c r="AC146" s="33"/>
      <c r="AD146" s="33"/>
      <c r="AE146" s="33"/>
      <c r="AR146" s="211" t="s">
        <v>204</v>
      </c>
      <c r="AT146" s="211" t="s">
        <v>162</v>
      </c>
      <c r="AU146" s="211" t="s">
        <v>84</v>
      </c>
      <c r="AY146" s="16" t="s">
        <v>161</v>
      </c>
      <c r="BE146" s="212">
        <f aca="true" t="shared" si="14" ref="BE146:BE159">IF(N146="základní",J146,0)</f>
        <v>0</v>
      </c>
      <c r="BF146" s="212">
        <f aca="true" t="shared" si="15" ref="BF146:BF159">IF(N146="snížená",J146,0)</f>
        <v>0</v>
      </c>
      <c r="BG146" s="212">
        <f aca="true" t="shared" si="16" ref="BG146:BG159">IF(N146="zákl. přenesená",J146,0)</f>
        <v>0</v>
      </c>
      <c r="BH146" s="212">
        <f aca="true" t="shared" si="17" ref="BH146:BH159">IF(N146="sníž. přenesená",J146,0)</f>
        <v>0</v>
      </c>
      <c r="BI146" s="212">
        <f aca="true" t="shared" si="18" ref="BI146:BI159">IF(N146="nulová",J146,0)</f>
        <v>0</v>
      </c>
      <c r="BJ146" s="16" t="s">
        <v>84</v>
      </c>
      <c r="BK146" s="212">
        <f aca="true" t="shared" si="19" ref="BK146:BK159">ROUND(I146*H146,2)</f>
        <v>0</v>
      </c>
      <c r="BL146" s="16" t="s">
        <v>204</v>
      </c>
      <c r="BM146" s="211" t="s">
        <v>844</v>
      </c>
    </row>
    <row r="147" spans="1:65" s="2" customFormat="1" ht="16.5" customHeight="1">
      <c r="A147" s="33"/>
      <c r="B147" s="34"/>
      <c r="C147" s="200" t="s">
        <v>257</v>
      </c>
      <c r="D147" s="200" t="s">
        <v>162</v>
      </c>
      <c r="E147" s="201" t="s">
        <v>845</v>
      </c>
      <c r="F147" s="202" t="s">
        <v>846</v>
      </c>
      <c r="G147" s="203" t="s">
        <v>415</v>
      </c>
      <c r="H147" s="204">
        <v>40</v>
      </c>
      <c r="I147" s="205"/>
      <c r="J147" s="206">
        <f t="shared" si="10"/>
        <v>0</v>
      </c>
      <c r="K147" s="202" t="s">
        <v>220</v>
      </c>
      <c r="L147" s="38"/>
      <c r="M147" s="207" t="s">
        <v>1</v>
      </c>
      <c r="N147" s="208" t="s">
        <v>42</v>
      </c>
      <c r="O147" s="70"/>
      <c r="P147" s="209">
        <f t="shared" si="11"/>
        <v>0</v>
      </c>
      <c r="Q147" s="209">
        <v>0</v>
      </c>
      <c r="R147" s="209">
        <f t="shared" si="12"/>
        <v>0</v>
      </c>
      <c r="S147" s="209">
        <v>0</v>
      </c>
      <c r="T147" s="210">
        <f t="shared" si="13"/>
        <v>0</v>
      </c>
      <c r="U147" s="33"/>
      <c r="V147" s="33"/>
      <c r="W147" s="33"/>
      <c r="X147" s="33"/>
      <c r="Y147" s="33"/>
      <c r="Z147" s="33"/>
      <c r="AA147" s="33"/>
      <c r="AB147" s="33"/>
      <c r="AC147" s="33"/>
      <c r="AD147" s="33"/>
      <c r="AE147" s="33"/>
      <c r="AR147" s="211" t="s">
        <v>204</v>
      </c>
      <c r="AT147" s="211" t="s">
        <v>162</v>
      </c>
      <c r="AU147" s="211" t="s">
        <v>84</v>
      </c>
      <c r="AY147" s="16" t="s">
        <v>161</v>
      </c>
      <c r="BE147" s="212">
        <f t="shared" si="14"/>
        <v>0</v>
      </c>
      <c r="BF147" s="212">
        <f t="shared" si="15"/>
        <v>0</v>
      </c>
      <c r="BG147" s="212">
        <f t="shared" si="16"/>
        <v>0</v>
      </c>
      <c r="BH147" s="212">
        <f t="shared" si="17"/>
        <v>0</v>
      </c>
      <c r="BI147" s="212">
        <f t="shared" si="18"/>
        <v>0</v>
      </c>
      <c r="BJ147" s="16" t="s">
        <v>84</v>
      </c>
      <c r="BK147" s="212">
        <f t="shared" si="19"/>
        <v>0</v>
      </c>
      <c r="BL147" s="16" t="s">
        <v>204</v>
      </c>
      <c r="BM147" s="211" t="s">
        <v>847</v>
      </c>
    </row>
    <row r="148" spans="1:65" s="2" customFormat="1" ht="16.5" customHeight="1">
      <c r="A148" s="33"/>
      <c r="B148" s="34"/>
      <c r="C148" s="200" t="s">
        <v>265</v>
      </c>
      <c r="D148" s="200" t="s">
        <v>162</v>
      </c>
      <c r="E148" s="201" t="s">
        <v>848</v>
      </c>
      <c r="F148" s="202" t="s">
        <v>849</v>
      </c>
      <c r="G148" s="203" t="s">
        <v>415</v>
      </c>
      <c r="H148" s="204">
        <v>30</v>
      </c>
      <c r="I148" s="205"/>
      <c r="J148" s="206">
        <f t="shared" si="10"/>
        <v>0</v>
      </c>
      <c r="K148" s="202" t="s">
        <v>220</v>
      </c>
      <c r="L148" s="38"/>
      <c r="M148" s="207" t="s">
        <v>1</v>
      </c>
      <c r="N148" s="208" t="s">
        <v>42</v>
      </c>
      <c r="O148" s="70"/>
      <c r="P148" s="209">
        <f t="shared" si="11"/>
        <v>0</v>
      </c>
      <c r="Q148" s="209">
        <v>0</v>
      </c>
      <c r="R148" s="209">
        <f t="shared" si="12"/>
        <v>0</v>
      </c>
      <c r="S148" s="209">
        <v>0</v>
      </c>
      <c r="T148" s="210">
        <f t="shared" si="13"/>
        <v>0</v>
      </c>
      <c r="U148" s="33"/>
      <c r="V148" s="33"/>
      <c r="W148" s="33"/>
      <c r="X148" s="33"/>
      <c r="Y148" s="33"/>
      <c r="Z148" s="33"/>
      <c r="AA148" s="33"/>
      <c r="AB148" s="33"/>
      <c r="AC148" s="33"/>
      <c r="AD148" s="33"/>
      <c r="AE148" s="33"/>
      <c r="AR148" s="211" t="s">
        <v>204</v>
      </c>
      <c r="AT148" s="211" t="s">
        <v>162</v>
      </c>
      <c r="AU148" s="211" t="s">
        <v>84</v>
      </c>
      <c r="AY148" s="16" t="s">
        <v>161</v>
      </c>
      <c r="BE148" s="212">
        <f t="shared" si="14"/>
        <v>0</v>
      </c>
      <c r="BF148" s="212">
        <f t="shared" si="15"/>
        <v>0</v>
      </c>
      <c r="BG148" s="212">
        <f t="shared" si="16"/>
        <v>0</v>
      </c>
      <c r="BH148" s="212">
        <f t="shared" si="17"/>
        <v>0</v>
      </c>
      <c r="BI148" s="212">
        <f t="shared" si="18"/>
        <v>0</v>
      </c>
      <c r="BJ148" s="16" t="s">
        <v>84</v>
      </c>
      <c r="BK148" s="212">
        <f t="shared" si="19"/>
        <v>0</v>
      </c>
      <c r="BL148" s="16" t="s">
        <v>204</v>
      </c>
      <c r="BM148" s="211" t="s">
        <v>850</v>
      </c>
    </row>
    <row r="149" spans="1:65" s="2" customFormat="1" ht="16.5" customHeight="1">
      <c r="A149" s="33"/>
      <c r="B149" s="34"/>
      <c r="C149" s="200" t="s">
        <v>270</v>
      </c>
      <c r="D149" s="200" t="s">
        <v>162</v>
      </c>
      <c r="E149" s="201" t="s">
        <v>851</v>
      </c>
      <c r="F149" s="202" t="s">
        <v>852</v>
      </c>
      <c r="G149" s="203" t="s">
        <v>415</v>
      </c>
      <c r="H149" s="204">
        <v>77</v>
      </c>
      <c r="I149" s="205"/>
      <c r="J149" s="206">
        <f t="shared" si="10"/>
        <v>0</v>
      </c>
      <c r="K149" s="202" t="s">
        <v>220</v>
      </c>
      <c r="L149" s="38"/>
      <c r="M149" s="207" t="s">
        <v>1</v>
      </c>
      <c r="N149" s="208" t="s">
        <v>42</v>
      </c>
      <c r="O149" s="70"/>
      <c r="P149" s="209">
        <f t="shared" si="11"/>
        <v>0</v>
      </c>
      <c r="Q149" s="209">
        <v>0</v>
      </c>
      <c r="R149" s="209">
        <f t="shared" si="12"/>
        <v>0</v>
      </c>
      <c r="S149" s="209">
        <v>0</v>
      </c>
      <c r="T149" s="210">
        <f t="shared" si="13"/>
        <v>0</v>
      </c>
      <c r="U149" s="33"/>
      <c r="V149" s="33"/>
      <c r="W149" s="33"/>
      <c r="X149" s="33"/>
      <c r="Y149" s="33"/>
      <c r="Z149" s="33"/>
      <c r="AA149" s="33"/>
      <c r="AB149" s="33"/>
      <c r="AC149" s="33"/>
      <c r="AD149" s="33"/>
      <c r="AE149" s="33"/>
      <c r="AR149" s="211" t="s">
        <v>204</v>
      </c>
      <c r="AT149" s="211" t="s">
        <v>162</v>
      </c>
      <c r="AU149" s="211" t="s">
        <v>84</v>
      </c>
      <c r="AY149" s="16" t="s">
        <v>161</v>
      </c>
      <c r="BE149" s="212">
        <f t="shared" si="14"/>
        <v>0</v>
      </c>
      <c r="BF149" s="212">
        <f t="shared" si="15"/>
        <v>0</v>
      </c>
      <c r="BG149" s="212">
        <f t="shared" si="16"/>
        <v>0</v>
      </c>
      <c r="BH149" s="212">
        <f t="shared" si="17"/>
        <v>0</v>
      </c>
      <c r="BI149" s="212">
        <f t="shared" si="18"/>
        <v>0</v>
      </c>
      <c r="BJ149" s="16" t="s">
        <v>84</v>
      </c>
      <c r="BK149" s="212">
        <f t="shared" si="19"/>
        <v>0</v>
      </c>
      <c r="BL149" s="16" t="s">
        <v>204</v>
      </c>
      <c r="BM149" s="211" t="s">
        <v>853</v>
      </c>
    </row>
    <row r="150" spans="1:65" s="2" customFormat="1" ht="16.5" customHeight="1">
      <c r="A150" s="33"/>
      <c r="B150" s="34"/>
      <c r="C150" s="200" t="s">
        <v>7</v>
      </c>
      <c r="D150" s="200" t="s">
        <v>162</v>
      </c>
      <c r="E150" s="201" t="s">
        <v>854</v>
      </c>
      <c r="F150" s="202" t="s">
        <v>855</v>
      </c>
      <c r="G150" s="203" t="s">
        <v>415</v>
      </c>
      <c r="H150" s="204">
        <v>27</v>
      </c>
      <c r="I150" s="205"/>
      <c r="J150" s="206">
        <f t="shared" si="10"/>
        <v>0</v>
      </c>
      <c r="K150" s="202" t="s">
        <v>220</v>
      </c>
      <c r="L150" s="38"/>
      <c r="M150" s="207" t="s">
        <v>1</v>
      </c>
      <c r="N150" s="208" t="s">
        <v>42</v>
      </c>
      <c r="O150" s="70"/>
      <c r="P150" s="209">
        <f t="shared" si="11"/>
        <v>0</v>
      </c>
      <c r="Q150" s="209">
        <v>0</v>
      </c>
      <c r="R150" s="209">
        <f t="shared" si="12"/>
        <v>0</v>
      </c>
      <c r="S150" s="209">
        <v>0</v>
      </c>
      <c r="T150" s="210">
        <f t="shared" si="13"/>
        <v>0</v>
      </c>
      <c r="U150" s="33"/>
      <c r="V150" s="33"/>
      <c r="W150" s="33"/>
      <c r="X150" s="33"/>
      <c r="Y150" s="33"/>
      <c r="Z150" s="33"/>
      <c r="AA150" s="33"/>
      <c r="AB150" s="33"/>
      <c r="AC150" s="33"/>
      <c r="AD150" s="33"/>
      <c r="AE150" s="33"/>
      <c r="AR150" s="211" t="s">
        <v>204</v>
      </c>
      <c r="AT150" s="211" t="s">
        <v>162</v>
      </c>
      <c r="AU150" s="211" t="s">
        <v>84</v>
      </c>
      <c r="AY150" s="16" t="s">
        <v>161</v>
      </c>
      <c r="BE150" s="212">
        <f t="shared" si="14"/>
        <v>0</v>
      </c>
      <c r="BF150" s="212">
        <f t="shared" si="15"/>
        <v>0</v>
      </c>
      <c r="BG150" s="212">
        <f t="shared" si="16"/>
        <v>0</v>
      </c>
      <c r="BH150" s="212">
        <f t="shared" si="17"/>
        <v>0</v>
      </c>
      <c r="BI150" s="212">
        <f t="shared" si="18"/>
        <v>0</v>
      </c>
      <c r="BJ150" s="16" t="s">
        <v>84</v>
      </c>
      <c r="BK150" s="212">
        <f t="shared" si="19"/>
        <v>0</v>
      </c>
      <c r="BL150" s="16" t="s">
        <v>204</v>
      </c>
      <c r="BM150" s="211" t="s">
        <v>856</v>
      </c>
    </row>
    <row r="151" spans="1:65" s="2" customFormat="1" ht="16.5" customHeight="1">
      <c r="A151" s="33"/>
      <c r="B151" s="34"/>
      <c r="C151" s="200" t="s">
        <v>277</v>
      </c>
      <c r="D151" s="200" t="s">
        <v>162</v>
      </c>
      <c r="E151" s="201" t="s">
        <v>857</v>
      </c>
      <c r="F151" s="202" t="s">
        <v>858</v>
      </c>
      <c r="G151" s="203" t="s">
        <v>415</v>
      </c>
      <c r="H151" s="204">
        <v>61</v>
      </c>
      <c r="I151" s="205"/>
      <c r="J151" s="206">
        <f t="shared" si="10"/>
        <v>0</v>
      </c>
      <c r="K151" s="202" t="s">
        <v>220</v>
      </c>
      <c r="L151" s="38"/>
      <c r="M151" s="207" t="s">
        <v>1</v>
      </c>
      <c r="N151" s="208" t="s">
        <v>42</v>
      </c>
      <c r="O151" s="70"/>
      <c r="P151" s="209">
        <f t="shared" si="11"/>
        <v>0</v>
      </c>
      <c r="Q151" s="209">
        <v>0</v>
      </c>
      <c r="R151" s="209">
        <f t="shared" si="12"/>
        <v>0</v>
      </c>
      <c r="S151" s="209">
        <v>0</v>
      </c>
      <c r="T151" s="210">
        <f t="shared" si="13"/>
        <v>0</v>
      </c>
      <c r="U151" s="33"/>
      <c r="V151" s="33"/>
      <c r="W151" s="33"/>
      <c r="X151" s="33"/>
      <c r="Y151" s="33"/>
      <c r="Z151" s="33"/>
      <c r="AA151" s="33"/>
      <c r="AB151" s="33"/>
      <c r="AC151" s="33"/>
      <c r="AD151" s="33"/>
      <c r="AE151" s="33"/>
      <c r="AR151" s="211" t="s">
        <v>204</v>
      </c>
      <c r="AT151" s="211" t="s">
        <v>162</v>
      </c>
      <c r="AU151" s="211" t="s">
        <v>84</v>
      </c>
      <c r="AY151" s="16" t="s">
        <v>161</v>
      </c>
      <c r="BE151" s="212">
        <f t="shared" si="14"/>
        <v>0</v>
      </c>
      <c r="BF151" s="212">
        <f t="shared" si="15"/>
        <v>0</v>
      </c>
      <c r="BG151" s="212">
        <f t="shared" si="16"/>
        <v>0</v>
      </c>
      <c r="BH151" s="212">
        <f t="shared" si="17"/>
        <v>0</v>
      </c>
      <c r="BI151" s="212">
        <f t="shared" si="18"/>
        <v>0</v>
      </c>
      <c r="BJ151" s="16" t="s">
        <v>84</v>
      </c>
      <c r="BK151" s="212">
        <f t="shared" si="19"/>
        <v>0</v>
      </c>
      <c r="BL151" s="16" t="s">
        <v>204</v>
      </c>
      <c r="BM151" s="211" t="s">
        <v>859</v>
      </c>
    </row>
    <row r="152" spans="1:65" s="2" customFormat="1" ht="16.5" customHeight="1">
      <c r="A152" s="33"/>
      <c r="B152" s="34"/>
      <c r="C152" s="200" t="s">
        <v>283</v>
      </c>
      <c r="D152" s="200" t="s">
        <v>162</v>
      </c>
      <c r="E152" s="201" t="s">
        <v>860</v>
      </c>
      <c r="F152" s="202" t="s">
        <v>861</v>
      </c>
      <c r="G152" s="203" t="s">
        <v>415</v>
      </c>
      <c r="H152" s="204">
        <v>20</v>
      </c>
      <c r="I152" s="205"/>
      <c r="J152" s="206">
        <f t="shared" si="10"/>
        <v>0</v>
      </c>
      <c r="K152" s="202" t="s">
        <v>220</v>
      </c>
      <c r="L152" s="38"/>
      <c r="M152" s="207" t="s">
        <v>1</v>
      </c>
      <c r="N152" s="208" t="s">
        <v>42</v>
      </c>
      <c r="O152" s="70"/>
      <c r="P152" s="209">
        <f t="shared" si="11"/>
        <v>0</v>
      </c>
      <c r="Q152" s="209">
        <v>0</v>
      </c>
      <c r="R152" s="209">
        <f t="shared" si="12"/>
        <v>0</v>
      </c>
      <c r="S152" s="209">
        <v>0</v>
      </c>
      <c r="T152" s="210">
        <f t="shared" si="13"/>
        <v>0</v>
      </c>
      <c r="U152" s="33"/>
      <c r="V152" s="33"/>
      <c r="W152" s="33"/>
      <c r="X152" s="33"/>
      <c r="Y152" s="33"/>
      <c r="Z152" s="33"/>
      <c r="AA152" s="33"/>
      <c r="AB152" s="33"/>
      <c r="AC152" s="33"/>
      <c r="AD152" s="33"/>
      <c r="AE152" s="33"/>
      <c r="AR152" s="211" t="s">
        <v>204</v>
      </c>
      <c r="AT152" s="211" t="s">
        <v>162</v>
      </c>
      <c r="AU152" s="211" t="s">
        <v>84</v>
      </c>
      <c r="AY152" s="16" t="s">
        <v>161</v>
      </c>
      <c r="BE152" s="212">
        <f t="shared" si="14"/>
        <v>0</v>
      </c>
      <c r="BF152" s="212">
        <f t="shared" si="15"/>
        <v>0</v>
      </c>
      <c r="BG152" s="212">
        <f t="shared" si="16"/>
        <v>0</v>
      </c>
      <c r="BH152" s="212">
        <f t="shared" si="17"/>
        <v>0</v>
      </c>
      <c r="BI152" s="212">
        <f t="shared" si="18"/>
        <v>0</v>
      </c>
      <c r="BJ152" s="16" t="s">
        <v>84</v>
      </c>
      <c r="BK152" s="212">
        <f t="shared" si="19"/>
        <v>0</v>
      </c>
      <c r="BL152" s="16" t="s">
        <v>204</v>
      </c>
      <c r="BM152" s="211" t="s">
        <v>862</v>
      </c>
    </row>
    <row r="153" spans="1:65" s="2" customFormat="1" ht="16.5" customHeight="1">
      <c r="A153" s="33"/>
      <c r="B153" s="34"/>
      <c r="C153" s="200" t="s">
        <v>288</v>
      </c>
      <c r="D153" s="200" t="s">
        <v>162</v>
      </c>
      <c r="E153" s="201" t="s">
        <v>863</v>
      </c>
      <c r="F153" s="202" t="s">
        <v>864</v>
      </c>
      <c r="G153" s="203" t="s">
        <v>415</v>
      </c>
      <c r="H153" s="204">
        <v>18</v>
      </c>
      <c r="I153" s="205"/>
      <c r="J153" s="206">
        <f t="shared" si="10"/>
        <v>0</v>
      </c>
      <c r="K153" s="202" t="s">
        <v>220</v>
      </c>
      <c r="L153" s="38"/>
      <c r="M153" s="207" t="s">
        <v>1</v>
      </c>
      <c r="N153" s="208" t="s">
        <v>42</v>
      </c>
      <c r="O153" s="70"/>
      <c r="P153" s="209">
        <f t="shared" si="11"/>
        <v>0</v>
      </c>
      <c r="Q153" s="209">
        <v>0</v>
      </c>
      <c r="R153" s="209">
        <f t="shared" si="12"/>
        <v>0</v>
      </c>
      <c r="S153" s="209">
        <v>0</v>
      </c>
      <c r="T153" s="210">
        <f t="shared" si="13"/>
        <v>0</v>
      </c>
      <c r="U153" s="33"/>
      <c r="V153" s="33"/>
      <c r="W153" s="33"/>
      <c r="X153" s="33"/>
      <c r="Y153" s="33"/>
      <c r="Z153" s="33"/>
      <c r="AA153" s="33"/>
      <c r="AB153" s="33"/>
      <c r="AC153" s="33"/>
      <c r="AD153" s="33"/>
      <c r="AE153" s="33"/>
      <c r="AR153" s="211" t="s">
        <v>204</v>
      </c>
      <c r="AT153" s="211" t="s">
        <v>162</v>
      </c>
      <c r="AU153" s="211" t="s">
        <v>84</v>
      </c>
      <c r="AY153" s="16" t="s">
        <v>161</v>
      </c>
      <c r="BE153" s="212">
        <f t="shared" si="14"/>
        <v>0</v>
      </c>
      <c r="BF153" s="212">
        <f t="shared" si="15"/>
        <v>0</v>
      </c>
      <c r="BG153" s="212">
        <f t="shared" si="16"/>
        <v>0</v>
      </c>
      <c r="BH153" s="212">
        <f t="shared" si="17"/>
        <v>0</v>
      </c>
      <c r="BI153" s="212">
        <f t="shared" si="18"/>
        <v>0</v>
      </c>
      <c r="BJ153" s="16" t="s">
        <v>84</v>
      </c>
      <c r="BK153" s="212">
        <f t="shared" si="19"/>
        <v>0</v>
      </c>
      <c r="BL153" s="16" t="s">
        <v>204</v>
      </c>
      <c r="BM153" s="211" t="s">
        <v>865</v>
      </c>
    </row>
    <row r="154" spans="1:65" s="2" customFormat="1" ht="16.5" customHeight="1">
      <c r="A154" s="33"/>
      <c r="B154" s="34"/>
      <c r="C154" s="200" t="s">
        <v>292</v>
      </c>
      <c r="D154" s="200" t="s">
        <v>162</v>
      </c>
      <c r="E154" s="201" t="s">
        <v>866</v>
      </c>
      <c r="F154" s="202" t="s">
        <v>867</v>
      </c>
      <c r="G154" s="203" t="s">
        <v>415</v>
      </c>
      <c r="H154" s="204">
        <v>17</v>
      </c>
      <c r="I154" s="205"/>
      <c r="J154" s="206">
        <f t="shared" si="10"/>
        <v>0</v>
      </c>
      <c r="K154" s="202" t="s">
        <v>220</v>
      </c>
      <c r="L154" s="38"/>
      <c r="M154" s="207" t="s">
        <v>1</v>
      </c>
      <c r="N154" s="208" t="s">
        <v>42</v>
      </c>
      <c r="O154" s="70"/>
      <c r="P154" s="209">
        <f t="shared" si="11"/>
        <v>0</v>
      </c>
      <c r="Q154" s="209">
        <v>0</v>
      </c>
      <c r="R154" s="209">
        <f t="shared" si="12"/>
        <v>0</v>
      </c>
      <c r="S154" s="209">
        <v>0</v>
      </c>
      <c r="T154" s="210">
        <f t="shared" si="13"/>
        <v>0</v>
      </c>
      <c r="U154" s="33"/>
      <c r="V154" s="33"/>
      <c r="W154" s="33"/>
      <c r="X154" s="33"/>
      <c r="Y154" s="33"/>
      <c r="Z154" s="33"/>
      <c r="AA154" s="33"/>
      <c r="AB154" s="33"/>
      <c r="AC154" s="33"/>
      <c r="AD154" s="33"/>
      <c r="AE154" s="33"/>
      <c r="AR154" s="211" t="s">
        <v>204</v>
      </c>
      <c r="AT154" s="211" t="s">
        <v>162</v>
      </c>
      <c r="AU154" s="211" t="s">
        <v>84</v>
      </c>
      <c r="AY154" s="16" t="s">
        <v>161</v>
      </c>
      <c r="BE154" s="212">
        <f t="shared" si="14"/>
        <v>0</v>
      </c>
      <c r="BF154" s="212">
        <f t="shared" si="15"/>
        <v>0</v>
      </c>
      <c r="BG154" s="212">
        <f t="shared" si="16"/>
        <v>0</v>
      </c>
      <c r="BH154" s="212">
        <f t="shared" si="17"/>
        <v>0</v>
      </c>
      <c r="BI154" s="212">
        <f t="shared" si="18"/>
        <v>0</v>
      </c>
      <c r="BJ154" s="16" t="s">
        <v>84</v>
      </c>
      <c r="BK154" s="212">
        <f t="shared" si="19"/>
        <v>0</v>
      </c>
      <c r="BL154" s="16" t="s">
        <v>204</v>
      </c>
      <c r="BM154" s="211" t="s">
        <v>868</v>
      </c>
    </row>
    <row r="155" spans="1:65" s="2" customFormat="1" ht="16.5" customHeight="1">
      <c r="A155" s="33"/>
      <c r="B155" s="34"/>
      <c r="C155" s="200" t="s">
        <v>298</v>
      </c>
      <c r="D155" s="200" t="s">
        <v>162</v>
      </c>
      <c r="E155" s="201" t="s">
        <v>869</v>
      </c>
      <c r="F155" s="202" t="s">
        <v>870</v>
      </c>
      <c r="G155" s="203" t="s">
        <v>415</v>
      </c>
      <c r="H155" s="204">
        <v>6</v>
      </c>
      <c r="I155" s="205"/>
      <c r="J155" s="206">
        <f t="shared" si="10"/>
        <v>0</v>
      </c>
      <c r="K155" s="202" t="s">
        <v>220</v>
      </c>
      <c r="L155" s="38"/>
      <c r="M155" s="207" t="s">
        <v>1</v>
      </c>
      <c r="N155" s="208" t="s">
        <v>42</v>
      </c>
      <c r="O155" s="70"/>
      <c r="P155" s="209">
        <f t="shared" si="11"/>
        <v>0</v>
      </c>
      <c r="Q155" s="209">
        <v>0</v>
      </c>
      <c r="R155" s="209">
        <f t="shared" si="12"/>
        <v>0</v>
      </c>
      <c r="S155" s="209">
        <v>0</v>
      </c>
      <c r="T155" s="210">
        <f t="shared" si="13"/>
        <v>0</v>
      </c>
      <c r="U155" s="33"/>
      <c r="V155" s="33"/>
      <c r="W155" s="33"/>
      <c r="X155" s="33"/>
      <c r="Y155" s="33"/>
      <c r="Z155" s="33"/>
      <c r="AA155" s="33"/>
      <c r="AB155" s="33"/>
      <c r="AC155" s="33"/>
      <c r="AD155" s="33"/>
      <c r="AE155" s="33"/>
      <c r="AR155" s="211" t="s">
        <v>204</v>
      </c>
      <c r="AT155" s="211" t="s">
        <v>162</v>
      </c>
      <c r="AU155" s="211" t="s">
        <v>84</v>
      </c>
      <c r="AY155" s="16" t="s">
        <v>161</v>
      </c>
      <c r="BE155" s="212">
        <f t="shared" si="14"/>
        <v>0</v>
      </c>
      <c r="BF155" s="212">
        <f t="shared" si="15"/>
        <v>0</v>
      </c>
      <c r="BG155" s="212">
        <f t="shared" si="16"/>
        <v>0</v>
      </c>
      <c r="BH155" s="212">
        <f t="shared" si="17"/>
        <v>0</v>
      </c>
      <c r="BI155" s="212">
        <f t="shared" si="18"/>
        <v>0</v>
      </c>
      <c r="BJ155" s="16" t="s">
        <v>84</v>
      </c>
      <c r="BK155" s="212">
        <f t="shared" si="19"/>
        <v>0</v>
      </c>
      <c r="BL155" s="16" t="s">
        <v>204</v>
      </c>
      <c r="BM155" s="211" t="s">
        <v>871</v>
      </c>
    </row>
    <row r="156" spans="1:65" s="2" customFormat="1" ht="16.5" customHeight="1">
      <c r="A156" s="33"/>
      <c r="B156" s="34"/>
      <c r="C156" s="200" t="s">
        <v>306</v>
      </c>
      <c r="D156" s="200" t="s">
        <v>162</v>
      </c>
      <c r="E156" s="201" t="s">
        <v>872</v>
      </c>
      <c r="F156" s="202" t="s">
        <v>873</v>
      </c>
      <c r="G156" s="203" t="s">
        <v>415</v>
      </c>
      <c r="H156" s="204">
        <v>14</v>
      </c>
      <c r="I156" s="205"/>
      <c r="J156" s="206">
        <f t="shared" si="10"/>
        <v>0</v>
      </c>
      <c r="K156" s="202" t="s">
        <v>220</v>
      </c>
      <c r="L156" s="38"/>
      <c r="M156" s="207" t="s">
        <v>1</v>
      </c>
      <c r="N156" s="208" t="s">
        <v>42</v>
      </c>
      <c r="O156" s="70"/>
      <c r="P156" s="209">
        <f t="shared" si="11"/>
        <v>0</v>
      </c>
      <c r="Q156" s="209">
        <v>0</v>
      </c>
      <c r="R156" s="209">
        <f t="shared" si="12"/>
        <v>0</v>
      </c>
      <c r="S156" s="209">
        <v>0</v>
      </c>
      <c r="T156" s="210">
        <f t="shared" si="13"/>
        <v>0</v>
      </c>
      <c r="U156" s="33"/>
      <c r="V156" s="33"/>
      <c r="W156" s="33"/>
      <c r="X156" s="33"/>
      <c r="Y156" s="33"/>
      <c r="Z156" s="33"/>
      <c r="AA156" s="33"/>
      <c r="AB156" s="33"/>
      <c r="AC156" s="33"/>
      <c r="AD156" s="33"/>
      <c r="AE156" s="33"/>
      <c r="AR156" s="211" t="s">
        <v>204</v>
      </c>
      <c r="AT156" s="211" t="s">
        <v>162</v>
      </c>
      <c r="AU156" s="211" t="s">
        <v>84</v>
      </c>
      <c r="AY156" s="16" t="s">
        <v>161</v>
      </c>
      <c r="BE156" s="212">
        <f t="shared" si="14"/>
        <v>0</v>
      </c>
      <c r="BF156" s="212">
        <f t="shared" si="15"/>
        <v>0</v>
      </c>
      <c r="BG156" s="212">
        <f t="shared" si="16"/>
        <v>0</v>
      </c>
      <c r="BH156" s="212">
        <f t="shared" si="17"/>
        <v>0</v>
      </c>
      <c r="BI156" s="212">
        <f t="shared" si="18"/>
        <v>0</v>
      </c>
      <c r="BJ156" s="16" t="s">
        <v>84</v>
      </c>
      <c r="BK156" s="212">
        <f t="shared" si="19"/>
        <v>0</v>
      </c>
      <c r="BL156" s="16" t="s">
        <v>204</v>
      </c>
      <c r="BM156" s="211" t="s">
        <v>874</v>
      </c>
    </row>
    <row r="157" spans="1:65" s="2" customFormat="1" ht="16.5" customHeight="1">
      <c r="A157" s="33"/>
      <c r="B157" s="34"/>
      <c r="C157" s="200" t="s">
        <v>440</v>
      </c>
      <c r="D157" s="200" t="s">
        <v>162</v>
      </c>
      <c r="E157" s="201" t="s">
        <v>875</v>
      </c>
      <c r="F157" s="202" t="s">
        <v>876</v>
      </c>
      <c r="G157" s="203" t="s">
        <v>415</v>
      </c>
      <c r="H157" s="204">
        <v>12</v>
      </c>
      <c r="I157" s="205"/>
      <c r="J157" s="206">
        <f t="shared" si="10"/>
        <v>0</v>
      </c>
      <c r="K157" s="202" t="s">
        <v>220</v>
      </c>
      <c r="L157" s="38"/>
      <c r="M157" s="207" t="s">
        <v>1</v>
      </c>
      <c r="N157" s="208" t="s">
        <v>42</v>
      </c>
      <c r="O157" s="70"/>
      <c r="P157" s="209">
        <f t="shared" si="11"/>
        <v>0</v>
      </c>
      <c r="Q157" s="209">
        <v>0</v>
      </c>
      <c r="R157" s="209">
        <f t="shared" si="12"/>
        <v>0</v>
      </c>
      <c r="S157" s="209">
        <v>0</v>
      </c>
      <c r="T157" s="210">
        <f t="shared" si="13"/>
        <v>0</v>
      </c>
      <c r="U157" s="33"/>
      <c r="V157" s="33"/>
      <c r="W157" s="33"/>
      <c r="X157" s="33"/>
      <c r="Y157" s="33"/>
      <c r="Z157" s="33"/>
      <c r="AA157" s="33"/>
      <c r="AB157" s="33"/>
      <c r="AC157" s="33"/>
      <c r="AD157" s="33"/>
      <c r="AE157" s="33"/>
      <c r="AR157" s="211" t="s">
        <v>204</v>
      </c>
      <c r="AT157" s="211" t="s">
        <v>162</v>
      </c>
      <c r="AU157" s="211" t="s">
        <v>84</v>
      </c>
      <c r="AY157" s="16" t="s">
        <v>161</v>
      </c>
      <c r="BE157" s="212">
        <f t="shared" si="14"/>
        <v>0</v>
      </c>
      <c r="BF157" s="212">
        <f t="shared" si="15"/>
        <v>0</v>
      </c>
      <c r="BG157" s="212">
        <f t="shared" si="16"/>
        <v>0</v>
      </c>
      <c r="BH157" s="212">
        <f t="shared" si="17"/>
        <v>0</v>
      </c>
      <c r="BI157" s="212">
        <f t="shared" si="18"/>
        <v>0</v>
      </c>
      <c r="BJ157" s="16" t="s">
        <v>84</v>
      </c>
      <c r="BK157" s="212">
        <f t="shared" si="19"/>
        <v>0</v>
      </c>
      <c r="BL157" s="16" t="s">
        <v>204</v>
      </c>
      <c r="BM157" s="211" t="s">
        <v>877</v>
      </c>
    </row>
    <row r="158" spans="1:65" s="2" customFormat="1" ht="16.5" customHeight="1">
      <c r="A158" s="33"/>
      <c r="B158" s="34"/>
      <c r="C158" s="200" t="s">
        <v>444</v>
      </c>
      <c r="D158" s="200" t="s">
        <v>162</v>
      </c>
      <c r="E158" s="201" t="s">
        <v>878</v>
      </c>
      <c r="F158" s="202" t="s">
        <v>879</v>
      </c>
      <c r="G158" s="203" t="s">
        <v>415</v>
      </c>
      <c r="H158" s="204">
        <v>17</v>
      </c>
      <c r="I158" s="205"/>
      <c r="J158" s="206">
        <f t="shared" si="10"/>
        <v>0</v>
      </c>
      <c r="K158" s="202" t="s">
        <v>220</v>
      </c>
      <c r="L158" s="38"/>
      <c r="M158" s="207" t="s">
        <v>1</v>
      </c>
      <c r="N158" s="208" t="s">
        <v>42</v>
      </c>
      <c r="O158" s="70"/>
      <c r="P158" s="209">
        <f t="shared" si="11"/>
        <v>0</v>
      </c>
      <c r="Q158" s="209">
        <v>0</v>
      </c>
      <c r="R158" s="209">
        <f t="shared" si="12"/>
        <v>0</v>
      </c>
      <c r="S158" s="209">
        <v>0</v>
      </c>
      <c r="T158" s="210">
        <f t="shared" si="13"/>
        <v>0</v>
      </c>
      <c r="U158" s="33"/>
      <c r="V158" s="33"/>
      <c r="W158" s="33"/>
      <c r="X158" s="33"/>
      <c r="Y158" s="33"/>
      <c r="Z158" s="33"/>
      <c r="AA158" s="33"/>
      <c r="AB158" s="33"/>
      <c r="AC158" s="33"/>
      <c r="AD158" s="33"/>
      <c r="AE158" s="33"/>
      <c r="AR158" s="211" t="s">
        <v>204</v>
      </c>
      <c r="AT158" s="211" t="s">
        <v>162</v>
      </c>
      <c r="AU158" s="211" t="s">
        <v>84</v>
      </c>
      <c r="AY158" s="16" t="s">
        <v>161</v>
      </c>
      <c r="BE158" s="212">
        <f t="shared" si="14"/>
        <v>0</v>
      </c>
      <c r="BF158" s="212">
        <f t="shared" si="15"/>
        <v>0</v>
      </c>
      <c r="BG158" s="212">
        <f t="shared" si="16"/>
        <v>0</v>
      </c>
      <c r="BH158" s="212">
        <f t="shared" si="17"/>
        <v>0</v>
      </c>
      <c r="BI158" s="212">
        <f t="shared" si="18"/>
        <v>0</v>
      </c>
      <c r="BJ158" s="16" t="s">
        <v>84</v>
      </c>
      <c r="BK158" s="212">
        <f t="shared" si="19"/>
        <v>0</v>
      </c>
      <c r="BL158" s="16" t="s">
        <v>204</v>
      </c>
      <c r="BM158" s="211" t="s">
        <v>880</v>
      </c>
    </row>
    <row r="159" spans="1:65" s="2" customFormat="1" ht="16.5" customHeight="1">
      <c r="A159" s="33"/>
      <c r="B159" s="34"/>
      <c r="C159" s="200" t="s">
        <v>452</v>
      </c>
      <c r="D159" s="200" t="s">
        <v>162</v>
      </c>
      <c r="E159" s="201" t="s">
        <v>881</v>
      </c>
      <c r="F159" s="202" t="s">
        <v>882</v>
      </c>
      <c r="G159" s="203" t="s">
        <v>415</v>
      </c>
      <c r="H159" s="204">
        <v>14</v>
      </c>
      <c r="I159" s="205"/>
      <c r="J159" s="206">
        <f t="shared" si="10"/>
        <v>0</v>
      </c>
      <c r="K159" s="202" t="s">
        <v>220</v>
      </c>
      <c r="L159" s="38"/>
      <c r="M159" s="207" t="s">
        <v>1</v>
      </c>
      <c r="N159" s="208" t="s">
        <v>42</v>
      </c>
      <c r="O159" s="70"/>
      <c r="P159" s="209">
        <f t="shared" si="11"/>
        <v>0</v>
      </c>
      <c r="Q159" s="209">
        <v>0</v>
      </c>
      <c r="R159" s="209">
        <f t="shared" si="12"/>
        <v>0</v>
      </c>
      <c r="S159" s="209">
        <v>0</v>
      </c>
      <c r="T159" s="210">
        <f t="shared" si="13"/>
        <v>0</v>
      </c>
      <c r="U159" s="33"/>
      <c r="V159" s="33"/>
      <c r="W159" s="33"/>
      <c r="X159" s="33"/>
      <c r="Y159" s="33"/>
      <c r="Z159" s="33"/>
      <c r="AA159" s="33"/>
      <c r="AB159" s="33"/>
      <c r="AC159" s="33"/>
      <c r="AD159" s="33"/>
      <c r="AE159" s="33"/>
      <c r="AR159" s="211" t="s">
        <v>204</v>
      </c>
      <c r="AT159" s="211" t="s">
        <v>162</v>
      </c>
      <c r="AU159" s="211" t="s">
        <v>84</v>
      </c>
      <c r="AY159" s="16" t="s">
        <v>161</v>
      </c>
      <c r="BE159" s="212">
        <f t="shared" si="14"/>
        <v>0</v>
      </c>
      <c r="BF159" s="212">
        <f t="shared" si="15"/>
        <v>0</v>
      </c>
      <c r="BG159" s="212">
        <f t="shared" si="16"/>
        <v>0</v>
      </c>
      <c r="BH159" s="212">
        <f t="shared" si="17"/>
        <v>0</v>
      </c>
      <c r="BI159" s="212">
        <f t="shared" si="18"/>
        <v>0</v>
      </c>
      <c r="BJ159" s="16" t="s">
        <v>84</v>
      </c>
      <c r="BK159" s="212">
        <f t="shared" si="19"/>
        <v>0</v>
      </c>
      <c r="BL159" s="16" t="s">
        <v>204</v>
      </c>
      <c r="BM159" s="211" t="s">
        <v>883</v>
      </c>
    </row>
    <row r="160" spans="2:63" s="11" customFormat="1" ht="25.95" customHeight="1">
      <c r="B160" s="186"/>
      <c r="C160" s="187"/>
      <c r="D160" s="188" t="s">
        <v>76</v>
      </c>
      <c r="E160" s="189" t="s">
        <v>884</v>
      </c>
      <c r="F160" s="189" t="s">
        <v>885</v>
      </c>
      <c r="G160" s="187"/>
      <c r="H160" s="187"/>
      <c r="I160" s="190"/>
      <c r="J160" s="191">
        <f>BK160</f>
        <v>0</v>
      </c>
      <c r="K160" s="187"/>
      <c r="L160" s="192"/>
      <c r="M160" s="193"/>
      <c r="N160" s="194"/>
      <c r="O160" s="194"/>
      <c r="P160" s="195">
        <f>SUM(P161:P165)</f>
        <v>0</v>
      </c>
      <c r="Q160" s="194"/>
      <c r="R160" s="195">
        <f>SUM(R161:R165)</f>
        <v>0</v>
      </c>
      <c r="S160" s="194"/>
      <c r="T160" s="196">
        <f>SUM(T161:T165)</f>
        <v>0</v>
      </c>
      <c r="AR160" s="197" t="s">
        <v>86</v>
      </c>
      <c r="AT160" s="198" t="s">
        <v>76</v>
      </c>
      <c r="AU160" s="198" t="s">
        <v>77</v>
      </c>
      <c r="AY160" s="197" t="s">
        <v>161</v>
      </c>
      <c r="BK160" s="199">
        <f>SUM(BK161:BK165)</f>
        <v>0</v>
      </c>
    </row>
    <row r="161" spans="1:65" s="2" customFormat="1" ht="16.5" customHeight="1">
      <c r="A161" s="33"/>
      <c r="B161" s="34"/>
      <c r="C161" s="200" t="s">
        <v>456</v>
      </c>
      <c r="D161" s="200" t="s">
        <v>162</v>
      </c>
      <c r="E161" s="201" t="s">
        <v>886</v>
      </c>
      <c r="F161" s="202" t="s">
        <v>887</v>
      </c>
      <c r="G161" s="203" t="s">
        <v>415</v>
      </c>
      <c r="H161" s="204">
        <v>210</v>
      </c>
      <c r="I161" s="205"/>
      <c r="J161" s="206">
        <f>ROUND(I161*H161,2)</f>
        <v>0</v>
      </c>
      <c r="K161" s="202" t="s">
        <v>220</v>
      </c>
      <c r="L161" s="38"/>
      <c r="M161" s="207" t="s">
        <v>1</v>
      </c>
      <c r="N161" s="208" t="s">
        <v>42</v>
      </c>
      <c r="O161" s="70"/>
      <c r="P161" s="209">
        <f>O161*H161</f>
        <v>0</v>
      </c>
      <c r="Q161" s="209">
        <v>0</v>
      </c>
      <c r="R161" s="209">
        <f>Q161*H161</f>
        <v>0</v>
      </c>
      <c r="S161" s="209">
        <v>0</v>
      </c>
      <c r="T161" s="210">
        <f>S161*H161</f>
        <v>0</v>
      </c>
      <c r="U161" s="33"/>
      <c r="V161" s="33"/>
      <c r="W161" s="33"/>
      <c r="X161" s="33"/>
      <c r="Y161" s="33"/>
      <c r="Z161" s="33"/>
      <c r="AA161" s="33"/>
      <c r="AB161" s="33"/>
      <c r="AC161" s="33"/>
      <c r="AD161" s="33"/>
      <c r="AE161" s="33"/>
      <c r="AR161" s="211" t="s">
        <v>204</v>
      </c>
      <c r="AT161" s="211" t="s">
        <v>162</v>
      </c>
      <c r="AU161" s="211" t="s">
        <v>84</v>
      </c>
      <c r="AY161" s="16" t="s">
        <v>161</v>
      </c>
      <c r="BE161" s="212">
        <f>IF(N161="základní",J161,0)</f>
        <v>0</v>
      </c>
      <c r="BF161" s="212">
        <f>IF(N161="snížená",J161,0)</f>
        <v>0</v>
      </c>
      <c r="BG161" s="212">
        <f>IF(N161="zákl. přenesená",J161,0)</f>
        <v>0</v>
      </c>
      <c r="BH161" s="212">
        <f>IF(N161="sníž. přenesená",J161,0)</f>
        <v>0</v>
      </c>
      <c r="BI161" s="212">
        <f>IF(N161="nulová",J161,0)</f>
        <v>0</v>
      </c>
      <c r="BJ161" s="16" t="s">
        <v>84</v>
      </c>
      <c r="BK161" s="212">
        <f>ROUND(I161*H161,2)</f>
        <v>0</v>
      </c>
      <c r="BL161" s="16" t="s">
        <v>204</v>
      </c>
      <c r="BM161" s="211" t="s">
        <v>888</v>
      </c>
    </row>
    <row r="162" spans="1:65" s="2" customFormat="1" ht="16.5" customHeight="1">
      <c r="A162" s="33"/>
      <c r="B162" s="34"/>
      <c r="C162" s="200" t="s">
        <v>350</v>
      </c>
      <c r="D162" s="200" t="s">
        <v>162</v>
      </c>
      <c r="E162" s="201" t="s">
        <v>889</v>
      </c>
      <c r="F162" s="202" t="s">
        <v>890</v>
      </c>
      <c r="G162" s="203" t="s">
        <v>415</v>
      </c>
      <c r="H162" s="204">
        <v>20</v>
      </c>
      <c r="I162" s="205"/>
      <c r="J162" s="206">
        <f>ROUND(I162*H162,2)</f>
        <v>0</v>
      </c>
      <c r="K162" s="202" t="s">
        <v>220</v>
      </c>
      <c r="L162" s="38"/>
      <c r="M162" s="207" t="s">
        <v>1</v>
      </c>
      <c r="N162" s="208" t="s">
        <v>42</v>
      </c>
      <c r="O162" s="70"/>
      <c r="P162" s="209">
        <f>O162*H162</f>
        <v>0</v>
      </c>
      <c r="Q162" s="209">
        <v>0</v>
      </c>
      <c r="R162" s="209">
        <f>Q162*H162</f>
        <v>0</v>
      </c>
      <c r="S162" s="209">
        <v>0</v>
      </c>
      <c r="T162" s="210">
        <f>S162*H162</f>
        <v>0</v>
      </c>
      <c r="U162" s="33"/>
      <c r="V162" s="33"/>
      <c r="W162" s="33"/>
      <c r="X162" s="33"/>
      <c r="Y162" s="33"/>
      <c r="Z162" s="33"/>
      <c r="AA162" s="33"/>
      <c r="AB162" s="33"/>
      <c r="AC162" s="33"/>
      <c r="AD162" s="33"/>
      <c r="AE162" s="33"/>
      <c r="AR162" s="211" t="s">
        <v>204</v>
      </c>
      <c r="AT162" s="211" t="s">
        <v>162</v>
      </c>
      <c r="AU162" s="211" t="s">
        <v>84</v>
      </c>
      <c r="AY162" s="16" t="s">
        <v>161</v>
      </c>
      <c r="BE162" s="212">
        <f>IF(N162="základní",J162,0)</f>
        <v>0</v>
      </c>
      <c r="BF162" s="212">
        <f>IF(N162="snížená",J162,0)</f>
        <v>0</v>
      </c>
      <c r="BG162" s="212">
        <f>IF(N162="zákl. přenesená",J162,0)</f>
        <v>0</v>
      </c>
      <c r="BH162" s="212">
        <f>IF(N162="sníž. přenesená",J162,0)</f>
        <v>0</v>
      </c>
      <c r="BI162" s="212">
        <f>IF(N162="nulová",J162,0)</f>
        <v>0</v>
      </c>
      <c r="BJ162" s="16" t="s">
        <v>84</v>
      </c>
      <c r="BK162" s="212">
        <f>ROUND(I162*H162,2)</f>
        <v>0</v>
      </c>
      <c r="BL162" s="16" t="s">
        <v>204</v>
      </c>
      <c r="BM162" s="211" t="s">
        <v>891</v>
      </c>
    </row>
    <row r="163" spans="1:65" s="2" customFormat="1" ht="16.5" customHeight="1">
      <c r="A163" s="33"/>
      <c r="B163" s="34"/>
      <c r="C163" s="200" t="s">
        <v>468</v>
      </c>
      <c r="D163" s="200" t="s">
        <v>162</v>
      </c>
      <c r="E163" s="201" t="s">
        <v>892</v>
      </c>
      <c r="F163" s="202" t="s">
        <v>893</v>
      </c>
      <c r="G163" s="203" t="s">
        <v>415</v>
      </c>
      <c r="H163" s="204">
        <v>50</v>
      </c>
      <c r="I163" s="205"/>
      <c r="J163" s="206">
        <f>ROUND(I163*H163,2)</f>
        <v>0</v>
      </c>
      <c r="K163" s="202" t="s">
        <v>220</v>
      </c>
      <c r="L163" s="38"/>
      <c r="M163" s="207" t="s">
        <v>1</v>
      </c>
      <c r="N163" s="208" t="s">
        <v>42</v>
      </c>
      <c r="O163" s="70"/>
      <c r="P163" s="209">
        <f>O163*H163</f>
        <v>0</v>
      </c>
      <c r="Q163" s="209">
        <v>0</v>
      </c>
      <c r="R163" s="209">
        <f>Q163*H163</f>
        <v>0</v>
      </c>
      <c r="S163" s="209">
        <v>0</v>
      </c>
      <c r="T163" s="210">
        <f>S163*H163</f>
        <v>0</v>
      </c>
      <c r="U163" s="33"/>
      <c r="V163" s="33"/>
      <c r="W163" s="33"/>
      <c r="X163" s="33"/>
      <c r="Y163" s="33"/>
      <c r="Z163" s="33"/>
      <c r="AA163" s="33"/>
      <c r="AB163" s="33"/>
      <c r="AC163" s="33"/>
      <c r="AD163" s="33"/>
      <c r="AE163" s="33"/>
      <c r="AR163" s="211" t="s">
        <v>204</v>
      </c>
      <c r="AT163" s="211" t="s">
        <v>162</v>
      </c>
      <c r="AU163" s="211" t="s">
        <v>84</v>
      </c>
      <c r="AY163" s="16" t="s">
        <v>161</v>
      </c>
      <c r="BE163" s="212">
        <f>IF(N163="základní",J163,0)</f>
        <v>0</v>
      </c>
      <c r="BF163" s="212">
        <f>IF(N163="snížená",J163,0)</f>
        <v>0</v>
      </c>
      <c r="BG163" s="212">
        <f>IF(N163="zákl. přenesená",J163,0)</f>
        <v>0</v>
      </c>
      <c r="BH163" s="212">
        <f>IF(N163="sníž. přenesená",J163,0)</f>
        <v>0</v>
      </c>
      <c r="BI163" s="212">
        <f>IF(N163="nulová",J163,0)</f>
        <v>0</v>
      </c>
      <c r="BJ163" s="16" t="s">
        <v>84</v>
      </c>
      <c r="BK163" s="212">
        <f>ROUND(I163*H163,2)</f>
        <v>0</v>
      </c>
      <c r="BL163" s="16" t="s">
        <v>204</v>
      </c>
      <c r="BM163" s="211" t="s">
        <v>894</v>
      </c>
    </row>
    <row r="164" spans="1:65" s="2" customFormat="1" ht="16.5" customHeight="1">
      <c r="A164" s="33"/>
      <c r="B164" s="34"/>
      <c r="C164" s="200" t="s">
        <v>474</v>
      </c>
      <c r="D164" s="200" t="s">
        <v>162</v>
      </c>
      <c r="E164" s="201" t="s">
        <v>895</v>
      </c>
      <c r="F164" s="202" t="s">
        <v>896</v>
      </c>
      <c r="G164" s="203" t="s">
        <v>415</v>
      </c>
      <c r="H164" s="204">
        <v>8</v>
      </c>
      <c r="I164" s="205"/>
      <c r="J164" s="206">
        <f>ROUND(I164*H164,2)</f>
        <v>0</v>
      </c>
      <c r="K164" s="202" t="s">
        <v>220</v>
      </c>
      <c r="L164" s="38"/>
      <c r="M164" s="207" t="s">
        <v>1</v>
      </c>
      <c r="N164" s="208" t="s">
        <v>42</v>
      </c>
      <c r="O164" s="70"/>
      <c r="P164" s="209">
        <f>O164*H164</f>
        <v>0</v>
      </c>
      <c r="Q164" s="209">
        <v>0</v>
      </c>
      <c r="R164" s="209">
        <f>Q164*H164</f>
        <v>0</v>
      </c>
      <c r="S164" s="209">
        <v>0</v>
      </c>
      <c r="T164" s="210">
        <f>S164*H164</f>
        <v>0</v>
      </c>
      <c r="U164" s="33"/>
      <c r="V164" s="33"/>
      <c r="W164" s="33"/>
      <c r="X164" s="33"/>
      <c r="Y164" s="33"/>
      <c r="Z164" s="33"/>
      <c r="AA164" s="33"/>
      <c r="AB164" s="33"/>
      <c r="AC164" s="33"/>
      <c r="AD164" s="33"/>
      <c r="AE164" s="33"/>
      <c r="AR164" s="211" t="s">
        <v>204</v>
      </c>
      <c r="AT164" s="211" t="s">
        <v>162</v>
      </c>
      <c r="AU164" s="211" t="s">
        <v>84</v>
      </c>
      <c r="AY164" s="16" t="s">
        <v>161</v>
      </c>
      <c r="BE164" s="212">
        <f>IF(N164="základní",J164,0)</f>
        <v>0</v>
      </c>
      <c r="BF164" s="212">
        <f>IF(N164="snížená",J164,0)</f>
        <v>0</v>
      </c>
      <c r="BG164" s="212">
        <f>IF(N164="zákl. přenesená",J164,0)</f>
        <v>0</v>
      </c>
      <c r="BH164" s="212">
        <f>IF(N164="sníž. přenesená",J164,0)</f>
        <v>0</v>
      </c>
      <c r="BI164" s="212">
        <f>IF(N164="nulová",J164,0)</f>
        <v>0</v>
      </c>
      <c r="BJ164" s="16" t="s">
        <v>84</v>
      </c>
      <c r="BK164" s="212">
        <f>ROUND(I164*H164,2)</f>
        <v>0</v>
      </c>
      <c r="BL164" s="16" t="s">
        <v>204</v>
      </c>
      <c r="BM164" s="211" t="s">
        <v>897</v>
      </c>
    </row>
    <row r="165" spans="1:65" s="2" customFormat="1" ht="16.5" customHeight="1">
      <c r="A165" s="33"/>
      <c r="B165" s="34"/>
      <c r="C165" s="200" t="s">
        <v>480</v>
      </c>
      <c r="D165" s="200" t="s">
        <v>162</v>
      </c>
      <c r="E165" s="201" t="s">
        <v>898</v>
      </c>
      <c r="F165" s="202" t="s">
        <v>899</v>
      </c>
      <c r="G165" s="203" t="s">
        <v>415</v>
      </c>
      <c r="H165" s="204">
        <v>8</v>
      </c>
      <c r="I165" s="205"/>
      <c r="J165" s="206">
        <f>ROUND(I165*H165,2)</f>
        <v>0</v>
      </c>
      <c r="K165" s="202" t="s">
        <v>220</v>
      </c>
      <c r="L165" s="38"/>
      <c r="M165" s="207" t="s">
        <v>1</v>
      </c>
      <c r="N165" s="208" t="s">
        <v>42</v>
      </c>
      <c r="O165" s="70"/>
      <c r="P165" s="209">
        <f>O165*H165</f>
        <v>0</v>
      </c>
      <c r="Q165" s="209">
        <v>0</v>
      </c>
      <c r="R165" s="209">
        <f>Q165*H165</f>
        <v>0</v>
      </c>
      <c r="S165" s="209">
        <v>0</v>
      </c>
      <c r="T165" s="210">
        <f>S165*H165</f>
        <v>0</v>
      </c>
      <c r="U165" s="33"/>
      <c r="V165" s="33"/>
      <c r="W165" s="33"/>
      <c r="X165" s="33"/>
      <c r="Y165" s="33"/>
      <c r="Z165" s="33"/>
      <c r="AA165" s="33"/>
      <c r="AB165" s="33"/>
      <c r="AC165" s="33"/>
      <c r="AD165" s="33"/>
      <c r="AE165" s="33"/>
      <c r="AR165" s="211" t="s">
        <v>204</v>
      </c>
      <c r="AT165" s="211" t="s">
        <v>162</v>
      </c>
      <c r="AU165" s="211" t="s">
        <v>84</v>
      </c>
      <c r="AY165" s="16" t="s">
        <v>161</v>
      </c>
      <c r="BE165" s="212">
        <f>IF(N165="základní",J165,0)</f>
        <v>0</v>
      </c>
      <c r="BF165" s="212">
        <f>IF(N165="snížená",J165,0)</f>
        <v>0</v>
      </c>
      <c r="BG165" s="212">
        <f>IF(N165="zákl. přenesená",J165,0)</f>
        <v>0</v>
      </c>
      <c r="BH165" s="212">
        <f>IF(N165="sníž. přenesená",J165,0)</f>
        <v>0</v>
      </c>
      <c r="BI165" s="212">
        <f>IF(N165="nulová",J165,0)</f>
        <v>0</v>
      </c>
      <c r="BJ165" s="16" t="s">
        <v>84</v>
      </c>
      <c r="BK165" s="212">
        <f>ROUND(I165*H165,2)</f>
        <v>0</v>
      </c>
      <c r="BL165" s="16" t="s">
        <v>204</v>
      </c>
      <c r="BM165" s="211" t="s">
        <v>900</v>
      </c>
    </row>
    <row r="166" spans="2:63" s="11" customFormat="1" ht="25.95" customHeight="1">
      <c r="B166" s="186"/>
      <c r="C166" s="187"/>
      <c r="D166" s="188" t="s">
        <v>76</v>
      </c>
      <c r="E166" s="189" t="s">
        <v>901</v>
      </c>
      <c r="F166" s="189" t="s">
        <v>902</v>
      </c>
      <c r="G166" s="187"/>
      <c r="H166" s="187"/>
      <c r="I166" s="190"/>
      <c r="J166" s="191">
        <f>BK166</f>
        <v>0</v>
      </c>
      <c r="K166" s="187"/>
      <c r="L166" s="192"/>
      <c r="M166" s="193"/>
      <c r="N166" s="194"/>
      <c r="O166" s="194"/>
      <c r="P166" s="195">
        <f>SUM(P167:P170)</f>
        <v>0</v>
      </c>
      <c r="Q166" s="194"/>
      <c r="R166" s="195">
        <f>SUM(R167:R170)</f>
        <v>0</v>
      </c>
      <c r="S166" s="194"/>
      <c r="T166" s="196">
        <f>SUM(T167:T170)</f>
        <v>0</v>
      </c>
      <c r="AR166" s="197" t="s">
        <v>86</v>
      </c>
      <c r="AT166" s="198" t="s">
        <v>76</v>
      </c>
      <c r="AU166" s="198" t="s">
        <v>77</v>
      </c>
      <c r="AY166" s="197" t="s">
        <v>161</v>
      </c>
      <c r="BK166" s="199">
        <f>SUM(BK167:BK170)</f>
        <v>0</v>
      </c>
    </row>
    <row r="167" spans="1:65" s="2" customFormat="1" ht="16.5" customHeight="1">
      <c r="A167" s="33"/>
      <c r="B167" s="34"/>
      <c r="C167" s="200" t="s">
        <v>484</v>
      </c>
      <c r="D167" s="200" t="s">
        <v>162</v>
      </c>
      <c r="E167" s="201" t="s">
        <v>903</v>
      </c>
      <c r="F167" s="202" t="s">
        <v>904</v>
      </c>
      <c r="G167" s="203" t="s">
        <v>415</v>
      </c>
      <c r="H167" s="204">
        <v>4</v>
      </c>
      <c r="I167" s="205"/>
      <c r="J167" s="206">
        <f>ROUND(I167*H167,2)</f>
        <v>0</v>
      </c>
      <c r="K167" s="202" t="s">
        <v>220</v>
      </c>
      <c r="L167" s="38"/>
      <c r="M167" s="207" t="s">
        <v>1</v>
      </c>
      <c r="N167" s="208" t="s">
        <v>42</v>
      </c>
      <c r="O167" s="70"/>
      <c r="P167" s="209">
        <f>O167*H167</f>
        <v>0</v>
      </c>
      <c r="Q167" s="209">
        <v>0</v>
      </c>
      <c r="R167" s="209">
        <f>Q167*H167</f>
        <v>0</v>
      </c>
      <c r="S167" s="209">
        <v>0</v>
      </c>
      <c r="T167" s="210">
        <f>S167*H167</f>
        <v>0</v>
      </c>
      <c r="U167" s="33"/>
      <c r="V167" s="33"/>
      <c r="W167" s="33"/>
      <c r="X167" s="33"/>
      <c r="Y167" s="33"/>
      <c r="Z167" s="33"/>
      <c r="AA167" s="33"/>
      <c r="AB167" s="33"/>
      <c r="AC167" s="33"/>
      <c r="AD167" s="33"/>
      <c r="AE167" s="33"/>
      <c r="AR167" s="211" t="s">
        <v>204</v>
      </c>
      <c r="AT167" s="211" t="s">
        <v>162</v>
      </c>
      <c r="AU167" s="211" t="s">
        <v>84</v>
      </c>
      <c r="AY167" s="16" t="s">
        <v>161</v>
      </c>
      <c r="BE167" s="212">
        <f>IF(N167="základní",J167,0)</f>
        <v>0</v>
      </c>
      <c r="BF167" s="212">
        <f>IF(N167="snížená",J167,0)</f>
        <v>0</v>
      </c>
      <c r="BG167" s="212">
        <f>IF(N167="zákl. přenesená",J167,0)</f>
        <v>0</v>
      </c>
      <c r="BH167" s="212">
        <f>IF(N167="sníž. přenesená",J167,0)</f>
        <v>0</v>
      </c>
      <c r="BI167" s="212">
        <f>IF(N167="nulová",J167,0)</f>
        <v>0</v>
      </c>
      <c r="BJ167" s="16" t="s">
        <v>84</v>
      </c>
      <c r="BK167" s="212">
        <f>ROUND(I167*H167,2)</f>
        <v>0</v>
      </c>
      <c r="BL167" s="16" t="s">
        <v>204</v>
      </c>
      <c r="BM167" s="211" t="s">
        <v>905</v>
      </c>
    </row>
    <row r="168" spans="1:65" s="2" customFormat="1" ht="16.5" customHeight="1">
      <c r="A168" s="33"/>
      <c r="B168" s="34"/>
      <c r="C168" s="200" t="s">
        <v>488</v>
      </c>
      <c r="D168" s="200" t="s">
        <v>162</v>
      </c>
      <c r="E168" s="201" t="s">
        <v>906</v>
      </c>
      <c r="F168" s="202" t="s">
        <v>907</v>
      </c>
      <c r="G168" s="203" t="s">
        <v>415</v>
      </c>
      <c r="H168" s="204">
        <v>1</v>
      </c>
      <c r="I168" s="205"/>
      <c r="J168" s="206">
        <f>ROUND(I168*H168,2)</f>
        <v>0</v>
      </c>
      <c r="K168" s="202" t="s">
        <v>220</v>
      </c>
      <c r="L168" s="38"/>
      <c r="M168" s="207" t="s">
        <v>1</v>
      </c>
      <c r="N168" s="208" t="s">
        <v>42</v>
      </c>
      <c r="O168" s="70"/>
      <c r="P168" s="209">
        <f>O168*H168</f>
        <v>0</v>
      </c>
      <c r="Q168" s="209">
        <v>0</v>
      </c>
      <c r="R168" s="209">
        <f>Q168*H168</f>
        <v>0</v>
      </c>
      <c r="S168" s="209">
        <v>0</v>
      </c>
      <c r="T168" s="210">
        <f>S168*H168</f>
        <v>0</v>
      </c>
      <c r="U168" s="33"/>
      <c r="V168" s="33"/>
      <c r="W168" s="33"/>
      <c r="X168" s="33"/>
      <c r="Y168" s="33"/>
      <c r="Z168" s="33"/>
      <c r="AA168" s="33"/>
      <c r="AB168" s="33"/>
      <c r="AC168" s="33"/>
      <c r="AD168" s="33"/>
      <c r="AE168" s="33"/>
      <c r="AR168" s="211" t="s">
        <v>204</v>
      </c>
      <c r="AT168" s="211" t="s">
        <v>162</v>
      </c>
      <c r="AU168" s="211" t="s">
        <v>84</v>
      </c>
      <c r="AY168" s="16" t="s">
        <v>161</v>
      </c>
      <c r="BE168" s="212">
        <f>IF(N168="základní",J168,0)</f>
        <v>0</v>
      </c>
      <c r="BF168" s="212">
        <f>IF(N168="snížená",J168,0)</f>
        <v>0</v>
      </c>
      <c r="BG168" s="212">
        <f>IF(N168="zákl. přenesená",J168,0)</f>
        <v>0</v>
      </c>
      <c r="BH168" s="212">
        <f>IF(N168="sníž. přenesená",J168,0)</f>
        <v>0</v>
      </c>
      <c r="BI168" s="212">
        <f>IF(N168="nulová",J168,0)</f>
        <v>0</v>
      </c>
      <c r="BJ168" s="16" t="s">
        <v>84</v>
      </c>
      <c r="BK168" s="212">
        <f>ROUND(I168*H168,2)</f>
        <v>0</v>
      </c>
      <c r="BL168" s="16" t="s">
        <v>204</v>
      </c>
      <c r="BM168" s="211" t="s">
        <v>908</v>
      </c>
    </row>
    <row r="169" spans="1:65" s="2" customFormat="1" ht="16.5" customHeight="1">
      <c r="A169" s="33"/>
      <c r="B169" s="34"/>
      <c r="C169" s="200" t="s">
        <v>494</v>
      </c>
      <c r="D169" s="200" t="s">
        <v>162</v>
      </c>
      <c r="E169" s="201" t="s">
        <v>909</v>
      </c>
      <c r="F169" s="202" t="s">
        <v>910</v>
      </c>
      <c r="G169" s="203" t="s">
        <v>415</v>
      </c>
      <c r="H169" s="204">
        <v>110</v>
      </c>
      <c r="I169" s="205"/>
      <c r="J169" s="206">
        <f>ROUND(I169*H169,2)</f>
        <v>0</v>
      </c>
      <c r="K169" s="202" t="s">
        <v>220</v>
      </c>
      <c r="L169" s="38"/>
      <c r="M169" s="207" t="s">
        <v>1</v>
      </c>
      <c r="N169" s="208" t="s">
        <v>42</v>
      </c>
      <c r="O169" s="70"/>
      <c r="P169" s="209">
        <f>O169*H169</f>
        <v>0</v>
      </c>
      <c r="Q169" s="209">
        <v>0</v>
      </c>
      <c r="R169" s="209">
        <f>Q169*H169</f>
        <v>0</v>
      </c>
      <c r="S169" s="209">
        <v>0</v>
      </c>
      <c r="T169" s="210">
        <f>S169*H169</f>
        <v>0</v>
      </c>
      <c r="U169" s="33"/>
      <c r="V169" s="33"/>
      <c r="W169" s="33"/>
      <c r="X169" s="33"/>
      <c r="Y169" s="33"/>
      <c r="Z169" s="33"/>
      <c r="AA169" s="33"/>
      <c r="AB169" s="33"/>
      <c r="AC169" s="33"/>
      <c r="AD169" s="33"/>
      <c r="AE169" s="33"/>
      <c r="AR169" s="211" t="s">
        <v>204</v>
      </c>
      <c r="AT169" s="211" t="s">
        <v>162</v>
      </c>
      <c r="AU169" s="211" t="s">
        <v>84</v>
      </c>
      <c r="AY169" s="16" t="s">
        <v>161</v>
      </c>
      <c r="BE169" s="212">
        <f>IF(N169="základní",J169,0)</f>
        <v>0</v>
      </c>
      <c r="BF169" s="212">
        <f>IF(N169="snížená",J169,0)</f>
        <v>0</v>
      </c>
      <c r="BG169" s="212">
        <f>IF(N169="zákl. přenesená",J169,0)</f>
        <v>0</v>
      </c>
      <c r="BH169" s="212">
        <f>IF(N169="sníž. přenesená",J169,0)</f>
        <v>0</v>
      </c>
      <c r="BI169" s="212">
        <f>IF(N169="nulová",J169,0)</f>
        <v>0</v>
      </c>
      <c r="BJ169" s="16" t="s">
        <v>84</v>
      </c>
      <c r="BK169" s="212">
        <f>ROUND(I169*H169,2)</f>
        <v>0</v>
      </c>
      <c r="BL169" s="16" t="s">
        <v>204</v>
      </c>
      <c r="BM169" s="211" t="s">
        <v>911</v>
      </c>
    </row>
    <row r="170" spans="1:65" s="2" customFormat="1" ht="16.5" customHeight="1">
      <c r="A170" s="33"/>
      <c r="B170" s="34"/>
      <c r="C170" s="200" t="s">
        <v>500</v>
      </c>
      <c r="D170" s="200" t="s">
        <v>162</v>
      </c>
      <c r="E170" s="201" t="s">
        <v>912</v>
      </c>
      <c r="F170" s="202" t="s">
        <v>913</v>
      </c>
      <c r="G170" s="203" t="s">
        <v>415</v>
      </c>
      <c r="H170" s="204">
        <v>135</v>
      </c>
      <c r="I170" s="205"/>
      <c r="J170" s="206">
        <f>ROUND(I170*H170,2)</f>
        <v>0</v>
      </c>
      <c r="K170" s="202" t="s">
        <v>220</v>
      </c>
      <c r="L170" s="38"/>
      <c r="M170" s="207" t="s">
        <v>1</v>
      </c>
      <c r="N170" s="208" t="s">
        <v>42</v>
      </c>
      <c r="O170" s="70"/>
      <c r="P170" s="209">
        <f>O170*H170</f>
        <v>0</v>
      </c>
      <c r="Q170" s="209">
        <v>0</v>
      </c>
      <c r="R170" s="209">
        <f>Q170*H170</f>
        <v>0</v>
      </c>
      <c r="S170" s="209">
        <v>0</v>
      </c>
      <c r="T170" s="210">
        <f>S170*H170</f>
        <v>0</v>
      </c>
      <c r="U170" s="33"/>
      <c r="V170" s="33"/>
      <c r="W170" s="33"/>
      <c r="X170" s="33"/>
      <c r="Y170" s="33"/>
      <c r="Z170" s="33"/>
      <c r="AA170" s="33"/>
      <c r="AB170" s="33"/>
      <c r="AC170" s="33"/>
      <c r="AD170" s="33"/>
      <c r="AE170" s="33"/>
      <c r="AR170" s="211" t="s">
        <v>204</v>
      </c>
      <c r="AT170" s="211" t="s">
        <v>162</v>
      </c>
      <c r="AU170" s="211" t="s">
        <v>84</v>
      </c>
      <c r="AY170" s="16" t="s">
        <v>161</v>
      </c>
      <c r="BE170" s="212">
        <f>IF(N170="základní",J170,0)</f>
        <v>0</v>
      </c>
      <c r="BF170" s="212">
        <f>IF(N170="snížená",J170,0)</f>
        <v>0</v>
      </c>
      <c r="BG170" s="212">
        <f>IF(N170="zákl. přenesená",J170,0)</f>
        <v>0</v>
      </c>
      <c r="BH170" s="212">
        <f>IF(N170="sníž. přenesená",J170,0)</f>
        <v>0</v>
      </c>
      <c r="BI170" s="212">
        <f>IF(N170="nulová",J170,0)</f>
        <v>0</v>
      </c>
      <c r="BJ170" s="16" t="s">
        <v>84</v>
      </c>
      <c r="BK170" s="212">
        <f>ROUND(I170*H170,2)</f>
        <v>0</v>
      </c>
      <c r="BL170" s="16" t="s">
        <v>204</v>
      </c>
      <c r="BM170" s="211" t="s">
        <v>914</v>
      </c>
    </row>
    <row r="171" spans="2:63" s="11" customFormat="1" ht="25.95" customHeight="1">
      <c r="B171" s="186"/>
      <c r="C171" s="187"/>
      <c r="D171" s="188" t="s">
        <v>76</v>
      </c>
      <c r="E171" s="189" t="s">
        <v>915</v>
      </c>
      <c r="F171" s="189" t="s">
        <v>916</v>
      </c>
      <c r="G171" s="187"/>
      <c r="H171" s="187"/>
      <c r="I171" s="190"/>
      <c r="J171" s="191">
        <f>BK171</f>
        <v>0</v>
      </c>
      <c r="K171" s="187"/>
      <c r="L171" s="192"/>
      <c r="M171" s="193"/>
      <c r="N171" s="194"/>
      <c r="O171" s="194"/>
      <c r="P171" s="195">
        <f>SUM(P172:P201)</f>
        <v>0</v>
      </c>
      <c r="Q171" s="194"/>
      <c r="R171" s="195">
        <f>SUM(R172:R201)</f>
        <v>0</v>
      </c>
      <c r="S171" s="194"/>
      <c r="T171" s="196">
        <f>SUM(T172:T201)</f>
        <v>0</v>
      </c>
      <c r="AR171" s="197" t="s">
        <v>86</v>
      </c>
      <c r="AT171" s="198" t="s">
        <v>76</v>
      </c>
      <c r="AU171" s="198" t="s">
        <v>77</v>
      </c>
      <c r="AY171" s="197" t="s">
        <v>161</v>
      </c>
      <c r="BK171" s="199">
        <f>SUM(BK172:BK201)</f>
        <v>0</v>
      </c>
    </row>
    <row r="172" spans="1:65" s="2" customFormat="1" ht="16.5" customHeight="1">
      <c r="A172" s="33"/>
      <c r="B172" s="34"/>
      <c r="C172" s="200" t="s">
        <v>506</v>
      </c>
      <c r="D172" s="200" t="s">
        <v>162</v>
      </c>
      <c r="E172" s="201" t="s">
        <v>917</v>
      </c>
      <c r="F172" s="202" t="s">
        <v>918</v>
      </c>
      <c r="G172" s="203" t="s">
        <v>241</v>
      </c>
      <c r="H172" s="204">
        <v>865</v>
      </c>
      <c r="I172" s="205"/>
      <c r="J172" s="206">
        <f aca="true" t="shared" si="20" ref="J172:J201">ROUND(I172*H172,2)</f>
        <v>0</v>
      </c>
      <c r="K172" s="202" t="s">
        <v>220</v>
      </c>
      <c r="L172" s="38"/>
      <c r="M172" s="207" t="s">
        <v>1</v>
      </c>
      <c r="N172" s="208" t="s">
        <v>42</v>
      </c>
      <c r="O172" s="70"/>
      <c r="P172" s="209">
        <f aca="true" t="shared" si="21" ref="P172:P201">O172*H172</f>
        <v>0</v>
      </c>
      <c r="Q172" s="209">
        <v>0</v>
      </c>
      <c r="R172" s="209">
        <f aca="true" t="shared" si="22" ref="R172:R201">Q172*H172</f>
        <v>0</v>
      </c>
      <c r="S172" s="209">
        <v>0</v>
      </c>
      <c r="T172" s="210">
        <f aca="true" t="shared" si="23" ref="T172:T201">S172*H172</f>
        <v>0</v>
      </c>
      <c r="U172" s="33"/>
      <c r="V172" s="33"/>
      <c r="W172" s="33"/>
      <c r="X172" s="33"/>
      <c r="Y172" s="33"/>
      <c r="Z172" s="33"/>
      <c r="AA172" s="33"/>
      <c r="AB172" s="33"/>
      <c r="AC172" s="33"/>
      <c r="AD172" s="33"/>
      <c r="AE172" s="33"/>
      <c r="AR172" s="211" t="s">
        <v>204</v>
      </c>
      <c r="AT172" s="211" t="s">
        <v>162</v>
      </c>
      <c r="AU172" s="211" t="s">
        <v>84</v>
      </c>
      <c r="AY172" s="16" t="s">
        <v>161</v>
      </c>
      <c r="BE172" s="212">
        <f aca="true" t="shared" si="24" ref="BE172:BE201">IF(N172="základní",J172,0)</f>
        <v>0</v>
      </c>
      <c r="BF172" s="212">
        <f aca="true" t="shared" si="25" ref="BF172:BF201">IF(N172="snížená",J172,0)</f>
        <v>0</v>
      </c>
      <c r="BG172" s="212">
        <f aca="true" t="shared" si="26" ref="BG172:BG201">IF(N172="zákl. přenesená",J172,0)</f>
        <v>0</v>
      </c>
      <c r="BH172" s="212">
        <f aca="true" t="shared" si="27" ref="BH172:BH201">IF(N172="sníž. přenesená",J172,0)</f>
        <v>0</v>
      </c>
      <c r="BI172" s="212">
        <f aca="true" t="shared" si="28" ref="BI172:BI201">IF(N172="nulová",J172,0)</f>
        <v>0</v>
      </c>
      <c r="BJ172" s="16" t="s">
        <v>84</v>
      </c>
      <c r="BK172" s="212">
        <f aca="true" t="shared" si="29" ref="BK172:BK201">ROUND(I172*H172,2)</f>
        <v>0</v>
      </c>
      <c r="BL172" s="16" t="s">
        <v>204</v>
      </c>
      <c r="BM172" s="211" t="s">
        <v>919</v>
      </c>
    </row>
    <row r="173" spans="1:65" s="2" customFormat="1" ht="16.5" customHeight="1">
      <c r="A173" s="33"/>
      <c r="B173" s="34"/>
      <c r="C173" s="200" t="s">
        <v>512</v>
      </c>
      <c r="D173" s="200" t="s">
        <v>162</v>
      </c>
      <c r="E173" s="201" t="s">
        <v>920</v>
      </c>
      <c r="F173" s="202" t="s">
        <v>921</v>
      </c>
      <c r="G173" s="203" t="s">
        <v>241</v>
      </c>
      <c r="H173" s="204">
        <v>85</v>
      </c>
      <c r="I173" s="205"/>
      <c r="J173" s="206">
        <f t="shared" si="20"/>
        <v>0</v>
      </c>
      <c r="K173" s="202" t="s">
        <v>220</v>
      </c>
      <c r="L173" s="38"/>
      <c r="M173" s="207" t="s">
        <v>1</v>
      </c>
      <c r="N173" s="208" t="s">
        <v>42</v>
      </c>
      <c r="O173" s="70"/>
      <c r="P173" s="209">
        <f t="shared" si="21"/>
        <v>0</v>
      </c>
      <c r="Q173" s="209">
        <v>0</v>
      </c>
      <c r="R173" s="209">
        <f t="shared" si="22"/>
        <v>0</v>
      </c>
      <c r="S173" s="209">
        <v>0</v>
      </c>
      <c r="T173" s="210">
        <f t="shared" si="23"/>
        <v>0</v>
      </c>
      <c r="U173" s="33"/>
      <c r="V173" s="33"/>
      <c r="W173" s="33"/>
      <c r="X173" s="33"/>
      <c r="Y173" s="33"/>
      <c r="Z173" s="33"/>
      <c r="AA173" s="33"/>
      <c r="AB173" s="33"/>
      <c r="AC173" s="33"/>
      <c r="AD173" s="33"/>
      <c r="AE173" s="33"/>
      <c r="AR173" s="211" t="s">
        <v>204</v>
      </c>
      <c r="AT173" s="211" t="s">
        <v>162</v>
      </c>
      <c r="AU173" s="211" t="s">
        <v>84</v>
      </c>
      <c r="AY173" s="16" t="s">
        <v>161</v>
      </c>
      <c r="BE173" s="212">
        <f t="shared" si="24"/>
        <v>0</v>
      </c>
      <c r="BF173" s="212">
        <f t="shared" si="25"/>
        <v>0</v>
      </c>
      <c r="BG173" s="212">
        <f t="shared" si="26"/>
        <v>0</v>
      </c>
      <c r="BH173" s="212">
        <f t="shared" si="27"/>
        <v>0</v>
      </c>
      <c r="BI173" s="212">
        <f t="shared" si="28"/>
        <v>0</v>
      </c>
      <c r="BJ173" s="16" t="s">
        <v>84</v>
      </c>
      <c r="BK173" s="212">
        <f t="shared" si="29"/>
        <v>0</v>
      </c>
      <c r="BL173" s="16" t="s">
        <v>204</v>
      </c>
      <c r="BM173" s="211" t="s">
        <v>922</v>
      </c>
    </row>
    <row r="174" spans="1:65" s="2" customFormat="1" ht="16.5" customHeight="1">
      <c r="A174" s="33"/>
      <c r="B174" s="34"/>
      <c r="C174" s="200" t="s">
        <v>518</v>
      </c>
      <c r="D174" s="200" t="s">
        <v>162</v>
      </c>
      <c r="E174" s="201" t="s">
        <v>923</v>
      </c>
      <c r="F174" s="202" t="s">
        <v>924</v>
      </c>
      <c r="G174" s="203" t="s">
        <v>415</v>
      </c>
      <c r="H174" s="204">
        <v>288</v>
      </c>
      <c r="I174" s="205"/>
      <c r="J174" s="206">
        <f t="shared" si="20"/>
        <v>0</v>
      </c>
      <c r="K174" s="202" t="s">
        <v>220</v>
      </c>
      <c r="L174" s="38"/>
      <c r="M174" s="207" t="s">
        <v>1</v>
      </c>
      <c r="N174" s="208" t="s">
        <v>42</v>
      </c>
      <c r="O174" s="70"/>
      <c r="P174" s="209">
        <f t="shared" si="21"/>
        <v>0</v>
      </c>
      <c r="Q174" s="209">
        <v>0</v>
      </c>
      <c r="R174" s="209">
        <f t="shared" si="22"/>
        <v>0</v>
      </c>
      <c r="S174" s="209">
        <v>0</v>
      </c>
      <c r="T174" s="210">
        <f t="shared" si="23"/>
        <v>0</v>
      </c>
      <c r="U174" s="33"/>
      <c r="V174" s="33"/>
      <c r="W174" s="33"/>
      <c r="X174" s="33"/>
      <c r="Y174" s="33"/>
      <c r="Z174" s="33"/>
      <c r="AA174" s="33"/>
      <c r="AB174" s="33"/>
      <c r="AC174" s="33"/>
      <c r="AD174" s="33"/>
      <c r="AE174" s="33"/>
      <c r="AR174" s="211" t="s">
        <v>204</v>
      </c>
      <c r="AT174" s="211" t="s">
        <v>162</v>
      </c>
      <c r="AU174" s="211" t="s">
        <v>84</v>
      </c>
      <c r="AY174" s="16" t="s">
        <v>161</v>
      </c>
      <c r="BE174" s="212">
        <f t="shared" si="24"/>
        <v>0</v>
      </c>
      <c r="BF174" s="212">
        <f t="shared" si="25"/>
        <v>0</v>
      </c>
      <c r="BG174" s="212">
        <f t="shared" si="26"/>
        <v>0</v>
      </c>
      <c r="BH174" s="212">
        <f t="shared" si="27"/>
        <v>0</v>
      </c>
      <c r="BI174" s="212">
        <f t="shared" si="28"/>
        <v>0</v>
      </c>
      <c r="BJ174" s="16" t="s">
        <v>84</v>
      </c>
      <c r="BK174" s="212">
        <f t="shared" si="29"/>
        <v>0</v>
      </c>
      <c r="BL174" s="16" t="s">
        <v>204</v>
      </c>
      <c r="BM174" s="211" t="s">
        <v>925</v>
      </c>
    </row>
    <row r="175" spans="1:65" s="2" customFormat="1" ht="16.5" customHeight="1">
      <c r="A175" s="33"/>
      <c r="B175" s="34"/>
      <c r="C175" s="200" t="s">
        <v>523</v>
      </c>
      <c r="D175" s="200" t="s">
        <v>162</v>
      </c>
      <c r="E175" s="201" t="s">
        <v>926</v>
      </c>
      <c r="F175" s="202" t="s">
        <v>927</v>
      </c>
      <c r="G175" s="203" t="s">
        <v>415</v>
      </c>
      <c r="H175" s="204">
        <v>28</v>
      </c>
      <c r="I175" s="205"/>
      <c r="J175" s="206">
        <f t="shared" si="20"/>
        <v>0</v>
      </c>
      <c r="K175" s="202" t="s">
        <v>220</v>
      </c>
      <c r="L175" s="38"/>
      <c r="M175" s="207" t="s">
        <v>1</v>
      </c>
      <c r="N175" s="208" t="s">
        <v>42</v>
      </c>
      <c r="O175" s="70"/>
      <c r="P175" s="209">
        <f t="shared" si="21"/>
        <v>0</v>
      </c>
      <c r="Q175" s="209">
        <v>0</v>
      </c>
      <c r="R175" s="209">
        <f t="shared" si="22"/>
        <v>0</v>
      </c>
      <c r="S175" s="209">
        <v>0</v>
      </c>
      <c r="T175" s="210">
        <f t="shared" si="23"/>
        <v>0</v>
      </c>
      <c r="U175" s="33"/>
      <c r="V175" s="33"/>
      <c r="W175" s="33"/>
      <c r="X175" s="33"/>
      <c r="Y175" s="33"/>
      <c r="Z175" s="33"/>
      <c r="AA175" s="33"/>
      <c r="AB175" s="33"/>
      <c r="AC175" s="33"/>
      <c r="AD175" s="33"/>
      <c r="AE175" s="33"/>
      <c r="AR175" s="211" t="s">
        <v>204</v>
      </c>
      <c r="AT175" s="211" t="s">
        <v>162</v>
      </c>
      <c r="AU175" s="211" t="s">
        <v>84</v>
      </c>
      <c r="AY175" s="16" t="s">
        <v>161</v>
      </c>
      <c r="BE175" s="212">
        <f t="shared" si="24"/>
        <v>0</v>
      </c>
      <c r="BF175" s="212">
        <f t="shared" si="25"/>
        <v>0</v>
      </c>
      <c r="BG175" s="212">
        <f t="shared" si="26"/>
        <v>0</v>
      </c>
      <c r="BH175" s="212">
        <f t="shared" si="27"/>
        <v>0</v>
      </c>
      <c r="BI175" s="212">
        <f t="shared" si="28"/>
        <v>0</v>
      </c>
      <c r="BJ175" s="16" t="s">
        <v>84</v>
      </c>
      <c r="BK175" s="212">
        <f t="shared" si="29"/>
        <v>0</v>
      </c>
      <c r="BL175" s="16" t="s">
        <v>204</v>
      </c>
      <c r="BM175" s="211" t="s">
        <v>928</v>
      </c>
    </row>
    <row r="176" spans="1:65" s="2" customFormat="1" ht="16.5" customHeight="1">
      <c r="A176" s="33"/>
      <c r="B176" s="34"/>
      <c r="C176" s="200" t="s">
        <v>528</v>
      </c>
      <c r="D176" s="200" t="s">
        <v>162</v>
      </c>
      <c r="E176" s="201" t="s">
        <v>929</v>
      </c>
      <c r="F176" s="202" t="s">
        <v>930</v>
      </c>
      <c r="G176" s="203" t="s">
        <v>415</v>
      </c>
      <c r="H176" s="204">
        <v>10</v>
      </c>
      <c r="I176" s="205"/>
      <c r="J176" s="206">
        <f t="shared" si="20"/>
        <v>0</v>
      </c>
      <c r="K176" s="202" t="s">
        <v>220</v>
      </c>
      <c r="L176" s="38"/>
      <c r="M176" s="207" t="s">
        <v>1</v>
      </c>
      <c r="N176" s="208" t="s">
        <v>42</v>
      </c>
      <c r="O176" s="70"/>
      <c r="P176" s="209">
        <f t="shared" si="21"/>
        <v>0</v>
      </c>
      <c r="Q176" s="209">
        <v>0</v>
      </c>
      <c r="R176" s="209">
        <f t="shared" si="22"/>
        <v>0</v>
      </c>
      <c r="S176" s="209">
        <v>0</v>
      </c>
      <c r="T176" s="210">
        <f t="shared" si="23"/>
        <v>0</v>
      </c>
      <c r="U176" s="33"/>
      <c r="V176" s="33"/>
      <c r="W176" s="33"/>
      <c r="X176" s="33"/>
      <c r="Y176" s="33"/>
      <c r="Z176" s="33"/>
      <c r="AA176" s="33"/>
      <c r="AB176" s="33"/>
      <c r="AC176" s="33"/>
      <c r="AD176" s="33"/>
      <c r="AE176" s="33"/>
      <c r="AR176" s="211" t="s">
        <v>204</v>
      </c>
      <c r="AT176" s="211" t="s">
        <v>162</v>
      </c>
      <c r="AU176" s="211" t="s">
        <v>84</v>
      </c>
      <c r="AY176" s="16" t="s">
        <v>161</v>
      </c>
      <c r="BE176" s="212">
        <f t="shared" si="24"/>
        <v>0</v>
      </c>
      <c r="BF176" s="212">
        <f t="shared" si="25"/>
        <v>0</v>
      </c>
      <c r="BG176" s="212">
        <f t="shared" si="26"/>
        <v>0</v>
      </c>
      <c r="BH176" s="212">
        <f t="shared" si="27"/>
        <v>0</v>
      </c>
      <c r="BI176" s="212">
        <f t="shared" si="28"/>
        <v>0</v>
      </c>
      <c r="BJ176" s="16" t="s">
        <v>84</v>
      </c>
      <c r="BK176" s="212">
        <f t="shared" si="29"/>
        <v>0</v>
      </c>
      <c r="BL176" s="16" t="s">
        <v>204</v>
      </c>
      <c r="BM176" s="211" t="s">
        <v>931</v>
      </c>
    </row>
    <row r="177" spans="1:65" s="2" customFormat="1" ht="16.5" customHeight="1">
      <c r="A177" s="33"/>
      <c r="B177" s="34"/>
      <c r="C177" s="200" t="s">
        <v>534</v>
      </c>
      <c r="D177" s="200" t="s">
        <v>162</v>
      </c>
      <c r="E177" s="201" t="s">
        <v>932</v>
      </c>
      <c r="F177" s="202" t="s">
        <v>933</v>
      </c>
      <c r="G177" s="203" t="s">
        <v>415</v>
      </c>
      <c r="H177" s="204">
        <v>6</v>
      </c>
      <c r="I177" s="205"/>
      <c r="J177" s="206">
        <f t="shared" si="20"/>
        <v>0</v>
      </c>
      <c r="K177" s="202" t="s">
        <v>220</v>
      </c>
      <c r="L177" s="38"/>
      <c r="M177" s="207" t="s">
        <v>1</v>
      </c>
      <c r="N177" s="208" t="s">
        <v>42</v>
      </c>
      <c r="O177" s="70"/>
      <c r="P177" s="209">
        <f t="shared" si="21"/>
        <v>0</v>
      </c>
      <c r="Q177" s="209">
        <v>0</v>
      </c>
      <c r="R177" s="209">
        <f t="shared" si="22"/>
        <v>0</v>
      </c>
      <c r="S177" s="209">
        <v>0</v>
      </c>
      <c r="T177" s="210">
        <f t="shared" si="23"/>
        <v>0</v>
      </c>
      <c r="U177" s="33"/>
      <c r="V177" s="33"/>
      <c r="W177" s="33"/>
      <c r="X177" s="33"/>
      <c r="Y177" s="33"/>
      <c r="Z177" s="33"/>
      <c r="AA177" s="33"/>
      <c r="AB177" s="33"/>
      <c r="AC177" s="33"/>
      <c r="AD177" s="33"/>
      <c r="AE177" s="33"/>
      <c r="AR177" s="211" t="s">
        <v>204</v>
      </c>
      <c r="AT177" s="211" t="s">
        <v>162</v>
      </c>
      <c r="AU177" s="211" t="s">
        <v>84</v>
      </c>
      <c r="AY177" s="16" t="s">
        <v>161</v>
      </c>
      <c r="BE177" s="212">
        <f t="shared" si="24"/>
        <v>0</v>
      </c>
      <c r="BF177" s="212">
        <f t="shared" si="25"/>
        <v>0</v>
      </c>
      <c r="BG177" s="212">
        <f t="shared" si="26"/>
        <v>0</v>
      </c>
      <c r="BH177" s="212">
        <f t="shared" si="27"/>
        <v>0</v>
      </c>
      <c r="BI177" s="212">
        <f t="shared" si="28"/>
        <v>0</v>
      </c>
      <c r="BJ177" s="16" t="s">
        <v>84</v>
      </c>
      <c r="BK177" s="212">
        <f t="shared" si="29"/>
        <v>0</v>
      </c>
      <c r="BL177" s="16" t="s">
        <v>204</v>
      </c>
      <c r="BM177" s="211" t="s">
        <v>934</v>
      </c>
    </row>
    <row r="178" spans="1:65" s="2" customFormat="1" ht="16.5" customHeight="1">
      <c r="A178" s="33"/>
      <c r="B178" s="34"/>
      <c r="C178" s="200" t="s">
        <v>540</v>
      </c>
      <c r="D178" s="200" t="s">
        <v>162</v>
      </c>
      <c r="E178" s="201" t="s">
        <v>935</v>
      </c>
      <c r="F178" s="202" t="s">
        <v>936</v>
      </c>
      <c r="G178" s="203" t="s">
        <v>415</v>
      </c>
      <c r="H178" s="204">
        <v>632</v>
      </c>
      <c r="I178" s="205"/>
      <c r="J178" s="206">
        <f t="shared" si="20"/>
        <v>0</v>
      </c>
      <c r="K178" s="202" t="s">
        <v>220</v>
      </c>
      <c r="L178" s="38"/>
      <c r="M178" s="207" t="s">
        <v>1</v>
      </c>
      <c r="N178" s="208" t="s">
        <v>42</v>
      </c>
      <c r="O178" s="70"/>
      <c r="P178" s="209">
        <f t="shared" si="21"/>
        <v>0</v>
      </c>
      <c r="Q178" s="209">
        <v>0</v>
      </c>
      <c r="R178" s="209">
        <f t="shared" si="22"/>
        <v>0</v>
      </c>
      <c r="S178" s="209">
        <v>0</v>
      </c>
      <c r="T178" s="210">
        <f t="shared" si="23"/>
        <v>0</v>
      </c>
      <c r="U178" s="33"/>
      <c r="V178" s="33"/>
      <c r="W178" s="33"/>
      <c r="X178" s="33"/>
      <c r="Y178" s="33"/>
      <c r="Z178" s="33"/>
      <c r="AA178" s="33"/>
      <c r="AB178" s="33"/>
      <c r="AC178" s="33"/>
      <c r="AD178" s="33"/>
      <c r="AE178" s="33"/>
      <c r="AR178" s="211" t="s">
        <v>204</v>
      </c>
      <c r="AT178" s="211" t="s">
        <v>162</v>
      </c>
      <c r="AU178" s="211" t="s">
        <v>84</v>
      </c>
      <c r="AY178" s="16" t="s">
        <v>161</v>
      </c>
      <c r="BE178" s="212">
        <f t="shared" si="24"/>
        <v>0</v>
      </c>
      <c r="BF178" s="212">
        <f t="shared" si="25"/>
        <v>0</v>
      </c>
      <c r="BG178" s="212">
        <f t="shared" si="26"/>
        <v>0</v>
      </c>
      <c r="BH178" s="212">
        <f t="shared" si="27"/>
        <v>0</v>
      </c>
      <c r="BI178" s="212">
        <f t="shared" si="28"/>
        <v>0</v>
      </c>
      <c r="BJ178" s="16" t="s">
        <v>84</v>
      </c>
      <c r="BK178" s="212">
        <f t="shared" si="29"/>
        <v>0</v>
      </c>
      <c r="BL178" s="16" t="s">
        <v>204</v>
      </c>
      <c r="BM178" s="211" t="s">
        <v>937</v>
      </c>
    </row>
    <row r="179" spans="1:65" s="2" customFormat="1" ht="16.5" customHeight="1">
      <c r="A179" s="33"/>
      <c r="B179" s="34"/>
      <c r="C179" s="200" t="s">
        <v>545</v>
      </c>
      <c r="D179" s="200" t="s">
        <v>162</v>
      </c>
      <c r="E179" s="201" t="s">
        <v>938</v>
      </c>
      <c r="F179" s="202" t="s">
        <v>939</v>
      </c>
      <c r="G179" s="203" t="s">
        <v>415</v>
      </c>
      <c r="H179" s="204">
        <v>948</v>
      </c>
      <c r="I179" s="205"/>
      <c r="J179" s="206">
        <f t="shared" si="20"/>
        <v>0</v>
      </c>
      <c r="K179" s="202" t="s">
        <v>220</v>
      </c>
      <c r="L179" s="38"/>
      <c r="M179" s="207" t="s">
        <v>1</v>
      </c>
      <c r="N179" s="208" t="s">
        <v>42</v>
      </c>
      <c r="O179" s="70"/>
      <c r="P179" s="209">
        <f t="shared" si="21"/>
        <v>0</v>
      </c>
      <c r="Q179" s="209">
        <v>0</v>
      </c>
      <c r="R179" s="209">
        <f t="shared" si="22"/>
        <v>0</v>
      </c>
      <c r="S179" s="209">
        <v>0</v>
      </c>
      <c r="T179" s="210">
        <f t="shared" si="23"/>
        <v>0</v>
      </c>
      <c r="U179" s="33"/>
      <c r="V179" s="33"/>
      <c r="W179" s="33"/>
      <c r="X179" s="33"/>
      <c r="Y179" s="33"/>
      <c r="Z179" s="33"/>
      <c r="AA179" s="33"/>
      <c r="AB179" s="33"/>
      <c r="AC179" s="33"/>
      <c r="AD179" s="33"/>
      <c r="AE179" s="33"/>
      <c r="AR179" s="211" t="s">
        <v>204</v>
      </c>
      <c r="AT179" s="211" t="s">
        <v>162</v>
      </c>
      <c r="AU179" s="211" t="s">
        <v>84</v>
      </c>
      <c r="AY179" s="16" t="s">
        <v>161</v>
      </c>
      <c r="BE179" s="212">
        <f t="shared" si="24"/>
        <v>0</v>
      </c>
      <c r="BF179" s="212">
        <f t="shared" si="25"/>
        <v>0</v>
      </c>
      <c r="BG179" s="212">
        <f t="shared" si="26"/>
        <v>0</v>
      </c>
      <c r="BH179" s="212">
        <f t="shared" si="27"/>
        <v>0</v>
      </c>
      <c r="BI179" s="212">
        <f t="shared" si="28"/>
        <v>0</v>
      </c>
      <c r="BJ179" s="16" t="s">
        <v>84</v>
      </c>
      <c r="BK179" s="212">
        <f t="shared" si="29"/>
        <v>0</v>
      </c>
      <c r="BL179" s="16" t="s">
        <v>204</v>
      </c>
      <c r="BM179" s="211" t="s">
        <v>940</v>
      </c>
    </row>
    <row r="180" spans="1:65" s="2" customFormat="1" ht="16.5" customHeight="1">
      <c r="A180" s="33"/>
      <c r="B180" s="34"/>
      <c r="C180" s="200" t="s">
        <v>551</v>
      </c>
      <c r="D180" s="200" t="s">
        <v>162</v>
      </c>
      <c r="E180" s="201" t="s">
        <v>941</v>
      </c>
      <c r="F180" s="202" t="s">
        <v>942</v>
      </c>
      <c r="G180" s="203" t="s">
        <v>415</v>
      </c>
      <c r="H180" s="204">
        <v>1738</v>
      </c>
      <c r="I180" s="205"/>
      <c r="J180" s="206">
        <f t="shared" si="20"/>
        <v>0</v>
      </c>
      <c r="K180" s="202" t="s">
        <v>220</v>
      </c>
      <c r="L180" s="38"/>
      <c r="M180" s="207" t="s">
        <v>1</v>
      </c>
      <c r="N180" s="208" t="s">
        <v>42</v>
      </c>
      <c r="O180" s="70"/>
      <c r="P180" s="209">
        <f t="shared" si="21"/>
        <v>0</v>
      </c>
      <c r="Q180" s="209">
        <v>0</v>
      </c>
      <c r="R180" s="209">
        <f t="shared" si="22"/>
        <v>0</v>
      </c>
      <c r="S180" s="209">
        <v>0</v>
      </c>
      <c r="T180" s="210">
        <f t="shared" si="23"/>
        <v>0</v>
      </c>
      <c r="U180" s="33"/>
      <c r="V180" s="33"/>
      <c r="W180" s="33"/>
      <c r="X180" s="33"/>
      <c r="Y180" s="33"/>
      <c r="Z180" s="33"/>
      <c r="AA180" s="33"/>
      <c r="AB180" s="33"/>
      <c r="AC180" s="33"/>
      <c r="AD180" s="33"/>
      <c r="AE180" s="33"/>
      <c r="AR180" s="211" t="s">
        <v>204</v>
      </c>
      <c r="AT180" s="211" t="s">
        <v>162</v>
      </c>
      <c r="AU180" s="211" t="s">
        <v>84</v>
      </c>
      <c r="AY180" s="16" t="s">
        <v>161</v>
      </c>
      <c r="BE180" s="212">
        <f t="shared" si="24"/>
        <v>0</v>
      </c>
      <c r="BF180" s="212">
        <f t="shared" si="25"/>
        <v>0</v>
      </c>
      <c r="BG180" s="212">
        <f t="shared" si="26"/>
        <v>0</v>
      </c>
      <c r="BH180" s="212">
        <f t="shared" si="27"/>
        <v>0</v>
      </c>
      <c r="BI180" s="212">
        <f t="shared" si="28"/>
        <v>0</v>
      </c>
      <c r="BJ180" s="16" t="s">
        <v>84</v>
      </c>
      <c r="BK180" s="212">
        <f t="shared" si="29"/>
        <v>0</v>
      </c>
      <c r="BL180" s="16" t="s">
        <v>204</v>
      </c>
      <c r="BM180" s="211" t="s">
        <v>943</v>
      </c>
    </row>
    <row r="181" spans="1:65" s="2" customFormat="1" ht="16.5" customHeight="1">
      <c r="A181" s="33"/>
      <c r="B181" s="34"/>
      <c r="C181" s="200" t="s">
        <v>555</v>
      </c>
      <c r="D181" s="200" t="s">
        <v>162</v>
      </c>
      <c r="E181" s="201" t="s">
        <v>944</v>
      </c>
      <c r="F181" s="202" t="s">
        <v>945</v>
      </c>
      <c r="G181" s="203" t="s">
        <v>415</v>
      </c>
      <c r="H181" s="204">
        <v>720</v>
      </c>
      <c r="I181" s="205"/>
      <c r="J181" s="206">
        <f t="shared" si="20"/>
        <v>0</v>
      </c>
      <c r="K181" s="202" t="s">
        <v>220</v>
      </c>
      <c r="L181" s="38"/>
      <c r="M181" s="207" t="s">
        <v>1</v>
      </c>
      <c r="N181" s="208" t="s">
        <v>42</v>
      </c>
      <c r="O181" s="70"/>
      <c r="P181" s="209">
        <f t="shared" si="21"/>
        <v>0</v>
      </c>
      <c r="Q181" s="209">
        <v>0</v>
      </c>
      <c r="R181" s="209">
        <f t="shared" si="22"/>
        <v>0</v>
      </c>
      <c r="S181" s="209">
        <v>0</v>
      </c>
      <c r="T181" s="210">
        <f t="shared" si="23"/>
        <v>0</v>
      </c>
      <c r="U181" s="33"/>
      <c r="V181" s="33"/>
      <c r="W181" s="33"/>
      <c r="X181" s="33"/>
      <c r="Y181" s="33"/>
      <c r="Z181" s="33"/>
      <c r="AA181" s="33"/>
      <c r="AB181" s="33"/>
      <c r="AC181" s="33"/>
      <c r="AD181" s="33"/>
      <c r="AE181" s="33"/>
      <c r="AR181" s="211" t="s">
        <v>204</v>
      </c>
      <c r="AT181" s="211" t="s">
        <v>162</v>
      </c>
      <c r="AU181" s="211" t="s">
        <v>84</v>
      </c>
      <c r="AY181" s="16" t="s">
        <v>161</v>
      </c>
      <c r="BE181" s="212">
        <f t="shared" si="24"/>
        <v>0</v>
      </c>
      <c r="BF181" s="212">
        <f t="shared" si="25"/>
        <v>0</v>
      </c>
      <c r="BG181" s="212">
        <f t="shared" si="26"/>
        <v>0</v>
      </c>
      <c r="BH181" s="212">
        <f t="shared" si="27"/>
        <v>0</v>
      </c>
      <c r="BI181" s="212">
        <f t="shared" si="28"/>
        <v>0</v>
      </c>
      <c r="BJ181" s="16" t="s">
        <v>84</v>
      </c>
      <c r="BK181" s="212">
        <f t="shared" si="29"/>
        <v>0</v>
      </c>
      <c r="BL181" s="16" t="s">
        <v>204</v>
      </c>
      <c r="BM181" s="211" t="s">
        <v>946</v>
      </c>
    </row>
    <row r="182" spans="1:65" s="2" customFormat="1" ht="16.5" customHeight="1">
      <c r="A182" s="33"/>
      <c r="B182" s="34"/>
      <c r="C182" s="200" t="s">
        <v>560</v>
      </c>
      <c r="D182" s="200" t="s">
        <v>162</v>
      </c>
      <c r="E182" s="201" t="s">
        <v>947</v>
      </c>
      <c r="F182" s="202" t="s">
        <v>948</v>
      </c>
      <c r="G182" s="203" t="s">
        <v>415</v>
      </c>
      <c r="H182" s="204">
        <v>70</v>
      </c>
      <c r="I182" s="205"/>
      <c r="J182" s="206">
        <f t="shared" si="20"/>
        <v>0</v>
      </c>
      <c r="K182" s="202" t="s">
        <v>220</v>
      </c>
      <c r="L182" s="38"/>
      <c r="M182" s="207" t="s">
        <v>1</v>
      </c>
      <c r="N182" s="208" t="s">
        <v>42</v>
      </c>
      <c r="O182" s="70"/>
      <c r="P182" s="209">
        <f t="shared" si="21"/>
        <v>0</v>
      </c>
      <c r="Q182" s="209">
        <v>0</v>
      </c>
      <c r="R182" s="209">
        <f t="shared" si="22"/>
        <v>0</v>
      </c>
      <c r="S182" s="209">
        <v>0</v>
      </c>
      <c r="T182" s="210">
        <f t="shared" si="23"/>
        <v>0</v>
      </c>
      <c r="U182" s="33"/>
      <c r="V182" s="33"/>
      <c r="W182" s="33"/>
      <c r="X182" s="33"/>
      <c r="Y182" s="33"/>
      <c r="Z182" s="33"/>
      <c r="AA182" s="33"/>
      <c r="AB182" s="33"/>
      <c r="AC182" s="33"/>
      <c r="AD182" s="33"/>
      <c r="AE182" s="33"/>
      <c r="AR182" s="211" t="s">
        <v>204</v>
      </c>
      <c r="AT182" s="211" t="s">
        <v>162</v>
      </c>
      <c r="AU182" s="211" t="s">
        <v>84</v>
      </c>
      <c r="AY182" s="16" t="s">
        <v>161</v>
      </c>
      <c r="BE182" s="212">
        <f t="shared" si="24"/>
        <v>0</v>
      </c>
      <c r="BF182" s="212">
        <f t="shared" si="25"/>
        <v>0</v>
      </c>
      <c r="BG182" s="212">
        <f t="shared" si="26"/>
        <v>0</v>
      </c>
      <c r="BH182" s="212">
        <f t="shared" si="27"/>
        <v>0</v>
      </c>
      <c r="BI182" s="212">
        <f t="shared" si="28"/>
        <v>0</v>
      </c>
      <c r="BJ182" s="16" t="s">
        <v>84</v>
      </c>
      <c r="BK182" s="212">
        <f t="shared" si="29"/>
        <v>0</v>
      </c>
      <c r="BL182" s="16" t="s">
        <v>204</v>
      </c>
      <c r="BM182" s="211" t="s">
        <v>949</v>
      </c>
    </row>
    <row r="183" spans="1:65" s="2" customFormat="1" ht="16.5" customHeight="1">
      <c r="A183" s="33"/>
      <c r="B183" s="34"/>
      <c r="C183" s="200" t="s">
        <v>566</v>
      </c>
      <c r="D183" s="200" t="s">
        <v>162</v>
      </c>
      <c r="E183" s="201" t="s">
        <v>950</v>
      </c>
      <c r="F183" s="202" t="s">
        <v>951</v>
      </c>
      <c r="G183" s="203" t="s">
        <v>415</v>
      </c>
      <c r="H183" s="204">
        <v>5000</v>
      </c>
      <c r="I183" s="205"/>
      <c r="J183" s="206">
        <f t="shared" si="20"/>
        <v>0</v>
      </c>
      <c r="K183" s="202" t="s">
        <v>220</v>
      </c>
      <c r="L183" s="38"/>
      <c r="M183" s="207" t="s">
        <v>1</v>
      </c>
      <c r="N183" s="208" t="s">
        <v>42</v>
      </c>
      <c r="O183" s="70"/>
      <c r="P183" s="209">
        <f t="shared" si="21"/>
        <v>0</v>
      </c>
      <c r="Q183" s="209">
        <v>0</v>
      </c>
      <c r="R183" s="209">
        <f t="shared" si="22"/>
        <v>0</v>
      </c>
      <c r="S183" s="209">
        <v>0</v>
      </c>
      <c r="T183" s="210">
        <f t="shared" si="23"/>
        <v>0</v>
      </c>
      <c r="U183" s="33"/>
      <c r="V183" s="33"/>
      <c r="W183" s="33"/>
      <c r="X183" s="33"/>
      <c r="Y183" s="33"/>
      <c r="Z183" s="33"/>
      <c r="AA183" s="33"/>
      <c r="AB183" s="33"/>
      <c r="AC183" s="33"/>
      <c r="AD183" s="33"/>
      <c r="AE183" s="33"/>
      <c r="AR183" s="211" t="s">
        <v>204</v>
      </c>
      <c r="AT183" s="211" t="s">
        <v>162</v>
      </c>
      <c r="AU183" s="211" t="s">
        <v>84</v>
      </c>
      <c r="AY183" s="16" t="s">
        <v>161</v>
      </c>
      <c r="BE183" s="212">
        <f t="shared" si="24"/>
        <v>0</v>
      </c>
      <c r="BF183" s="212">
        <f t="shared" si="25"/>
        <v>0</v>
      </c>
      <c r="BG183" s="212">
        <f t="shared" si="26"/>
        <v>0</v>
      </c>
      <c r="BH183" s="212">
        <f t="shared" si="27"/>
        <v>0</v>
      </c>
      <c r="BI183" s="212">
        <f t="shared" si="28"/>
        <v>0</v>
      </c>
      <c r="BJ183" s="16" t="s">
        <v>84</v>
      </c>
      <c r="BK183" s="212">
        <f t="shared" si="29"/>
        <v>0</v>
      </c>
      <c r="BL183" s="16" t="s">
        <v>204</v>
      </c>
      <c r="BM183" s="211" t="s">
        <v>952</v>
      </c>
    </row>
    <row r="184" spans="1:65" s="2" customFormat="1" ht="16.5" customHeight="1">
      <c r="A184" s="33"/>
      <c r="B184" s="34"/>
      <c r="C184" s="200" t="s">
        <v>571</v>
      </c>
      <c r="D184" s="200" t="s">
        <v>162</v>
      </c>
      <c r="E184" s="201" t="s">
        <v>953</v>
      </c>
      <c r="F184" s="202" t="s">
        <v>954</v>
      </c>
      <c r="G184" s="203" t="s">
        <v>415</v>
      </c>
      <c r="H184" s="204">
        <v>1700</v>
      </c>
      <c r="I184" s="205"/>
      <c r="J184" s="206">
        <f t="shared" si="20"/>
        <v>0</v>
      </c>
      <c r="K184" s="202" t="s">
        <v>220</v>
      </c>
      <c r="L184" s="38"/>
      <c r="M184" s="207" t="s">
        <v>1</v>
      </c>
      <c r="N184" s="208" t="s">
        <v>42</v>
      </c>
      <c r="O184" s="70"/>
      <c r="P184" s="209">
        <f t="shared" si="21"/>
        <v>0</v>
      </c>
      <c r="Q184" s="209">
        <v>0</v>
      </c>
      <c r="R184" s="209">
        <f t="shared" si="22"/>
        <v>0</v>
      </c>
      <c r="S184" s="209">
        <v>0</v>
      </c>
      <c r="T184" s="210">
        <f t="shared" si="23"/>
        <v>0</v>
      </c>
      <c r="U184" s="33"/>
      <c r="V184" s="33"/>
      <c r="W184" s="33"/>
      <c r="X184" s="33"/>
      <c r="Y184" s="33"/>
      <c r="Z184" s="33"/>
      <c r="AA184" s="33"/>
      <c r="AB184" s="33"/>
      <c r="AC184" s="33"/>
      <c r="AD184" s="33"/>
      <c r="AE184" s="33"/>
      <c r="AR184" s="211" t="s">
        <v>204</v>
      </c>
      <c r="AT184" s="211" t="s">
        <v>162</v>
      </c>
      <c r="AU184" s="211" t="s">
        <v>84</v>
      </c>
      <c r="AY184" s="16" t="s">
        <v>161</v>
      </c>
      <c r="BE184" s="212">
        <f t="shared" si="24"/>
        <v>0</v>
      </c>
      <c r="BF184" s="212">
        <f t="shared" si="25"/>
        <v>0</v>
      </c>
      <c r="BG184" s="212">
        <f t="shared" si="26"/>
        <v>0</v>
      </c>
      <c r="BH184" s="212">
        <f t="shared" si="27"/>
        <v>0</v>
      </c>
      <c r="BI184" s="212">
        <f t="shared" si="28"/>
        <v>0</v>
      </c>
      <c r="BJ184" s="16" t="s">
        <v>84</v>
      </c>
      <c r="BK184" s="212">
        <f t="shared" si="29"/>
        <v>0</v>
      </c>
      <c r="BL184" s="16" t="s">
        <v>204</v>
      </c>
      <c r="BM184" s="211" t="s">
        <v>955</v>
      </c>
    </row>
    <row r="185" spans="1:65" s="2" customFormat="1" ht="16.5" customHeight="1">
      <c r="A185" s="33"/>
      <c r="B185" s="34"/>
      <c r="C185" s="200" t="s">
        <v>575</v>
      </c>
      <c r="D185" s="200" t="s">
        <v>162</v>
      </c>
      <c r="E185" s="201" t="s">
        <v>956</v>
      </c>
      <c r="F185" s="202" t="s">
        <v>957</v>
      </c>
      <c r="G185" s="203" t="s">
        <v>415</v>
      </c>
      <c r="H185" s="204">
        <v>9480</v>
      </c>
      <c r="I185" s="205"/>
      <c r="J185" s="206">
        <f t="shared" si="20"/>
        <v>0</v>
      </c>
      <c r="K185" s="202" t="s">
        <v>220</v>
      </c>
      <c r="L185" s="38"/>
      <c r="M185" s="207" t="s">
        <v>1</v>
      </c>
      <c r="N185" s="208" t="s">
        <v>42</v>
      </c>
      <c r="O185" s="70"/>
      <c r="P185" s="209">
        <f t="shared" si="21"/>
        <v>0</v>
      </c>
      <c r="Q185" s="209">
        <v>0</v>
      </c>
      <c r="R185" s="209">
        <f t="shared" si="22"/>
        <v>0</v>
      </c>
      <c r="S185" s="209">
        <v>0</v>
      </c>
      <c r="T185" s="210">
        <f t="shared" si="23"/>
        <v>0</v>
      </c>
      <c r="U185" s="33"/>
      <c r="V185" s="33"/>
      <c r="W185" s="33"/>
      <c r="X185" s="33"/>
      <c r="Y185" s="33"/>
      <c r="Z185" s="33"/>
      <c r="AA185" s="33"/>
      <c r="AB185" s="33"/>
      <c r="AC185" s="33"/>
      <c r="AD185" s="33"/>
      <c r="AE185" s="33"/>
      <c r="AR185" s="211" t="s">
        <v>204</v>
      </c>
      <c r="AT185" s="211" t="s">
        <v>162</v>
      </c>
      <c r="AU185" s="211" t="s">
        <v>84</v>
      </c>
      <c r="AY185" s="16" t="s">
        <v>161</v>
      </c>
      <c r="BE185" s="212">
        <f t="shared" si="24"/>
        <v>0</v>
      </c>
      <c r="BF185" s="212">
        <f t="shared" si="25"/>
        <v>0</v>
      </c>
      <c r="BG185" s="212">
        <f t="shared" si="26"/>
        <v>0</v>
      </c>
      <c r="BH185" s="212">
        <f t="shared" si="27"/>
        <v>0</v>
      </c>
      <c r="BI185" s="212">
        <f t="shared" si="28"/>
        <v>0</v>
      </c>
      <c r="BJ185" s="16" t="s">
        <v>84</v>
      </c>
      <c r="BK185" s="212">
        <f t="shared" si="29"/>
        <v>0</v>
      </c>
      <c r="BL185" s="16" t="s">
        <v>204</v>
      </c>
      <c r="BM185" s="211" t="s">
        <v>958</v>
      </c>
    </row>
    <row r="186" spans="1:65" s="2" customFormat="1" ht="16.5" customHeight="1">
      <c r="A186" s="33"/>
      <c r="B186" s="34"/>
      <c r="C186" s="200" t="s">
        <v>579</v>
      </c>
      <c r="D186" s="200" t="s">
        <v>162</v>
      </c>
      <c r="E186" s="201" t="s">
        <v>959</v>
      </c>
      <c r="F186" s="202" t="s">
        <v>960</v>
      </c>
      <c r="G186" s="203" t="s">
        <v>415</v>
      </c>
      <c r="H186" s="204">
        <v>3160</v>
      </c>
      <c r="I186" s="205"/>
      <c r="J186" s="206">
        <f t="shared" si="20"/>
        <v>0</v>
      </c>
      <c r="K186" s="202" t="s">
        <v>220</v>
      </c>
      <c r="L186" s="38"/>
      <c r="M186" s="207" t="s">
        <v>1</v>
      </c>
      <c r="N186" s="208" t="s">
        <v>42</v>
      </c>
      <c r="O186" s="70"/>
      <c r="P186" s="209">
        <f t="shared" si="21"/>
        <v>0</v>
      </c>
      <c r="Q186" s="209">
        <v>0</v>
      </c>
      <c r="R186" s="209">
        <f t="shared" si="22"/>
        <v>0</v>
      </c>
      <c r="S186" s="209">
        <v>0</v>
      </c>
      <c r="T186" s="210">
        <f t="shared" si="23"/>
        <v>0</v>
      </c>
      <c r="U186" s="33"/>
      <c r="V186" s="33"/>
      <c r="W186" s="33"/>
      <c r="X186" s="33"/>
      <c r="Y186" s="33"/>
      <c r="Z186" s="33"/>
      <c r="AA186" s="33"/>
      <c r="AB186" s="33"/>
      <c r="AC186" s="33"/>
      <c r="AD186" s="33"/>
      <c r="AE186" s="33"/>
      <c r="AR186" s="211" t="s">
        <v>204</v>
      </c>
      <c r="AT186" s="211" t="s">
        <v>162</v>
      </c>
      <c r="AU186" s="211" t="s">
        <v>84</v>
      </c>
      <c r="AY186" s="16" t="s">
        <v>161</v>
      </c>
      <c r="BE186" s="212">
        <f t="shared" si="24"/>
        <v>0</v>
      </c>
      <c r="BF186" s="212">
        <f t="shared" si="25"/>
        <v>0</v>
      </c>
      <c r="BG186" s="212">
        <f t="shared" si="26"/>
        <v>0</v>
      </c>
      <c r="BH186" s="212">
        <f t="shared" si="27"/>
        <v>0</v>
      </c>
      <c r="BI186" s="212">
        <f t="shared" si="28"/>
        <v>0</v>
      </c>
      <c r="BJ186" s="16" t="s">
        <v>84</v>
      </c>
      <c r="BK186" s="212">
        <f t="shared" si="29"/>
        <v>0</v>
      </c>
      <c r="BL186" s="16" t="s">
        <v>204</v>
      </c>
      <c r="BM186" s="211" t="s">
        <v>961</v>
      </c>
    </row>
    <row r="187" spans="1:65" s="2" customFormat="1" ht="16.5" customHeight="1">
      <c r="A187" s="33"/>
      <c r="B187" s="34"/>
      <c r="C187" s="200" t="s">
        <v>585</v>
      </c>
      <c r="D187" s="200" t="s">
        <v>162</v>
      </c>
      <c r="E187" s="201" t="s">
        <v>962</v>
      </c>
      <c r="F187" s="202" t="s">
        <v>963</v>
      </c>
      <c r="G187" s="203" t="s">
        <v>415</v>
      </c>
      <c r="H187" s="204">
        <v>1580</v>
      </c>
      <c r="I187" s="205"/>
      <c r="J187" s="206">
        <f t="shared" si="20"/>
        <v>0</v>
      </c>
      <c r="K187" s="202" t="s">
        <v>220</v>
      </c>
      <c r="L187" s="38"/>
      <c r="M187" s="207" t="s">
        <v>1</v>
      </c>
      <c r="N187" s="208" t="s">
        <v>42</v>
      </c>
      <c r="O187" s="70"/>
      <c r="P187" s="209">
        <f t="shared" si="21"/>
        <v>0</v>
      </c>
      <c r="Q187" s="209">
        <v>0</v>
      </c>
      <c r="R187" s="209">
        <f t="shared" si="22"/>
        <v>0</v>
      </c>
      <c r="S187" s="209">
        <v>0</v>
      </c>
      <c r="T187" s="210">
        <f t="shared" si="23"/>
        <v>0</v>
      </c>
      <c r="U187" s="33"/>
      <c r="V187" s="33"/>
      <c r="W187" s="33"/>
      <c r="X187" s="33"/>
      <c r="Y187" s="33"/>
      <c r="Z187" s="33"/>
      <c r="AA187" s="33"/>
      <c r="AB187" s="33"/>
      <c r="AC187" s="33"/>
      <c r="AD187" s="33"/>
      <c r="AE187" s="33"/>
      <c r="AR187" s="211" t="s">
        <v>204</v>
      </c>
      <c r="AT187" s="211" t="s">
        <v>162</v>
      </c>
      <c r="AU187" s="211" t="s">
        <v>84</v>
      </c>
      <c r="AY187" s="16" t="s">
        <v>161</v>
      </c>
      <c r="BE187" s="212">
        <f t="shared" si="24"/>
        <v>0</v>
      </c>
      <c r="BF187" s="212">
        <f t="shared" si="25"/>
        <v>0</v>
      </c>
      <c r="BG187" s="212">
        <f t="shared" si="26"/>
        <v>0</v>
      </c>
      <c r="BH187" s="212">
        <f t="shared" si="27"/>
        <v>0</v>
      </c>
      <c r="BI187" s="212">
        <f t="shared" si="28"/>
        <v>0</v>
      </c>
      <c r="BJ187" s="16" t="s">
        <v>84</v>
      </c>
      <c r="BK187" s="212">
        <f t="shared" si="29"/>
        <v>0</v>
      </c>
      <c r="BL187" s="16" t="s">
        <v>204</v>
      </c>
      <c r="BM187" s="211" t="s">
        <v>964</v>
      </c>
    </row>
    <row r="188" spans="1:65" s="2" customFormat="1" ht="16.5" customHeight="1">
      <c r="A188" s="33"/>
      <c r="B188" s="34"/>
      <c r="C188" s="200" t="s">
        <v>589</v>
      </c>
      <c r="D188" s="200" t="s">
        <v>162</v>
      </c>
      <c r="E188" s="201" t="s">
        <v>965</v>
      </c>
      <c r="F188" s="202" t="s">
        <v>966</v>
      </c>
      <c r="G188" s="203" t="s">
        <v>415</v>
      </c>
      <c r="H188" s="204">
        <v>1580</v>
      </c>
      <c r="I188" s="205"/>
      <c r="J188" s="206">
        <f t="shared" si="20"/>
        <v>0</v>
      </c>
      <c r="K188" s="202" t="s">
        <v>220</v>
      </c>
      <c r="L188" s="38"/>
      <c r="M188" s="207" t="s">
        <v>1</v>
      </c>
      <c r="N188" s="208" t="s">
        <v>42</v>
      </c>
      <c r="O188" s="70"/>
      <c r="P188" s="209">
        <f t="shared" si="21"/>
        <v>0</v>
      </c>
      <c r="Q188" s="209">
        <v>0</v>
      </c>
      <c r="R188" s="209">
        <f t="shared" si="22"/>
        <v>0</v>
      </c>
      <c r="S188" s="209">
        <v>0</v>
      </c>
      <c r="T188" s="210">
        <f t="shared" si="23"/>
        <v>0</v>
      </c>
      <c r="U188" s="33"/>
      <c r="V188" s="33"/>
      <c r="W188" s="33"/>
      <c r="X188" s="33"/>
      <c r="Y188" s="33"/>
      <c r="Z188" s="33"/>
      <c r="AA188" s="33"/>
      <c r="AB188" s="33"/>
      <c r="AC188" s="33"/>
      <c r="AD188" s="33"/>
      <c r="AE188" s="33"/>
      <c r="AR188" s="211" t="s">
        <v>204</v>
      </c>
      <c r="AT188" s="211" t="s">
        <v>162</v>
      </c>
      <c r="AU188" s="211" t="s">
        <v>84</v>
      </c>
      <c r="AY188" s="16" t="s">
        <v>161</v>
      </c>
      <c r="BE188" s="212">
        <f t="shared" si="24"/>
        <v>0</v>
      </c>
      <c r="BF188" s="212">
        <f t="shared" si="25"/>
        <v>0</v>
      </c>
      <c r="BG188" s="212">
        <f t="shared" si="26"/>
        <v>0</v>
      </c>
      <c r="BH188" s="212">
        <f t="shared" si="27"/>
        <v>0</v>
      </c>
      <c r="BI188" s="212">
        <f t="shared" si="28"/>
        <v>0</v>
      </c>
      <c r="BJ188" s="16" t="s">
        <v>84</v>
      </c>
      <c r="BK188" s="212">
        <f t="shared" si="29"/>
        <v>0</v>
      </c>
      <c r="BL188" s="16" t="s">
        <v>204</v>
      </c>
      <c r="BM188" s="211" t="s">
        <v>967</v>
      </c>
    </row>
    <row r="189" spans="1:65" s="2" customFormat="1" ht="16.5" customHeight="1">
      <c r="A189" s="33"/>
      <c r="B189" s="34"/>
      <c r="C189" s="200" t="s">
        <v>593</v>
      </c>
      <c r="D189" s="200" t="s">
        <v>162</v>
      </c>
      <c r="E189" s="201" t="s">
        <v>968</v>
      </c>
      <c r="F189" s="202" t="s">
        <v>969</v>
      </c>
      <c r="G189" s="203" t="s">
        <v>241</v>
      </c>
      <c r="H189" s="204">
        <v>6</v>
      </c>
      <c r="I189" s="205"/>
      <c r="J189" s="206">
        <f t="shared" si="20"/>
        <v>0</v>
      </c>
      <c r="K189" s="202" t="s">
        <v>220</v>
      </c>
      <c r="L189" s="38"/>
      <c r="M189" s="207" t="s">
        <v>1</v>
      </c>
      <c r="N189" s="208" t="s">
        <v>42</v>
      </c>
      <c r="O189" s="70"/>
      <c r="P189" s="209">
        <f t="shared" si="21"/>
        <v>0</v>
      </c>
      <c r="Q189" s="209">
        <v>0</v>
      </c>
      <c r="R189" s="209">
        <f t="shared" si="22"/>
        <v>0</v>
      </c>
      <c r="S189" s="209">
        <v>0</v>
      </c>
      <c r="T189" s="210">
        <f t="shared" si="23"/>
        <v>0</v>
      </c>
      <c r="U189" s="33"/>
      <c r="V189" s="33"/>
      <c r="W189" s="33"/>
      <c r="X189" s="33"/>
      <c r="Y189" s="33"/>
      <c r="Z189" s="33"/>
      <c r="AA189" s="33"/>
      <c r="AB189" s="33"/>
      <c r="AC189" s="33"/>
      <c r="AD189" s="33"/>
      <c r="AE189" s="33"/>
      <c r="AR189" s="211" t="s">
        <v>204</v>
      </c>
      <c r="AT189" s="211" t="s">
        <v>162</v>
      </c>
      <c r="AU189" s="211" t="s">
        <v>84</v>
      </c>
      <c r="AY189" s="16" t="s">
        <v>161</v>
      </c>
      <c r="BE189" s="212">
        <f t="shared" si="24"/>
        <v>0</v>
      </c>
      <c r="BF189" s="212">
        <f t="shared" si="25"/>
        <v>0</v>
      </c>
      <c r="BG189" s="212">
        <f t="shared" si="26"/>
        <v>0</v>
      </c>
      <c r="BH189" s="212">
        <f t="shared" si="27"/>
        <v>0</v>
      </c>
      <c r="BI189" s="212">
        <f t="shared" si="28"/>
        <v>0</v>
      </c>
      <c r="BJ189" s="16" t="s">
        <v>84</v>
      </c>
      <c r="BK189" s="212">
        <f t="shared" si="29"/>
        <v>0</v>
      </c>
      <c r="BL189" s="16" t="s">
        <v>204</v>
      </c>
      <c r="BM189" s="211" t="s">
        <v>970</v>
      </c>
    </row>
    <row r="190" spans="1:65" s="2" customFormat="1" ht="16.5" customHeight="1">
      <c r="A190" s="33"/>
      <c r="B190" s="34"/>
      <c r="C190" s="200" t="s">
        <v>597</v>
      </c>
      <c r="D190" s="200" t="s">
        <v>162</v>
      </c>
      <c r="E190" s="201" t="s">
        <v>971</v>
      </c>
      <c r="F190" s="202" t="s">
        <v>918</v>
      </c>
      <c r="G190" s="203" t="s">
        <v>241</v>
      </c>
      <c r="H190" s="204">
        <v>160</v>
      </c>
      <c r="I190" s="205"/>
      <c r="J190" s="206">
        <f t="shared" si="20"/>
        <v>0</v>
      </c>
      <c r="K190" s="202" t="s">
        <v>220</v>
      </c>
      <c r="L190" s="38"/>
      <c r="M190" s="207" t="s">
        <v>1</v>
      </c>
      <c r="N190" s="208" t="s">
        <v>42</v>
      </c>
      <c r="O190" s="70"/>
      <c r="P190" s="209">
        <f t="shared" si="21"/>
        <v>0</v>
      </c>
      <c r="Q190" s="209">
        <v>0</v>
      </c>
      <c r="R190" s="209">
        <f t="shared" si="22"/>
        <v>0</v>
      </c>
      <c r="S190" s="209">
        <v>0</v>
      </c>
      <c r="T190" s="210">
        <f t="shared" si="23"/>
        <v>0</v>
      </c>
      <c r="U190" s="33"/>
      <c r="V190" s="33"/>
      <c r="W190" s="33"/>
      <c r="X190" s="33"/>
      <c r="Y190" s="33"/>
      <c r="Z190" s="33"/>
      <c r="AA190" s="33"/>
      <c r="AB190" s="33"/>
      <c r="AC190" s="33"/>
      <c r="AD190" s="33"/>
      <c r="AE190" s="33"/>
      <c r="AR190" s="211" t="s">
        <v>204</v>
      </c>
      <c r="AT190" s="211" t="s">
        <v>162</v>
      </c>
      <c r="AU190" s="211" t="s">
        <v>84</v>
      </c>
      <c r="AY190" s="16" t="s">
        <v>161</v>
      </c>
      <c r="BE190" s="212">
        <f t="shared" si="24"/>
        <v>0</v>
      </c>
      <c r="BF190" s="212">
        <f t="shared" si="25"/>
        <v>0</v>
      </c>
      <c r="BG190" s="212">
        <f t="shared" si="26"/>
        <v>0</v>
      </c>
      <c r="BH190" s="212">
        <f t="shared" si="27"/>
        <v>0</v>
      </c>
      <c r="BI190" s="212">
        <f t="shared" si="28"/>
        <v>0</v>
      </c>
      <c r="BJ190" s="16" t="s">
        <v>84</v>
      </c>
      <c r="BK190" s="212">
        <f t="shared" si="29"/>
        <v>0</v>
      </c>
      <c r="BL190" s="16" t="s">
        <v>204</v>
      </c>
      <c r="BM190" s="211" t="s">
        <v>972</v>
      </c>
    </row>
    <row r="191" spans="1:65" s="2" customFormat="1" ht="16.5" customHeight="1">
      <c r="A191" s="33"/>
      <c r="B191" s="34"/>
      <c r="C191" s="200" t="s">
        <v>602</v>
      </c>
      <c r="D191" s="200" t="s">
        <v>162</v>
      </c>
      <c r="E191" s="201" t="s">
        <v>973</v>
      </c>
      <c r="F191" s="202" t="s">
        <v>974</v>
      </c>
      <c r="G191" s="203" t="s">
        <v>415</v>
      </c>
      <c r="H191" s="204">
        <v>110</v>
      </c>
      <c r="I191" s="205"/>
      <c r="J191" s="206">
        <f t="shared" si="20"/>
        <v>0</v>
      </c>
      <c r="K191" s="202" t="s">
        <v>220</v>
      </c>
      <c r="L191" s="38"/>
      <c r="M191" s="207" t="s">
        <v>1</v>
      </c>
      <c r="N191" s="208" t="s">
        <v>42</v>
      </c>
      <c r="O191" s="70"/>
      <c r="P191" s="209">
        <f t="shared" si="21"/>
        <v>0</v>
      </c>
      <c r="Q191" s="209">
        <v>0</v>
      </c>
      <c r="R191" s="209">
        <f t="shared" si="22"/>
        <v>0</v>
      </c>
      <c r="S191" s="209">
        <v>0</v>
      </c>
      <c r="T191" s="210">
        <f t="shared" si="23"/>
        <v>0</v>
      </c>
      <c r="U191" s="33"/>
      <c r="V191" s="33"/>
      <c r="W191" s="33"/>
      <c r="X191" s="33"/>
      <c r="Y191" s="33"/>
      <c r="Z191" s="33"/>
      <c r="AA191" s="33"/>
      <c r="AB191" s="33"/>
      <c r="AC191" s="33"/>
      <c r="AD191" s="33"/>
      <c r="AE191" s="33"/>
      <c r="AR191" s="211" t="s">
        <v>204</v>
      </c>
      <c r="AT191" s="211" t="s">
        <v>162</v>
      </c>
      <c r="AU191" s="211" t="s">
        <v>84</v>
      </c>
      <c r="AY191" s="16" t="s">
        <v>161</v>
      </c>
      <c r="BE191" s="212">
        <f t="shared" si="24"/>
        <v>0</v>
      </c>
      <c r="BF191" s="212">
        <f t="shared" si="25"/>
        <v>0</v>
      </c>
      <c r="BG191" s="212">
        <f t="shared" si="26"/>
        <v>0</v>
      </c>
      <c r="BH191" s="212">
        <f t="shared" si="27"/>
        <v>0</v>
      </c>
      <c r="BI191" s="212">
        <f t="shared" si="28"/>
        <v>0</v>
      </c>
      <c r="BJ191" s="16" t="s">
        <v>84</v>
      </c>
      <c r="BK191" s="212">
        <f t="shared" si="29"/>
        <v>0</v>
      </c>
      <c r="BL191" s="16" t="s">
        <v>204</v>
      </c>
      <c r="BM191" s="211" t="s">
        <v>975</v>
      </c>
    </row>
    <row r="192" spans="1:65" s="2" customFormat="1" ht="16.5" customHeight="1">
      <c r="A192" s="33"/>
      <c r="B192" s="34"/>
      <c r="C192" s="200" t="s">
        <v>608</v>
      </c>
      <c r="D192" s="200" t="s">
        <v>162</v>
      </c>
      <c r="E192" s="201" t="s">
        <v>976</v>
      </c>
      <c r="F192" s="202" t="s">
        <v>977</v>
      </c>
      <c r="G192" s="203" t="s">
        <v>415</v>
      </c>
      <c r="H192" s="204">
        <v>70</v>
      </c>
      <c r="I192" s="205"/>
      <c r="J192" s="206">
        <f t="shared" si="20"/>
        <v>0</v>
      </c>
      <c r="K192" s="202" t="s">
        <v>220</v>
      </c>
      <c r="L192" s="38"/>
      <c r="M192" s="207" t="s">
        <v>1</v>
      </c>
      <c r="N192" s="208" t="s">
        <v>42</v>
      </c>
      <c r="O192" s="70"/>
      <c r="P192" s="209">
        <f t="shared" si="21"/>
        <v>0</v>
      </c>
      <c r="Q192" s="209">
        <v>0</v>
      </c>
      <c r="R192" s="209">
        <f t="shared" si="22"/>
        <v>0</v>
      </c>
      <c r="S192" s="209">
        <v>0</v>
      </c>
      <c r="T192" s="210">
        <f t="shared" si="23"/>
        <v>0</v>
      </c>
      <c r="U192" s="33"/>
      <c r="V192" s="33"/>
      <c r="W192" s="33"/>
      <c r="X192" s="33"/>
      <c r="Y192" s="33"/>
      <c r="Z192" s="33"/>
      <c r="AA192" s="33"/>
      <c r="AB192" s="33"/>
      <c r="AC192" s="33"/>
      <c r="AD192" s="33"/>
      <c r="AE192" s="33"/>
      <c r="AR192" s="211" t="s">
        <v>204</v>
      </c>
      <c r="AT192" s="211" t="s">
        <v>162</v>
      </c>
      <c r="AU192" s="211" t="s">
        <v>84</v>
      </c>
      <c r="AY192" s="16" t="s">
        <v>161</v>
      </c>
      <c r="BE192" s="212">
        <f t="shared" si="24"/>
        <v>0</v>
      </c>
      <c r="BF192" s="212">
        <f t="shared" si="25"/>
        <v>0</v>
      </c>
      <c r="BG192" s="212">
        <f t="shared" si="26"/>
        <v>0</v>
      </c>
      <c r="BH192" s="212">
        <f t="shared" si="27"/>
        <v>0</v>
      </c>
      <c r="BI192" s="212">
        <f t="shared" si="28"/>
        <v>0</v>
      </c>
      <c r="BJ192" s="16" t="s">
        <v>84</v>
      </c>
      <c r="BK192" s="212">
        <f t="shared" si="29"/>
        <v>0</v>
      </c>
      <c r="BL192" s="16" t="s">
        <v>204</v>
      </c>
      <c r="BM192" s="211" t="s">
        <v>978</v>
      </c>
    </row>
    <row r="193" spans="1:65" s="2" customFormat="1" ht="16.5" customHeight="1">
      <c r="A193" s="33"/>
      <c r="B193" s="34"/>
      <c r="C193" s="200" t="s">
        <v>612</v>
      </c>
      <c r="D193" s="200" t="s">
        <v>162</v>
      </c>
      <c r="E193" s="201" t="s">
        <v>979</v>
      </c>
      <c r="F193" s="202" t="s">
        <v>939</v>
      </c>
      <c r="G193" s="203" t="s">
        <v>415</v>
      </c>
      <c r="H193" s="204">
        <v>160</v>
      </c>
      <c r="I193" s="205"/>
      <c r="J193" s="206">
        <f t="shared" si="20"/>
        <v>0</v>
      </c>
      <c r="K193" s="202" t="s">
        <v>220</v>
      </c>
      <c r="L193" s="38"/>
      <c r="M193" s="207" t="s">
        <v>1</v>
      </c>
      <c r="N193" s="208" t="s">
        <v>42</v>
      </c>
      <c r="O193" s="70"/>
      <c r="P193" s="209">
        <f t="shared" si="21"/>
        <v>0</v>
      </c>
      <c r="Q193" s="209">
        <v>0</v>
      </c>
      <c r="R193" s="209">
        <f t="shared" si="22"/>
        <v>0</v>
      </c>
      <c r="S193" s="209">
        <v>0</v>
      </c>
      <c r="T193" s="210">
        <f t="shared" si="23"/>
        <v>0</v>
      </c>
      <c r="U193" s="33"/>
      <c r="V193" s="33"/>
      <c r="W193" s="33"/>
      <c r="X193" s="33"/>
      <c r="Y193" s="33"/>
      <c r="Z193" s="33"/>
      <c r="AA193" s="33"/>
      <c r="AB193" s="33"/>
      <c r="AC193" s="33"/>
      <c r="AD193" s="33"/>
      <c r="AE193" s="33"/>
      <c r="AR193" s="211" t="s">
        <v>204</v>
      </c>
      <c r="AT193" s="211" t="s">
        <v>162</v>
      </c>
      <c r="AU193" s="211" t="s">
        <v>84</v>
      </c>
      <c r="AY193" s="16" t="s">
        <v>161</v>
      </c>
      <c r="BE193" s="212">
        <f t="shared" si="24"/>
        <v>0</v>
      </c>
      <c r="BF193" s="212">
        <f t="shared" si="25"/>
        <v>0</v>
      </c>
      <c r="BG193" s="212">
        <f t="shared" si="26"/>
        <v>0</v>
      </c>
      <c r="BH193" s="212">
        <f t="shared" si="27"/>
        <v>0</v>
      </c>
      <c r="BI193" s="212">
        <f t="shared" si="28"/>
        <v>0</v>
      </c>
      <c r="BJ193" s="16" t="s">
        <v>84</v>
      </c>
      <c r="BK193" s="212">
        <f t="shared" si="29"/>
        <v>0</v>
      </c>
      <c r="BL193" s="16" t="s">
        <v>204</v>
      </c>
      <c r="BM193" s="211" t="s">
        <v>980</v>
      </c>
    </row>
    <row r="194" spans="1:65" s="2" customFormat="1" ht="16.5" customHeight="1">
      <c r="A194" s="33"/>
      <c r="B194" s="34"/>
      <c r="C194" s="200" t="s">
        <v>617</v>
      </c>
      <c r="D194" s="200" t="s">
        <v>162</v>
      </c>
      <c r="E194" s="201" t="s">
        <v>981</v>
      </c>
      <c r="F194" s="202" t="s">
        <v>942</v>
      </c>
      <c r="G194" s="203" t="s">
        <v>415</v>
      </c>
      <c r="H194" s="204">
        <v>300</v>
      </c>
      <c r="I194" s="205"/>
      <c r="J194" s="206">
        <f t="shared" si="20"/>
        <v>0</v>
      </c>
      <c r="K194" s="202" t="s">
        <v>220</v>
      </c>
      <c r="L194" s="38"/>
      <c r="M194" s="207" t="s">
        <v>1</v>
      </c>
      <c r="N194" s="208" t="s">
        <v>42</v>
      </c>
      <c r="O194" s="70"/>
      <c r="P194" s="209">
        <f t="shared" si="21"/>
        <v>0</v>
      </c>
      <c r="Q194" s="209">
        <v>0</v>
      </c>
      <c r="R194" s="209">
        <f t="shared" si="22"/>
        <v>0</v>
      </c>
      <c r="S194" s="209">
        <v>0</v>
      </c>
      <c r="T194" s="210">
        <f t="shared" si="23"/>
        <v>0</v>
      </c>
      <c r="U194" s="33"/>
      <c r="V194" s="33"/>
      <c r="W194" s="33"/>
      <c r="X194" s="33"/>
      <c r="Y194" s="33"/>
      <c r="Z194" s="33"/>
      <c r="AA194" s="33"/>
      <c r="AB194" s="33"/>
      <c r="AC194" s="33"/>
      <c r="AD194" s="33"/>
      <c r="AE194" s="33"/>
      <c r="AR194" s="211" t="s">
        <v>204</v>
      </c>
      <c r="AT194" s="211" t="s">
        <v>162</v>
      </c>
      <c r="AU194" s="211" t="s">
        <v>84</v>
      </c>
      <c r="AY194" s="16" t="s">
        <v>161</v>
      </c>
      <c r="BE194" s="212">
        <f t="shared" si="24"/>
        <v>0</v>
      </c>
      <c r="BF194" s="212">
        <f t="shared" si="25"/>
        <v>0</v>
      </c>
      <c r="BG194" s="212">
        <f t="shared" si="26"/>
        <v>0</v>
      </c>
      <c r="BH194" s="212">
        <f t="shared" si="27"/>
        <v>0</v>
      </c>
      <c r="BI194" s="212">
        <f t="shared" si="28"/>
        <v>0</v>
      </c>
      <c r="BJ194" s="16" t="s">
        <v>84</v>
      </c>
      <c r="BK194" s="212">
        <f t="shared" si="29"/>
        <v>0</v>
      </c>
      <c r="BL194" s="16" t="s">
        <v>204</v>
      </c>
      <c r="BM194" s="211" t="s">
        <v>982</v>
      </c>
    </row>
    <row r="195" spans="1:65" s="2" customFormat="1" ht="16.5" customHeight="1">
      <c r="A195" s="33"/>
      <c r="B195" s="34"/>
      <c r="C195" s="200" t="s">
        <v>621</v>
      </c>
      <c r="D195" s="200" t="s">
        <v>162</v>
      </c>
      <c r="E195" s="201" t="s">
        <v>983</v>
      </c>
      <c r="F195" s="202" t="s">
        <v>984</v>
      </c>
      <c r="G195" s="203" t="s">
        <v>415</v>
      </c>
      <c r="H195" s="204">
        <v>2</v>
      </c>
      <c r="I195" s="205"/>
      <c r="J195" s="206">
        <f t="shared" si="20"/>
        <v>0</v>
      </c>
      <c r="K195" s="202" t="s">
        <v>220</v>
      </c>
      <c r="L195" s="38"/>
      <c r="M195" s="207" t="s">
        <v>1</v>
      </c>
      <c r="N195" s="208" t="s">
        <v>42</v>
      </c>
      <c r="O195" s="70"/>
      <c r="P195" s="209">
        <f t="shared" si="21"/>
        <v>0</v>
      </c>
      <c r="Q195" s="209">
        <v>0</v>
      </c>
      <c r="R195" s="209">
        <f t="shared" si="22"/>
        <v>0</v>
      </c>
      <c r="S195" s="209">
        <v>0</v>
      </c>
      <c r="T195" s="210">
        <f t="shared" si="23"/>
        <v>0</v>
      </c>
      <c r="U195" s="33"/>
      <c r="V195" s="33"/>
      <c r="W195" s="33"/>
      <c r="X195" s="33"/>
      <c r="Y195" s="33"/>
      <c r="Z195" s="33"/>
      <c r="AA195" s="33"/>
      <c r="AB195" s="33"/>
      <c r="AC195" s="33"/>
      <c r="AD195" s="33"/>
      <c r="AE195" s="33"/>
      <c r="AR195" s="211" t="s">
        <v>204</v>
      </c>
      <c r="AT195" s="211" t="s">
        <v>162</v>
      </c>
      <c r="AU195" s="211" t="s">
        <v>84</v>
      </c>
      <c r="AY195" s="16" t="s">
        <v>161</v>
      </c>
      <c r="BE195" s="212">
        <f t="shared" si="24"/>
        <v>0</v>
      </c>
      <c r="BF195" s="212">
        <f t="shared" si="25"/>
        <v>0</v>
      </c>
      <c r="BG195" s="212">
        <f t="shared" si="26"/>
        <v>0</v>
      </c>
      <c r="BH195" s="212">
        <f t="shared" si="27"/>
        <v>0</v>
      </c>
      <c r="BI195" s="212">
        <f t="shared" si="28"/>
        <v>0</v>
      </c>
      <c r="BJ195" s="16" t="s">
        <v>84</v>
      </c>
      <c r="BK195" s="212">
        <f t="shared" si="29"/>
        <v>0</v>
      </c>
      <c r="BL195" s="16" t="s">
        <v>204</v>
      </c>
      <c r="BM195" s="211" t="s">
        <v>985</v>
      </c>
    </row>
    <row r="196" spans="1:65" s="2" customFormat="1" ht="16.5" customHeight="1">
      <c r="A196" s="33"/>
      <c r="B196" s="34"/>
      <c r="C196" s="200" t="s">
        <v>625</v>
      </c>
      <c r="D196" s="200" t="s">
        <v>162</v>
      </c>
      <c r="E196" s="201" t="s">
        <v>986</v>
      </c>
      <c r="F196" s="202" t="s">
        <v>969</v>
      </c>
      <c r="G196" s="203" t="s">
        <v>415</v>
      </c>
      <c r="H196" s="204">
        <v>6</v>
      </c>
      <c r="I196" s="205"/>
      <c r="J196" s="206">
        <f t="shared" si="20"/>
        <v>0</v>
      </c>
      <c r="K196" s="202" t="s">
        <v>220</v>
      </c>
      <c r="L196" s="38"/>
      <c r="M196" s="207" t="s">
        <v>1</v>
      </c>
      <c r="N196" s="208" t="s">
        <v>42</v>
      </c>
      <c r="O196" s="70"/>
      <c r="P196" s="209">
        <f t="shared" si="21"/>
        <v>0</v>
      </c>
      <c r="Q196" s="209">
        <v>0</v>
      </c>
      <c r="R196" s="209">
        <f t="shared" si="22"/>
        <v>0</v>
      </c>
      <c r="S196" s="209">
        <v>0</v>
      </c>
      <c r="T196" s="210">
        <f t="shared" si="23"/>
        <v>0</v>
      </c>
      <c r="U196" s="33"/>
      <c r="V196" s="33"/>
      <c r="W196" s="33"/>
      <c r="X196" s="33"/>
      <c r="Y196" s="33"/>
      <c r="Z196" s="33"/>
      <c r="AA196" s="33"/>
      <c r="AB196" s="33"/>
      <c r="AC196" s="33"/>
      <c r="AD196" s="33"/>
      <c r="AE196" s="33"/>
      <c r="AR196" s="211" t="s">
        <v>204</v>
      </c>
      <c r="AT196" s="211" t="s">
        <v>162</v>
      </c>
      <c r="AU196" s="211" t="s">
        <v>84</v>
      </c>
      <c r="AY196" s="16" t="s">
        <v>161</v>
      </c>
      <c r="BE196" s="212">
        <f t="shared" si="24"/>
        <v>0</v>
      </c>
      <c r="BF196" s="212">
        <f t="shared" si="25"/>
        <v>0</v>
      </c>
      <c r="BG196" s="212">
        <f t="shared" si="26"/>
        <v>0</v>
      </c>
      <c r="BH196" s="212">
        <f t="shared" si="27"/>
        <v>0</v>
      </c>
      <c r="BI196" s="212">
        <f t="shared" si="28"/>
        <v>0</v>
      </c>
      <c r="BJ196" s="16" t="s">
        <v>84</v>
      </c>
      <c r="BK196" s="212">
        <f t="shared" si="29"/>
        <v>0</v>
      </c>
      <c r="BL196" s="16" t="s">
        <v>204</v>
      </c>
      <c r="BM196" s="211" t="s">
        <v>987</v>
      </c>
    </row>
    <row r="197" spans="1:65" s="2" customFormat="1" ht="16.5" customHeight="1">
      <c r="A197" s="33"/>
      <c r="B197" s="34"/>
      <c r="C197" s="200" t="s">
        <v>629</v>
      </c>
      <c r="D197" s="200" t="s">
        <v>162</v>
      </c>
      <c r="E197" s="201" t="s">
        <v>988</v>
      </c>
      <c r="F197" s="202" t="s">
        <v>989</v>
      </c>
      <c r="G197" s="203" t="s">
        <v>415</v>
      </c>
      <c r="H197" s="204">
        <v>15</v>
      </c>
      <c r="I197" s="205"/>
      <c r="J197" s="206">
        <f t="shared" si="20"/>
        <v>0</v>
      </c>
      <c r="K197" s="202" t="s">
        <v>220</v>
      </c>
      <c r="L197" s="38"/>
      <c r="M197" s="207" t="s">
        <v>1</v>
      </c>
      <c r="N197" s="208" t="s">
        <v>42</v>
      </c>
      <c r="O197" s="70"/>
      <c r="P197" s="209">
        <f t="shared" si="21"/>
        <v>0</v>
      </c>
      <c r="Q197" s="209">
        <v>0</v>
      </c>
      <c r="R197" s="209">
        <f t="shared" si="22"/>
        <v>0</v>
      </c>
      <c r="S197" s="209">
        <v>0</v>
      </c>
      <c r="T197" s="210">
        <f t="shared" si="23"/>
        <v>0</v>
      </c>
      <c r="U197" s="33"/>
      <c r="V197" s="33"/>
      <c r="W197" s="33"/>
      <c r="X197" s="33"/>
      <c r="Y197" s="33"/>
      <c r="Z197" s="33"/>
      <c r="AA197" s="33"/>
      <c r="AB197" s="33"/>
      <c r="AC197" s="33"/>
      <c r="AD197" s="33"/>
      <c r="AE197" s="33"/>
      <c r="AR197" s="211" t="s">
        <v>204</v>
      </c>
      <c r="AT197" s="211" t="s">
        <v>162</v>
      </c>
      <c r="AU197" s="211" t="s">
        <v>84</v>
      </c>
      <c r="AY197" s="16" t="s">
        <v>161</v>
      </c>
      <c r="BE197" s="212">
        <f t="shared" si="24"/>
        <v>0</v>
      </c>
      <c r="BF197" s="212">
        <f t="shared" si="25"/>
        <v>0</v>
      </c>
      <c r="BG197" s="212">
        <f t="shared" si="26"/>
        <v>0</v>
      </c>
      <c r="BH197" s="212">
        <f t="shared" si="27"/>
        <v>0</v>
      </c>
      <c r="BI197" s="212">
        <f t="shared" si="28"/>
        <v>0</v>
      </c>
      <c r="BJ197" s="16" t="s">
        <v>84</v>
      </c>
      <c r="BK197" s="212">
        <f t="shared" si="29"/>
        <v>0</v>
      </c>
      <c r="BL197" s="16" t="s">
        <v>204</v>
      </c>
      <c r="BM197" s="211" t="s">
        <v>990</v>
      </c>
    </row>
    <row r="198" spans="1:65" s="2" customFormat="1" ht="16.5" customHeight="1">
      <c r="A198" s="33"/>
      <c r="B198" s="34"/>
      <c r="C198" s="200" t="s">
        <v>633</v>
      </c>
      <c r="D198" s="200" t="s">
        <v>162</v>
      </c>
      <c r="E198" s="201" t="s">
        <v>991</v>
      </c>
      <c r="F198" s="202" t="s">
        <v>992</v>
      </c>
      <c r="G198" s="203" t="s">
        <v>415</v>
      </c>
      <c r="H198" s="204">
        <v>10</v>
      </c>
      <c r="I198" s="205"/>
      <c r="J198" s="206">
        <f t="shared" si="20"/>
        <v>0</v>
      </c>
      <c r="K198" s="202" t="s">
        <v>220</v>
      </c>
      <c r="L198" s="38"/>
      <c r="M198" s="207" t="s">
        <v>1</v>
      </c>
      <c r="N198" s="208" t="s">
        <v>42</v>
      </c>
      <c r="O198" s="70"/>
      <c r="P198" s="209">
        <f t="shared" si="21"/>
        <v>0</v>
      </c>
      <c r="Q198" s="209">
        <v>0</v>
      </c>
      <c r="R198" s="209">
        <f t="shared" si="22"/>
        <v>0</v>
      </c>
      <c r="S198" s="209">
        <v>0</v>
      </c>
      <c r="T198" s="210">
        <f t="shared" si="23"/>
        <v>0</v>
      </c>
      <c r="U198" s="33"/>
      <c r="V198" s="33"/>
      <c r="W198" s="33"/>
      <c r="X198" s="33"/>
      <c r="Y198" s="33"/>
      <c r="Z198" s="33"/>
      <c r="AA198" s="33"/>
      <c r="AB198" s="33"/>
      <c r="AC198" s="33"/>
      <c r="AD198" s="33"/>
      <c r="AE198" s="33"/>
      <c r="AR198" s="211" t="s">
        <v>204</v>
      </c>
      <c r="AT198" s="211" t="s">
        <v>162</v>
      </c>
      <c r="AU198" s="211" t="s">
        <v>84</v>
      </c>
      <c r="AY198" s="16" t="s">
        <v>161</v>
      </c>
      <c r="BE198" s="212">
        <f t="shared" si="24"/>
        <v>0</v>
      </c>
      <c r="BF198" s="212">
        <f t="shared" si="25"/>
        <v>0</v>
      </c>
      <c r="BG198" s="212">
        <f t="shared" si="26"/>
        <v>0</v>
      </c>
      <c r="BH198" s="212">
        <f t="shared" si="27"/>
        <v>0</v>
      </c>
      <c r="BI198" s="212">
        <f t="shared" si="28"/>
        <v>0</v>
      </c>
      <c r="BJ198" s="16" t="s">
        <v>84</v>
      </c>
      <c r="BK198" s="212">
        <f t="shared" si="29"/>
        <v>0</v>
      </c>
      <c r="BL198" s="16" t="s">
        <v>204</v>
      </c>
      <c r="BM198" s="211" t="s">
        <v>993</v>
      </c>
    </row>
    <row r="199" spans="1:65" s="2" customFormat="1" ht="24" customHeight="1">
      <c r="A199" s="33"/>
      <c r="B199" s="34"/>
      <c r="C199" s="200" t="s">
        <v>637</v>
      </c>
      <c r="D199" s="200" t="s">
        <v>162</v>
      </c>
      <c r="E199" s="201" t="s">
        <v>994</v>
      </c>
      <c r="F199" s="202" t="s">
        <v>995</v>
      </c>
      <c r="G199" s="203" t="s">
        <v>415</v>
      </c>
      <c r="H199" s="204">
        <v>9500</v>
      </c>
      <c r="I199" s="205"/>
      <c r="J199" s="206">
        <f t="shared" si="20"/>
        <v>0</v>
      </c>
      <c r="K199" s="202" t="s">
        <v>220</v>
      </c>
      <c r="L199" s="38"/>
      <c r="M199" s="207" t="s">
        <v>1</v>
      </c>
      <c r="N199" s="208" t="s">
        <v>42</v>
      </c>
      <c r="O199" s="70"/>
      <c r="P199" s="209">
        <f t="shared" si="21"/>
        <v>0</v>
      </c>
      <c r="Q199" s="209">
        <v>0</v>
      </c>
      <c r="R199" s="209">
        <f t="shared" si="22"/>
        <v>0</v>
      </c>
      <c r="S199" s="209">
        <v>0</v>
      </c>
      <c r="T199" s="210">
        <f t="shared" si="23"/>
        <v>0</v>
      </c>
      <c r="U199" s="33"/>
      <c r="V199" s="33"/>
      <c r="W199" s="33"/>
      <c r="X199" s="33"/>
      <c r="Y199" s="33"/>
      <c r="Z199" s="33"/>
      <c r="AA199" s="33"/>
      <c r="AB199" s="33"/>
      <c r="AC199" s="33"/>
      <c r="AD199" s="33"/>
      <c r="AE199" s="33"/>
      <c r="AR199" s="211" t="s">
        <v>204</v>
      </c>
      <c r="AT199" s="211" t="s">
        <v>162</v>
      </c>
      <c r="AU199" s="211" t="s">
        <v>84</v>
      </c>
      <c r="AY199" s="16" t="s">
        <v>161</v>
      </c>
      <c r="BE199" s="212">
        <f t="shared" si="24"/>
        <v>0</v>
      </c>
      <c r="BF199" s="212">
        <f t="shared" si="25"/>
        <v>0</v>
      </c>
      <c r="BG199" s="212">
        <f t="shared" si="26"/>
        <v>0</v>
      </c>
      <c r="BH199" s="212">
        <f t="shared" si="27"/>
        <v>0</v>
      </c>
      <c r="BI199" s="212">
        <f t="shared" si="28"/>
        <v>0</v>
      </c>
      <c r="BJ199" s="16" t="s">
        <v>84</v>
      </c>
      <c r="BK199" s="212">
        <f t="shared" si="29"/>
        <v>0</v>
      </c>
      <c r="BL199" s="16" t="s">
        <v>204</v>
      </c>
      <c r="BM199" s="211" t="s">
        <v>996</v>
      </c>
    </row>
    <row r="200" spans="1:65" s="2" customFormat="1" ht="16.5" customHeight="1">
      <c r="A200" s="33"/>
      <c r="B200" s="34"/>
      <c r="C200" s="200" t="s">
        <v>641</v>
      </c>
      <c r="D200" s="200" t="s">
        <v>162</v>
      </c>
      <c r="E200" s="201" t="s">
        <v>997</v>
      </c>
      <c r="F200" s="202" t="s">
        <v>998</v>
      </c>
      <c r="G200" s="203" t="s">
        <v>743</v>
      </c>
      <c r="H200" s="204">
        <v>1</v>
      </c>
      <c r="I200" s="205"/>
      <c r="J200" s="206">
        <f t="shared" si="20"/>
        <v>0</v>
      </c>
      <c r="K200" s="202" t="s">
        <v>220</v>
      </c>
      <c r="L200" s="38"/>
      <c r="M200" s="207" t="s">
        <v>1</v>
      </c>
      <c r="N200" s="208" t="s">
        <v>42</v>
      </c>
      <c r="O200" s="70"/>
      <c r="P200" s="209">
        <f t="shared" si="21"/>
        <v>0</v>
      </c>
      <c r="Q200" s="209">
        <v>0</v>
      </c>
      <c r="R200" s="209">
        <f t="shared" si="22"/>
        <v>0</v>
      </c>
      <c r="S200" s="209">
        <v>0</v>
      </c>
      <c r="T200" s="210">
        <f t="shared" si="23"/>
        <v>0</v>
      </c>
      <c r="U200" s="33"/>
      <c r="V200" s="33"/>
      <c r="W200" s="33"/>
      <c r="X200" s="33"/>
      <c r="Y200" s="33"/>
      <c r="Z200" s="33"/>
      <c r="AA200" s="33"/>
      <c r="AB200" s="33"/>
      <c r="AC200" s="33"/>
      <c r="AD200" s="33"/>
      <c r="AE200" s="33"/>
      <c r="AR200" s="211" t="s">
        <v>204</v>
      </c>
      <c r="AT200" s="211" t="s">
        <v>162</v>
      </c>
      <c r="AU200" s="211" t="s">
        <v>84</v>
      </c>
      <c r="AY200" s="16" t="s">
        <v>161</v>
      </c>
      <c r="BE200" s="212">
        <f t="shared" si="24"/>
        <v>0</v>
      </c>
      <c r="BF200" s="212">
        <f t="shared" si="25"/>
        <v>0</v>
      </c>
      <c r="BG200" s="212">
        <f t="shared" si="26"/>
        <v>0</v>
      </c>
      <c r="BH200" s="212">
        <f t="shared" si="27"/>
        <v>0</v>
      </c>
      <c r="BI200" s="212">
        <f t="shared" si="28"/>
        <v>0</v>
      </c>
      <c r="BJ200" s="16" t="s">
        <v>84</v>
      </c>
      <c r="BK200" s="212">
        <f t="shared" si="29"/>
        <v>0</v>
      </c>
      <c r="BL200" s="16" t="s">
        <v>204</v>
      </c>
      <c r="BM200" s="211" t="s">
        <v>999</v>
      </c>
    </row>
    <row r="201" spans="1:65" s="2" customFormat="1" ht="24" customHeight="1">
      <c r="A201" s="33"/>
      <c r="B201" s="34"/>
      <c r="C201" s="200" t="s">
        <v>645</v>
      </c>
      <c r="D201" s="200" t="s">
        <v>162</v>
      </c>
      <c r="E201" s="201" t="s">
        <v>1000</v>
      </c>
      <c r="F201" s="202" t="s">
        <v>1001</v>
      </c>
      <c r="G201" s="203" t="s">
        <v>241</v>
      </c>
      <c r="H201" s="204">
        <v>200</v>
      </c>
      <c r="I201" s="205"/>
      <c r="J201" s="206">
        <f t="shared" si="20"/>
        <v>0</v>
      </c>
      <c r="K201" s="202" t="s">
        <v>220</v>
      </c>
      <c r="L201" s="38"/>
      <c r="M201" s="207" t="s">
        <v>1</v>
      </c>
      <c r="N201" s="208" t="s">
        <v>42</v>
      </c>
      <c r="O201" s="70"/>
      <c r="P201" s="209">
        <f t="shared" si="21"/>
        <v>0</v>
      </c>
      <c r="Q201" s="209">
        <v>0</v>
      </c>
      <c r="R201" s="209">
        <f t="shared" si="22"/>
        <v>0</v>
      </c>
      <c r="S201" s="209">
        <v>0</v>
      </c>
      <c r="T201" s="210">
        <f t="shared" si="23"/>
        <v>0</v>
      </c>
      <c r="U201" s="33"/>
      <c r="V201" s="33"/>
      <c r="W201" s="33"/>
      <c r="X201" s="33"/>
      <c r="Y201" s="33"/>
      <c r="Z201" s="33"/>
      <c r="AA201" s="33"/>
      <c r="AB201" s="33"/>
      <c r="AC201" s="33"/>
      <c r="AD201" s="33"/>
      <c r="AE201" s="33"/>
      <c r="AR201" s="211" t="s">
        <v>204</v>
      </c>
      <c r="AT201" s="211" t="s">
        <v>162</v>
      </c>
      <c r="AU201" s="211" t="s">
        <v>84</v>
      </c>
      <c r="AY201" s="16" t="s">
        <v>161</v>
      </c>
      <c r="BE201" s="212">
        <f t="shared" si="24"/>
        <v>0</v>
      </c>
      <c r="BF201" s="212">
        <f t="shared" si="25"/>
        <v>0</v>
      </c>
      <c r="BG201" s="212">
        <f t="shared" si="26"/>
        <v>0</v>
      </c>
      <c r="BH201" s="212">
        <f t="shared" si="27"/>
        <v>0</v>
      </c>
      <c r="BI201" s="212">
        <f t="shared" si="28"/>
        <v>0</v>
      </c>
      <c r="BJ201" s="16" t="s">
        <v>84</v>
      </c>
      <c r="BK201" s="212">
        <f t="shared" si="29"/>
        <v>0</v>
      </c>
      <c r="BL201" s="16" t="s">
        <v>204</v>
      </c>
      <c r="BM201" s="211" t="s">
        <v>1002</v>
      </c>
    </row>
    <row r="202" spans="2:63" s="11" customFormat="1" ht="25.95" customHeight="1">
      <c r="B202" s="186"/>
      <c r="C202" s="187"/>
      <c r="D202" s="188" t="s">
        <v>76</v>
      </c>
      <c r="E202" s="189" t="s">
        <v>1003</v>
      </c>
      <c r="F202" s="189" t="s">
        <v>1004</v>
      </c>
      <c r="G202" s="187"/>
      <c r="H202" s="187"/>
      <c r="I202" s="190"/>
      <c r="J202" s="191">
        <f>BK202</f>
        <v>0</v>
      </c>
      <c r="K202" s="187"/>
      <c r="L202" s="192"/>
      <c r="M202" s="193"/>
      <c r="N202" s="194"/>
      <c r="O202" s="194"/>
      <c r="P202" s="195">
        <f>SUM(P203:P217)</f>
        <v>0</v>
      </c>
      <c r="Q202" s="194"/>
      <c r="R202" s="195">
        <f>SUM(R203:R217)</f>
        <v>0</v>
      </c>
      <c r="S202" s="194"/>
      <c r="T202" s="196">
        <f>SUM(T203:T217)</f>
        <v>0</v>
      </c>
      <c r="AR202" s="197" t="s">
        <v>86</v>
      </c>
      <c r="AT202" s="198" t="s">
        <v>76</v>
      </c>
      <c r="AU202" s="198" t="s">
        <v>77</v>
      </c>
      <c r="AY202" s="197" t="s">
        <v>161</v>
      </c>
      <c r="BK202" s="199">
        <f>SUM(BK203:BK217)</f>
        <v>0</v>
      </c>
    </row>
    <row r="203" spans="1:65" s="2" customFormat="1" ht="16.5" customHeight="1">
      <c r="A203" s="33"/>
      <c r="B203" s="34"/>
      <c r="C203" s="200" t="s">
        <v>649</v>
      </c>
      <c r="D203" s="200" t="s">
        <v>162</v>
      </c>
      <c r="E203" s="201" t="s">
        <v>1005</v>
      </c>
      <c r="F203" s="202" t="s">
        <v>1006</v>
      </c>
      <c r="G203" s="203" t="s">
        <v>415</v>
      </c>
      <c r="H203" s="204">
        <v>1</v>
      </c>
      <c r="I203" s="205"/>
      <c r="J203" s="206">
        <f aca="true" t="shared" si="30" ref="J203:J217">ROUND(I203*H203,2)</f>
        <v>0</v>
      </c>
      <c r="K203" s="202" t="s">
        <v>220</v>
      </c>
      <c r="L203" s="38"/>
      <c r="M203" s="207" t="s">
        <v>1</v>
      </c>
      <c r="N203" s="208" t="s">
        <v>42</v>
      </c>
      <c r="O203" s="70"/>
      <c r="P203" s="209">
        <f aca="true" t="shared" si="31" ref="P203:P217">O203*H203</f>
        <v>0</v>
      </c>
      <c r="Q203" s="209">
        <v>0</v>
      </c>
      <c r="R203" s="209">
        <f aca="true" t="shared" si="32" ref="R203:R217">Q203*H203</f>
        <v>0</v>
      </c>
      <c r="S203" s="209">
        <v>0</v>
      </c>
      <c r="T203" s="210">
        <f aca="true" t="shared" si="33" ref="T203:T217">S203*H203</f>
        <v>0</v>
      </c>
      <c r="U203" s="33"/>
      <c r="V203" s="33"/>
      <c r="W203" s="33"/>
      <c r="X203" s="33"/>
      <c r="Y203" s="33"/>
      <c r="Z203" s="33"/>
      <c r="AA203" s="33"/>
      <c r="AB203" s="33"/>
      <c r="AC203" s="33"/>
      <c r="AD203" s="33"/>
      <c r="AE203" s="33"/>
      <c r="AR203" s="211" t="s">
        <v>204</v>
      </c>
      <c r="AT203" s="211" t="s">
        <v>162</v>
      </c>
      <c r="AU203" s="211" t="s">
        <v>84</v>
      </c>
      <c r="AY203" s="16" t="s">
        <v>161</v>
      </c>
      <c r="BE203" s="212">
        <f aca="true" t="shared" si="34" ref="BE203:BE217">IF(N203="základní",J203,0)</f>
        <v>0</v>
      </c>
      <c r="BF203" s="212">
        <f aca="true" t="shared" si="35" ref="BF203:BF217">IF(N203="snížená",J203,0)</f>
        <v>0</v>
      </c>
      <c r="BG203" s="212">
        <f aca="true" t="shared" si="36" ref="BG203:BG217">IF(N203="zákl. přenesená",J203,0)</f>
        <v>0</v>
      </c>
      <c r="BH203" s="212">
        <f aca="true" t="shared" si="37" ref="BH203:BH217">IF(N203="sníž. přenesená",J203,0)</f>
        <v>0</v>
      </c>
      <c r="BI203" s="212">
        <f aca="true" t="shared" si="38" ref="BI203:BI217">IF(N203="nulová",J203,0)</f>
        <v>0</v>
      </c>
      <c r="BJ203" s="16" t="s">
        <v>84</v>
      </c>
      <c r="BK203" s="212">
        <f aca="true" t="shared" si="39" ref="BK203:BK217">ROUND(I203*H203,2)</f>
        <v>0</v>
      </c>
      <c r="BL203" s="16" t="s">
        <v>204</v>
      </c>
      <c r="BM203" s="211" t="s">
        <v>1007</v>
      </c>
    </row>
    <row r="204" spans="1:65" s="2" customFormat="1" ht="16.5" customHeight="1">
      <c r="A204" s="33"/>
      <c r="B204" s="34"/>
      <c r="C204" s="200" t="s">
        <v>653</v>
      </c>
      <c r="D204" s="200" t="s">
        <v>162</v>
      </c>
      <c r="E204" s="201" t="s">
        <v>1008</v>
      </c>
      <c r="F204" s="202" t="s">
        <v>1009</v>
      </c>
      <c r="G204" s="203" t="s">
        <v>415</v>
      </c>
      <c r="H204" s="204">
        <v>4</v>
      </c>
      <c r="I204" s="205"/>
      <c r="J204" s="206">
        <f t="shared" si="30"/>
        <v>0</v>
      </c>
      <c r="K204" s="202" t="s">
        <v>220</v>
      </c>
      <c r="L204" s="38"/>
      <c r="M204" s="207" t="s">
        <v>1</v>
      </c>
      <c r="N204" s="208" t="s">
        <v>42</v>
      </c>
      <c r="O204" s="70"/>
      <c r="P204" s="209">
        <f t="shared" si="31"/>
        <v>0</v>
      </c>
      <c r="Q204" s="209">
        <v>0</v>
      </c>
      <c r="R204" s="209">
        <f t="shared" si="32"/>
        <v>0</v>
      </c>
      <c r="S204" s="209">
        <v>0</v>
      </c>
      <c r="T204" s="210">
        <f t="shared" si="33"/>
        <v>0</v>
      </c>
      <c r="U204" s="33"/>
      <c r="V204" s="33"/>
      <c r="W204" s="33"/>
      <c r="X204" s="33"/>
      <c r="Y204" s="33"/>
      <c r="Z204" s="33"/>
      <c r="AA204" s="33"/>
      <c r="AB204" s="33"/>
      <c r="AC204" s="33"/>
      <c r="AD204" s="33"/>
      <c r="AE204" s="33"/>
      <c r="AR204" s="211" t="s">
        <v>204</v>
      </c>
      <c r="AT204" s="211" t="s">
        <v>162</v>
      </c>
      <c r="AU204" s="211" t="s">
        <v>84</v>
      </c>
      <c r="AY204" s="16" t="s">
        <v>161</v>
      </c>
      <c r="BE204" s="212">
        <f t="shared" si="34"/>
        <v>0</v>
      </c>
      <c r="BF204" s="212">
        <f t="shared" si="35"/>
        <v>0</v>
      </c>
      <c r="BG204" s="212">
        <f t="shared" si="36"/>
        <v>0</v>
      </c>
      <c r="BH204" s="212">
        <f t="shared" si="37"/>
        <v>0</v>
      </c>
      <c r="BI204" s="212">
        <f t="shared" si="38"/>
        <v>0</v>
      </c>
      <c r="BJ204" s="16" t="s">
        <v>84</v>
      </c>
      <c r="BK204" s="212">
        <f t="shared" si="39"/>
        <v>0</v>
      </c>
      <c r="BL204" s="16" t="s">
        <v>204</v>
      </c>
      <c r="BM204" s="211" t="s">
        <v>1010</v>
      </c>
    </row>
    <row r="205" spans="1:65" s="2" customFormat="1" ht="16.5" customHeight="1">
      <c r="A205" s="33"/>
      <c r="B205" s="34"/>
      <c r="C205" s="200" t="s">
        <v>657</v>
      </c>
      <c r="D205" s="200" t="s">
        <v>162</v>
      </c>
      <c r="E205" s="201" t="s">
        <v>1011</v>
      </c>
      <c r="F205" s="202" t="s">
        <v>1012</v>
      </c>
      <c r="G205" s="203" t="s">
        <v>415</v>
      </c>
      <c r="H205" s="204">
        <v>3</v>
      </c>
      <c r="I205" s="205"/>
      <c r="J205" s="206">
        <f t="shared" si="30"/>
        <v>0</v>
      </c>
      <c r="K205" s="202" t="s">
        <v>220</v>
      </c>
      <c r="L205" s="38"/>
      <c r="M205" s="207" t="s">
        <v>1</v>
      </c>
      <c r="N205" s="208" t="s">
        <v>42</v>
      </c>
      <c r="O205" s="70"/>
      <c r="P205" s="209">
        <f t="shared" si="31"/>
        <v>0</v>
      </c>
      <c r="Q205" s="209">
        <v>0</v>
      </c>
      <c r="R205" s="209">
        <f t="shared" si="32"/>
        <v>0</v>
      </c>
      <c r="S205" s="209">
        <v>0</v>
      </c>
      <c r="T205" s="210">
        <f t="shared" si="33"/>
        <v>0</v>
      </c>
      <c r="U205" s="33"/>
      <c r="V205" s="33"/>
      <c r="W205" s="33"/>
      <c r="X205" s="33"/>
      <c r="Y205" s="33"/>
      <c r="Z205" s="33"/>
      <c r="AA205" s="33"/>
      <c r="AB205" s="33"/>
      <c r="AC205" s="33"/>
      <c r="AD205" s="33"/>
      <c r="AE205" s="33"/>
      <c r="AR205" s="211" t="s">
        <v>204</v>
      </c>
      <c r="AT205" s="211" t="s">
        <v>162</v>
      </c>
      <c r="AU205" s="211" t="s">
        <v>84</v>
      </c>
      <c r="AY205" s="16" t="s">
        <v>161</v>
      </c>
      <c r="BE205" s="212">
        <f t="shared" si="34"/>
        <v>0</v>
      </c>
      <c r="BF205" s="212">
        <f t="shared" si="35"/>
        <v>0</v>
      </c>
      <c r="BG205" s="212">
        <f t="shared" si="36"/>
        <v>0</v>
      </c>
      <c r="BH205" s="212">
        <f t="shared" si="37"/>
        <v>0</v>
      </c>
      <c r="BI205" s="212">
        <f t="shared" si="38"/>
        <v>0</v>
      </c>
      <c r="BJ205" s="16" t="s">
        <v>84</v>
      </c>
      <c r="BK205" s="212">
        <f t="shared" si="39"/>
        <v>0</v>
      </c>
      <c r="BL205" s="16" t="s">
        <v>204</v>
      </c>
      <c r="BM205" s="211" t="s">
        <v>1013</v>
      </c>
    </row>
    <row r="206" spans="1:65" s="2" customFormat="1" ht="16.5" customHeight="1">
      <c r="A206" s="33"/>
      <c r="B206" s="34"/>
      <c r="C206" s="200" t="s">
        <v>663</v>
      </c>
      <c r="D206" s="200" t="s">
        <v>162</v>
      </c>
      <c r="E206" s="201" t="s">
        <v>1014</v>
      </c>
      <c r="F206" s="202" t="s">
        <v>1015</v>
      </c>
      <c r="G206" s="203" t="s">
        <v>415</v>
      </c>
      <c r="H206" s="204">
        <v>12</v>
      </c>
      <c r="I206" s="205"/>
      <c r="J206" s="206">
        <f t="shared" si="30"/>
        <v>0</v>
      </c>
      <c r="K206" s="202" t="s">
        <v>220</v>
      </c>
      <c r="L206" s="38"/>
      <c r="M206" s="207" t="s">
        <v>1</v>
      </c>
      <c r="N206" s="208" t="s">
        <v>42</v>
      </c>
      <c r="O206" s="70"/>
      <c r="P206" s="209">
        <f t="shared" si="31"/>
        <v>0</v>
      </c>
      <c r="Q206" s="209">
        <v>0</v>
      </c>
      <c r="R206" s="209">
        <f t="shared" si="32"/>
        <v>0</v>
      </c>
      <c r="S206" s="209">
        <v>0</v>
      </c>
      <c r="T206" s="210">
        <f t="shared" si="33"/>
        <v>0</v>
      </c>
      <c r="U206" s="33"/>
      <c r="V206" s="33"/>
      <c r="W206" s="33"/>
      <c r="X206" s="33"/>
      <c r="Y206" s="33"/>
      <c r="Z206" s="33"/>
      <c r="AA206" s="33"/>
      <c r="AB206" s="33"/>
      <c r="AC206" s="33"/>
      <c r="AD206" s="33"/>
      <c r="AE206" s="33"/>
      <c r="AR206" s="211" t="s">
        <v>204</v>
      </c>
      <c r="AT206" s="211" t="s">
        <v>162</v>
      </c>
      <c r="AU206" s="211" t="s">
        <v>84</v>
      </c>
      <c r="AY206" s="16" t="s">
        <v>161</v>
      </c>
      <c r="BE206" s="212">
        <f t="shared" si="34"/>
        <v>0</v>
      </c>
      <c r="BF206" s="212">
        <f t="shared" si="35"/>
        <v>0</v>
      </c>
      <c r="BG206" s="212">
        <f t="shared" si="36"/>
        <v>0</v>
      </c>
      <c r="BH206" s="212">
        <f t="shared" si="37"/>
        <v>0</v>
      </c>
      <c r="BI206" s="212">
        <f t="shared" si="38"/>
        <v>0</v>
      </c>
      <c r="BJ206" s="16" t="s">
        <v>84</v>
      </c>
      <c r="BK206" s="212">
        <f t="shared" si="39"/>
        <v>0</v>
      </c>
      <c r="BL206" s="16" t="s">
        <v>204</v>
      </c>
      <c r="BM206" s="211" t="s">
        <v>1016</v>
      </c>
    </row>
    <row r="207" spans="1:65" s="2" customFormat="1" ht="16.5" customHeight="1">
      <c r="A207" s="33"/>
      <c r="B207" s="34"/>
      <c r="C207" s="200" t="s">
        <v>1017</v>
      </c>
      <c r="D207" s="200" t="s">
        <v>162</v>
      </c>
      <c r="E207" s="201" t="s">
        <v>1018</v>
      </c>
      <c r="F207" s="202" t="s">
        <v>1019</v>
      </c>
      <c r="G207" s="203" t="s">
        <v>415</v>
      </c>
      <c r="H207" s="204">
        <v>1</v>
      </c>
      <c r="I207" s="205"/>
      <c r="J207" s="206">
        <f t="shared" si="30"/>
        <v>0</v>
      </c>
      <c r="K207" s="202" t="s">
        <v>220</v>
      </c>
      <c r="L207" s="38"/>
      <c r="M207" s="207" t="s">
        <v>1</v>
      </c>
      <c r="N207" s="208" t="s">
        <v>42</v>
      </c>
      <c r="O207" s="70"/>
      <c r="P207" s="209">
        <f t="shared" si="31"/>
        <v>0</v>
      </c>
      <c r="Q207" s="209">
        <v>0</v>
      </c>
      <c r="R207" s="209">
        <f t="shared" si="32"/>
        <v>0</v>
      </c>
      <c r="S207" s="209">
        <v>0</v>
      </c>
      <c r="T207" s="210">
        <f t="shared" si="33"/>
        <v>0</v>
      </c>
      <c r="U207" s="33"/>
      <c r="V207" s="33"/>
      <c r="W207" s="33"/>
      <c r="X207" s="33"/>
      <c r="Y207" s="33"/>
      <c r="Z207" s="33"/>
      <c r="AA207" s="33"/>
      <c r="AB207" s="33"/>
      <c r="AC207" s="33"/>
      <c r="AD207" s="33"/>
      <c r="AE207" s="33"/>
      <c r="AR207" s="211" t="s">
        <v>204</v>
      </c>
      <c r="AT207" s="211" t="s">
        <v>162</v>
      </c>
      <c r="AU207" s="211" t="s">
        <v>84</v>
      </c>
      <c r="AY207" s="16" t="s">
        <v>161</v>
      </c>
      <c r="BE207" s="212">
        <f t="shared" si="34"/>
        <v>0</v>
      </c>
      <c r="BF207" s="212">
        <f t="shared" si="35"/>
        <v>0</v>
      </c>
      <c r="BG207" s="212">
        <f t="shared" si="36"/>
        <v>0</v>
      </c>
      <c r="BH207" s="212">
        <f t="shared" si="37"/>
        <v>0</v>
      </c>
      <c r="BI207" s="212">
        <f t="shared" si="38"/>
        <v>0</v>
      </c>
      <c r="BJ207" s="16" t="s">
        <v>84</v>
      </c>
      <c r="BK207" s="212">
        <f t="shared" si="39"/>
        <v>0</v>
      </c>
      <c r="BL207" s="16" t="s">
        <v>204</v>
      </c>
      <c r="BM207" s="211" t="s">
        <v>1020</v>
      </c>
    </row>
    <row r="208" spans="1:65" s="2" customFormat="1" ht="16.5" customHeight="1">
      <c r="A208" s="33"/>
      <c r="B208" s="34"/>
      <c r="C208" s="200" t="s">
        <v>1021</v>
      </c>
      <c r="D208" s="200" t="s">
        <v>162</v>
      </c>
      <c r="E208" s="201" t="s">
        <v>1022</v>
      </c>
      <c r="F208" s="202" t="s">
        <v>1023</v>
      </c>
      <c r="G208" s="203" t="s">
        <v>415</v>
      </c>
      <c r="H208" s="204">
        <v>9</v>
      </c>
      <c r="I208" s="205"/>
      <c r="J208" s="206">
        <f t="shared" si="30"/>
        <v>0</v>
      </c>
      <c r="K208" s="202" t="s">
        <v>220</v>
      </c>
      <c r="L208" s="38"/>
      <c r="M208" s="207" t="s">
        <v>1</v>
      </c>
      <c r="N208" s="208" t="s">
        <v>42</v>
      </c>
      <c r="O208" s="70"/>
      <c r="P208" s="209">
        <f t="shared" si="31"/>
        <v>0</v>
      </c>
      <c r="Q208" s="209">
        <v>0</v>
      </c>
      <c r="R208" s="209">
        <f t="shared" si="32"/>
        <v>0</v>
      </c>
      <c r="S208" s="209">
        <v>0</v>
      </c>
      <c r="T208" s="210">
        <f t="shared" si="33"/>
        <v>0</v>
      </c>
      <c r="U208" s="33"/>
      <c r="V208" s="33"/>
      <c r="W208" s="33"/>
      <c r="X208" s="33"/>
      <c r="Y208" s="33"/>
      <c r="Z208" s="33"/>
      <c r="AA208" s="33"/>
      <c r="AB208" s="33"/>
      <c r="AC208" s="33"/>
      <c r="AD208" s="33"/>
      <c r="AE208" s="33"/>
      <c r="AR208" s="211" t="s">
        <v>204</v>
      </c>
      <c r="AT208" s="211" t="s">
        <v>162</v>
      </c>
      <c r="AU208" s="211" t="s">
        <v>84</v>
      </c>
      <c r="AY208" s="16" t="s">
        <v>161</v>
      </c>
      <c r="BE208" s="212">
        <f t="shared" si="34"/>
        <v>0</v>
      </c>
      <c r="BF208" s="212">
        <f t="shared" si="35"/>
        <v>0</v>
      </c>
      <c r="BG208" s="212">
        <f t="shared" si="36"/>
        <v>0</v>
      </c>
      <c r="BH208" s="212">
        <f t="shared" si="37"/>
        <v>0</v>
      </c>
      <c r="BI208" s="212">
        <f t="shared" si="38"/>
        <v>0</v>
      </c>
      <c r="BJ208" s="16" t="s">
        <v>84</v>
      </c>
      <c r="BK208" s="212">
        <f t="shared" si="39"/>
        <v>0</v>
      </c>
      <c r="BL208" s="16" t="s">
        <v>204</v>
      </c>
      <c r="BM208" s="211" t="s">
        <v>1024</v>
      </c>
    </row>
    <row r="209" spans="1:65" s="2" customFormat="1" ht="16.5" customHeight="1">
      <c r="A209" s="33"/>
      <c r="B209" s="34"/>
      <c r="C209" s="200" t="s">
        <v>1025</v>
      </c>
      <c r="D209" s="200" t="s">
        <v>162</v>
      </c>
      <c r="E209" s="201" t="s">
        <v>1026</v>
      </c>
      <c r="F209" s="202" t="s">
        <v>1027</v>
      </c>
      <c r="G209" s="203" t="s">
        <v>415</v>
      </c>
      <c r="H209" s="204">
        <v>1</v>
      </c>
      <c r="I209" s="205"/>
      <c r="J209" s="206">
        <f t="shared" si="30"/>
        <v>0</v>
      </c>
      <c r="K209" s="202" t="s">
        <v>220</v>
      </c>
      <c r="L209" s="38"/>
      <c r="M209" s="207" t="s">
        <v>1</v>
      </c>
      <c r="N209" s="208" t="s">
        <v>42</v>
      </c>
      <c r="O209" s="70"/>
      <c r="P209" s="209">
        <f t="shared" si="31"/>
        <v>0</v>
      </c>
      <c r="Q209" s="209">
        <v>0</v>
      </c>
      <c r="R209" s="209">
        <f t="shared" si="32"/>
        <v>0</v>
      </c>
      <c r="S209" s="209">
        <v>0</v>
      </c>
      <c r="T209" s="210">
        <f t="shared" si="33"/>
        <v>0</v>
      </c>
      <c r="U209" s="33"/>
      <c r="V209" s="33"/>
      <c r="W209" s="33"/>
      <c r="X209" s="33"/>
      <c r="Y209" s="33"/>
      <c r="Z209" s="33"/>
      <c r="AA209" s="33"/>
      <c r="AB209" s="33"/>
      <c r="AC209" s="33"/>
      <c r="AD209" s="33"/>
      <c r="AE209" s="33"/>
      <c r="AR209" s="211" t="s">
        <v>204</v>
      </c>
      <c r="AT209" s="211" t="s">
        <v>162</v>
      </c>
      <c r="AU209" s="211" t="s">
        <v>84</v>
      </c>
      <c r="AY209" s="16" t="s">
        <v>161</v>
      </c>
      <c r="BE209" s="212">
        <f t="shared" si="34"/>
        <v>0</v>
      </c>
      <c r="BF209" s="212">
        <f t="shared" si="35"/>
        <v>0</v>
      </c>
      <c r="BG209" s="212">
        <f t="shared" si="36"/>
        <v>0</v>
      </c>
      <c r="BH209" s="212">
        <f t="shared" si="37"/>
        <v>0</v>
      </c>
      <c r="BI209" s="212">
        <f t="shared" si="38"/>
        <v>0</v>
      </c>
      <c r="BJ209" s="16" t="s">
        <v>84</v>
      </c>
      <c r="BK209" s="212">
        <f t="shared" si="39"/>
        <v>0</v>
      </c>
      <c r="BL209" s="16" t="s">
        <v>204</v>
      </c>
      <c r="BM209" s="211" t="s">
        <v>1028</v>
      </c>
    </row>
    <row r="210" spans="1:65" s="2" customFormat="1" ht="16.5" customHeight="1">
      <c r="A210" s="33"/>
      <c r="B210" s="34"/>
      <c r="C210" s="200" t="s">
        <v>1029</v>
      </c>
      <c r="D210" s="200" t="s">
        <v>162</v>
      </c>
      <c r="E210" s="201" t="s">
        <v>1030</v>
      </c>
      <c r="F210" s="202" t="s">
        <v>1031</v>
      </c>
      <c r="G210" s="203" t="s">
        <v>415</v>
      </c>
      <c r="H210" s="204">
        <v>1</v>
      </c>
      <c r="I210" s="205"/>
      <c r="J210" s="206">
        <f t="shared" si="30"/>
        <v>0</v>
      </c>
      <c r="K210" s="202" t="s">
        <v>220</v>
      </c>
      <c r="L210" s="38"/>
      <c r="M210" s="207" t="s">
        <v>1</v>
      </c>
      <c r="N210" s="208" t="s">
        <v>42</v>
      </c>
      <c r="O210" s="70"/>
      <c r="P210" s="209">
        <f t="shared" si="31"/>
        <v>0</v>
      </c>
      <c r="Q210" s="209">
        <v>0</v>
      </c>
      <c r="R210" s="209">
        <f t="shared" si="32"/>
        <v>0</v>
      </c>
      <c r="S210" s="209">
        <v>0</v>
      </c>
      <c r="T210" s="210">
        <f t="shared" si="33"/>
        <v>0</v>
      </c>
      <c r="U210" s="33"/>
      <c r="V210" s="33"/>
      <c r="W210" s="33"/>
      <c r="X210" s="33"/>
      <c r="Y210" s="33"/>
      <c r="Z210" s="33"/>
      <c r="AA210" s="33"/>
      <c r="AB210" s="33"/>
      <c r="AC210" s="33"/>
      <c r="AD210" s="33"/>
      <c r="AE210" s="33"/>
      <c r="AR210" s="211" t="s">
        <v>204</v>
      </c>
      <c r="AT210" s="211" t="s">
        <v>162</v>
      </c>
      <c r="AU210" s="211" t="s">
        <v>84</v>
      </c>
      <c r="AY210" s="16" t="s">
        <v>161</v>
      </c>
      <c r="BE210" s="212">
        <f t="shared" si="34"/>
        <v>0</v>
      </c>
      <c r="BF210" s="212">
        <f t="shared" si="35"/>
        <v>0</v>
      </c>
      <c r="BG210" s="212">
        <f t="shared" si="36"/>
        <v>0</v>
      </c>
      <c r="BH210" s="212">
        <f t="shared" si="37"/>
        <v>0</v>
      </c>
      <c r="BI210" s="212">
        <f t="shared" si="38"/>
        <v>0</v>
      </c>
      <c r="BJ210" s="16" t="s">
        <v>84</v>
      </c>
      <c r="BK210" s="212">
        <f t="shared" si="39"/>
        <v>0</v>
      </c>
      <c r="BL210" s="16" t="s">
        <v>204</v>
      </c>
      <c r="BM210" s="211" t="s">
        <v>1032</v>
      </c>
    </row>
    <row r="211" spans="1:65" s="2" customFormat="1" ht="16.5" customHeight="1">
      <c r="A211" s="33"/>
      <c r="B211" s="34"/>
      <c r="C211" s="200" t="s">
        <v>1033</v>
      </c>
      <c r="D211" s="200" t="s">
        <v>162</v>
      </c>
      <c r="E211" s="201" t="s">
        <v>1034</v>
      </c>
      <c r="F211" s="202" t="s">
        <v>1035</v>
      </c>
      <c r="G211" s="203" t="s">
        <v>415</v>
      </c>
      <c r="H211" s="204">
        <v>1</v>
      </c>
      <c r="I211" s="205"/>
      <c r="J211" s="206">
        <f t="shared" si="30"/>
        <v>0</v>
      </c>
      <c r="K211" s="202" t="s">
        <v>220</v>
      </c>
      <c r="L211" s="38"/>
      <c r="M211" s="207" t="s">
        <v>1</v>
      </c>
      <c r="N211" s="208" t="s">
        <v>42</v>
      </c>
      <c r="O211" s="70"/>
      <c r="P211" s="209">
        <f t="shared" si="31"/>
        <v>0</v>
      </c>
      <c r="Q211" s="209">
        <v>0</v>
      </c>
      <c r="R211" s="209">
        <f t="shared" si="32"/>
        <v>0</v>
      </c>
      <c r="S211" s="209">
        <v>0</v>
      </c>
      <c r="T211" s="210">
        <f t="shared" si="33"/>
        <v>0</v>
      </c>
      <c r="U211" s="33"/>
      <c r="V211" s="33"/>
      <c r="W211" s="33"/>
      <c r="X211" s="33"/>
      <c r="Y211" s="33"/>
      <c r="Z211" s="33"/>
      <c r="AA211" s="33"/>
      <c r="AB211" s="33"/>
      <c r="AC211" s="33"/>
      <c r="AD211" s="33"/>
      <c r="AE211" s="33"/>
      <c r="AR211" s="211" t="s">
        <v>204</v>
      </c>
      <c r="AT211" s="211" t="s">
        <v>162</v>
      </c>
      <c r="AU211" s="211" t="s">
        <v>84</v>
      </c>
      <c r="AY211" s="16" t="s">
        <v>161</v>
      </c>
      <c r="BE211" s="212">
        <f t="shared" si="34"/>
        <v>0</v>
      </c>
      <c r="BF211" s="212">
        <f t="shared" si="35"/>
        <v>0</v>
      </c>
      <c r="BG211" s="212">
        <f t="shared" si="36"/>
        <v>0</v>
      </c>
      <c r="BH211" s="212">
        <f t="shared" si="37"/>
        <v>0</v>
      </c>
      <c r="BI211" s="212">
        <f t="shared" si="38"/>
        <v>0</v>
      </c>
      <c r="BJ211" s="16" t="s">
        <v>84</v>
      </c>
      <c r="BK211" s="212">
        <f t="shared" si="39"/>
        <v>0</v>
      </c>
      <c r="BL211" s="16" t="s">
        <v>204</v>
      </c>
      <c r="BM211" s="211" t="s">
        <v>1036</v>
      </c>
    </row>
    <row r="212" spans="1:65" s="2" customFormat="1" ht="16.5" customHeight="1">
      <c r="A212" s="33"/>
      <c r="B212" s="34"/>
      <c r="C212" s="200" t="s">
        <v>1037</v>
      </c>
      <c r="D212" s="200" t="s">
        <v>162</v>
      </c>
      <c r="E212" s="201" t="s">
        <v>1038</v>
      </c>
      <c r="F212" s="202" t="s">
        <v>1039</v>
      </c>
      <c r="G212" s="203" t="s">
        <v>415</v>
      </c>
      <c r="H212" s="204">
        <v>2</v>
      </c>
      <c r="I212" s="205"/>
      <c r="J212" s="206">
        <f t="shared" si="30"/>
        <v>0</v>
      </c>
      <c r="K212" s="202" t="s">
        <v>220</v>
      </c>
      <c r="L212" s="38"/>
      <c r="M212" s="207" t="s">
        <v>1</v>
      </c>
      <c r="N212" s="208" t="s">
        <v>42</v>
      </c>
      <c r="O212" s="70"/>
      <c r="P212" s="209">
        <f t="shared" si="31"/>
        <v>0</v>
      </c>
      <c r="Q212" s="209">
        <v>0</v>
      </c>
      <c r="R212" s="209">
        <f t="shared" si="32"/>
        <v>0</v>
      </c>
      <c r="S212" s="209">
        <v>0</v>
      </c>
      <c r="T212" s="210">
        <f t="shared" si="33"/>
        <v>0</v>
      </c>
      <c r="U212" s="33"/>
      <c r="V212" s="33"/>
      <c r="W212" s="33"/>
      <c r="X212" s="33"/>
      <c r="Y212" s="33"/>
      <c r="Z212" s="33"/>
      <c r="AA212" s="33"/>
      <c r="AB212" s="33"/>
      <c r="AC212" s="33"/>
      <c r="AD212" s="33"/>
      <c r="AE212" s="33"/>
      <c r="AR212" s="211" t="s">
        <v>204</v>
      </c>
      <c r="AT212" s="211" t="s">
        <v>162</v>
      </c>
      <c r="AU212" s="211" t="s">
        <v>84</v>
      </c>
      <c r="AY212" s="16" t="s">
        <v>161</v>
      </c>
      <c r="BE212" s="212">
        <f t="shared" si="34"/>
        <v>0</v>
      </c>
      <c r="BF212" s="212">
        <f t="shared" si="35"/>
        <v>0</v>
      </c>
      <c r="BG212" s="212">
        <f t="shared" si="36"/>
        <v>0</v>
      </c>
      <c r="BH212" s="212">
        <f t="shared" si="37"/>
        <v>0</v>
      </c>
      <c r="BI212" s="212">
        <f t="shared" si="38"/>
        <v>0</v>
      </c>
      <c r="BJ212" s="16" t="s">
        <v>84</v>
      </c>
      <c r="BK212" s="212">
        <f t="shared" si="39"/>
        <v>0</v>
      </c>
      <c r="BL212" s="16" t="s">
        <v>204</v>
      </c>
      <c r="BM212" s="211" t="s">
        <v>1040</v>
      </c>
    </row>
    <row r="213" spans="1:65" s="2" customFormat="1" ht="16.5" customHeight="1">
      <c r="A213" s="33"/>
      <c r="B213" s="34"/>
      <c r="C213" s="200" t="s">
        <v>1041</v>
      </c>
      <c r="D213" s="200" t="s">
        <v>162</v>
      </c>
      <c r="E213" s="201" t="s">
        <v>1042</v>
      </c>
      <c r="F213" s="202" t="s">
        <v>1043</v>
      </c>
      <c r="G213" s="203" t="s">
        <v>415</v>
      </c>
      <c r="H213" s="204">
        <v>2</v>
      </c>
      <c r="I213" s="205"/>
      <c r="J213" s="206">
        <f t="shared" si="30"/>
        <v>0</v>
      </c>
      <c r="K213" s="202" t="s">
        <v>220</v>
      </c>
      <c r="L213" s="38"/>
      <c r="M213" s="207" t="s">
        <v>1</v>
      </c>
      <c r="N213" s="208" t="s">
        <v>42</v>
      </c>
      <c r="O213" s="70"/>
      <c r="P213" s="209">
        <f t="shared" si="31"/>
        <v>0</v>
      </c>
      <c r="Q213" s="209">
        <v>0</v>
      </c>
      <c r="R213" s="209">
        <f t="shared" si="32"/>
        <v>0</v>
      </c>
      <c r="S213" s="209">
        <v>0</v>
      </c>
      <c r="T213" s="210">
        <f t="shared" si="33"/>
        <v>0</v>
      </c>
      <c r="U213" s="33"/>
      <c r="V213" s="33"/>
      <c r="W213" s="33"/>
      <c r="X213" s="33"/>
      <c r="Y213" s="33"/>
      <c r="Z213" s="33"/>
      <c r="AA213" s="33"/>
      <c r="AB213" s="33"/>
      <c r="AC213" s="33"/>
      <c r="AD213" s="33"/>
      <c r="AE213" s="33"/>
      <c r="AR213" s="211" t="s">
        <v>204</v>
      </c>
      <c r="AT213" s="211" t="s">
        <v>162</v>
      </c>
      <c r="AU213" s="211" t="s">
        <v>84</v>
      </c>
      <c r="AY213" s="16" t="s">
        <v>161</v>
      </c>
      <c r="BE213" s="212">
        <f t="shared" si="34"/>
        <v>0</v>
      </c>
      <c r="BF213" s="212">
        <f t="shared" si="35"/>
        <v>0</v>
      </c>
      <c r="BG213" s="212">
        <f t="shared" si="36"/>
        <v>0</v>
      </c>
      <c r="BH213" s="212">
        <f t="shared" si="37"/>
        <v>0</v>
      </c>
      <c r="BI213" s="212">
        <f t="shared" si="38"/>
        <v>0</v>
      </c>
      <c r="BJ213" s="16" t="s">
        <v>84</v>
      </c>
      <c r="BK213" s="212">
        <f t="shared" si="39"/>
        <v>0</v>
      </c>
      <c r="BL213" s="16" t="s">
        <v>204</v>
      </c>
      <c r="BM213" s="211" t="s">
        <v>1044</v>
      </c>
    </row>
    <row r="214" spans="1:65" s="2" customFormat="1" ht="16.5" customHeight="1">
      <c r="A214" s="33"/>
      <c r="B214" s="34"/>
      <c r="C214" s="200" t="s">
        <v>1045</v>
      </c>
      <c r="D214" s="200" t="s">
        <v>162</v>
      </c>
      <c r="E214" s="201" t="s">
        <v>1046</v>
      </c>
      <c r="F214" s="202" t="s">
        <v>1047</v>
      </c>
      <c r="G214" s="203" t="s">
        <v>415</v>
      </c>
      <c r="H214" s="204">
        <v>1</v>
      </c>
      <c r="I214" s="205"/>
      <c r="J214" s="206">
        <f t="shared" si="30"/>
        <v>0</v>
      </c>
      <c r="K214" s="202" t="s">
        <v>220</v>
      </c>
      <c r="L214" s="38"/>
      <c r="M214" s="207" t="s">
        <v>1</v>
      </c>
      <c r="N214" s="208" t="s">
        <v>42</v>
      </c>
      <c r="O214" s="70"/>
      <c r="P214" s="209">
        <f t="shared" si="31"/>
        <v>0</v>
      </c>
      <c r="Q214" s="209">
        <v>0</v>
      </c>
      <c r="R214" s="209">
        <f t="shared" si="32"/>
        <v>0</v>
      </c>
      <c r="S214" s="209">
        <v>0</v>
      </c>
      <c r="T214" s="210">
        <f t="shared" si="33"/>
        <v>0</v>
      </c>
      <c r="U214" s="33"/>
      <c r="V214" s="33"/>
      <c r="W214" s="33"/>
      <c r="X214" s="33"/>
      <c r="Y214" s="33"/>
      <c r="Z214" s="33"/>
      <c r="AA214" s="33"/>
      <c r="AB214" s="33"/>
      <c r="AC214" s="33"/>
      <c r="AD214" s="33"/>
      <c r="AE214" s="33"/>
      <c r="AR214" s="211" t="s">
        <v>204</v>
      </c>
      <c r="AT214" s="211" t="s">
        <v>162</v>
      </c>
      <c r="AU214" s="211" t="s">
        <v>84</v>
      </c>
      <c r="AY214" s="16" t="s">
        <v>161</v>
      </c>
      <c r="BE214" s="212">
        <f t="shared" si="34"/>
        <v>0</v>
      </c>
      <c r="BF214" s="212">
        <f t="shared" si="35"/>
        <v>0</v>
      </c>
      <c r="BG214" s="212">
        <f t="shared" si="36"/>
        <v>0</v>
      </c>
      <c r="BH214" s="212">
        <f t="shared" si="37"/>
        <v>0</v>
      </c>
      <c r="BI214" s="212">
        <f t="shared" si="38"/>
        <v>0</v>
      </c>
      <c r="BJ214" s="16" t="s">
        <v>84</v>
      </c>
      <c r="BK214" s="212">
        <f t="shared" si="39"/>
        <v>0</v>
      </c>
      <c r="BL214" s="16" t="s">
        <v>204</v>
      </c>
      <c r="BM214" s="211" t="s">
        <v>1048</v>
      </c>
    </row>
    <row r="215" spans="1:65" s="2" customFormat="1" ht="16.5" customHeight="1">
      <c r="A215" s="33"/>
      <c r="B215" s="34"/>
      <c r="C215" s="200" t="s">
        <v>1049</v>
      </c>
      <c r="D215" s="200" t="s">
        <v>162</v>
      </c>
      <c r="E215" s="201" t="s">
        <v>1050</v>
      </c>
      <c r="F215" s="202" t="s">
        <v>1051</v>
      </c>
      <c r="G215" s="203" t="s">
        <v>415</v>
      </c>
      <c r="H215" s="204">
        <v>1</v>
      </c>
      <c r="I215" s="205"/>
      <c r="J215" s="206">
        <f t="shared" si="30"/>
        <v>0</v>
      </c>
      <c r="K215" s="202" t="s">
        <v>220</v>
      </c>
      <c r="L215" s="38"/>
      <c r="M215" s="207" t="s">
        <v>1</v>
      </c>
      <c r="N215" s="208" t="s">
        <v>42</v>
      </c>
      <c r="O215" s="70"/>
      <c r="P215" s="209">
        <f t="shared" si="31"/>
        <v>0</v>
      </c>
      <c r="Q215" s="209">
        <v>0</v>
      </c>
      <c r="R215" s="209">
        <f t="shared" si="32"/>
        <v>0</v>
      </c>
      <c r="S215" s="209">
        <v>0</v>
      </c>
      <c r="T215" s="210">
        <f t="shared" si="33"/>
        <v>0</v>
      </c>
      <c r="U215" s="33"/>
      <c r="V215" s="33"/>
      <c r="W215" s="33"/>
      <c r="X215" s="33"/>
      <c r="Y215" s="33"/>
      <c r="Z215" s="33"/>
      <c r="AA215" s="33"/>
      <c r="AB215" s="33"/>
      <c r="AC215" s="33"/>
      <c r="AD215" s="33"/>
      <c r="AE215" s="33"/>
      <c r="AR215" s="211" t="s">
        <v>204</v>
      </c>
      <c r="AT215" s="211" t="s">
        <v>162</v>
      </c>
      <c r="AU215" s="211" t="s">
        <v>84</v>
      </c>
      <c r="AY215" s="16" t="s">
        <v>161</v>
      </c>
      <c r="BE215" s="212">
        <f t="shared" si="34"/>
        <v>0</v>
      </c>
      <c r="BF215" s="212">
        <f t="shared" si="35"/>
        <v>0</v>
      </c>
      <c r="BG215" s="212">
        <f t="shared" si="36"/>
        <v>0</v>
      </c>
      <c r="BH215" s="212">
        <f t="shared" si="37"/>
        <v>0</v>
      </c>
      <c r="BI215" s="212">
        <f t="shared" si="38"/>
        <v>0</v>
      </c>
      <c r="BJ215" s="16" t="s">
        <v>84</v>
      </c>
      <c r="BK215" s="212">
        <f t="shared" si="39"/>
        <v>0</v>
      </c>
      <c r="BL215" s="16" t="s">
        <v>204</v>
      </c>
      <c r="BM215" s="211" t="s">
        <v>1052</v>
      </c>
    </row>
    <row r="216" spans="1:65" s="2" customFormat="1" ht="16.5" customHeight="1">
      <c r="A216" s="33"/>
      <c r="B216" s="34"/>
      <c r="C216" s="200" t="s">
        <v>1053</v>
      </c>
      <c r="D216" s="200" t="s">
        <v>162</v>
      </c>
      <c r="E216" s="201" t="s">
        <v>1054</v>
      </c>
      <c r="F216" s="202" t="s">
        <v>1055</v>
      </c>
      <c r="G216" s="203" t="s">
        <v>415</v>
      </c>
      <c r="H216" s="204">
        <v>3</v>
      </c>
      <c r="I216" s="205"/>
      <c r="J216" s="206">
        <f t="shared" si="30"/>
        <v>0</v>
      </c>
      <c r="K216" s="202" t="s">
        <v>220</v>
      </c>
      <c r="L216" s="38"/>
      <c r="M216" s="207" t="s">
        <v>1</v>
      </c>
      <c r="N216" s="208" t="s">
        <v>42</v>
      </c>
      <c r="O216" s="70"/>
      <c r="P216" s="209">
        <f t="shared" si="31"/>
        <v>0</v>
      </c>
      <c r="Q216" s="209">
        <v>0</v>
      </c>
      <c r="R216" s="209">
        <f t="shared" si="32"/>
        <v>0</v>
      </c>
      <c r="S216" s="209">
        <v>0</v>
      </c>
      <c r="T216" s="210">
        <f t="shared" si="33"/>
        <v>0</v>
      </c>
      <c r="U216" s="33"/>
      <c r="V216" s="33"/>
      <c r="W216" s="33"/>
      <c r="X216" s="33"/>
      <c r="Y216" s="33"/>
      <c r="Z216" s="33"/>
      <c r="AA216" s="33"/>
      <c r="AB216" s="33"/>
      <c r="AC216" s="33"/>
      <c r="AD216" s="33"/>
      <c r="AE216" s="33"/>
      <c r="AR216" s="211" t="s">
        <v>204</v>
      </c>
      <c r="AT216" s="211" t="s">
        <v>162</v>
      </c>
      <c r="AU216" s="211" t="s">
        <v>84</v>
      </c>
      <c r="AY216" s="16" t="s">
        <v>161</v>
      </c>
      <c r="BE216" s="212">
        <f t="shared" si="34"/>
        <v>0</v>
      </c>
      <c r="BF216" s="212">
        <f t="shared" si="35"/>
        <v>0</v>
      </c>
      <c r="BG216" s="212">
        <f t="shared" si="36"/>
        <v>0</v>
      </c>
      <c r="BH216" s="212">
        <f t="shared" si="37"/>
        <v>0</v>
      </c>
      <c r="BI216" s="212">
        <f t="shared" si="38"/>
        <v>0</v>
      </c>
      <c r="BJ216" s="16" t="s">
        <v>84</v>
      </c>
      <c r="BK216" s="212">
        <f t="shared" si="39"/>
        <v>0</v>
      </c>
      <c r="BL216" s="16" t="s">
        <v>204</v>
      </c>
      <c r="BM216" s="211" t="s">
        <v>1056</v>
      </c>
    </row>
    <row r="217" spans="1:65" s="2" customFormat="1" ht="16.5" customHeight="1">
      <c r="A217" s="33"/>
      <c r="B217" s="34"/>
      <c r="C217" s="200" t="s">
        <v>1057</v>
      </c>
      <c r="D217" s="200" t="s">
        <v>162</v>
      </c>
      <c r="E217" s="201" t="s">
        <v>1058</v>
      </c>
      <c r="F217" s="202" t="s">
        <v>1059</v>
      </c>
      <c r="G217" s="203" t="s">
        <v>415</v>
      </c>
      <c r="H217" s="204">
        <v>1</v>
      </c>
      <c r="I217" s="205"/>
      <c r="J217" s="206">
        <f t="shared" si="30"/>
        <v>0</v>
      </c>
      <c r="K217" s="202" t="s">
        <v>220</v>
      </c>
      <c r="L217" s="38"/>
      <c r="M217" s="207" t="s">
        <v>1</v>
      </c>
      <c r="N217" s="208" t="s">
        <v>42</v>
      </c>
      <c r="O217" s="70"/>
      <c r="P217" s="209">
        <f t="shared" si="31"/>
        <v>0</v>
      </c>
      <c r="Q217" s="209">
        <v>0</v>
      </c>
      <c r="R217" s="209">
        <f t="shared" si="32"/>
        <v>0</v>
      </c>
      <c r="S217" s="209">
        <v>0</v>
      </c>
      <c r="T217" s="210">
        <f t="shared" si="33"/>
        <v>0</v>
      </c>
      <c r="U217" s="33"/>
      <c r="V217" s="33"/>
      <c r="W217" s="33"/>
      <c r="X217" s="33"/>
      <c r="Y217" s="33"/>
      <c r="Z217" s="33"/>
      <c r="AA217" s="33"/>
      <c r="AB217" s="33"/>
      <c r="AC217" s="33"/>
      <c r="AD217" s="33"/>
      <c r="AE217" s="33"/>
      <c r="AR217" s="211" t="s">
        <v>204</v>
      </c>
      <c r="AT217" s="211" t="s">
        <v>162</v>
      </c>
      <c r="AU217" s="211" t="s">
        <v>84</v>
      </c>
      <c r="AY217" s="16" t="s">
        <v>161</v>
      </c>
      <c r="BE217" s="212">
        <f t="shared" si="34"/>
        <v>0</v>
      </c>
      <c r="BF217" s="212">
        <f t="shared" si="35"/>
        <v>0</v>
      </c>
      <c r="BG217" s="212">
        <f t="shared" si="36"/>
        <v>0</v>
      </c>
      <c r="BH217" s="212">
        <f t="shared" si="37"/>
        <v>0</v>
      </c>
      <c r="BI217" s="212">
        <f t="shared" si="38"/>
        <v>0</v>
      </c>
      <c r="BJ217" s="16" t="s">
        <v>84</v>
      </c>
      <c r="BK217" s="212">
        <f t="shared" si="39"/>
        <v>0</v>
      </c>
      <c r="BL217" s="16" t="s">
        <v>204</v>
      </c>
      <c r="BM217" s="211" t="s">
        <v>1060</v>
      </c>
    </row>
    <row r="218" spans="2:63" s="11" customFormat="1" ht="25.95" customHeight="1">
      <c r="B218" s="186"/>
      <c r="C218" s="187"/>
      <c r="D218" s="188" t="s">
        <v>76</v>
      </c>
      <c r="E218" s="189" t="s">
        <v>1061</v>
      </c>
      <c r="F218" s="189" t="s">
        <v>1062</v>
      </c>
      <c r="G218" s="187"/>
      <c r="H218" s="187"/>
      <c r="I218" s="190"/>
      <c r="J218" s="191">
        <f>BK218</f>
        <v>0</v>
      </c>
      <c r="K218" s="187"/>
      <c r="L218" s="192"/>
      <c r="M218" s="193"/>
      <c r="N218" s="194"/>
      <c r="O218" s="194"/>
      <c r="P218" s="195">
        <f>SUM(P219:P231)</f>
        <v>0</v>
      </c>
      <c r="Q218" s="194"/>
      <c r="R218" s="195">
        <f>SUM(R219:R231)</f>
        <v>0</v>
      </c>
      <c r="S218" s="194"/>
      <c r="T218" s="196">
        <f>SUM(T219:T231)</f>
        <v>0</v>
      </c>
      <c r="AR218" s="197" t="s">
        <v>86</v>
      </c>
      <c r="AT218" s="198" t="s">
        <v>76</v>
      </c>
      <c r="AU218" s="198" t="s">
        <v>77</v>
      </c>
      <c r="AY218" s="197" t="s">
        <v>161</v>
      </c>
      <c r="BK218" s="199">
        <f>SUM(BK219:BK231)</f>
        <v>0</v>
      </c>
    </row>
    <row r="219" spans="1:65" s="2" customFormat="1" ht="16.5" customHeight="1">
      <c r="A219" s="33"/>
      <c r="B219" s="34"/>
      <c r="C219" s="200" t="s">
        <v>1063</v>
      </c>
      <c r="D219" s="200" t="s">
        <v>162</v>
      </c>
      <c r="E219" s="201" t="s">
        <v>1064</v>
      </c>
      <c r="F219" s="202" t="s">
        <v>1065</v>
      </c>
      <c r="G219" s="203" t="s">
        <v>241</v>
      </c>
      <c r="H219" s="204">
        <v>450</v>
      </c>
      <c r="I219" s="205"/>
      <c r="J219" s="206">
        <f aca="true" t="shared" si="40" ref="J219:J231">ROUND(I219*H219,2)</f>
        <v>0</v>
      </c>
      <c r="K219" s="202" t="s">
        <v>220</v>
      </c>
      <c r="L219" s="38"/>
      <c r="M219" s="207" t="s">
        <v>1</v>
      </c>
      <c r="N219" s="208" t="s">
        <v>42</v>
      </c>
      <c r="O219" s="70"/>
      <c r="P219" s="209">
        <f aca="true" t="shared" si="41" ref="P219:P231">O219*H219</f>
        <v>0</v>
      </c>
      <c r="Q219" s="209">
        <v>0</v>
      </c>
      <c r="R219" s="209">
        <f aca="true" t="shared" si="42" ref="R219:R231">Q219*H219</f>
        <v>0</v>
      </c>
      <c r="S219" s="209">
        <v>0</v>
      </c>
      <c r="T219" s="210">
        <f aca="true" t="shared" si="43" ref="T219:T231">S219*H219</f>
        <v>0</v>
      </c>
      <c r="U219" s="33"/>
      <c r="V219" s="33"/>
      <c r="W219" s="33"/>
      <c r="X219" s="33"/>
      <c r="Y219" s="33"/>
      <c r="Z219" s="33"/>
      <c r="AA219" s="33"/>
      <c r="AB219" s="33"/>
      <c r="AC219" s="33"/>
      <c r="AD219" s="33"/>
      <c r="AE219" s="33"/>
      <c r="AR219" s="211" t="s">
        <v>204</v>
      </c>
      <c r="AT219" s="211" t="s">
        <v>162</v>
      </c>
      <c r="AU219" s="211" t="s">
        <v>84</v>
      </c>
      <c r="AY219" s="16" t="s">
        <v>161</v>
      </c>
      <c r="BE219" s="212">
        <f aca="true" t="shared" si="44" ref="BE219:BE231">IF(N219="základní",J219,0)</f>
        <v>0</v>
      </c>
      <c r="BF219" s="212">
        <f aca="true" t="shared" si="45" ref="BF219:BF231">IF(N219="snížená",J219,0)</f>
        <v>0</v>
      </c>
      <c r="BG219" s="212">
        <f aca="true" t="shared" si="46" ref="BG219:BG231">IF(N219="zákl. přenesená",J219,0)</f>
        <v>0</v>
      </c>
      <c r="BH219" s="212">
        <f aca="true" t="shared" si="47" ref="BH219:BH231">IF(N219="sníž. přenesená",J219,0)</f>
        <v>0</v>
      </c>
      <c r="BI219" s="212">
        <f aca="true" t="shared" si="48" ref="BI219:BI231">IF(N219="nulová",J219,0)</f>
        <v>0</v>
      </c>
      <c r="BJ219" s="16" t="s">
        <v>84</v>
      </c>
      <c r="BK219" s="212">
        <f aca="true" t="shared" si="49" ref="BK219:BK231">ROUND(I219*H219,2)</f>
        <v>0</v>
      </c>
      <c r="BL219" s="16" t="s">
        <v>204</v>
      </c>
      <c r="BM219" s="211" t="s">
        <v>1066</v>
      </c>
    </row>
    <row r="220" spans="1:65" s="2" customFormat="1" ht="16.5" customHeight="1">
      <c r="A220" s="33"/>
      <c r="B220" s="34"/>
      <c r="C220" s="200" t="s">
        <v>1067</v>
      </c>
      <c r="D220" s="200" t="s">
        <v>162</v>
      </c>
      <c r="E220" s="201" t="s">
        <v>1068</v>
      </c>
      <c r="F220" s="202" t="s">
        <v>1069</v>
      </c>
      <c r="G220" s="203" t="s">
        <v>415</v>
      </c>
      <c r="H220" s="204">
        <v>250</v>
      </c>
      <c r="I220" s="205"/>
      <c r="J220" s="206">
        <f t="shared" si="40"/>
        <v>0</v>
      </c>
      <c r="K220" s="202" t="s">
        <v>220</v>
      </c>
      <c r="L220" s="38"/>
      <c r="M220" s="207" t="s">
        <v>1</v>
      </c>
      <c r="N220" s="208" t="s">
        <v>42</v>
      </c>
      <c r="O220" s="70"/>
      <c r="P220" s="209">
        <f t="shared" si="41"/>
        <v>0</v>
      </c>
      <c r="Q220" s="209">
        <v>0</v>
      </c>
      <c r="R220" s="209">
        <f t="shared" si="42"/>
        <v>0</v>
      </c>
      <c r="S220" s="209">
        <v>0</v>
      </c>
      <c r="T220" s="210">
        <f t="shared" si="43"/>
        <v>0</v>
      </c>
      <c r="U220" s="33"/>
      <c r="V220" s="33"/>
      <c r="W220" s="33"/>
      <c r="X220" s="33"/>
      <c r="Y220" s="33"/>
      <c r="Z220" s="33"/>
      <c r="AA220" s="33"/>
      <c r="AB220" s="33"/>
      <c r="AC220" s="33"/>
      <c r="AD220" s="33"/>
      <c r="AE220" s="33"/>
      <c r="AR220" s="211" t="s">
        <v>204</v>
      </c>
      <c r="AT220" s="211" t="s">
        <v>162</v>
      </c>
      <c r="AU220" s="211" t="s">
        <v>84</v>
      </c>
      <c r="AY220" s="16" t="s">
        <v>161</v>
      </c>
      <c r="BE220" s="212">
        <f t="shared" si="44"/>
        <v>0</v>
      </c>
      <c r="BF220" s="212">
        <f t="shared" si="45"/>
        <v>0</v>
      </c>
      <c r="BG220" s="212">
        <f t="shared" si="46"/>
        <v>0</v>
      </c>
      <c r="BH220" s="212">
        <f t="shared" si="47"/>
        <v>0</v>
      </c>
      <c r="BI220" s="212">
        <f t="shared" si="48"/>
        <v>0</v>
      </c>
      <c r="BJ220" s="16" t="s">
        <v>84</v>
      </c>
      <c r="BK220" s="212">
        <f t="shared" si="49"/>
        <v>0</v>
      </c>
      <c r="BL220" s="16" t="s">
        <v>204</v>
      </c>
      <c r="BM220" s="211" t="s">
        <v>1070</v>
      </c>
    </row>
    <row r="221" spans="1:65" s="2" customFormat="1" ht="16.5" customHeight="1">
      <c r="A221" s="33"/>
      <c r="B221" s="34"/>
      <c r="C221" s="200" t="s">
        <v>1071</v>
      </c>
      <c r="D221" s="200" t="s">
        <v>162</v>
      </c>
      <c r="E221" s="201" t="s">
        <v>1072</v>
      </c>
      <c r="F221" s="202" t="s">
        <v>1073</v>
      </c>
      <c r="G221" s="203" t="s">
        <v>415</v>
      </c>
      <c r="H221" s="204">
        <v>14</v>
      </c>
      <c r="I221" s="205"/>
      <c r="J221" s="206">
        <f t="shared" si="40"/>
        <v>0</v>
      </c>
      <c r="K221" s="202" t="s">
        <v>220</v>
      </c>
      <c r="L221" s="38"/>
      <c r="M221" s="207" t="s">
        <v>1</v>
      </c>
      <c r="N221" s="208" t="s">
        <v>42</v>
      </c>
      <c r="O221" s="70"/>
      <c r="P221" s="209">
        <f t="shared" si="41"/>
        <v>0</v>
      </c>
      <c r="Q221" s="209">
        <v>0</v>
      </c>
      <c r="R221" s="209">
        <f t="shared" si="42"/>
        <v>0</v>
      </c>
      <c r="S221" s="209">
        <v>0</v>
      </c>
      <c r="T221" s="210">
        <f t="shared" si="43"/>
        <v>0</v>
      </c>
      <c r="U221" s="33"/>
      <c r="V221" s="33"/>
      <c r="W221" s="33"/>
      <c r="X221" s="33"/>
      <c r="Y221" s="33"/>
      <c r="Z221" s="33"/>
      <c r="AA221" s="33"/>
      <c r="AB221" s="33"/>
      <c r="AC221" s="33"/>
      <c r="AD221" s="33"/>
      <c r="AE221" s="33"/>
      <c r="AR221" s="211" t="s">
        <v>204</v>
      </c>
      <c r="AT221" s="211" t="s">
        <v>162</v>
      </c>
      <c r="AU221" s="211" t="s">
        <v>84</v>
      </c>
      <c r="AY221" s="16" t="s">
        <v>161</v>
      </c>
      <c r="BE221" s="212">
        <f t="shared" si="44"/>
        <v>0</v>
      </c>
      <c r="BF221" s="212">
        <f t="shared" si="45"/>
        <v>0</v>
      </c>
      <c r="BG221" s="212">
        <f t="shared" si="46"/>
        <v>0</v>
      </c>
      <c r="BH221" s="212">
        <f t="shared" si="47"/>
        <v>0</v>
      </c>
      <c r="BI221" s="212">
        <f t="shared" si="48"/>
        <v>0</v>
      </c>
      <c r="BJ221" s="16" t="s">
        <v>84</v>
      </c>
      <c r="BK221" s="212">
        <f t="shared" si="49"/>
        <v>0</v>
      </c>
      <c r="BL221" s="16" t="s">
        <v>204</v>
      </c>
      <c r="BM221" s="211" t="s">
        <v>1074</v>
      </c>
    </row>
    <row r="222" spans="1:65" s="2" customFormat="1" ht="16.5" customHeight="1">
      <c r="A222" s="33"/>
      <c r="B222" s="34"/>
      <c r="C222" s="200" t="s">
        <v>1075</v>
      </c>
      <c r="D222" s="200" t="s">
        <v>162</v>
      </c>
      <c r="E222" s="201" t="s">
        <v>1076</v>
      </c>
      <c r="F222" s="202" t="s">
        <v>1077</v>
      </c>
      <c r="G222" s="203" t="s">
        <v>415</v>
      </c>
      <c r="H222" s="204">
        <v>7</v>
      </c>
      <c r="I222" s="205"/>
      <c r="J222" s="206">
        <f t="shared" si="40"/>
        <v>0</v>
      </c>
      <c r="K222" s="202" t="s">
        <v>220</v>
      </c>
      <c r="L222" s="38"/>
      <c r="M222" s="207" t="s">
        <v>1</v>
      </c>
      <c r="N222" s="208" t="s">
        <v>42</v>
      </c>
      <c r="O222" s="70"/>
      <c r="P222" s="209">
        <f t="shared" si="41"/>
        <v>0</v>
      </c>
      <c r="Q222" s="209">
        <v>0</v>
      </c>
      <c r="R222" s="209">
        <f t="shared" si="42"/>
        <v>0</v>
      </c>
      <c r="S222" s="209">
        <v>0</v>
      </c>
      <c r="T222" s="210">
        <f t="shared" si="43"/>
        <v>0</v>
      </c>
      <c r="U222" s="33"/>
      <c r="V222" s="33"/>
      <c r="W222" s="33"/>
      <c r="X222" s="33"/>
      <c r="Y222" s="33"/>
      <c r="Z222" s="33"/>
      <c r="AA222" s="33"/>
      <c r="AB222" s="33"/>
      <c r="AC222" s="33"/>
      <c r="AD222" s="33"/>
      <c r="AE222" s="33"/>
      <c r="AR222" s="211" t="s">
        <v>204</v>
      </c>
      <c r="AT222" s="211" t="s">
        <v>162</v>
      </c>
      <c r="AU222" s="211" t="s">
        <v>84</v>
      </c>
      <c r="AY222" s="16" t="s">
        <v>161</v>
      </c>
      <c r="BE222" s="212">
        <f t="shared" si="44"/>
        <v>0</v>
      </c>
      <c r="BF222" s="212">
        <f t="shared" si="45"/>
        <v>0</v>
      </c>
      <c r="BG222" s="212">
        <f t="shared" si="46"/>
        <v>0</v>
      </c>
      <c r="BH222" s="212">
        <f t="shared" si="47"/>
        <v>0</v>
      </c>
      <c r="BI222" s="212">
        <f t="shared" si="48"/>
        <v>0</v>
      </c>
      <c r="BJ222" s="16" t="s">
        <v>84</v>
      </c>
      <c r="BK222" s="212">
        <f t="shared" si="49"/>
        <v>0</v>
      </c>
      <c r="BL222" s="16" t="s">
        <v>204</v>
      </c>
      <c r="BM222" s="211" t="s">
        <v>1078</v>
      </c>
    </row>
    <row r="223" spans="1:65" s="2" customFormat="1" ht="16.5" customHeight="1">
      <c r="A223" s="33"/>
      <c r="B223" s="34"/>
      <c r="C223" s="200" t="s">
        <v>1079</v>
      </c>
      <c r="D223" s="200" t="s">
        <v>162</v>
      </c>
      <c r="E223" s="201" t="s">
        <v>1080</v>
      </c>
      <c r="F223" s="202" t="s">
        <v>1081</v>
      </c>
      <c r="G223" s="203" t="s">
        <v>415</v>
      </c>
      <c r="H223" s="204">
        <v>41</v>
      </c>
      <c r="I223" s="205"/>
      <c r="J223" s="206">
        <f t="shared" si="40"/>
        <v>0</v>
      </c>
      <c r="K223" s="202" t="s">
        <v>220</v>
      </c>
      <c r="L223" s="38"/>
      <c r="M223" s="207" t="s">
        <v>1</v>
      </c>
      <c r="N223" s="208" t="s">
        <v>42</v>
      </c>
      <c r="O223" s="70"/>
      <c r="P223" s="209">
        <f t="shared" si="41"/>
        <v>0</v>
      </c>
      <c r="Q223" s="209">
        <v>0</v>
      </c>
      <c r="R223" s="209">
        <f t="shared" si="42"/>
        <v>0</v>
      </c>
      <c r="S223" s="209">
        <v>0</v>
      </c>
      <c r="T223" s="210">
        <f t="shared" si="43"/>
        <v>0</v>
      </c>
      <c r="U223" s="33"/>
      <c r="V223" s="33"/>
      <c r="W223" s="33"/>
      <c r="X223" s="33"/>
      <c r="Y223" s="33"/>
      <c r="Z223" s="33"/>
      <c r="AA223" s="33"/>
      <c r="AB223" s="33"/>
      <c r="AC223" s="33"/>
      <c r="AD223" s="33"/>
      <c r="AE223" s="33"/>
      <c r="AR223" s="211" t="s">
        <v>204</v>
      </c>
      <c r="AT223" s="211" t="s">
        <v>162</v>
      </c>
      <c r="AU223" s="211" t="s">
        <v>84</v>
      </c>
      <c r="AY223" s="16" t="s">
        <v>161</v>
      </c>
      <c r="BE223" s="212">
        <f t="shared" si="44"/>
        <v>0</v>
      </c>
      <c r="BF223" s="212">
        <f t="shared" si="45"/>
        <v>0</v>
      </c>
      <c r="BG223" s="212">
        <f t="shared" si="46"/>
        <v>0</v>
      </c>
      <c r="BH223" s="212">
        <f t="shared" si="47"/>
        <v>0</v>
      </c>
      <c r="BI223" s="212">
        <f t="shared" si="48"/>
        <v>0</v>
      </c>
      <c r="BJ223" s="16" t="s">
        <v>84</v>
      </c>
      <c r="BK223" s="212">
        <f t="shared" si="49"/>
        <v>0</v>
      </c>
      <c r="BL223" s="16" t="s">
        <v>204</v>
      </c>
      <c r="BM223" s="211" t="s">
        <v>1082</v>
      </c>
    </row>
    <row r="224" spans="1:65" s="2" customFormat="1" ht="16.5" customHeight="1">
      <c r="A224" s="33"/>
      <c r="B224" s="34"/>
      <c r="C224" s="200" t="s">
        <v>1083</v>
      </c>
      <c r="D224" s="200" t="s">
        <v>162</v>
      </c>
      <c r="E224" s="201" t="s">
        <v>1084</v>
      </c>
      <c r="F224" s="202" t="s">
        <v>1085</v>
      </c>
      <c r="G224" s="203" t="s">
        <v>415</v>
      </c>
      <c r="H224" s="204">
        <v>21</v>
      </c>
      <c r="I224" s="205"/>
      <c r="J224" s="206">
        <f t="shared" si="40"/>
        <v>0</v>
      </c>
      <c r="K224" s="202" t="s">
        <v>220</v>
      </c>
      <c r="L224" s="38"/>
      <c r="M224" s="207" t="s">
        <v>1</v>
      </c>
      <c r="N224" s="208" t="s">
        <v>42</v>
      </c>
      <c r="O224" s="70"/>
      <c r="P224" s="209">
        <f t="shared" si="41"/>
        <v>0</v>
      </c>
      <c r="Q224" s="209">
        <v>0</v>
      </c>
      <c r="R224" s="209">
        <f t="shared" si="42"/>
        <v>0</v>
      </c>
      <c r="S224" s="209">
        <v>0</v>
      </c>
      <c r="T224" s="210">
        <f t="shared" si="43"/>
        <v>0</v>
      </c>
      <c r="U224" s="33"/>
      <c r="V224" s="33"/>
      <c r="W224" s="33"/>
      <c r="X224" s="33"/>
      <c r="Y224" s="33"/>
      <c r="Z224" s="33"/>
      <c r="AA224" s="33"/>
      <c r="AB224" s="33"/>
      <c r="AC224" s="33"/>
      <c r="AD224" s="33"/>
      <c r="AE224" s="33"/>
      <c r="AR224" s="211" t="s">
        <v>204</v>
      </c>
      <c r="AT224" s="211" t="s">
        <v>162</v>
      </c>
      <c r="AU224" s="211" t="s">
        <v>84</v>
      </c>
      <c r="AY224" s="16" t="s">
        <v>161</v>
      </c>
      <c r="BE224" s="212">
        <f t="shared" si="44"/>
        <v>0</v>
      </c>
      <c r="BF224" s="212">
        <f t="shared" si="45"/>
        <v>0</v>
      </c>
      <c r="BG224" s="212">
        <f t="shared" si="46"/>
        <v>0</v>
      </c>
      <c r="BH224" s="212">
        <f t="shared" si="47"/>
        <v>0</v>
      </c>
      <c r="BI224" s="212">
        <f t="shared" si="48"/>
        <v>0</v>
      </c>
      <c r="BJ224" s="16" t="s">
        <v>84</v>
      </c>
      <c r="BK224" s="212">
        <f t="shared" si="49"/>
        <v>0</v>
      </c>
      <c r="BL224" s="16" t="s">
        <v>204</v>
      </c>
      <c r="BM224" s="211" t="s">
        <v>1086</v>
      </c>
    </row>
    <row r="225" spans="1:65" s="2" customFormat="1" ht="16.5" customHeight="1">
      <c r="A225" s="33"/>
      <c r="B225" s="34"/>
      <c r="C225" s="200" t="s">
        <v>1087</v>
      </c>
      <c r="D225" s="200" t="s">
        <v>162</v>
      </c>
      <c r="E225" s="201" t="s">
        <v>1088</v>
      </c>
      <c r="F225" s="202" t="s">
        <v>1089</v>
      </c>
      <c r="G225" s="203" t="s">
        <v>415</v>
      </c>
      <c r="H225" s="204">
        <v>24</v>
      </c>
      <c r="I225" s="205"/>
      <c r="J225" s="206">
        <f t="shared" si="40"/>
        <v>0</v>
      </c>
      <c r="K225" s="202" t="s">
        <v>220</v>
      </c>
      <c r="L225" s="38"/>
      <c r="M225" s="207" t="s">
        <v>1</v>
      </c>
      <c r="N225" s="208" t="s">
        <v>42</v>
      </c>
      <c r="O225" s="70"/>
      <c r="P225" s="209">
        <f t="shared" si="41"/>
        <v>0</v>
      </c>
      <c r="Q225" s="209">
        <v>0</v>
      </c>
      <c r="R225" s="209">
        <f t="shared" si="42"/>
        <v>0</v>
      </c>
      <c r="S225" s="209">
        <v>0</v>
      </c>
      <c r="T225" s="210">
        <f t="shared" si="43"/>
        <v>0</v>
      </c>
      <c r="U225" s="33"/>
      <c r="V225" s="33"/>
      <c r="W225" s="33"/>
      <c r="X225" s="33"/>
      <c r="Y225" s="33"/>
      <c r="Z225" s="33"/>
      <c r="AA225" s="33"/>
      <c r="AB225" s="33"/>
      <c r="AC225" s="33"/>
      <c r="AD225" s="33"/>
      <c r="AE225" s="33"/>
      <c r="AR225" s="211" t="s">
        <v>204</v>
      </c>
      <c r="AT225" s="211" t="s">
        <v>162</v>
      </c>
      <c r="AU225" s="211" t="s">
        <v>84</v>
      </c>
      <c r="AY225" s="16" t="s">
        <v>161</v>
      </c>
      <c r="BE225" s="212">
        <f t="shared" si="44"/>
        <v>0</v>
      </c>
      <c r="BF225" s="212">
        <f t="shared" si="45"/>
        <v>0</v>
      </c>
      <c r="BG225" s="212">
        <f t="shared" si="46"/>
        <v>0</v>
      </c>
      <c r="BH225" s="212">
        <f t="shared" si="47"/>
        <v>0</v>
      </c>
      <c r="BI225" s="212">
        <f t="shared" si="48"/>
        <v>0</v>
      </c>
      <c r="BJ225" s="16" t="s">
        <v>84</v>
      </c>
      <c r="BK225" s="212">
        <f t="shared" si="49"/>
        <v>0</v>
      </c>
      <c r="BL225" s="16" t="s">
        <v>204</v>
      </c>
      <c r="BM225" s="211" t="s">
        <v>1090</v>
      </c>
    </row>
    <row r="226" spans="1:65" s="2" customFormat="1" ht="16.5" customHeight="1">
      <c r="A226" s="33"/>
      <c r="B226" s="34"/>
      <c r="C226" s="200" t="s">
        <v>1091</v>
      </c>
      <c r="D226" s="200" t="s">
        <v>162</v>
      </c>
      <c r="E226" s="201" t="s">
        <v>1092</v>
      </c>
      <c r="F226" s="202" t="s">
        <v>1093</v>
      </c>
      <c r="G226" s="203" t="s">
        <v>415</v>
      </c>
      <c r="H226" s="204">
        <v>24</v>
      </c>
      <c r="I226" s="205"/>
      <c r="J226" s="206">
        <f t="shared" si="40"/>
        <v>0</v>
      </c>
      <c r="K226" s="202" t="s">
        <v>220</v>
      </c>
      <c r="L226" s="38"/>
      <c r="M226" s="207" t="s">
        <v>1</v>
      </c>
      <c r="N226" s="208" t="s">
        <v>42</v>
      </c>
      <c r="O226" s="70"/>
      <c r="P226" s="209">
        <f t="shared" si="41"/>
        <v>0</v>
      </c>
      <c r="Q226" s="209">
        <v>0</v>
      </c>
      <c r="R226" s="209">
        <f t="shared" si="42"/>
        <v>0</v>
      </c>
      <c r="S226" s="209">
        <v>0</v>
      </c>
      <c r="T226" s="210">
        <f t="shared" si="43"/>
        <v>0</v>
      </c>
      <c r="U226" s="33"/>
      <c r="V226" s="33"/>
      <c r="W226" s="33"/>
      <c r="X226" s="33"/>
      <c r="Y226" s="33"/>
      <c r="Z226" s="33"/>
      <c r="AA226" s="33"/>
      <c r="AB226" s="33"/>
      <c r="AC226" s="33"/>
      <c r="AD226" s="33"/>
      <c r="AE226" s="33"/>
      <c r="AR226" s="211" t="s">
        <v>204</v>
      </c>
      <c r="AT226" s="211" t="s">
        <v>162</v>
      </c>
      <c r="AU226" s="211" t="s">
        <v>84</v>
      </c>
      <c r="AY226" s="16" t="s">
        <v>161</v>
      </c>
      <c r="BE226" s="212">
        <f t="shared" si="44"/>
        <v>0</v>
      </c>
      <c r="BF226" s="212">
        <f t="shared" si="45"/>
        <v>0</v>
      </c>
      <c r="BG226" s="212">
        <f t="shared" si="46"/>
        <v>0</v>
      </c>
      <c r="BH226" s="212">
        <f t="shared" si="47"/>
        <v>0</v>
      </c>
      <c r="BI226" s="212">
        <f t="shared" si="48"/>
        <v>0</v>
      </c>
      <c r="BJ226" s="16" t="s">
        <v>84</v>
      </c>
      <c r="BK226" s="212">
        <f t="shared" si="49"/>
        <v>0</v>
      </c>
      <c r="BL226" s="16" t="s">
        <v>204</v>
      </c>
      <c r="BM226" s="211" t="s">
        <v>1094</v>
      </c>
    </row>
    <row r="227" spans="1:65" s="2" customFormat="1" ht="16.5" customHeight="1">
      <c r="A227" s="33"/>
      <c r="B227" s="34"/>
      <c r="C227" s="200" t="s">
        <v>1095</v>
      </c>
      <c r="D227" s="200" t="s">
        <v>162</v>
      </c>
      <c r="E227" s="201" t="s">
        <v>1096</v>
      </c>
      <c r="F227" s="202" t="s">
        <v>1097</v>
      </c>
      <c r="G227" s="203" t="s">
        <v>415</v>
      </c>
      <c r="H227" s="204">
        <v>90</v>
      </c>
      <c r="I227" s="205"/>
      <c r="J227" s="206">
        <f t="shared" si="40"/>
        <v>0</v>
      </c>
      <c r="K227" s="202" t="s">
        <v>220</v>
      </c>
      <c r="L227" s="38"/>
      <c r="M227" s="207" t="s">
        <v>1</v>
      </c>
      <c r="N227" s="208" t="s">
        <v>42</v>
      </c>
      <c r="O227" s="70"/>
      <c r="P227" s="209">
        <f t="shared" si="41"/>
        <v>0</v>
      </c>
      <c r="Q227" s="209">
        <v>0</v>
      </c>
      <c r="R227" s="209">
        <f t="shared" si="42"/>
        <v>0</v>
      </c>
      <c r="S227" s="209">
        <v>0</v>
      </c>
      <c r="T227" s="210">
        <f t="shared" si="43"/>
        <v>0</v>
      </c>
      <c r="U227" s="33"/>
      <c r="V227" s="33"/>
      <c r="W227" s="33"/>
      <c r="X227" s="33"/>
      <c r="Y227" s="33"/>
      <c r="Z227" s="33"/>
      <c r="AA227" s="33"/>
      <c r="AB227" s="33"/>
      <c r="AC227" s="33"/>
      <c r="AD227" s="33"/>
      <c r="AE227" s="33"/>
      <c r="AR227" s="211" t="s">
        <v>204</v>
      </c>
      <c r="AT227" s="211" t="s">
        <v>162</v>
      </c>
      <c r="AU227" s="211" t="s">
        <v>84</v>
      </c>
      <c r="AY227" s="16" t="s">
        <v>161</v>
      </c>
      <c r="BE227" s="212">
        <f t="shared" si="44"/>
        <v>0</v>
      </c>
      <c r="BF227" s="212">
        <f t="shared" si="45"/>
        <v>0</v>
      </c>
      <c r="BG227" s="212">
        <f t="shared" si="46"/>
        <v>0</v>
      </c>
      <c r="BH227" s="212">
        <f t="shared" si="47"/>
        <v>0</v>
      </c>
      <c r="BI227" s="212">
        <f t="shared" si="48"/>
        <v>0</v>
      </c>
      <c r="BJ227" s="16" t="s">
        <v>84</v>
      </c>
      <c r="BK227" s="212">
        <f t="shared" si="49"/>
        <v>0</v>
      </c>
      <c r="BL227" s="16" t="s">
        <v>204</v>
      </c>
      <c r="BM227" s="211" t="s">
        <v>1098</v>
      </c>
    </row>
    <row r="228" spans="1:65" s="2" customFormat="1" ht="16.5" customHeight="1">
      <c r="A228" s="33"/>
      <c r="B228" s="34"/>
      <c r="C228" s="200" t="s">
        <v>1099</v>
      </c>
      <c r="D228" s="200" t="s">
        <v>162</v>
      </c>
      <c r="E228" s="201" t="s">
        <v>1100</v>
      </c>
      <c r="F228" s="202" t="s">
        <v>1101</v>
      </c>
      <c r="G228" s="203" t="s">
        <v>241</v>
      </c>
      <c r="H228" s="204">
        <v>370</v>
      </c>
      <c r="I228" s="205"/>
      <c r="J228" s="206">
        <f t="shared" si="40"/>
        <v>0</v>
      </c>
      <c r="K228" s="202" t="s">
        <v>220</v>
      </c>
      <c r="L228" s="38"/>
      <c r="M228" s="207" t="s">
        <v>1</v>
      </c>
      <c r="N228" s="208" t="s">
        <v>42</v>
      </c>
      <c r="O228" s="70"/>
      <c r="P228" s="209">
        <f t="shared" si="41"/>
        <v>0</v>
      </c>
      <c r="Q228" s="209">
        <v>0</v>
      </c>
      <c r="R228" s="209">
        <f t="shared" si="42"/>
        <v>0</v>
      </c>
      <c r="S228" s="209">
        <v>0</v>
      </c>
      <c r="T228" s="210">
        <f t="shared" si="43"/>
        <v>0</v>
      </c>
      <c r="U228" s="33"/>
      <c r="V228" s="33"/>
      <c r="W228" s="33"/>
      <c r="X228" s="33"/>
      <c r="Y228" s="33"/>
      <c r="Z228" s="33"/>
      <c r="AA228" s="33"/>
      <c r="AB228" s="33"/>
      <c r="AC228" s="33"/>
      <c r="AD228" s="33"/>
      <c r="AE228" s="33"/>
      <c r="AR228" s="211" t="s">
        <v>204</v>
      </c>
      <c r="AT228" s="211" t="s">
        <v>162</v>
      </c>
      <c r="AU228" s="211" t="s">
        <v>84</v>
      </c>
      <c r="AY228" s="16" t="s">
        <v>161</v>
      </c>
      <c r="BE228" s="212">
        <f t="shared" si="44"/>
        <v>0</v>
      </c>
      <c r="BF228" s="212">
        <f t="shared" si="45"/>
        <v>0</v>
      </c>
      <c r="BG228" s="212">
        <f t="shared" si="46"/>
        <v>0</v>
      </c>
      <c r="BH228" s="212">
        <f t="shared" si="47"/>
        <v>0</v>
      </c>
      <c r="BI228" s="212">
        <f t="shared" si="48"/>
        <v>0</v>
      </c>
      <c r="BJ228" s="16" t="s">
        <v>84</v>
      </c>
      <c r="BK228" s="212">
        <f t="shared" si="49"/>
        <v>0</v>
      </c>
      <c r="BL228" s="16" t="s">
        <v>204</v>
      </c>
      <c r="BM228" s="211" t="s">
        <v>1102</v>
      </c>
    </row>
    <row r="229" spans="1:65" s="2" customFormat="1" ht="16.5" customHeight="1">
      <c r="A229" s="33"/>
      <c r="B229" s="34"/>
      <c r="C229" s="200" t="s">
        <v>1103</v>
      </c>
      <c r="D229" s="200" t="s">
        <v>162</v>
      </c>
      <c r="E229" s="201" t="s">
        <v>1104</v>
      </c>
      <c r="F229" s="202" t="s">
        <v>1105</v>
      </c>
      <c r="G229" s="203" t="s">
        <v>415</v>
      </c>
      <c r="H229" s="204">
        <v>370</v>
      </c>
      <c r="I229" s="205"/>
      <c r="J229" s="206">
        <f t="shared" si="40"/>
        <v>0</v>
      </c>
      <c r="K229" s="202" t="s">
        <v>220</v>
      </c>
      <c r="L229" s="38"/>
      <c r="M229" s="207" t="s">
        <v>1</v>
      </c>
      <c r="N229" s="208" t="s">
        <v>42</v>
      </c>
      <c r="O229" s="70"/>
      <c r="P229" s="209">
        <f t="shared" si="41"/>
        <v>0</v>
      </c>
      <c r="Q229" s="209">
        <v>0</v>
      </c>
      <c r="R229" s="209">
        <f t="shared" si="42"/>
        <v>0</v>
      </c>
      <c r="S229" s="209">
        <v>0</v>
      </c>
      <c r="T229" s="210">
        <f t="shared" si="43"/>
        <v>0</v>
      </c>
      <c r="U229" s="33"/>
      <c r="V229" s="33"/>
      <c r="W229" s="33"/>
      <c r="X229" s="33"/>
      <c r="Y229" s="33"/>
      <c r="Z229" s="33"/>
      <c r="AA229" s="33"/>
      <c r="AB229" s="33"/>
      <c r="AC229" s="33"/>
      <c r="AD229" s="33"/>
      <c r="AE229" s="33"/>
      <c r="AR229" s="211" t="s">
        <v>204</v>
      </c>
      <c r="AT229" s="211" t="s">
        <v>162</v>
      </c>
      <c r="AU229" s="211" t="s">
        <v>84</v>
      </c>
      <c r="AY229" s="16" t="s">
        <v>161</v>
      </c>
      <c r="BE229" s="212">
        <f t="shared" si="44"/>
        <v>0</v>
      </c>
      <c r="BF229" s="212">
        <f t="shared" si="45"/>
        <v>0</v>
      </c>
      <c r="BG229" s="212">
        <f t="shared" si="46"/>
        <v>0</v>
      </c>
      <c r="BH229" s="212">
        <f t="shared" si="47"/>
        <v>0</v>
      </c>
      <c r="BI229" s="212">
        <f t="shared" si="48"/>
        <v>0</v>
      </c>
      <c r="BJ229" s="16" t="s">
        <v>84</v>
      </c>
      <c r="BK229" s="212">
        <f t="shared" si="49"/>
        <v>0</v>
      </c>
      <c r="BL229" s="16" t="s">
        <v>204</v>
      </c>
      <c r="BM229" s="211" t="s">
        <v>1106</v>
      </c>
    </row>
    <row r="230" spans="1:65" s="2" customFormat="1" ht="16.5" customHeight="1">
      <c r="A230" s="33"/>
      <c r="B230" s="34"/>
      <c r="C230" s="200" t="s">
        <v>1107</v>
      </c>
      <c r="D230" s="200" t="s">
        <v>162</v>
      </c>
      <c r="E230" s="201" t="s">
        <v>1108</v>
      </c>
      <c r="F230" s="202" t="s">
        <v>1109</v>
      </c>
      <c r="G230" s="203" t="s">
        <v>415</v>
      </c>
      <c r="H230" s="204">
        <v>30</v>
      </c>
      <c r="I230" s="205"/>
      <c r="J230" s="206">
        <f t="shared" si="40"/>
        <v>0</v>
      </c>
      <c r="K230" s="202" t="s">
        <v>220</v>
      </c>
      <c r="L230" s="38"/>
      <c r="M230" s="207" t="s">
        <v>1</v>
      </c>
      <c r="N230" s="208" t="s">
        <v>42</v>
      </c>
      <c r="O230" s="70"/>
      <c r="P230" s="209">
        <f t="shared" si="41"/>
        <v>0</v>
      </c>
      <c r="Q230" s="209">
        <v>0</v>
      </c>
      <c r="R230" s="209">
        <f t="shared" si="42"/>
        <v>0</v>
      </c>
      <c r="S230" s="209">
        <v>0</v>
      </c>
      <c r="T230" s="210">
        <f t="shared" si="43"/>
        <v>0</v>
      </c>
      <c r="U230" s="33"/>
      <c r="V230" s="33"/>
      <c r="W230" s="33"/>
      <c r="X230" s="33"/>
      <c r="Y230" s="33"/>
      <c r="Z230" s="33"/>
      <c r="AA230" s="33"/>
      <c r="AB230" s="33"/>
      <c r="AC230" s="33"/>
      <c r="AD230" s="33"/>
      <c r="AE230" s="33"/>
      <c r="AR230" s="211" t="s">
        <v>204</v>
      </c>
      <c r="AT230" s="211" t="s">
        <v>162</v>
      </c>
      <c r="AU230" s="211" t="s">
        <v>84</v>
      </c>
      <c r="AY230" s="16" t="s">
        <v>161</v>
      </c>
      <c r="BE230" s="212">
        <f t="shared" si="44"/>
        <v>0</v>
      </c>
      <c r="BF230" s="212">
        <f t="shared" si="45"/>
        <v>0</v>
      </c>
      <c r="BG230" s="212">
        <f t="shared" si="46"/>
        <v>0</v>
      </c>
      <c r="BH230" s="212">
        <f t="shared" si="47"/>
        <v>0</v>
      </c>
      <c r="BI230" s="212">
        <f t="shared" si="48"/>
        <v>0</v>
      </c>
      <c r="BJ230" s="16" t="s">
        <v>84</v>
      </c>
      <c r="BK230" s="212">
        <f t="shared" si="49"/>
        <v>0</v>
      </c>
      <c r="BL230" s="16" t="s">
        <v>204</v>
      </c>
      <c r="BM230" s="211" t="s">
        <v>1110</v>
      </c>
    </row>
    <row r="231" spans="1:65" s="2" customFormat="1" ht="24" customHeight="1">
      <c r="A231" s="33"/>
      <c r="B231" s="34"/>
      <c r="C231" s="200" t="s">
        <v>1111</v>
      </c>
      <c r="D231" s="200" t="s">
        <v>162</v>
      </c>
      <c r="E231" s="201" t="s">
        <v>1112</v>
      </c>
      <c r="F231" s="202" t="s">
        <v>1113</v>
      </c>
      <c r="G231" s="203" t="s">
        <v>415</v>
      </c>
      <c r="H231" s="204">
        <v>24</v>
      </c>
      <c r="I231" s="205"/>
      <c r="J231" s="206">
        <f t="shared" si="40"/>
        <v>0</v>
      </c>
      <c r="K231" s="202" t="s">
        <v>220</v>
      </c>
      <c r="L231" s="38"/>
      <c r="M231" s="207" t="s">
        <v>1</v>
      </c>
      <c r="N231" s="208" t="s">
        <v>42</v>
      </c>
      <c r="O231" s="70"/>
      <c r="P231" s="209">
        <f t="shared" si="41"/>
        <v>0</v>
      </c>
      <c r="Q231" s="209">
        <v>0</v>
      </c>
      <c r="R231" s="209">
        <f t="shared" si="42"/>
        <v>0</v>
      </c>
      <c r="S231" s="209">
        <v>0</v>
      </c>
      <c r="T231" s="210">
        <f t="shared" si="43"/>
        <v>0</v>
      </c>
      <c r="U231" s="33"/>
      <c r="V231" s="33"/>
      <c r="W231" s="33"/>
      <c r="X231" s="33"/>
      <c r="Y231" s="33"/>
      <c r="Z231" s="33"/>
      <c r="AA231" s="33"/>
      <c r="AB231" s="33"/>
      <c r="AC231" s="33"/>
      <c r="AD231" s="33"/>
      <c r="AE231" s="33"/>
      <c r="AR231" s="211" t="s">
        <v>204</v>
      </c>
      <c r="AT231" s="211" t="s">
        <v>162</v>
      </c>
      <c r="AU231" s="211" t="s">
        <v>84</v>
      </c>
      <c r="AY231" s="16" t="s">
        <v>161</v>
      </c>
      <c r="BE231" s="212">
        <f t="shared" si="44"/>
        <v>0</v>
      </c>
      <c r="BF231" s="212">
        <f t="shared" si="45"/>
        <v>0</v>
      </c>
      <c r="BG231" s="212">
        <f t="shared" si="46"/>
        <v>0</v>
      </c>
      <c r="BH231" s="212">
        <f t="shared" si="47"/>
        <v>0</v>
      </c>
      <c r="BI231" s="212">
        <f t="shared" si="48"/>
        <v>0</v>
      </c>
      <c r="BJ231" s="16" t="s">
        <v>84</v>
      </c>
      <c r="BK231" s="212">
        <f t="shared" si="49"/>
        <v>0</v>
      </c>
      <c r="BL231" s="16" t="s">
        <v>204</v>
      </c>
      <c r="BM231" s="211" t="s">
        <v>1114</v>
      </c>
    </row>
    <row r="232" spans="2:63" s="11" customFormat="1" ht="25.95" customHeight="1">
      <c r="B232" s="186"/>
      <c r="C232" s="187"/>
      <c r="D232" s="188" t="s">
        <v>76</v>
      </c>
      <c r="E232" s="189" t="s">
        <v>1115</v>
      </c>
      <c r="F232" s="189" t="s">
        <v>1116</v>
      </c>
      <c r="G232" s="187"/>
      <c r="H232" s="187"/>
      <c r="I232" s="190"/>
      <c r="J232" s="191">
        <f>BK232</f>
        <v>0</v>
      </c>
      <c r="K232" s="187"/>
      <c r="L232" s="192"/>
      <c r="M232" s="193"/>
      <c r="N232" s="194"/>
      <c r="O232" s="194"/>
      <c r="P232" s="195">
        <f>SUM(P233:P239)</f>
        <v>0</v>
      </c>
      <c r="Q232" s="194"/>
      <c r="R232" s="195">
        <f>SUM(R233:R239)</f>
        <v>0</v>
      </c>
      <c r="S232" s="194"/>
      <c r="T232" s="196">
        <f>SUM(T233:T239)</f>
        <v>0</v>
      </c>
      <c r="AR232" s="197" t="s">
        <v>86</v>
      </c>
      <c r="AT232" s="198" t="s">
        <v>76</v>
      </c>
      <c r="AU232" s="198" t="s">
        <v>77</v>
      </c>
      <c r="AY232" s="197" t="s">
        <v>161</v>
      </c>
      <c r="BK232" s="199">
        <f>SUM(BK233:BK239)</f>
        <v>0</v>
      </c>
    </row>
    <row r="233" spans="1:65" s="2" customFormat="1" ht="16.5" customHeight="1">
      <c r="A233" s="33"/>
      <c r="B233" s="34"/>
      <c r="C233" s="200" t="s">
        <v>1117</v>
      </c>
      <c r="D233" s="200" t="s">
        <v>162</v>
      </c>
      <c r="E233" s="201" t="s">
        <v>1118</v>
      </c>
      <c r="F233" s="202" t="s">
        <v>1119</v>
      </c>
      <c r="G233" s="203" t="s">
        <v>415</v>
      </c>
      <c r="H233" s="204">
        <v>125</v>
      </c>
      <c r="I233" s="205"/>
      <c r="J233" s="206">
        <f aca="true" t="shared" si="50" ref="J233:J239">ROUND(I233*H233,2)</f>
        <v>0</v>
      </c>
      <c r="K233" s="202" t="s">
        <v>220</v>
      </c>
      <c r="L233" s="38"/>
      <c r="M233" s="207" t="s">
        <v>1</v>
      </c>
      <c r="N233" s="208" t="s">
        <v>42</v>
      </c>
      <c r="O233" s="70"/>
      <c r="P233" s="209">
        <f aca="true" t="shared" si="51" ref="P233:P239">O233*H233</f>
        <v>0</v>
      </c>
      <c r="Q233" s="209">
        <v>0</v>
      </c>
      <c r="R233" s="209">
        <f aca="true" t="shared" si="52" ref="R233:R239">Q233*H233</f>
        <v>0</v>
      </c>
      <c r="S233" s="209">
        <v>0</v>
      </c>
      <c r="T233" s="210">
        <f aca="true" t="shared" si="53" ref="T233:T239">S233*H233</f>
        <v>0</v>
      </c>
      <c r="U233" s="33"/>
      <c r="V233" s="33"/>
      <c r="W233" s="33"/>
      <c r="X233" s="33"/>
      <c r="Y233" s="33"/>
      <c r="Z233" s="33"/>
      <c r="AA233" s="33"/>
      <c r="AB233" s="33"/>
      <c r="AC233" s="33"/>
      <c r="AD233" s="33"/>
      <c r="AE233" s="33"/>
      <c r="AR233" s="211" t="s">
        <v>204</v>
      </c>
      <c r="AT233" s="211" t="s">
        <v>162</v>
      </c>
      <c r="AU233" s="211" t="s">
        <v>84</v>
      </c>
      <c r="AY233" s="16" t="s">
        <v>161</v>
      </c>
      <c r="BE233" s="212">
        <f aca="true" t="shared" si="54" ref="BE233:BE239">IF(N233="základní",J233,0)</f>
        <v>0</v>
      </c>
      <c r="BF233" s="212">
        <f aca="true" t="shared" si="55" ref="BF233:BF239">IF(N233="snížená",J233,0)</f>
        <v>0</v>
      </c>
      <c r="BG233" s="212">
        <f aca="true" t="shared" si="56" ref="BG233:BG239">IF(N233="zákl. přenesená",J233,0)</f>
        <v>0</v>
      </c>
      <c r="BH233" s="212">
        <f aca="true" t="shared" si="57" ref="BH233:BH239">IF(N233="sníž. přenesená",J233,0)</f>
        <v>0</v>
      </c>
      <c r="BI233" s="212">
        <f aca="true" t="shared" si="58" ref="BI233:BI239">IF(N233="nulová",J233,0)</f>
        <v>0</v>
      </c>
      <c r="BJ233" s="16" t="s">
        <v>84</v>
      </c>
      <c r="BK233" s="212">
        <f aca="true" t="shared" si="59" ref="BK233:BK239">ROUND(I233*H233,2)</f>
        <v>0</v>
      </c>
      <c r="BL233" s="16" t="s">
        <v>204</v>
      </c>
      <c r="BM233" s="211" t="s">
        <v>1120</v>
      </c>
    </row>
    <row r="234" spans="1:65" s="2" customFormat="1" ht="16.5" customHeight="1">
      <c r="A234" s="33"/>
      <c r="B234" s="34"/>
      <c r="C234" s="200" t="s">
        <v>1121</v>
      </c>
      <c r="D234" s="200" t="s">
        <v>162</v>
      </c>
      <c r="E234" s="201" t="s">
        <v>1122</v>
      </c>
      <c r="F234" s="202" t="s">
        <v>1123</v>
      </c>
      <c r="G234" s="203" t="s">
        <v>415</v>
      </c>
      <c r="H234" s="204">
        <v>20</v>
      </c>
      <c r="I234" s="205"/>
      <c r="J234" s="206">
        <f t="shared" si="50"/>
        <v>0</v>
      </c>
      <c r="K234" s="202" t="s">
        <v>220</v>
      </c>
      <c r="L234" s="38"/>
      <c r="M234" s="207" t="s">
        <v>1</v>
      </c>
      <c r="N234" s="208" t="s">
        <v>42</v>
      </c>
      <c r="O234" s="70"/>
      <c r="P234" s="209">
        <f t="shared" si="51"/>
        <v>0</v>
      </c>
      <c r="Q234" s="209">
        <v>0</v>
      </c>
      <c r="R234" s="209">
        <f t="shared" si="52"/>
        <v>0</v>
      </c>
      <c r="S234" s="209">
        <v>0</v>
      </c>
      <c r="T234" s="210">
        <f t="shared" si="53"/>
        <v>0</v>
      </c>
      <c r="U234" s="33"/>
      <c r="V234" s="33"/>
      <c r="W234" s="33"/>
      <c r="X234" s="33"/>
      <c r="Y234" s="33"/>
      <c r="Z234" s="33"/>
      <c r="AA234" s="33"/>
      <c r="AB234" s="33"/>
      <c r="AC234" s="33"/>
      <c r="AD234" s="33"/>
      <c r="AE234" s="33"/>
      <c r="AR234" s="211" t="s">
        <v>204</v>
      </c>
      <c r="AT234" s="211" t="s">
        <v>162</v>
      </c>
      <c r="AU234" s="211" t="s">
        <v>84</v>
      </c>
      <c r="AY234" s="16" t="s">
        <v>161</v>
      </c>
      <c r="BE234" s="212">
        <f t="shared" si="54"/>
        <v>0</v>
      </c>
      <c r="BF234" s="212">
        <f t="shared" si="55"/>
        <v>0</v>
      </c>
      <c r="BG234" s="212">
        <f t="shared" si="56"/>
        <v>0</v>
      </c>
      <c r="BH234" s="212">
        <f t="shared" si="57"/>
        <v>0</v>
      </c>
      <c r="BI234" s="212">
        <f t="shared" si="58"/>
        <v>0</v>
      </c>
      <c r="BJ234" s="16" t="s">
        <v>84</v>
      </c>
      <c r="BK234" s="212">
        <f t="shared" si="59"/>
        <v>0</v>
      </c>
      <c r="BL234" s="16" t="s">
        <v>204</v>
      </c>
      <c r="BM234" s="211" t="s">
        <v>1124</v>
      </c>
    </row>
    <row r="235" spans="1:65" s="2" customFormat="1" ht="16.5" customHeight="1">
      <c r="A235" s="33"/>
      <c r="B235" s="34"/>
      <c r="C235" s="200" t="s">
        <v>81</v>
      </c>
      <c r="D235" s="200" t="s">
        <v>162</v>
      </c>
      <c r="E235" s="201" t="s">
        <v>1125</v>
      </c>
      <c r="F235" s="202" t="s">
        <v>1126</v>
      </c>
      <c r="G235" s="203" t="s">
        <v>241</v>
      </c>
      <c r="H235" s="204">
        <v>100</v>
      </c>
      <c r="I235" s="205"/>
      <c r="J235" s="206">
        <f t="shared" si="50"/>
        <v>0</v>
      </c>
      <c r="K235" s="202" t="s">
        <v>220</v>
      </c>
      <c r="L235" s="38"/>
      <c r="M235" s="207" t="s">
        <v>1</v>
      </c>
      <c r="N235" s="208" t="s">
        <v>42</v>
      </c>
      <c r="O235" s="70"/>
      <c r="P235" s="209">
        <f t="shared" si="51"/>
        <v>0</v>
      </c>
      <c r="Q235" s="209">
        <v>0</v>
      </c>
      <c r="R235" s="209">
        <f t="shared" si="52"/>
        <v>0</v>
      </c>
      <c r="S235" s="209">
        <v>0</v>
      </c>
      <c r="T235" s="210">
        <f t="shared" si="53"/>
        <v>0</v>
      </c>
      <c r="U235" s="33"/>
      <c r="V235" s="33"/>
      <c r="W235" s="33"/>
      <c r="X235" s="33"/>
      <c r="Y235" s="33"/>
      <c r="Z235" s="33"/>
      <c r="AA235" s="33"/>
      <c r="AB235" s="33"/>
      <c r="AC235" s="33"/>
      <c r="AD235" s="33"/>
      <c r="AE235" s="33"/>
      <c r="AR235" s="211" t="s">
        <v>204</v>
      </c>
      <c r="AT235" s="211" t="s">
        <v>162</v>
      </c>
      <c r="AU235" s="211" t="s">
        <v>84</v>
      </c>
      <c r="AY235" s="16" t="s">
        <v>161</v>
      </c>
      <c r="BE235" s="212">
        <f t="shared" si="54"/>
        <v>0</v>
      </c>
      <c r="BF235" s="212">
        <f t="shared" si="55"/>
        <v>0</v>
      </c>
      <c r="BG235" s="212">
        <f t="shared" si="56"/>
        <v>0</v>
      </c>
      <c r="BH235" s="212">
        <f t="shared" si="57"/>
        <v>0</v>
      </c>
      <c r="BI235" s="212">
        <f t="shared" si="58"/>
        <v>0</v>
      </c>
      <c r="BJ235" s="16" t="s">
        <v>84</v>
      </c>
      <c r="BK235" s="212">
        <f t="shared" si="59"/>
        <v>0</v>
      </c>
      <c r="BL235" s="16" t="s">
        <v>204</v>
      </c>
      <c r="BM235" s="211" t="s">
        <v>1127</v>
      </c>
    </row>
    <row r="236" spans="1:65" s="2" customFormat="1" ht="16.5" customHeight="1">
      <c r="A236" s="33"/>
      <c r="B236" s="34"/>
      <c r="C236" s="200" t="s">
        <v>95</v>
      </c>
      <c r="D236" s="200" t="s">
        <v>162</v>
      </c>
      <c r="E236" s="201" t="s">
        <v>1128</v>
      </c>
      <c r="F236" s="202" t="s">
        <v>1129</v>
      </c>
      <c r="G236" s="203" t="s">
        <v>241</v>
      </c>
      <c r="H236" s="204">
        <v>50</v>
      </c>
      <c r="I236" s="205"/>
      <c r="J236" s="206">
        <f t="shared" si="50"/>
        <v>0</v>
      </c>
      <c r="K236" s="202" t="s">
        <v>220</v>
      </c>
      <c r="L236" s="38"/>
      <c r="M236" s="207" t="s">
        <v>1</v>
      </c>
      <c r="N236" s="208" t="s">
        <v>42</v>
      </c>
      <c r="O236" s="70"/>
      <c r="P236" s="209">
        <f t="shared" si="51"/>
        <v>0</v>
      </c>
      <c r="Q236" s="209">
        <v>0</v>
      </c>
      <c r="R236" s="209">
        <f t="shared" si="52"/>
        <v>0</v>
      </c>
      <c r="S236" s="209">
        <v>0</v>
      </c>
      <c r="T236" s="210">
        <f t="shared" si="53"/>
        <v>0</v>
      </c>
      <c r="U236" s="33"/>
      <c r="V236" s="33"/>
      <c r="W236" s="33"/>
      <c r="X236" s="33"/>
      <c r="Y236" s="33"/>
      <c r="Z236" s="33"/>
      <c r="AA236" s="33"/>
      <c r="AB236" s="33"/>
      <c r="AC236" s="33"/>
      <c r="AD236" s="33"/>
      <c r="AE236" s="33"/>
      <c r="AR236" s="211" t="s">
        <v>204</v>
      </c>
      <c r="AT236" s="211" t="s">
        <v>162</v>
      </c>
      <c r="AU236" s="211" t="s">
        <v>84</v>
      </c>
      <c r="AY236" s="16" t="s">
        <v>161</v>
      </c>
      <c r="BE236" s="212">
        <f t="shared" si="54"/>
        <v>0</v>
      </c>
      <c r="BF236" s="212">
        <f t="shared" si="55"/>
        <v>0</v>
      </c>
      <c r="BG236" s="212">
        <f t="shared" si="56"/>
        <v>0</v>
      </c>
      <c r="BH236" s="212">
        <f t="shared" si="57"/>
        <v>0</v>
      </c>
      <c r="BI236" s="212">
        <f t="shared" si="58"/>
        <v>0</v>
      </c>
      <c r="BJ236" s="16" t="s">
        <v>84</v>
      </c>
      <c r="BK236" s="212">
        <f t="shared" si="59"/>
        <v>0</v>
      </c>
      <c r="BL236" s="16" t="s">
        <v>204</v>
      </c>
      <c r="BM236" s="211" t="s">
        <v>1130</v>
      </c>
    </row>
    <row r="237" spans="1:65" s="2" customFormat="1" ht="16.5" customHeight="1">
      <c r="A237" s="33"/>
      <c r="B237" s="34"/>
      <c r="C237" s="200" t="s">
        <v>98</v>
      </c>
      <c r="D237" s="200" t="s">
        <v>162</v>
      </c>
      <c r="E237" s="201" t="s">
        <v>1131</v>
      </c>
      <c r="F237" s="202" t="s">
        <v>1132</v>
      </c>
      <c r="G237" s="203" t="s">
        <v>241</v>
      </c>
      <c r="H237" s="204">
        <v>100</v>
      </c>
      <c r="I237" s="205"/>
      <c r="J237" s="206">
        <f t="shared" si="50"/>
        <v>0</v>
      </c>
      <c r="K237" s="202" t="s">
        <v>220</v>
      </c>
      <c r="L237" s="38"/>
      <c r="M237" s="207" t="s">
        <v>1</v>
      </c>
      <c r="N237" s="208" t="s">
        <v>42</v>
      </c>
      <c r="O237" s="70"/>
      <c r="P237" s="209">
        <f t="shared" si="51"/>
        <v>0</v>
      </c>
      <c r="Q237" s="209">
        <v>0</v>
      </c>
      <c r="R237" s="209">
        <f t="shared" si="52"/>
        <v>0</v>
      </c>
      <c r="S237" s="209">
        <v>0</v>
      </c>
      <c r="T237" s="210">
        <f t="shared" si="53"/>
        <v>0</v>
      </c>
      <c r="U237" s="33"/>
      <c r="V237" s="33"/>
      <c r="W237" s="33"/>
      <c r="X237" s="33"/>
      <c r="Y237" s="33"/>
      <c r="Z237" s="33"/>
      <c r="AA237" s="33"/>
      <c r="AB237" s="33"/>
      <c r="AC237" s="33"/>
      <c r="AD237" s="33"/>
      <c r="AE237" s="33"/>
      <c r="AR237" s="211" t="s">
        <v>204</v>
      </c>
      <c r="AT237" s="211" t="s">
        <v>162</v>
      </c>
      <c r="AU237" s="211" t="s">
        <v>84</v>
      </c>
      <c r="AY237" s="16" t="s">
        <v>161</v>
      </c>
      <c r="BE237" s="212">
        <f t="shared" si="54"/>
        <v>0</v>
      </c>
      <c r="BF237" s="212">
        <f t="shared" si="55"/>
        <v>0</v>
      </c>
      <c r="BG237" s="212">
        <f t="shared" si="56"/>
        <v>0</v>
      </c>
      <c r="BH237" s="212">
        <f t="shared" si="57"/>
        <v>0</v>
      </c>
      <c r="BI237" s="212">
        <f t="shared" si="58"/>
        <v>0</v>
      </c>
      <c r="BJ237" s="16" t="s">
        <v>84</v>
      </c>
      <c r="BK237" s="212">
        <f t="shared" si="59"/>
        <v>0</v>
      </c>
      <c r="BL237" s="16" t="s">
        <v>204</v>
      </c>
      <c r="BM237" s="211" t="s">
        <v>1133</v>
      </c>
    </row>
    <row r="238" spans="1:65" s="2" customFormat="1" ht="16.5" customHeight="1">
      <c r="A238" s="33"/>
      <c r="B238" s="34"/>
      <c r="C238" s="200" t="s">
        <v>101</v>
      </c>
      <c r="D238" s="200" t="s">
        <v>162</v>
      </c>
      <c r="E238" s="201" t="s">
        <v>1134</v>
      </c>
      <c r="F238" s="202" t="s">
        <v>1135</v>
      </c>
      <c r="G238" s="203" t="s">
        <v>241</v>
      </c>
      <c r="H238" s="204">
        <v>50</v>
      </c>
      <c r="I238" s="205"/>
      <c r="J238" s="206">
        <f t="shared" si="50"/>
        <v>0</v>
      </c>
      <c r="K238" s="202" t="s">
        <v>220</v>
      </c>
      <c r="L238" s="38"/>
      <c r="M238" s="207" t="s">
        <v>1</v>
      </c>
      <c r="N238" s="208" t="s">
        <v>42</v>
      </c>
      <c r="O238" s="70"/>
      <c r="P238" s="209">
        <f t="shared" si="51"/>
        <v>0</v>
      </c>
      <c r="Q238" s="209">
        <v>0</v>
      </c>
      <c r="R238" s="209">
        <f t="shared" si="52"/>
        <v>0</v>
      </c>
      <c r="S238" s="209">
        <v>0</v>
      </c>
      <c r="T238" s="210">
        <f t="shared" si="53"/>
        <v>0</v>
      </c>
      <c r="U238" s="33"/>
      <c r="V238" s="33"/>
      <c r="W238" s="33"/>
      <c r="X238" s="33"/>
      <c r="Y238" s="33"/>
      <c r="Z238" s="33"/>
      <c r="AA238" s="33"/>
      <c r="AB238" s="33"/>
      <c r="AC238" s="33"/>
      <c r="AD238" s="33"/>
      <c r="AE238" s="33"/>
      <c r="AR238" s="211" t="s">
        <v>204</v>
      </c>
      <c r="AT238" s="211" t="s">
        <v>162</v>
      </c>
      <c r="AU238" s="211" t="s">
        <v>84</v>
      </c>
      <c r="AY238" s="16" t="s">
        <v>161</v>
      </c>
      <c r="BE238" s="212">
        <f t="shared" si="54"/>
        <v>0</v>
      </c>
      <c r="BF238" s="212">
        <f t="shared" si="55"/>
        <v>0</v>
      </c>
      <c r="BG238" s="212">
        <f t="shared" si="56"/>
        <v>0</v>
      </c>
      <c r="BH238" s="212">
        <f t="shared" si="57"/>
        <v>0</v>
      </c>
      <c r="BI238" s="212">
        <f t="shared" si="58"/>
        <v>0</v>
      </c>
      <c r="BJ238" s="16" t="s">
        <v>84</v>
      </c>
      <c r="BK238" s="212">
        <f t="shared" si="59"/>
        <v>0</v>
      </c>
      <c r="BL238" s="16" t="s">
        <v>204</v>
      </c>
      <c r="BM238" s="211" t="s">
        <v>1136</v>
      </c>
    </row>
    <row r="239" spans="1:65" s="2" customFormat="1" ht="16.5" customHeight="1">
      <c r="A239" s="33"/>
      <c r="B239" s="34"/>
      <c r="C239" s="200" t="s">
        <v>104</v>
      </c>
      <c r="D239" s="200" t="s">
        <v>162</v>
      </c>
      <c r="E239" s="201" t="s">
        <v>1137</v>
      </c>
      <c r="F239" s="202" t="s">
        <v>1138</v>
      </c>
      <c r="G239" s="203" t="s">
        <v>415</v>
      </c>
      <c r="H239" s="204">
        <v>145</v>
      </c>
      <c r="I239" s="205"/>
      <c r="J239" s="206">
        <f t="shared" si="50"/>
        <v>0</v>
      </c>
      <c r="K239" s="202" t="s">
        <v>220</v>
      </c>
      <c r="L239" s="38"/>
      <c r="M239" s="207" t="s">
        <v>1</v>
      </c>
      <c r="N239" s="208" t="s">
        <v>42</v>
      </c>
      <c r="O239" s="70"/>
      <c r="P239" s="209">
        <f t="shared" si="51"/>
        <v>0</v>
      </c>
      <c r="Q239" s="209">
        <v>0</v>
      </c>
      <c r="R239" s="209">
        <f t="shared" si="52"/>
        <v>0</v>
      </c>
      <c r="S239" s="209">
        <v>0</v>
      </c>
      <c r="T239" s="210">
        <f t="shared" si="53"/>
        <v>0</v>
      </c>
      <c r="U239" s="33"/>
      <c r="V239" s="33"/>
      <c r="W239" s="33"/>
      <c r="X239" s="33"/>
      <c r="Y239" s="33"/>
      <c r="Z239" s="33"/>
      <c r="AA239" s="33"/>
      <c r="AB239" s="33"/>
      <c r="AC239" s="33"/>
      <c r="AD239" s="33"/>
      <c r="AE239" s="33"/>
      <c r="AR239" s="211" t="s">
        <v>204</v>
      </c>
      <c r="AT239" s="211" t="s">
        <v>162</v>
      </c>
      <c r="AU239" s="211" t="s">
        <v>84</v>
      </c>
      <c r="AY239" s="16" t="s">
        <v>161</v>
      </c>
      <c r="BE239" s="212">
        <f t="shared" si="54"/>
        <v>0</v>
      </c>
      <c r="BF239" s="212">
        <f t="shared" si="55"/>
        <v>0</v>
      </c>
      <c r="BG239" s="212">
        <f t="shared" si="56"/>
        <v>0</v>
      </c>
      <c r="BH239" s="212">
        <f t="shared" si="57"/>
        <v>0</v>
      </c>
      <c r="BI239" s="212">
        <f t="shared" si="58"/>
        <v>0</v>
      </c>
      <c r="BJ239" s="16" t="s">
        <v>84</v>
      </c>
      <c r="BK239" s="212">
        <f t="shared" si="59"/>
        <v>0</v>
      </c>
      <c r="BL239" s="16" t="s">
        <v>204</v>
      </c>
      <c r="BM239" s="211" t="s">
        <v>1139</v>
      </c>
    </row>
    <row r="240" spans="2:63" s="11" customFormat="1" ht="25.95" customHeight="1">
      <c r="B240" s="186"/>
      <c r="C240" s="187"/>
      <c r="D240" s="188" t="s">
        <v>76</v>
      </c>
      <c r="E240" s="189" t="s">
        <v>1140</v>
      </c>
      <c r="F240" s="189" t="s">
        <v>1141</v>
      </c>
      <c r="G240" s="187"/>
      <c r="H240" s="187"/>
      <c r="I240" s="190"/>
      <c r="J240" s="191">
        <f>BK240</f>
        <v>0</v>
      </c>
      <c r="K240" s="187"/>
      <c r="L240" s="192"/>
      <c r="M240" s="193"/>
      <c r="N240" s="194"/>
      <c r="O240" s="194"/>
      <c r="P240" s="195">
        <f>SUM(P241:P252)</f>
        <v>0</v>
      </c>
      <c r="Q240" s="194"/>
      <c r="R240" s="195">
        <f>SUM(R241:R252)</f>
        <v>0</v>
      </c>
      <c r="S240" s="194"/>
      <c r="T240" s="196">
        <f>SUM(T241:T252)</f>
        <v>0</v>
      </c>
      <c r="AR240" s="197" t="s">
        <v>86</v>
      </c>
      <c r="AT240" s="198" t="s">
        <v>76</v>
      </c>
      <c r="AU240" s="198" t="s">
        <v>77</v>
      </c>
      <c r="AY240" s="197" t="s">
        <v>161</v>
      </c>
      <c r="BK240" s="199">
        <f>SUM(BK241:BK252)</f>
        <v>0</v>
      </c>
    </row>
    <row r="241" spans="1:65" s="2" customFormat="1" ht="16.5" customHeight="1">
      <c r="A241" s="33"/>
      <c r="B241" s="34"/>
      <c r="C241" s="200" t="s">
        <v>107</v>
      </c>
      <c r="D241" s="200" t="s">
        <v>162</v>
      </c>
      <c r="E241" s="201" t="s">
        <v>1142</v>
      </c>
      <c r="F241" s="202" t="s">
        <v>1143</v>
      </c>
      <c r="G241" s="203" t="s">
        <v>1144</v>
      </c>
      <c r="H241" s="204">
        <v>55</v>
      </c>
      <c r="I241" s="205"/>
      <c r="J241" s="206">
        <f aca="true" t="shared" si="60" ref="J241:J252">ROUND(I241*H241,2)</f>
        <v>0</v>
      </c>
      <c r="K241" s="202" t="s">
        <v>220</v>
      </c>
      <c r="L241" s="38"/>
      <c r="M241" s="207" t="s">
        <v>1</v>
      </c>
      <c r="N241" s="208" t="s">
        <v>42</v>
      </c>
      <c r="O241" s="70"/>
      <c r="P241" s="209">
        <f aca="true" t="shared" si="61" ref="P241:P252">O241*H241</f>
        <v>0</v>
      </c>
      <c r="Q241" s="209">
        <v>0</v>
      </c>
      <c r="R241" s="209">
        <f aca="true" t="shared" si="62" ref="R241:R252">Q241*H241</f>
        <v>0</v>
      </c>
      <c r="S241" s="209">
        <v>0</v>
      </c>
      <c r="T241" s="210">
        <f aca="true" t="shared" si="63" ref="T241:T252">S241*H241</f>
        <v>0</v>
      </c>
      <c r="U241" s="33"/>
      <c r="V241" s="33"/>
      <c r="W241" s="33"/>
      <c r="X241" s="33"/>
      <c r="Y241" s="33"/>
      <c r="Z241" s="33"/>
      <c r="AA241" s="33"/>
      <c r="AB241" s="33"/>
      <c r="AC241" s="33"/>
      <c r="AD241" s="33"/>
      <c r="AE241" s="33"/>
      <c r="AR241" s="211" t="s">
        <v>204</v>
      </c>
      <c r="AT241" s="211" t="s">
        <v>162</v>
      </c>
      <c r="AU241" s="211" t="s">
        <v>84</v>
      </c>
      <c r="AY241" s="16" t="s">
        <v>161</v>
      </c>
      <c r="BE241" s="212">
        <f aca="true" t="shared" si="64" ref="BE241:BE252">IF(N241="základní",J241,0)</f>
        <v>0</v>
      </c>
      <c r="BF241" s="212">
        <f aca="true" t="shared" si="65" ref="BF241:BF252">IF(N241="snížená",J241,0)</f>
        <v>0</v>
      </c>
      <c r="BG241" s="212">
        <f aca="true" t="shared" si="66" ref="BG241:BG252">IF(N241="zákl. přenesená",J241,0)</f>
        <v>0</v>
      </c>
      <c r="BH241" s="212">
        <f aca="true" t="shared" si="67" ref="BH241:BH252">IF(N241="sníž. přenesená",J241,0)</f>
        <v>0</v>
      </c>
      <c r="BI241" s="212">
        <f aca="true" t="shared" si="68" ref="BI241:BI252">IF(N241="nulová",J241,0)</f>
        <v>0</v>
      </c>
      <c r="BJ241" s="16" t="s">
        <v>84</v>
      </c>
      <c r="BK241" s="212">
        <f aca="true" t="shared" si="69" ref="BK241:BK252">ROUND(I241*H241,2)</f>
        <v>0</v>
      </c>
      <c r="BL241" s="16" t="s">
        <v>204</v>
      </c>
      <c r="BM241" s="211" t="s">
        <v>1145</v>
      </c>
    </row>
    <row r="242" spans="1:65" s="2" customFormat="1" ht="16.5" customHeight="1">
      <c r="A242" s="33"/>
      <c r="B242" s="34"/>
      <c r="C242" s="200" t="s">
        <v>110</v>
      </c>
      <c r="D242" s="200" t="s">
        <v>162</v>
      </c>
      <c r="E242" s="201" t="s">
        <v>1146</v>
      </c>
      <c r="F242" s="202" t="s">
        <v>1147</v>
      </c>
      <c r="G242" s="203" t="s">
        <v>1144</v>
      </c>
      <c r="H242" s="204">
        <v>5</v>
      </c>
      <c r="I242" s="205"/>
      <c r="J242" s="206">
        <f t="shared" si="60"/>
        <v>0</v>
      </c>
      <c r="K242" s="202" t="s">
        <v>220</v>
      </c>
      <c r="L242" s="38"/>
      <c r="M242" s="207" t="s">
        <v>1</v>
      </c>
      <c r="N242" s="208" t="s">
        <v>42</v>
      </c>
      <c r="O242" s="70"/>
      <c r="P242" s="209">
        <f t="shared" si="61"/>
        <v>0</v>
      </c>
      <c r="Q242" s="209">
        <v>0</v>
      </c>
      <c r="R242" s="209">
        <f t="shared" si="62"/>
        <v>0</v>
      </c>
      <c r="S242" s="209">
        <v>0</v>
      </c>
      <c r="T242" s="210">
        <f t="shared" si="63"/>
        <v>0</v>
      </c>
      <c r="U242" s="33"/>
      <c r="V242" s="33"/>
      <c r="W242" s="33"/>
      <c r="X242" s="33"/>
      <c r="Y242" s="33"/>
      <c r="Z242" s="33"/>
      <c r="AA242" s="33"/>
      <c r="AB242" s="33"/>
      <c r="AC242" s="33"/>
      <c r="AD242" s="33"/>
      <c r="AE242" s="33"/>
      <c r="AR242" s="211" t="s">
        <v>204</v>
      </c>
      <c r="AT242" s="211" t="s">
        <v>162</v>
      </c>
      <c r="AU242" s="211" t="s">
        <v>84</v>
      </c>
      <c r="AY242" s="16" t="s">
        <v>161</v>
      </c>
      <c r="BE242" s="212">
        <f t="shared" si="64"/>
        <v>0</v>
      </c>
      <c r="BF242" s="212">
        <f t="shared" si="65"/>
        <v>0</v>
      </c>
      <c r="BG242" s="212">
        <f t="shared" si="66"/>
        <v>0</v>
      </c>
      <c r="BH242" s="212">
        <f t="shared" si="67"/>
        <v>0</v>
      </c>
      <c r="BI242" s="212">
        <f t="shared" si="68"/>
        <v>0</v>
      </c>
      <c r="BJ242" s="16" t="s">
        <v>84</v>
      </c>
      <c r="BK242" s="212">
        <f t="shared" si="69"/>
        <v>0</v>
      </c>
      <c r="BL242" s="16" t="s">
        <v>204</v>
      </c>
      <c r="BM242" s="211" t="s">
        <v>1148</v>
      </c>
    </row>
    <row r="243" spans="1:65" s="2" customFormat="1" ht="16.5" customHeight="1">
      <c r="A243" s="33"/>
      <c r="B243" s="34"/>
      <c r="C243" s="200" t="s">
        <v>113</v>
      </c>
      <c r="D243" s="200" t="s">
        <v>162</v>
      </c>
      <c r="E243" s="201" t="s">
        <v>1149</v>
      </c>
      <c r="F243" s="202" t="s">
        <v>1150</v>
      </c>
      <c r="G243" s="203" t="s">
        <v>1144</v>
      </c>
      <c r="H243" s="204">
        <v>5</v>
      </c>
      <c r="I243" s="205"/>
      <c r="J243" s="206">
        <f t="shared" si="60"/>
        <v>0</v>
      </c>
      <c r="K243" s="202" t="s">
        <v>220</v>
      </c>
      <c r="L243" s="38"/>
      <c r="M243" s="207" t="s">
        <v>1</v>
      </c>
      <c r="N243" s="208" t="s">
        <v>42</v>
      </c>
      <c r="O243" s="70"/>
      <c r="P243" s="209">
        <f t="shared" si="61"/>
        <v>0</v>
      </c>
      <c r="Q243" s="209">
        <v>0</v>
      </c>
      <c r="R243" s="209">
        <f t="shared" si="62"/>
        <v>0</v>
      </c>
      <c r="S243" s="209">
        <v>0</v>
      </c>
      <c r="T243" s="210">
        <f t="shared" si="63"/>
        <v>0</v>
      </c>
      <c r="U243" s="33"/>
      <c r="V243" s="33"/>
      <c r="W243" s="33"/>
      <c r="X243" s="33"/>
      <c r="Y243" s="33"/>
      <c r="Z243" s="33"/>
      <c r="AA243" s="33"/>
      <c r="AB243" s="33"/>
      <c r="AC243" s="33"/>
      <c r="AD243" s="33"/>
      <c r="AE243" s="33"/>
      <c r="AR243" s="211" t="s">
        <v>204</v>
      </c>
      <c r="AT243" s="211" t="s">
        <v>162</v>
      </c>
      <c r="AU243" s="211" t="s">
        <v>84</v>
      </c>
      <c r="AY243" s="16" t="s">
        <v>161</v>
      </c>
      <c r="BE243" s="212">
        <f t="shared" si="64"/>
        <v>0</v>
      </c>
      <c r="BF243" s="212">
        <f t="shared" si="65"/>
        <v>0</v>
      </c>
      <c r="BG243" s="212">
        <f t="shared" si="66"/>
        <v>0</v>
      </c>
      <c r="BH243" s="212">
        <f t="shared" si="67"/>
        <v>0</v>
      </c>
      <c r="BI243" s="212">
        <f t="shared" si="68"/>
        <v>0</v>
      </c>
      <c r="BJ243" s="16" t="s">
        <v>84</v>
      </c>
      <c r="BK243" s="212">
        <f t="shared" si="69"/>
        <v>0</v>
      </c>
      <c r="BL243" s="16" t="s">
        <v>204</v>
      </c>
      <c r="BM243" s="211" t="s">
        <v>1151</v>
      </c>
    </row>
    <row r="244" spans="1:65" s="2" customFormat="1" ht="16.5" customHeight="1">
      <c r="A244" s="33"/>
      <c r="B244" s="34"/>
      <c r="C244" s="200" t="s">
        <v>1152</v>
      </c>
      <c r="D244" s="200" t="s">
        <v>162</v>
      </c>
      <c r="E244" s="201" t="s">
        <v>1153</v>
      </c>
      <c r="F244" s="202" t="s">
        <v>1154</v>
      </c>
      <c r="G244" s="203" t="s">
        <v>1144</v>
      </c>
      <c r="H244" s="204">
        <v>25</v>
      </c>
      <c r="I244" s="205"/>
      <c r="J244" s="206">
        <f t="shared" si="60"/>
        <v>0</v>
      </c>
      <c r="K244" s="202" t="s">
        <v>220</v>
      </c>
      <c r="L244" s="38"/>
      <c r="M244" s="207" t="s">
        <v>1</v>
      </c>
      <c r="N244" s="208" t="s">
        <v>42</v>
      </c>
      <c r="O244" s="70"/>
      <c r="P244" s="209">
        <f t="shared" si="61"/>
        <v>0</v>
      </c>
      <c r="Q244" s="209">
        <v>0</v>
      </c>
      <c r="R244" s="209">
        <f t="shared" si="62"/>
        <v>0</v>
      </c>
      <c r="S244" s="209">
        <v>0</v>
      </c>
      <c r="T244" s="210">
        <f t="shared" si="63"/>
        <v>0</v>
      </c>
      <c r="U244" s="33"/>
      <c r="V244" s="33"/>
      <c r="W244" s="33"/>
      <c r="X244" s="33"/>
      <c r="Y244" s="33"/>
      <c r="Z244" s="33"/>
      <c r="AA244" s="33"/>
      <c r="AB244" s="33"/>
      <c r="AC244" s="33"/>
      <c r="AD244" s="33"/>
      <c r="AE244" s="33"/>
      <c r="AR244" s="211" t="s">
        <v>204</v>
      </c>
      <c r="AT244" s="211" t="s">
        <v>162</v>
      </c>
      <c r="AU244" s="211" t="s">
        <v>84</v>
      </c>
      <c r="AY244" s="16" t="s">
        <v>161</v>
      </c>
      <c r="BE244" s="212">
        <f t="shared" si="64"/>
        <v>0</v>
      </c>
      <c r="BF244" s="212">
        <f t="shared" si="65"/>
        <v>0</v>
      </c>
      <c r="BG244" s="212">
        <f t="shared" si="66"/>
        <v>0</v>
      </c>
      <c r="BH244" s="212">
        <f t="shared" si="67"/>
        <v>0</v>
      </c>
      <c r="BI244" s="212">
        <f t="shared" si="68"/>
        <v>0</v>
      </c>
      <c r="BJ244" s="16" t="s">
        <v>84</v>
      </c>
      <c r="BK244" s="212">
        <f t="shared" si="69"/>
        <v>0</v>
      </c>
      <c r="BL244" s="16" t="s">
        <v>204</v>
      </c>
      <c r="BM244" s="211" t="s">
        <v>1155</v>
      </c>
    </row>
    <row r="245" spans="1:65" s="2" customFormat="1" ht="16.5" customHeight="1">
      <c r="A245" s="33"/>
      <c r="B245" s="34"/>
      <c r="C245" s="200" t="s">
        <v>1156</v>
      </c>
      <c r="D245" s="200" t="s">
        <v>162</v>
      </c>
      <c r="E245" s="201" t="s">
        <v>1157</v>
      </c>
      <c r="F245" s="202" t="s">
        <v>1158</v>
      </c>
      <c r="G245" s="203" t="s">
        <v>1159</v>
      </c>
      <c r="H245" s="204">
        <v>30</v>
      </c>
      <c r="I245" s="205"/>
      <c r="J245" s="206">
        <f t="shared" si="60"/>
        <v>0</v>
      </c>
      <c r="K245" s="202" t="s">
        <v>220</v>
      </c>
      <c r="L245" s="38"/>
      <c r="M245" s="207" t="s">
        <v>1</v>
      </c>
      <c r="N245" s="208" t="s">
        <v>42</v>
      </c>
      <c r="O245" s="70"/>
      <c r="P245" s="209">
        <f t="shared" si="61"/>
        <v>0</v>
      </c>
      <c r="Q245" s="209">
        <v>0</v>
      </c>
      <c r="R245" s="209">
        <f t="shared" si="62"/>
        <v>0</v>
      </c>
      <c r="S245" s="209">
        <v>0</v>
      </c>
      <c r="T245" s="210">
        <f t="shared" si="63"/>
        <v>0</v>
      </c>
      <c r="U245" s="33"/>
      <c r="V245" s="33"/>
      <c r="W245" s="33"/>
      <c r="X245" s="33"/>
      <c r="Y245" s="33"/>
      <c r="Z245" s="33"/>
      <c r="AA245" s="33"/>
      <c r="AB245" s="33"/>
      <c r="AC245" s="33"/>
      <c r="AD245" s="33"/>
      <c r="AE245" s="33"/>
      <c r="AR245" s="211" t="s">
        <v>204</v>
      </c>
      <c r="AT245" s="211" t="s">
        <v>162</v>
      </c>
      <c r="AU245" s="211" t="s">
        <v>84</v>
      </c>
      <c r="AY245" s="16" t="s">
        <v>161</v>
      </c>
      <c r="BE245" s="212">
        <f t="shared" si="64"/>
        <v>0</v>
      </c>
      <c r="BF245" s="212">
        <f t="shared" si="65"/>
        <v>0</v>
      </c>
      <c r="BG245" s="212">
        <f t="shared" si="66"/>
        <v>0</v>
      </c>
      <c r="BH245" s="212">
        <f t="shared" si="67"/>
        <v>0</v>
      </c>
      <c r="BI245" s="212">
        <f t="shared" si="68"/>
        <v>0</v>
      </c>
      <c r="BJ245" s="16" t="s">
        <v>84</v>
      </c>
      <c r="BK245" s="212">
        <f t="shared" si="69"/>
        <v>0</v>
      </c>
      <c r="BL245" s="16" t="s">
        <v>204</v>
      </c>
      <c r="BM245" s="211" t="s">
        <v>1160</v>
      </c>
    </row>
    <row r="246" spans="1:65" s="2" customFormat="1" ht="16.5" customHeight="1">
      <c r="A246" s="33"/>
      <c r="B246" s="34"/>
      <c r="C246" s="200" t="s">
        <v>1161</v>
      </c>
      <c r="D246" s="200" t="s">
        <v>162</v>
      </c>
      <c r="E246" s="201" t="s">
        <v>1162</v>
      </c>
      <c r="F246" s="202" t="s">
        <v>1163</v>
      </c>
      <c r="G246" s="203" t="s">
        <v>1144</v>
      </c>
      <c r="H246" s="204">
        <v>20</v>
      </c>
      <c r="I246" s="205"/>
      <c r="J246" s="206">
        <f t="shared" si="60"/>
        <v>0</v>
      </c>
      <c r="K246" s="202" t="s">
        <v>220</v>
      </c>
      <c r="L246" s="38"/>
      <c r="M246" s="207" t="s">
        <v>1</v>
      </c>
      <c r="N246" s="208" t="s">
        <v>42</v>
      </c>
      <c r="O246" s="70"/>
      <c r="P246" s="209">
        <f t="shared" si="61"/>
        <v>0</v>
      </c>
      <c r="Q246" s="209">
        <v>0</v>
      </c>
      <c r="R246" s="209">
        <f t="shared" si="62"/>
        <v>0</v>
      </c>
      <c r="S246" s="209">
        <v>0</v>
      </c>
      <c r="T246" s="210">
        <f t="shared" si="63"/>
        <v>0</v>
      </c>
      <c r="U246" s="33"/>
      <c r="V246" s="33"/>
      <c r="W246" s="33"/>
      <c r="X246" s="33"/>
      <c r="Y246" s="33"/>
      <c r="Z246" s="33"/>
      <c r="AA246" s="33"/>
      <c r="AB246" s="33"/>
      <c r="AC246" s="33"/>
      <c r="AD246" s="33"/>
      <c r="AE246" s="33"/>
      <c r="AR246" s="211" t="s">
        <v>204</v>
      </c>
      <c r="AT246" s="211" t="s">
        <v>162</v>
      </c>
      <c r="AU246" s="211" t="s">
        <v>84</v>
      </c>
      <c r="AY246" s="16" t="s">
        <v>161</v>
      </c>
      <c r="BE246" s="212">
        <f t="shared" si="64"/>
        <v>0</v>
      </c>
      <c r="BF246" s="212">
        <f t="shared" si="65"/>
        <v>0</v>
      </c>
      <c r="BG246" s="212">
        <f t="shared" si="66"/>
        <v>0</v>
      </c>
      <c r="BH246" s="212">
        <f t="shared" si="67"/>
        <v>0</v>
      </c>
      <c r="BI246" s="212">
        <f t="shared" si="68"/>
        <v>0</v>
      </c>
      <c r="BJ246" s="16" t="s">
        <v>84</v>
      </c>
      <c r="BK246" s="212">
        <f t="shared" si="69"/>
        <v>0</v>
      </c>
      <c r="BL246" s="16" t="s">
        <v>204</v>
      </c>
      <c r="BM246" s="211" t="s">
        <v>1164</v>
      </c>
    </row>
    <row r="247" spans="1:65" s="2" customFormat="1" ht="36" customHeight="1">
      <c r="A247" s="33"/>
      <c r="B247" s="34"/>
      <c r="C247" s="200" t="s">
        <v>1165</v>
      </c>
      <c r="D247" s="200" t="s">
        <v>162</v>
      </c>
      <c r="E247" s="201" t="s">
        <v>1166</v>
      </c>
      <c r="F247" s="202" t="s">
        <v>1167</v>
      </c>
      <c r="G247" s="203" t="s">
        <v>1144</v>
      </c>
      <c r="H247" s="204">
        <v>55</v>
      </c>
      <c r="I247" s="205"/>
      <c r="J247" s="206">
        <f t="shared" si="60"/>
        <v>0</v>
      </c>
      <c r="K247" s="202" t="s">
        <v>220</v>
      </c>
      <c r="L247" s="38"/>
      <c r="M247" s="207" t="s">
        <v>1</v>
      </c>
      <c r="N247" s="208" t="s">
        <v>42</v>
      </c>
      <c r="O247" s="70"/>
      <c r="P247" s="209">
        <f t="shared" si="61"/>
        <v>0</v>
      </c>
      <c r="Q247" s="209">
        <v>0</v>
      </c>
      <c r="R247" s="209">
        <f t="shared" si="62"/>
        <v>0</v>
      </c>
      <c r="S247" s="209">
        <v>0</v>
      </c>
      <c r="T247" s="210">
        <f t="shared" si="63"/>
        <v>0</v>
      </c>
      <c r="U247" s="33"/>
      <c r="V247" s="33"/>
      <c r="W247" s="33"/>
      <c r="X247" s="33"/>
      <c r="Y247" s="33"/>
      <c r="Z247" s="33"/>
      <c r="AA247" s="33"/>
      <c r="AB247" s="33"/>
      <c r="AC247" s="33"/>
      <c r="AD247" s="33"/>
      <c r="AE247" s="33"/>
      <c r="AR247" s="211" t="s">
        <v>204</v>
      </c>
      <c r="AT247" s="211" t="s">
        <v>162</v>
      </c>
      <c r="AU247" s="211" t="s">
        <v>84</v>
      </c>
      <c r="AY247" s="16" t="s">
        <v>161</v>
      </c>
      <c r="BE247" s="212">
        <f t="shared" si="64"/>
        <v>0</v>
      </c>
      <c r="BF247" s="212">
        <f t="shared" si="65"/>
        <v>0</v>
      </c>
      <c r="BG247" s="212">
        <f t="shared" si="66"/>
        <v>0</v>
      </c>
      <c r="BH247" s="212">
        <f t="shared" si="67"/>
        <v>0</v>
      </c>
      <c r="BI247" s="212">
        <f t="shared" si="68"/>
        <v>0</v>
      </c>
      <c r="BJ247" s="16" t="s">
        <v>84</v>
      </c>
      <c r="BK247" s="212">
        <f t="shared" si="69"/>
        <v>0</v>
      </c>
      <c r="BL247" s="16" t="s">
        <v>204</v>
      </c>
      <c r="BM247" s="211" t="s">
        <v>1168</v>
      </c>
    </row>
    <row r="248" spans="1:65" s="2" customFormat="1" ht="16.5" customHeight="1">
      <c r="A248" s="33"/>
      <c r="B248" s="34"/>
      <c r="C248" s="200" t="s">
        <v>1169</v>
      </c>
      <c r="D248" s="200" t="s">
        <v>162</v>
      </c>
      <c r="E248" s="201" t="s">
        <v>1170</v>
      </c>
      <c r="F248" s="202" t="s">
        <v>1171</v>
      </c>
      <c r="G248" s="203" t="s">
        <v>1144</v>
      </c>
      <c r="H248" s="204">
        <v>85</v>
      </c>
      <c r="I248" s="205"/>
      <c r="J248" s="206">
        <f t="shared" si="60"/>
        <v>0</v>
      </c>
      <c r="K248" s="202" t="s">
        <v>220</v>
      </c>
      <c r="L248" s="38"/>
      <c r="M248" s="207" t="s">
        <v>1</v>
      </c>
      <c r="N248" s="208" t="s">
        <v>42</v>
      </c>
      <c r="O248" s="70"/>
      <c r="P248" s="209">
        <f t="shared" si="61"/>
        <v>0</v>
      </c>
      <c r="Q248" s="209">
        <v>0</v>
      </c>
      <c r="R248" s="209">
        <f t="shared" si="62"/>
        <v>0</v>
      </c>
      <c r="S248" s="209">
        <v>0</v>
      </c>
      <c r="T248" s="210">
        <f t="shared" si="63"/>
        <v>0</v>
      </c>
      <c r="U248" s="33"/>
      <c r="V248" s="33"/>
      <c r="W248" s="33"/>
      <c r="X248" s="33"/>
      <c r="Y248" s="33"/>
      <c r="Z248" s="33"/>
      <c r="AA248" s="33"/>
      <c r="AB248" s="33"/>
      <c r="AC248" s="33"/>
      <c r="AD248" s="33"/>
      <c r="AE248" s="33"/>
      <c r="AR248" s="211" t="s">
        <v>204</v>
      </c>
      <c r="AT248" s="211" t="s">
        <v>162</v>
      </c>
      <c r="AU248" s="211" t="s">
        <v>84</v>
      </c>
      <c r="AY248" s="16" t="s">
        <v>161</v>
      </c>
      <c r="BE248" s="212">
        <f t="shared" si="64"/>
        <v>0</v>
      </c>
      <c r="BF248" s="212">
        <f t="shared" si="65"/>
        <v>0</v>
      </c>
      <c r="BG248" s="212">
        <f t="shared" si="66"/>
        <v>0</v>
      </c>
      <c r="BH248" s="212">
        <f t="shared" si="67"/>
        <v>0</v>
      </c>
      <c r="BI248" s="212">
        <f t="shared" si="68"/>
        <v>0</v>
      </c>
      <c r="BJ248" s="16" t="s">
        <v>84</v>
      </c>
      <c r="BK248" s="212">
        <f t="shared" si="69"/>
        <v>0</v>
      </c>
      <c r="BL248" s="16" t="s">
        <v>204</v>
      </c>
      <c r="BM248" s="211" t="s">
        <v>1172</v>
      </c>
    </row>
    <row r="249" spans="1:65" s="2" customFormat="1" ht="16.5" customHeight="1">
      <c r="A249" s="33"/>
      <c r="B249" s="34"/>
      <c r="C249" s="200" t="s">
        <v>1173</v>
      </c>
      <c r="D249" s="200" t="s">
        <v>162</v>
      </c>
      <c r="E249" s="201" t="s">
        <v>1174</v>
      </c>
      <c r="F249" s="202" t="s">
        <v>1175</v>
      </c>
      <c r="G249" s="203" t="s">
        <v>1144</v>
      </c>
      <c r="H249" s="204">
        <v>10</v>
      </c>
      <c r="I249" s="205"/>
      <c r="J249" s="206">
        <f t="shared" si="60"/>
        <v>0</v>
      </c>
      <c r="K249" s="202" t="s">
        <v>220</v>
      </c>
      <c r="L249" s="38"/>
      <c r="M249" s="207" t="s">
        <v>1</v>
      </c>
      <c r="N249" s="208" t="s">
        <v>42</v>
      </c>
      <c r="O249" s="70"/>
      <c r="P249" s="209">
        <f t="shared" si="61"/>
        <v>0</v>
      </c>
      <c r="Q249" s="209">
        <v>0</v>
      </c>
      <c r="R249" s="209">
        <f t="shared" si="62"/>
        <v>0</v>
      </c>
      <c r="S249" s="209">
        <v>0</v>
      </c>
      <c r="T249" s="210">
        <f t="shared" si="63"/>
        <v>0</v>
      </c>
      <c r="U249" s="33"/>
      <c r="V249" s="33"/>
      <c r="W249" s="33"/>
      <c r="X249" s="33"/>
      <c r="Y249" s="33"/>
      <c r="Z249" s="33"/>
      <c r="AA249" s="33"/>
      <c r="AB249" s="33"/>
      <c r="AC249" s="33"/>
      <c r="AD249" s="33"/>
      <c r="AE249" s="33"/>
      <c r="AR249" s="211" t="s">
        <v>204</v>
      </c>
      <c r="AT249" s="211" t="s">
        <v>162</v>
      </c>
      <c r="AU249" s="211" t="s">
        <v>84</v>
      </c>
      <c r="AY249" s="16" t="s">
        <v>161</v>
      </c>
      <c r="BE249" s="212">
        <f t="shared" si="64"/>
        <v>0</v>
      </c>
      <c r="BF249" s="212">
        <f t="shared" si="65"/>
        <v>0</v>
      </c>
      <c r="BG249" s="212">
        <f t="shared" si="66"/>
        <v>0</v>
      </c>
      <c r="BH249" s="212">
        <f t="shared" si="67"/>
        <v>0</v>
      </c>
      <c r="BI249" s="212">
        <f t="shared" si="68"/>
        <v>0</v>
      </c>
      <c r="BJ249" s="16" t="s">
        <v>84</v>
      </c>
      <c r="BK249" s="212">
        <f t="shared" si="69"/>
        <v>0</v>
      </c>
      <c r="BL249" s="16" t="s">
        <v>204</v>
      </c>
      <c r="BM249" s="211" t="s">
        <v>1176</v>
      </c>
    </row>
    <row r="250" spans="1:65" s="2" customFormat="1" ht="16.5" customHeight="1">
      <c r="A250" s="33"/>
      <c r="B250" s="34"/>
      <c r="C250" s="200" t="s">
        <v>1177</v>
      </c>
      <c r="D250" s="200" t="s">
        <v>162</v>
      </c>
      <c r="E250" s="201" t="s">
        <v>1178</v>
      </c>
      <c r="F250" s="202" t="s">
        <v>1179</v>
      </c>
      <c r="G250" s="203" t="s">
        <v>743</v>
      </c>
      <c r="H250" s="204">
        <v>1</v>
      </c>
      <c r="I250" s="205"/>
      <c r="J250" s="206">
        <f t="shared" si="60"/>
        <v>0</v>
      </c>
      <c r="K250" s="202" t="s">
        <v>220</v>
      </c>
      <c r="L250" s="38"/>
      <c r="M250" s="207" t="s">
        <v>1</v>
      </c>
      <c r="N250" s="208" t="s">
        <v>42</v>
      </c>
      <c r="O250" s="70"/>
      <c r="P250" s="209">
        <f t="shared" si="61"/>
        <v>0</v>
      </c>
      <c r="Q250" s="209">
        <v>0</v>
      </c>
      <c r="R250" s="209">
        <f t="shared" si="62"/>
        <v>0</v>
      </c>
      <c r="S250" s="209">
        <v>0</v>
      </c>
      <c r="T250" s="210">
        <f t="shared" si="63"/>
        <v>0</v>
      </c>
      <c r="U250" s="33"/>
      <c r="V250" s="33"/>
      <c r="W250" s="33"/>
      <c r="X250" s="33"/>
      <c r="Y250" s="33"/>
      <c r="Z250" s="33"/>
      <c r="AA250" s="33"/>
      <c r="AB250" s="33"/>
      <c r="AC250" s="33"/>
      <c r="AD250" s="33"/>
      <c r="AE250" s="33"/>
      <c r="AR250" s="211" t="s">
        <v>204</v>
      </c>
      <c r="AT250" s="211" t="s">
        <v>162</v>
      </c>
      <c r="AU250" s="211" t="s">
        <v>84</v>
      </c>
      <c r="AY250" s="16" t="s">
        <v>161</v>
      </c>
      <c r="BE250" s="212">
        <f t="shared" si="64"/>
        <v>0</v>
      </c>
      <c r="BF250" s="212">
        <f t="shared" si="65"/>
        <v>0</v>
      </c>
      <c r="BG250" s="212">
        <f t="shared" si="66"/>
        <v>0</v>
      </c>
      <c r="BH250" s="212">
        <f t="shared" si="67"/>
        <v>0</v>
      </c>
      <c r="BI250" s="212">
        <f t="shared" si="68"/>
        <v>0</v>
      </c>
      <c r="BJ250" s="16" t="s">
        <v>84</v>
      </c>
      <c r="BK250" s="212">
        <f t="shared" si="69"/>
        <v>0</v>
      </c>
      <c r="BL250" s="16" t="s">
        <v>204</v>
      </c>
      <c r="BM250" s="211" t="s">
        <v>1180</v>
      </c>
    </row>
    <row r="251" spans="1:65" s="2" customFormat="1" ht="16.5" customHeight="1">
      <c r="A251" s="33"/>
      <c r="B251" s="34"/>
      <c r="C251" s="200" t="s">
        <v>1181</v>
      </c>
      <c r="D251" s="200" t="s">
        <v>162</v>
      </c>
      <c r="E251" s="201" t="s">
        <v>1182</v>
      </c>
      <c r="F251" s="202" t="s">
        <v>1183</v>
      </c>
      <c r="G251" s="203" t="s">
        <v>1144</v>
      </c>
      <c r="H251" s="204">
        <v>10</v>
      </c>
      <c r="I251" s="205"/>
      <c r="J251" s="206">
        <f t="shared" si="60"/>
        <v>0</v>
      </c>
      <c r="K251" s="202" t="s">
        <v>220</v>
      </c>
      <c r="L251" s="38"/>
      <c r="M251" s="207" t="s">
        <v>1</v>
      </c>
      <c r="N251" s="208" t="s">
        <v>42</v>
      </c>
      <c r="O251" s="70"/>
      <c r="P251" s="209">
        <f t="shared" si="61"/>
        <v>0</v>
      </c>
      <c r="Q251" s="209">
        <v>0</v>
      </c>
      <c r="R251" s="209">
        <f t="shared" si="62"/>
        <v>0</v>
      </c>
      <c r="S251" s="209">
        <v>0</v>
      </c>
      <c r="T251" s="210">
        <f t="shared" si="63"/>
        <v>0</v>
      </c>
      <c r="U251" s="33"/>
      <c r="V251" s="33"/>
      <c r="W251" s="33"/>
      <c r="X251" s="33"/>
      <c r="Y251" s="33"/>
      <c r="Z251" s="33"/>
      <c r="AA251" s="33"/>
      <c r="AB251" s="33"/>
      <c r="AC251" s="33"/>
      <c r="AD251" s="33"/>
      <c r="AE251" s="33"/>
      <c r="AR251" s="211" t="s">
        <v>204</v>
      </c>
      <c r="AT251" s="211" t="s">
        <v>162</v>
      </c>
      <c r="AU251" s="211" t="s">
        <v>84</v>
      </c>
      <c r="AY251" s="16" t="s">
        <v>161</v>
      </c>
      <c r="BE251" s="212">
        <f t="shared" si="64"/>
        <v>0</v>
      </c>
      <c r="BF251" s="212">
        <f t="shared" si="65"/>
        <v>0</v>
      </c>
      <c r="BG251" s="212">
        <f t="shared" si="66"/>
        <v>0</v>
      </c>
      <c r="BH251" s="212">
        <f t="shared" si="67"/>
        <v>0</v>
      </c>
      <c r="BI251" s="212">
        <f t="shared" si="68"/>
        <v>0</v>
      </c>
      <c r="BJ251" s="16" t="s">
        <v>84</v>
      </c>
      <c r="BK251" s="212">
        <f t="shared" si="69"/>
        <v>0</v>
      </c>
      <c r="BL251" s="16" t="s">
        <v>204</v>
      </c>
      <c r="BM251" s="211" t="s">
        <v>1184</v>
      </c>
    </row>
    <row r="252" spans="1:65" s="2" customFormat="1" ht="16.5" customHeight="1">
      <c r="A252" s="33"/>
      <c r="B252" s="34"/>
      <c r="C252" s="200" t="s">
        <v>1185</v>
      </c>
      <c r="D252" s="200" t="s">
        <v>162</v>
      </c>
      <c r="E252" s="201" t="s">
        <v>1186</v>
      </c>
      <c r="F252" s="202" t="s">
        <v>1187</v>
      </c>
      <c r="G252" s="203" t="s">
        <v>373</v>
      </c>
      <c r="H252" s="264"/>
      <c r="I252" s="205"/>
      <c r="J252" s="206">
        <f t="shared" si="60"/>
        <v>0</v>
      </c>
      <c r="K252" s="202" t="s">
        <v>220</v>
      </c>
      <c r="L252" s="38"/>
      <c r="M252" s="246" t="s">
        <v>1</v>
      </c>
      <c r="N252" s="247" t="s">
        <v>42</v>
      </c>
      <c r="O252" s="248"/>
      <c r="P252" s="249">
        <f t="shared" si="61"/>
        <v>0</v>
      </c>
      <c r="Q252" s="249">
        <v>0</v>
      </c>
      <c r="R252" s="249">
        <f t="shared" si="62"/>
        <v>0</v>
      </c>
      <c r="S252" s="249">
        <v>0</v>
      </c>
      <c r="T252" s="250">
        <f t="shared" si="63"/>
        <v>0</v>
      </c>
      <c r="U252" s="33"/>
      <c r="V252" s="33"/>
      <c r="W252" s="33"/>
      <c r="X252" s="33"/>
      <c r="Y252" s="33"/>
      <c r="Z252" s="33"/>
      <c r="AA252" s="33"/>
      <c r="AB252" s="33"/>
      <c r="AC252" s="33"/>
      <c r="AD252" s="33"/>
      <c r="AE252" s="33"/>
      <c r="AR252" s="211" t="s">
        <v>204</v>
      </c>
      <c r="AT252" s="211" t="s">
        <v>162</v>
      </c>
      <c r="AU252" s="211" t="s">
        <v>84</v>
      </c>
      <c r="AY252" s="16" t="s">
        <v>161</v>
      </c>
      <c r="BE252" s="212">
        <f t="shared" si="64"/>
        <v>0</v>
      </c>
      <c r="BF252" s="212">
        <f t="shared" si="65"/>
        <v>0</v>
      </c>
      <c r="BG252" s="212">
        <f t="shared" si="66"/>
        <v>0</v>
      </c>
      <c r="BH252" s="212">
        <f t="shared" si="67"/>
        <v>0</v>
      </c>
      <c r="BI252" s="212">
        <f t="shared" si="68"/>
        <v>0</v>
      </c>
      <c r="BJ252" s="16" t="s">
        <v>84</v>
      </c>
      <c r="BK252" s="212">
        <f t="shared" si="69"/>
        <v>0</v>
      </c>
      <c r="BL252" s="16" t="s">
        <v>204</v>
      </c>
      <c r="BM252" s="211" t="s">
        <v>1188</v>
      </c>
    </row>
    <row r="253" spans="1:31" s="2" customFormat="1" ht="6.9" customHeight="1">
      <c r="A253" s="33"/>
      <c r="B253" s="53"/>
      <c r="C253" s="54"/>
      <c r="D253" s="54"/>
      <c r="E253" s="54"/>
      <c r="F253" s="54"/>
      <c r="G253" s="54"/>
      <c r="H253" s="54"/>
      <c r="I253" s="158"/>
      <c r="J253" s="54"/>
      <c r="K253" s="54"/>
      <c r="L253" s="38"/>
      <c r="M253" s="33"/>
      <c r="O253" s="33"/>
      <c r="P253" s="33"/>
      <c r="Q253" s="33"/>
      <c r="R253" s="33"/>
      <c r="S253" s="33"/>
      <c r="T253" s="33"/>
      <c r="U253" s="33"/>
      <c r="V253" s="33"/>
      <c r="W253" s="33"/>
      <c r="X253" s="33"/>
      <c r="Y253" s="33"/>
      <c r="Z253" s="33"/>
      <c r="AA253" s="33"/>
      <c r="AB253" s="33"/>
      <c r="AC253" s="33"/>
      <c r="AD253" s="33"/>
      <c r="AE253" s="33"/>
    </row>
  </sheetData>
  <sheetProtection algorithmName="SHA-512" hashValue="l9a2G0nih54FbtpV47PpIxco2NObu0D2iIgSRvx1d4w1lEXnKby/sLmmjcFZuFtrMQjnGlduUZrYAYe6w72FOw==" saltValue="DEU0QU6tBzxEEuJmdlMlR7RbwlbJySD8LGiu5CnbQjWxOhtP4XNuOwYkh58v6sIZDPeycbilV+nj3XUL/DRS2Q==" spinCount="100000" sheet="1" objects="1" scenarios="1" formatColumns="0" formatRows="0" autoFilter="0"/>
  <autoFilter ref="C125:K252"/>
  <mergeCells count="9">
    <mergeCell ref="E87:H87"/>
    <mergeCell ref="E116:H116"/>
    <mergeCell ref="E118:H118"/>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103</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1189</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ROUND(J118,2)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ROUND((SUM(BE118:BE155)),2)</f>
        <v>0</v>
      </c>
      <c r="G33" s="33"/>
      <c r="H33" s="33"/>
      <c r="I33" s="137">
        <v>0.21</v>
      </c>
      <c r="J33" s="136">
        <f>ROUND(((SUM(BE118:BE155))*I33),2)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ROUND((SUM(BF118:BF155)),2)</f>
        <v>0</v>
      </c>
      <c r="G34" s="33"/>
      <c r="H34" s="33"/>
      <c r="I34" s="137">
        <v>0.15</v>
      </c>
      <c r="J34" s="136">
        <f>ROUND(((SUM(BF118:BF155))*I34),2)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ROUND((SUM(BG118:BG155)),2)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ROUND((SUM(BH118:BH155)),2)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ROUND((SUM(BI118:BI155)),2)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103 - Elektrická požární signalizace</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J118</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1190</v>
      </c>
      <c r="E97" s="170"/>
      <c r="F97" s="170"/>
      <c r="G97" s="170"/>
      <c r="H97" s="170"/>
      <c r="I97" s="171"/>
      <c r="J97" s="172">
        <f>J119</f>
        <v>0</v>
      </c>
      <c r="K97" s="168"/>
      <c r="L97" s="173"/>
    </row>
    <row r="98" spans="2:12" s="9" customFormat="1" ht="24.9" customHeight="1">
      <c r="B98" s="167"/>
      <c r="C98" s="168"/>
      <c r="D98" s="169" t="s">
        <v>1191</v>
      </c>
      <c r="E98" s="170"/>
      <c r="F98" s="170"/>
      <c r="G98" s="170"/>
      <c r="H98" s="170"/>
      <c r="I98" s="171"/>
      <c r="J98" s="172">
        <f>J138</f>
        <v>0</v>
      </c>
      <c r="K98" s="168"/>
      <c r="L98" s="173"/>
    </row>
    <row r="99" spans="1:31" s="2" customFormat="1" ht="21.75" customHeight="1">
      <c r="A99" s="33"/>
      <c r="B99" s="34"/>
      <c r="C99" s="35"/>
      <c r="D99" s="35"/>
      <c r="E99" s="35"/>
      <c r="F99" s="35"/>
      <c r="G99" s="35"/>
      <c r="H99" s="35"/>
      <c r="I99" s="122"/>
      <c r="J99" s="35"/>
      <c r="K99" s="35"/>
      <c r="L99" s="50"/>
      <c r="S99" s="33"/>
      <c r="T99" s="33"/>
      <c r="U99" s="33"/>
      <c r="V99" s="33"/>
      <c r="W99" s="33"/>
      <c r="X99" s="33"/>
      <c r="Y99" s="33"/>
      <c r="Z99" s="33"/>
      <c r="AA99" s="33"/>
      <c r="AB99" s="33"/>
      <c r="AC99" s="33"/>
      <c r="AD99" s="33"/>
      <c r="AE99" s="33"/>
    </row>
    <row r="100" spans="1:31" s="2" customFormat="1" ht="6.9" customHeight="1">
      <c r="A100" s="33"/>
      <c r="B100" s="53"/>
      <c r="C100" s="54"/>
      <c r="D100" s="54"/>
      <c r="E100" s="54"/>
      <c r="F100" s="54"/>
      <c r="G100" s="54"/>
      <c r="H100" s="54"/>
      <c r="I100" s="158"/>
      <c r="J100" s="54"/>
      <c r="K100" s="54"/>
      <c r="L100" s="50"/>
      <c r="S100" s="33"/>
      <c r="T100" s="33"/>
      <c r="U100" s="33"/>
      <c r="V100" s="33"/>
      <c r="W100" s="33"/>
      <c r="X100" s="33"/>
      <c r="Y100" s="33"/>
      <c r="Z100" s="33"/>
      <c r="AA100" s="33"/>
      <c r="AB100" s="33"/>
      <c r="AC100" s="33"/>
      <c r="AD100" s="33"/>
      <c r="AE100" s="33"/>
    </row>
    <row r="104" spans="1:31" s="2" customFormat="1" ht="6.9" customHeight="1">
      <c r="A104" s="33"/>
      <c r="B104" s="55"/>
      <c r="C104" s="56"/>
      <c r="D104" s="56"/>
      <c r="E104" s="56"/>
      <c r="F104" s="56"/>
      <c r="G104" s="56"/>
      <c r="H104" s="56"/>
      <c r="I104" s="161"/>
      <c r="J104" s="56"/>
      <c r="K104" s="56"/>
      <c r="L104" s="50"/>
      <c r="S104" s="33"/>
      <c r="T104" s="33"/>
      <c r="U104" s="33"/>
      <c r="V104" s="33"/>
      <c r="W104" s="33"/>
      <c r="X104" s="33"/>
      <c r="Y104" s="33"/>
      <c r="Z104" s="33"/>
      <c r="AA104" s="33"/>
      <c r="AB104" s="33"/>
      <c r="AC104" s="33"/>
      <c r="AD104" s="33"/>
      <c r="AE104" s="33"/>
    </row>
    <row r="105" spans="1:31" s="2" customFormat="1" ht="24.9" customHeight="1">
      <c r="A105" s="33"/>
      <c r="B105" s="34"/>
      <c r="C105" s="22" t="s">
        <v>146</v>
      </c>
      <c r="D105" s="35"/>
      <c r="E105" s="35"/>
      <c r="F105" s="35"/>
      <c r="G105" s="35"/>
      <c r="H105" s="35"/>
      <c r="I105" s="122"/>
      <c r="J105" s="35"/>
      <c r="K105" s="35"/>
      <c r="L105" s="50"/>
      <c r="S105" s="33"/>
      <c r="T105" s="33"/>
      <c r="U105" s="33"/>
      <c r="V105" s="33"/>
      <c r="W105" s="33"/>
      <c r="X105" s="33"/>
      <c r="Y105" s="33"/>
      <c r="Z105" s="33"/>
      <c r="AA105" s="33"/>
      <c r="AB105" s="33"/>
      <c r="AC105" s="33"/>
      <c r="AD105" s="33"/>
      <c r="AE105" s="33"/>
    </row>
    <row r="106" spans="1:31" s="2" customFormat="1" ht="6.9" customHeight="1">
      <c r="A106" s="33"/>
      <c r="B106" s="34"/>
      <c r="C106" s="35"/>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12" customHeight="1">
      <c r="A107" s="33"/>
      <c r="B107" s="34"/>
      <c r="C107" s="28" t="s">
        <v>17</v>
      </c>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16.5" customHeight="1">
      <c r="A108" s="33"/>
      <c r="B108" s="34"/>
      <c r="C108" s="35"/>
      <c r="D108" s="35"/>
      <c r="E108" s="317" t="str">
        <f>E7</f>
        <v>REKONSTRUKCE STŘECHY ZIMNÍHO STADIONU V NOVÉM JIČÍNĚ</v>
      </c>
      <c r="F108" s="318"/>
      <c r="G108" s="318"/>
      <c r="H108" s="318"/>
      <c r="I108" s="122"/>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127</v>
      </c>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00" t="str">
        <f>E9</f>
        <v>103 - Elektrická požární signalizace</v>
      </c>
      <c r="F110" s="316"/>
      <c r="G110" s="316"/>
      <c r="H110" s="316"/>
      <c r="I110" s="122"/>
      <c r="J110" s="35"/>
      <c r="K110" s="35"/>
      <c r="L110" s="50"/>
      <c r="S110" s="33"/>
      <c r="T110" s="33"/>
      <c r="U110" s="33"/>
      <c r="V110" s="33"/>
      <c r="W110" s="33"/>
      <c r="X110" s="33"/>
      <c r="Y110" s="33"/>
      <c r="Z110" s="33"/>
      <c r="AA110" s="33"/>
      <c r="AB110" s="33"/>
      <c r="AC110" s="33"/>
      <c r="AD110" s="33"/>
      <c r="AE110" s="33"/>
    </row>
    <row r="111" spans="1:31" s="2" customFormat="1" ht="6.9" customHeight="1">
      <c r="A111" s="33"/>
      <c r="B111" s="34"/>
      <c r="C111" s="35"/>
      <c r="D111" s="35"/>
      <c r="E111" s="35"/>
      <c r="F111" s="35"/>
      <c r="G111" s="35"/>
      <c r="H111" s="35"/>
      <c r="I111" s="122"/>
      <c r="J111" s="35"/>
      <c r="K111" s="35"/>
      <c r="L111" s="50"/>
      <c r="S111" s="33"/>
      <c r="T111" s="33"/>
      <c r="U111" s="33"/>
      <c r="V111" s="33"/>
      <c r="W111" s="33"/>
      <c r="X111" s="33"/>
      <c r="Y111" s="33"/>
      <c r="Z111" s="33"/>
      <c r="AA111" s="33"/>
      <c r="AB111" s="33"/>
      <c r="AC111" s="33"/>
      <c r="AD111" s="33"/>
      <c r="AE111" s="33"/>
    </row>
    <row r="112" spans="1:31" s="2" customFormat="1" ht="12" customHeight="1">
      <c r="A112" s="33"/>
      <c r="B112" s="34"/>
      <c r="C112" s="28" t="s">
        <v>21</v>
      </c>
      <c r="D112" s="35"/>
      <c r="E112" s="35"/>
      <c r="F112" s="26" t="str">
        <f>F12</f>
        <v xml:space="preserve"> </v>
      </c>
      <c r="G112" s="35"/>
      <c r="H112" s="35"/>
      <c r="I112" s="123" t="s">
        <v>23</v>
      </c>
      <c r="J112" s="65" t="str">
        <f>IF(J12="","",J12)</f>
        <v>11. 9. 2019</v>
      </c>
      <c r="K112" s="35"/>
      <c r="L112" s="50"/>
      <c r="S112" s="33"/>
      <c r="T112" s="33"/>
      <c r="U112" s="33"/>
      <c r="V112" s="33"/>
      <c r="W112" s="33"/>
      <c r="X112" s="33"/>
      <c r="Y112" s="33"/>
      <c r="Z112" s="33"/>
      <c r="AA112" s="33"/>
      <c r="AB112" s="33"/>
      <c r="AC112" s="33"/>
      <c r="AD112" s="33"/>
      <c r="AE112" s="33"/>
    </row>
    <row r="113" spans="1:31" s="2" customFormat="1" ht="6.9" customHeight="1">
      <c r="A113" s="33"/>
      <c r="B113" s="34"/>
      <c r="C113" s="35"/>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15.15" customHeight="1">
      <c r="A114" s="33"/>
      <c r="B114" s="34"/>
      <c r="C114" s="28" t="s">
        <v>25</v>
      </c>
      <c r="D114" s="35"/>
      <c r="E114" s="35"/>
      <c r="F114" s="26" t="str">
        <f>E15</f>
        <v>Město Nový Jičín</v>
      </c>
      <c r="G114" s="35"/>
      <c r="H114" s="35"/>
      <c r="I114" s="123" t="s">
        <v>31</v>
      </c>
      <c r="J114" s="31" t="str">
        <f>E21</f>
        <v>Technoprojekt, a.s.</v>
      </c>
      <c r="K114" s="35"/>
      <c r="L114" s="50"/>
      <c r="S114" s="33"/>
      <c r="T114" s="33"/>
      <c r="U114" s="33"/>
      <c r="V114" s="33"/>
      <c r="W114" s="33"/>
      <c r="X114" s="33"/>
      <c r="Y114" s="33"/>
      <c r="Z114" s="33"/>
      <c r="AA114" s="33"/>
      <c r="AB114" s="33"/>
      <c r="AC114" s="33"/>
      <c r="AD114" s="33"/>
      <c r="AE114" s="33"/>
    </row>
    <row r="115" spans="1:31" s="2" customFormat="1" ht="15.15" customHeight="1">
      <c r="A115" s="33"/>
      <c r="B115" s="34"/>
      <c r="C115" s="28" t="s">
        <v>29</v>
      </c>
      <c r="D115" s="35"/>
      <c r="E115" s="35"/>
      <c r="F115" s="26" t="str">
        <f>IF(E18="","",E18)</f>
        <v>Vyplň údaj</v>
      </c>
      <c r="G115" s="35"/>
      <c r="H115" s="35"/>
      <c r="I115" s="123" t="s">
        <v>34</v>
      </c>
      <c r="J115" s="31" t="str">
        <f>E24</f>
        <v xml:space="preserve"> </v>
      </c>
      <c r="K115" s="35"/>
      <c r="L115" s="50"/>
      <c r="S115" s="33"/>
      <c r="T115" s="33"/>
      <c r="U115" s="33"/>
      <c r="V115" s="33"/>
      <c r="W115" s="33"/>
      <c r="X115" s="33"/>
      <c r="Y115" s="33"/>
      <c r="Z115" s="33"/>
      <c r="AA115" s="33"/>
      <c r="AB115" s="33"/>
      <c r="AC115" s="33"/>
      <c r="AD115" s="33"/>
      <c r="AE115" s="33"/>
    </row>
    <row r="116" spans="1:31" s="2" customFormat="1" ht="10.35" customHeight="1">
      <c r="A116" s="33"/>
      <c r="B116" s="34"/>
      <c r="C116" s="35"/>
      <c r="D116" s="35"/>
      <c r="E116" s="35"/>
      <c r="F116" s="35"/>
      <c r="G116" s="35"/>
      <c r="H116" s="35"/>
      <c r="I116" s="122"/>
      <c r="J116" s="35"/>
      <c r="K116" s="35"/>
      <c r="L116" s="50"/>
      <c r="S116" s="33"/>
      <c r="T116" s="33"/>
      <c r="U116" s="33"/>
      <c r="V116" s="33"/>
      <c r="W116" s="33"/>
      <c r="X116" s="33"/>
      <c r="Y116" s="33"/>
      <c r="Z116" s="33"/>
      <c r="AA116" s="33"/>
      <c r="AB116" s="33"/>
      <c r="AC116" s="33"/>
      <c r="AD116" s="33"/>
      <c r="AE116" s="33"/>
    </row>
    <row r="117" spans="1:31" s="10" customFormat="1" ht="29.25" customHeight="1">
      <c r="A117" s="174"/>
      <c r="B117" s="175"/>
      <c r="C117" s="176" t="s">
        <v>147</v>
      </c>
      <c r="D117" s="177" t="s">
        <v>62</v>
      </c>
      <c r="E117" s="177" t="s">
        <v>58</v>
      </c>
      <c r="F117" s="177" t="s">
        <v>59</v>
      </c>
      <c r="G117" s="177" t="s">
        <v>148</v>
      </c>
      <c r="H117" s="177" t="s">
        <v>149</v>
      </c>
      <c r="I117" s="178" t="s">
        <v>150</v>
      </c>
      <c r="J117" s="177" t="s">
        <v>133</v>
      </c>
      <c r="K117" s="179" t="s">
        <v>151</v>
      </c>
      <c r="L117" s="180"/>
      <c r="M117" s="74" t="s">
        <v>1</v>
      </c>
      <c r="N117" s="75" t="s">
        <v>41</v>
      </c>
      <c r="O117" s="75" t="s">
        <v>152</v>
      </c>
      <c r="P117" s="75" t="s">
        <v>153</v>
      </c>
      <c r="Q117" s="75" t="s">
        <v>154</v>
      </c>
      <c r="R117" s="75" t="s">
        <v>155</v>
      </c>
      <c r="S117" s="75" t="s">
        <v>156</v>
      </c>
      <c r="T117" s="76" t="s">
        <v>157</v>
      </c>
      <c r="U117" s="174"/>
      <c r="V117" s="174"/>
      <c r="W117" s="174"/>
      <c r="X117" s="174"/>
      <c r="Y117" s="174"/>
      <c r="Z117" s="174"/>
      <c r="AA117" s="174"/>
      <c r="AB117" s="174"/>
      <c r="AC117" s="174"/>
      <c r="AD117" s="174"/>
      <c r="AE117" s="174"/>
    </row>
    <row r="118" spans="1:63" s="2" customFormat="1" ht="22.8" customHeight="1">
      <c r="A118" s="33"/>
      <c r="B118" s="34"/>
      <c r="C118" s="81" t="s">
        <v>158</v>
      </c>
      <c r="D118" s="35"/>
      <c r="E118" s="35"/>
      <c r="F118" s="35"/>
      <c r="G118" s="35"/>
      <c r="H118" s="35"/>
      <c r="I118" s="122"/>
      <c r="J118" s="181">
        <f>BK118</f>
        <v>0</v>
      </c>
      <c r="K118" s="35"/>
      <c r="L118" s="38"/>
      <c r="M118" s="77"/>
      <c r="N118" s="182"/>
      <c r="O118" s="78"/>
      <c r="P118" s="183">
        <f>P119+P138</f>
        <v>0</v>
      </c>
      <c r="Q118" s="78"/>
      <c r="R118" s="183">
        <f>R119+R138</f>
        <v>0</v>
      </c>
      <c r="S118" s="78"/>
      <c r="T118" s="184">
        <f>T119+T138</f>
        <v>0.4</v>
      </c>
      <c r="U118" s="33"/>
      <c r="V118" s="33"/>
      <c r="W118" s="33"/>
      <c r="X118" s="33"/>
      <c r="Y118" s="33"/>
      <c r="Z118" s="33"/>
      <c r="AA118" s="33"/>
      <c r="AB118" s="33"/>
      <c r="AC118" s="33"/>
      <c r="AD118" s="33"/>
      <c r="AE118" s="33"/>
      <c r="AT118" s="16" t="s">
        <v>76</v>
      </c>
      <c r="AU118" s="16" t="s">
        <v>135</v>
      </c>
      <c r="BK118" s="185">
        <f>BK119+BK138</f>
        <v>0</v>
      </c>
    </row>
    <row r="119" spans="2:63" s="11" customFormat="1" ht="25.95" customHeight="1">
      <c r="B119" s="186"/>
      <c r="C119" s="187"/>
      <c r="D119" s="188" t="s">
        <v>76</v>
      </c>
      <c r="E119" s="189" t="s">
        <v>1192</v>
      </c>
      <c r="F119" s="189" t="s">
        <v>1193</v>
      </c>
      <c r="G119" s="187"/>
      <c r="H119" s="187"/>
      <c r="I119" s="190"/>
      <c r="J119" s="191">
        <f>BK119</f>
        <v>0</v>
      </c>
      <c r="K119" s="187"/>
      <c r="L119" s="192"/>
      <c r="M119" s="193"/>
      <c r="N119" s="194"/>
      <c r="O119" s="194"/>
      <c r="P119" s="195">
        <f>SUM(P120:P137)</f>
        <v>0</v>
      </c>
      <c r="Q119" s="194"/>
      <c r="R119" s="195">
        <f>SUM(R120:R137)</f>
        <v>0</v>
      </c>
      <c r="S119" s="194"/>
      <c r="T119" s="196">
        <f>SUM(T120:T137)</f>
        <v>0</v>
      </c>
      <c r="AR119" s="197" t="s">
        <v>86</v>
      </c>
      <c r="AT119" s="198" t="s">
        <v>76</v>
      </c>
      <c r="AU119" s="198" t="s">
        <v>77</v>
      </c>
      <c r="AY119" s="197" t="s">
        <v>161</v>
      </c>
      <c r="BK119" s="199">
        <f>SUM(BK120:BK137)</f>
        <v>0</v>
      </c>
    </row>
    <row r="120" spans="1:65" s="2" customFormat="1" ht="16.5" customHeight="1">
      <c r="A120" s="33"/>
      <c r="B120" s="34"/>
      <c r="C120" s="200" t="s">
        <v>84</v>
      </c>
      <c r="D120" s="200" t="s">
        <v>162</v>
      </c>
      <c r="E120" s="201" t="s">
        <v>1194</v>
      </c>
      <c r="F120" s="202" t="s">
        <v>1195</v>
      </c>
      <c r="G120" s="203" t="s">
        <v>415</v>
      </c>
      <c r="H120" s="204">
        <v>1</v>
      </c>
      <c r="I120" s="205"/>
      <c r="J120" s="206">
        <f aca="true" t="shared" si="0" ref="J120:J127">ROUND(I120*H120,2)</f>
        <v>0</v>
      </c>
      <c r="K120" s="202" t="s">
        <v>220</v>
      </c>
      <c r="L120" s="38"/>
      <c r="M120" s="207" t="s">
        <v>1</v>
      </c>
      <c r="N120" s="208" t="s">
        <v>42</v>
      </c>
      <c r="O120" s="70"/>
      <c r="P120" s="209">
        <f aca="true" t="shared" si="1" ref="P120:P127">O120*H120</f>
        <v>0</v>
      </c>
      <c r="Q120" s="209">
        <v>0</v>
      </c>
      <c r="R120" s="209">
        <f aca="true" t="shared" si="2" ref="R120:R127">Q120*H120</f>
        <v>0</v>
      </c>
      <c r="S120" s="209">
        <v>0</v>
      </c>
      <c r="T120" s="210">
        <f aca="true" t="shared" si="3" ref="T120:T127">S120*H120</f>
        <v>0</v>
      </c>
      <c r="U120" s="33"/>
      <c r="V120" s="33"/>
      <c r="W120" s="33"/>
      <c r="X120" s="33"/>
      <c r="Y120" s="33"/>
      <c r="Z120" s="33"/>
      <c r="AA120" s="33"/>
      <c r="AB120" s="33"/>
      <c r="AC120" s="33"/>
      <c r="AD120" s="33"/>
      <c r="AE120" s="33"/>
      <c r="AR120" s="211" t="s">
        <v>204</v>
      </c>
      <c r="AT120" s="211" t="s">
        <v>162</v>
      </c>
      <c r="AU120" s="211" t="s">
        <v>84</v>
      </c>
      <c r="AY120" s="16" t="s">
        <v>161</v>
      </c>
      <c r="BE120" s="212">
        <f aca="true" t="shared" si="4" ref="BE120:BE127">IF(N120="základní",J120,0)</f>
        <v>0</v>
      </c>
      <c r="BF120" s="212">
        <f aca="true" t="shared" si="5" ref="BF120:BF127">IF(N120="snížená",J120,0)</f>
        <v>0</v>
      </c>
      <c r="BG120" s="212">
        <f aca="true" t="shared" si="6" ref="BG120:BG127">IF(N120="zákl. přenesená",J120,0)</f>
        <v>0</v>
      </c>
      <c r="BH120" s="212">
        <f aca="true" t="shared" si="7" ref="BH120:BH127">IF(N120="sníž. přenesená",J120,0)</f>
        <v>0</v>
      </c>
      <c r="BI120" s="212">
        <f aca="true" t="shared" si="8" ref="BI120:BI127">IF(N120="nulová",J120,0)</f>
        <v>0</v>
      </c>
      <c r="BJ120" s="16" t="s">
        <v>84</v>
      </c>
      <c r="BK120" s="212">
        <f aca="true" t="shared" si="9" ref="BK120:BK127">ROUND(I120*H120,2)</f>
        <v>0</v>
      </c>
      <c r="BL120" s="16" t="s">
        <v>204</v>
      </c>
      <c r="BM120" s="211" t="s">
        <v>1196</v>
      </c>
    </row>
    <row r="121" spans="1:65" s="2" customFormat="1" ht="16.5" customHeight="1">
      <c r="A121" s="33"/>
      <c r="B121" s="34"/>
      <c r="C121" s="200" t="s">
        <v>86</v>
      </c>
      <c r="D121" s="200" t="s">
        <v>162</v>
      </c>
      <c r="E121" s="201" t="s">
        <v>1197</v>
      </c>
      <c r="F121" s="202" t="s">
        <v>1198</v>
      </c>
      <c r="G121" s="203" t="s">
        <v>415</v>
      </c>
      <c r="H121" s="204">
        <v>3</v>
      </c>
      <c r="I121" s="205"/>
      <c r="J121" s="206">
        <f t="shared" si="0"/>
        <v>0</v>
      </c>
      <c r="K121" s="202" t="s">
        <v>220</v>
      </c>
      <c r="L121" s="38"/>
      <c r="M121" s="207" t="s">
        <v>1</v>
      </c>
      <c r="N121" s="208" t="s">
        <v>42</v>
      </c>
      <c r="O121" s="70"/>
      <c r="P121" s="209">
        <f t="shared" si="1"/>
        <v>0</v>
      </c>
      <c r="Q121" s="209">
        <v>0</v>
      </c>
      <c r="R121" s="209">
        <f t="shared" si="2"/>
        <v>0</v>
      </c>
      <c r="S121" s="209">
        <v>0</v>
      </c>
      <c r="T121" s="210">
        <f t="shared" si="3"/>
        <v>0</v>
      </c>
      <c r="U121" s="33"/>
      <c r="V121" s="33"/>
      <c r="W121" s="33"/>
      <c r="X121" s="33"/>
      <c r="Y121" s="33"/>
      <c r="Z121" s="33"/>
      <c r="AA121" s="33"/>
      <c r="AB121" s="33"/>
      <c r="AC121" s="33"/>
      <c r="AD121" s="33"/>
      <c r="AE121" s="33"/>
      <c r="AR121" s="211" t="s">
        <v>204</v>
      </c>
      <c r="AT121" s="211" t="s">
        <v>162</v>
      </c>
      <c r="AU121" s="211" t="s">
        <v>84</v>
      </c>
      <c r="AY121" s="16" t="s">
        <v>161</v>
      </c>
      <c r="BE121" s="212">
        <f t="shared" si="4"/>
        <v>0</v>
      </c>
      <c r="BF121" s="212">
        <f t="shared" si="5"/>
        <v>0</v>
      </c>
      <c r="BG121" s="212">
        <f t="shared" si="6"/>
        <v>0</v>
      </c>
      <c r="BH121" s="212">
        <f t="shared" si="7"/>
        <v>0</v>
      </c>
      <c r="BI121" s="212">
        <f t="shared" si="8"/>
        <v>0</v>
      </c>
      <c r="BJ121" s="16" t="s">
        <v>84</v>
      </c>
      <c r="BK121" s="212">
        <f t="shared" si="9"/>
        <v>0</v>
      </c>
      <c r="BL121" s="16" t="s">
        <v>204</v>
      </c>
      <c r="BM121" s="211" t="s">
        <v>1199</v>
      </c>
    </row>
    <row r="122" spans="1:65" s="2" customFormat="1" ht="16.5" customHeight="1">
      <c r="A122" s="33"/>
      <c r="B122" s="34"/>
      <c r="C122" s="200" t="s">
        <v>177</v>
      </c>
      <c r="D122" s="200" t="s">
        <v>162</v>
      </c>
      <c r="E122" s="201" t="s">
        <v>1200</v>
      </c>
      <c r="F122" s="202" t="s">
        <v>1201</v>
      </c>
      <c r="G122" s="203" t="s">
        <v>415</v>
      </c>
      <c r="H122" s="204">
        <v>3</v>
      </c>
      <c r="I122" s="205"/>
      <c r="J122" s="206">
        <f t="shared" si="0"/>
        <v>0</v>
      </c>
      <c r="K122" s="202" t="s">
        <v>220</v>
      </c>
      <c r="L122" s="38"/>
      <c r="M122" s="207" t="s">
        <v>1</v>
      </c>
      <c r="N122" s="208" t="s">
        <v>42</v>
      </c>
      <c r="O122" s="70"/>
      <c r="P122" s="209">
        <f t="shared" si="1"/>
        <v>0</v>
      </c>
      <c r="Q122" s="209">
        <v>0</v>
      </c>
      <c r="R122" s="209">
        <f t="shared" si="2"/>
        <v>0</v>
      </c>
      <c r="S122" s="209">
        <v>0</v>
      </c>
      <c r="T122" s="210">
        <f t="shared" si="3"/>
        <v>0</v>
      </c>
      <c r="U122" s="33"/>
      <c r="V122" s="33"/>
      <c r="W122" s="33"/>
      <c r="X122" s="33"/>
      <c r="Y122" s="33"/>
      <c r="Z122" s="33"/>
      <c r="AA122" s="33"/>
      <c r="AB122" s="33"/>
      <c r="AC122" s="33"/>
      <c r="AD122" s="33"/>
      <c r="AE122" s="33"/>
      <c r="AR122" s="211" t="s">
        <v>204</v>
      </c>
      <c r="AT122" s="211" t="s">
        <v>162</v>
      </c>
      <c r="AU122" s="211" t="s">
        <v>84</v>
      </c>
      <c r="AY122" s="16" t="s">
        <v>161</v>
      </c>
      <c r="BE122" s="212">
        <f t="shared" si="4"/>
        <v>0</v>
      </c>
      <c r="BF122" s="212">
        <f t="shared" si="5"/>
        <v>0</v>
      </c>
      <c r="BG122" s="212">
        <f t="shared" si="6"/>
        <v>0</v>
      </c>
      <c r="BH122" s="212">
        <f t="shared" si="7"/>
        <v>0</v>
      </c>
      <c r="BI122" s="212">
        <f t="shared" si="8"/>
        <v>0</v>
      </c>
      <c r="BJ122" s="16" t="s">
        <v>84</v>
      </c>
      <c r="BK122" s="212">
        <f t="shared" si="9"/>
        <v>0</v>
      </c>
      <c r="BL122" s="16" t="s">
        <v>204</v>
      </c>
      <c r="BM122" s="211" t="s">
        <v>1202</v>
      </c>
    </row>
    <row r="123" spans="1:65" s="2" customFormat="1" ht="16.5" customHeight="1">
      <c r="A123" s="33"/>
      <c r="B123" s="34"/>
      <c r="C123" s="200" t="s">
        <v>167</v>
      </c>
      <c r="D123" s="200" t="s">
        <v>162</v>
      </c>
      <c r="E123" s="201" t="s">
        <v>1203</v>
      </c>
      <c r="F123" s="202" t="s">
        <v>1204</v>
      </c>
      <c r="G123" s="203" t="s">
        <v>415</v>
      </c>
      <c r="H123" s="204">
        <v>3</v>
      </c>
      <c r="I123" s="205"/>
      <c r="J123" s="206">
        <f t="shared" si="0"/>
        <v>0</v>
      </c>
      <c r="K123" s="202" t="s">
        <v>220</v>
      </c>
      <c r="L123" s="38"/>
      <c r="M123" s="207" t="s">
        <v>1</v>
      </c>
      <c r="N123" s="208" t="s">
        <v>42</v>
      </c>
      <c r="O123" s="70"/>
      <c r="P123" s="209">
        <f t="shared" si="1"/>
        <v>0</v>
      </c>
      <c r="Q123" s="209">
        <v>0</v>
      </c>
      <c r="R123" s="209">
        <f t="shared" si="2"/>
        <v>0</v>
      </c>
      <c r="S123" s="209">
        <v>0</v>
      </c>
      <c r="T123" s="210">
        <f t="shared" si="3"/>
        <v>0</v>
      </c>
      <c r="U123" s="33"/>
      <c r="V123" s="33"/>
      <c r="W123" s="33"/>
      <c r="X123" s="33"/>
      <c r="Y123" s="33"/>
      <c r="Z123" s="33"/>
      <c r="AA123" s="33"/>
      <c r="AB123" s="33"/>
      <c r="AC123" s="33"/>
      <c r="AD123" s="33"/>
      <c r="AE123" s="33"/>
      <c r="AR123" s="211" t="s">
        <v>204</v>
      </c>
      <c r="AT123" s="211" t="s">
        <v>162</v>
      </c>
      <c r="AU123" s="211" t="s">
        <v>84</v>
      </c>
      <c r="AY123" s="16" t="s">
        <v>161</v>
      </c>
      <c r="BE123" s="212">
        <f t="shared" si="4"/>
        <v>0</v>
      </c>
      <c r="BF123" s="212">
        <f t="shared" si="5"/>
        <v>0</v>
      </c>
      <c r="BG123" s="212">
        <f t="shared" si="6"/>
        <v>0</v>
      </c>
      <c r="BH123" s="212">
        <f t="shared" si="7"/>
        <v>0</v>
      </c>
      <c r="BI123" s="212">
        <f t="shared" si="8"/>
        <v>0</v>
      </c>
      <c r="BJ123" s="16" t="s">
        <v>84</v>
      </c>
      <c r="BK123" s="212">
        <f t="shared" si="9"/>
        <v>0</v>
      </c>
      <c r="BL123" s="16" t="s">
        <v>204</v>
      </c>
      <c r="BM123" s="211" t="s">
        <v>1205</v>
      </c>
    </row>
    <row r="124" spans="1:65" s="2" customFormat="1" ht="16.5" customHeight="1">
      <c r="A124" s="33"/>
      <c r="B124" s="34"/>
      <c r="C124" s="200" t="s">
        <v>184</v>
      </c>
      <c r="D124" s="200" t="s">
        <v>162</v>
      </c>
      <c r="E124" s="201" t="s">
        <v>1206</v>
      </c>
      <c r="F124" s="202" t="s">
        <v>1207</v>
      </c>
      <c r="G124" s="203" t="s">
        <v>415</v>
      </c>
      <c r="H124" s="204">
        <v>10</v>
      </c>
      <c r="I124" s="205"/>
      <c r="J124" s="206">
        <f t="shared" si="0"/>
        <v>0</v>
      </c>
      <c r="K124" s="202" t="s">
        <v>220</v>
      </c>
      <c r="L124" s="38"/>
      <c r="M124" s="207" t="s">
        <v>1</v>
      </c>
      <c r="N124" s="208" t="s">
        <v>42</v>
      </c>
      <c r="O124" s="70"/>
      <c r="P124" s="209">
        <f t="shared" si="1"/>
        <v>0</v>
      </c>
      <c r="Q124" s="209">
        <v>0</v>
      </c>
      <c r="R124" s="209">
        <f t="shared" si="2"/>
        <v>0</v>
      </c>
      <c r="S124" s="209">
        <v>0</v>
      </c>
      <c r="T124" s="210">
        <f t="shared" si="3"/>
        <v>0</v>
      </c>
      <c r="U124" s="33"/>
      <c r="V124" s="33"/>
      <c r="W124" s="33"/>
      <c r="X124" s="33"/>
      <c r="Y124" s="33"/>
      <c r="Z124" s="33"/>
      <c r="AA124" s="33"/>
      <c r="AB124" s="33"/>
      <c r="AC124" s="33"/>
      <c r="AD124" s="33"/>
      <c r="AE124" s="33"/>
      <c r="AR124" s="211" t="s">
        <v>204</v>
      </c>
      <c r="AT124" s="211" t="s">
        <v>162</v>
      </c>
      <c r="AU124" s="211" t="s">
        <v>84</v>
      </c>
      <c r="AY124" s="16" t="s">
        <v>161</v>
      </c>
      <c r="BE124" s="212">
        <f t="shared" si="4"/>
        <v>0</v>
      </c>
      <c r="BF124" s="212">
        <f t="shared" si="5"/>
        <v>0</v>
      </c>
      <c r="BG124" s="212">
        <f t="shared" si="6"/>
        <v>0</v>
      </c>
      <c r="BH124" s="212">
        <f t="shared" si="7"/>
        <v>0</v>
      </c>
      <c r="BI124" s="212">
        <f t="shared" si="8"/>
        <v>0</v>
      </c>
      <c r="BJ124" s="16" t="s">
        <v>84</v>
      </c>
      <c r="BK124" s="212">
        <f t="shared" si="9"/>
        <v>0</v>
      </c>
      <c r="BL124" s="16" t="s">
        <v>204</v>
      </c>
      <c r="BM124" s="211" t="s">
        <v>1208</v>
      </c>
    </row>
    <row r="125" spans="1:65" s="2" customFormat="1" ht="16.5" customHeight="1">
      <c r="A125" s="33"/>
      <c r="B125" s="34"/>
      <c r="C125" s="200" t="s">
        <v>188</v>
      </c>
      <c r="D125" s="200" t="s">
        <v>162</v>
      </c>
      <c r="E125" s="201" t="s">
        <v>1209</v>
      </c>
      <c r="F125" s="202" t="s">
        <v>1210</v>
      </c>
      <c r="G125" s="203" t="s">
        <v>415</v>
      </c>
      <c r="H125" s="204">
        <v>2</v>
      </c>
      <c r="I125" s="205"/>
      <c r="J125" s="206">
        <f t="shared" si="0"/>
        <v>0</v>
      </c>
      <c r="K125" s="202" t="s">
        <v>220</v>
      </c>
      <c r="L125" s="38"/>
      <c r="M125" s="207" t="s">
        <v>1</v>
      </c>
      <c r="N125" s="208" t="s">
        <v>42</v>
      </c>
      <c r="O125" s="70"/>
      <c r="P125" s="209">
        <f t="shared" si="1"/>
        <v>0</v>
      </c>
      <c r="Q125" s="209">
        <v>0</v>
      </c>
      <c r="R125" s="209">
        <f t="shared" si="2"/>
        <v>0</v>
      </c>
      <c r="S125" s="209">
        <v>0</v>
      </c>
      <c r="T125" s="210">
        <f t="shared" si="3"/>
        <v>0</v>
      </c>
      <c r="U125" s="33"/>
      <c r="V125" s="33"/>
      <c r="W125" s="33"/>
      <c r="X125" s="33"/>
      <c r="Y125" s="33"/>
      <c r="Z125" s="33"/>
      <c r="AA125" s="33"/>
      <c r="AB125" s="33"/>
      <c r="AC125" s="33"/>
      <c r="AD125" s="33"/>
      <c r="AE125" s="33"/>
      <c r="AR125" s="211" t="s">
        <v>204</v>
      </c>
      <c r="AT125" s="211" t="s">
        <v>162</v>
      </c>
      <c r="AU125" s="211" t="s">
        <v>84</v>
      </c>
      <c r="AY125" s="16" t="s">
        <v>161</v>
      </c>
      <c r="BE125" s="212">
        <f t="shared" si="4"/>
        <v>0</v>
      </c>
      <c r="BF125" s="212">
        <f t="shared" si="5"/>
        <v>0</v>
      </c>
      <c r="BG125" s="212">
        <f t="shared" si="6"/>
        <v>0</v>
      </c>
      <c r="BH125" s="212">
        <f t="shared" si="7"/>
        <v>0</v>
      </c>
      <c r="BI125" s="212">
        <f t="shared" si="8"/>
        <v>0</v>
      </c>
      <c r="BJ125" s="16" t="s">
        <v>84</v>
      </c>
      <c r="BK125" s="212">
        <f t="shared" si="9"/>
        <v>0</v>
      </c>
      <c r="BL125" s="16" t="s">
        <v>204</v>
      </c>
      <c r="BM125" s="211" t="s">
        <v>1211</v>
      </c>
    </row>
    <row r="126" spans="1:65" s="2" customFormat="1" ht="36" customHeight="1">
      <c r="A126" s="33"/>
      <c r="B126" s="34"/>
      <c r="C126" s="200" t="s">
        <v>192</v>
      </c>
      <c r="D126" s="200" t="s">
        <v>162</v>
      </c>
      <c r="E126" s="201" t="s">
        <v>1212</v>
      </c>
      <c r="F126" s="202" t="s">
        <v>1213</v>
      </c>
      <c r="G126" s="203" t="s">
        <v>415</v>
      </c>
      <c r="H126" s="204">
        <v>10</v>
      </c>
      <c r="I126" s="205"/>
      <c r="J126" s="206">
        <f t="shared" si="0"/>
        <v>0</v>
      </c>
      <c r="K126" s="202" t="s">
        <v>220</v>
      </c>
      <c r="L126" s="38"/>
      <c r="M126" s="207" t="s">
        <v>1</v>
      </c>
      <c r="N126" s="208" t="s">
        <v>42</v>
      </c>
      <c r="O126" s="70"/>
      <c r="P126" s="209">
        <f t="shared" si="1"/>
        <v>0</v>
      </c>
      <c r="Q126" s="209">
        <v>0</v>
      </c>
      <c r="R126" s="209">
        <f t="shared" si="2"/>
        <v>0</v>
      </c>
      <c r="S126" s="209">
        <v>0</v>
      </c>
      <c r="T126" s="210">
        <f t="shared" si="3"/>
        <v>0</v>
      </c>
      <c r="U126" s="33"/>
      <c r="V126" s="33"/>
      <c r="W126" s="33"/>
      <c r="X126" s="33"/>
      <c r="Y126" s="33"/>
      <c r="Z126" s="33"/>
      <c r="AA126" s="33"/>
      <c r="AB126" s="33"/>
      <c r="AC126" s="33"/>
      <c r="AD126" s="33"/>
      <c r="AE126" s="33"/>
      <c r="AR126" s="211" t="s">
        <v>204</v>
      </c>
      <c r="AT126" s="211" t="s">
        <v>162</v>
      </c>
      <c r="AU126" s="211" t="s">
        <v>84</v>
      </c>
      <c r="AY126" s="16" t="s">
        <v>161</v>
      </c>
      <c r="BE126" s="212">
        <f t="shared" si="4"/>
        <v>0</v>
      </c>
      <c r="BF126" s="212">
        <f t="shared" si="5"/>
        <v>0</v>
      </c>
      <c r="BG126" s="212">
        <f t="shared" si="6"/>
        <v>0</v>
      </c>
      <c r="BH126" s="212">
        <f t="shared" si="7"/>
        <v>0</v>
      </c>
      <c r="BI126" s="212">
        <f t="shared" si="8"/>
        <v>0</v>
      </c>
      <c r="BJ126" s="16" t="s">
        <v>84</v>
      </c>
      <c r="BK126" s="212">
        <f t="shared" si="9"/>
        <v>0</v>
      </c>
      <c r="BL126" s="16" t="s">
        <v>204</v>
      </c>
      <c r="BM126" s="211" t="s">
        <v>1214</v>
      </c>
    </row>
    <row r="127" spans="1:65" s="2" customFormat="1" ht="16.5" customHeight="1">
      <c r="A127" s="33"/>
      <c r="B127" s="34"/>
      <c r="C127" s="200" t="s">
        <v>196</v>
      </c>
      <c r="D127" s="200" t="s">
        <v>162</v>
      </c>
      <c r="E127" s="201" t="s">
        <v>1215</v>
      </c>
      <c r="F127" s="202" t="s">
        <v>1216</v>
      </c>
      <c r="G127" s="203" t="s">
        <v>415</v>
      </c>
      <c r="H127" s="204">
        <v>10</v>
      </c>
      <c r="I127" s="205"/>
      <c r="J127" s="206">
        <f t="shared" si="0"/>
        <v>0</v>
      </c>
      <c r="K127" s="202" t="s">
        <v>220</v>
      </c>
      <c r="L127" s="38"/>
      <c r="M127" s="207" t="s">
        <v>1</v>
      </c>
      <c r="N127" s="208" t="s">
        <v>42</v>
      </c>
      <c r="O127" s="70"/>
      <c r="P127" s="209">
        <f t="shared" si="1"/>
        <v>0</v>
      </c>
      <c r="Q127" s="209">
        <v>0</v>
      </c>
      <c r="R127" s="209">
        <f t="shared" si="2"/>
        <v>0</v>
      </c>
      <c r="S127" s="209">
        <v>0</v>
      </c>
      <c r="T127" s="210">
        <f t="shared" si="3"/>
        <v>0</v>
      </c>
      <c r="U127" s="33"/>
      <c r="V127" s="33"/>
      <c r="W127" s="33"/>
      <c r="X127" s="33"/>
      <c r="Y127" s="33"/>
      <c r="Z127" s="33"/>
      <c r="AA127" s="33"/>
      <c r="AB127" s="33"/>
      <c r="AC127" s="33"/>
      <c r="AD127" s="33"/>
      <c r="AE127" s="33"/>
      <c r="AR127" s="211" t="s">
        <v>204</v>
      </c>
      <c r="AT127" s="211" t="s">
        <v>162</v>
      </c>
      <c r="AU127" s="211" t="s">
        <v>84</v>
      </c>
      <c r="AY127" s="16" t="s">
        <v>161</v>
      </c>
      <c r="BE127" s="212">
        <f t="shared" si="4"/>
        <v>0</v>
      </c>
      <c r="BF127" s="212">
        <f t="shared" si="5"/>
        <v>0</v>
      </c>
      <c r="BG127" s="212">
        <f t="shared" si="6"/>
        <v>0</v>
      </c>
      <c r="BH127" s="212">
        <f t="shared" si="7"/>
        <v>0</v>
      </c>
      <c r="BI127" s="212">
        <f t="shared" si="8"/>
        <v>0</v>
      </c>
      <c r="BJ127" s="16" t="s">
        <v>84</v>
      </c>
      <c r="BK127" s="212">
        <f t="shared" si="9"/>
        <v>0</v>
      </c>
      <c r="BL127" s="16" t="s">
        <v>204</v>
      </c>
      <c r="BM127" s="211" t="s">
        <v>1217</v>
      </c>
    </row>
    <row r="128" spans="1:47" s="2" customFormat="1" ht="19.2">
      <c r="A128" s="33"/>
      <c r="B128" s="34"/>
      <c r="C128" s="35"/>
      <c r="D128" s="215" t="s">
        <v>360</v>
      </c>
      <c r="E128" s="35"/>
      <c r="F128" s="261" t="s">
        <v>1218</v>
      </c>
      <c r="G128" s="35"/>
      <c r="H128" s="35"/>
      <c r="I128" s="122"/>
      <c r="J128" s="35"/>
      <c r="K128" s="35"/>
      <c r="L128" s="38"/>
      <c r="M128" s="262"/>
      <c r="N128" s="263"/>
      <c r="O128" s="70"/>
      <c r="P128" s="70"/>
      <c r="Q128" s="70"/>
      <c r="R128" s="70"/>
      <c r="S128" s="70"/>
      <c r="T128" s="71"/>
      <c r="U128" s="33"/>
      <c r="V128" s="33"/>
      <c r="W128" s="33"/>
      <c r="X128" s="33"/>
      <c r="Y128" s="33"/>
      <c r="Z128" s="33"/>
      <c r="AA128" s="33"/>
      <c r="AB128" s="33"/>
      <c r="AC128" s="33"/>
      <c r="AD128" s="33"/>
      <c r="AE128" s="33"/>
      <c r="AT128" s="16" t="s">
        <v>360</v>
      </c>
      <c r="AU128" s="16" t="s">
        <v>84</v>
      </c>
    </row>
    <row r="129" spans="1:65" s="2" customFormat="1" ht="16.5" customHeight="1">
      <c r="A129" s="33"/>
      <c r="B129" s="34"/>
      <c r="C129" s="200" t="s">
        <v>159</v>
      </c>
      <c r="D129" s="200" t="s">
        <v>162</v>
      </c>
      <c r="E129" s="201" t="s">
        <v>1219</v>
      </c>
      <c r="F129" s="202" t="s">
        <v>1220</v>
      </c>
      <c r="G129" s="203" t="s">
        <v>241</v>
      </c>
      <c r="H129" s="204">
        <v>750</v>
      </c>
      <c r="I129" s="205"/>
      <c r="J129" s="206">
        <f aca="true" t="shared" si="10" ref="J129:J137">ROUND(I129*H129,2)</f>
        <v>0</v>
      </c>
      <c r="K129" s="202" t="s">
        <v>220</v>
      </c>
      <c r="L129" s="38"/>
      <c r="M129" s="207" t="s">
        <v>1</v>
      </c>
      <c r="N129" s="208" t="s">
        <v>42</v>
      </c>
      <c r="O129" s="70"/>
      <c r="P129" s="209">
        <f aca="true" t="shared" si="11" ref="P129:P137">O129*H129</f>
        <v>0</v>
      </c>
      <c r="Q129" s="209">
        <v>0</v>
      </c>
      <c r="R129" s="209">
        <f aca="true" t="shared" si="12" ref="R129:R137">Q129*H129</f>
        <v>0</v>
      </c>
      <c r="S129" s="209">
        <v>0</v>
      </c>
      <c r="T129" s="210">
        <f aca="true" t="shared" si="13" ref="T129:T137">S129*H129</f>
        <v>0</v>
      </c>
      <c r="U129" s="33"/>
      <c r="V129" s="33"/>
      <c r="W129" s="33"/>
      <c r="X129" s="33"/>
      <c r="Y129" s="33"/>
      <c r="Z129" s="33"/>
      <c r="AA129" s="33"/>
      <c r="AB129" s="33"/>
      <c r="AC129" s="33"/>
      <c r="AD129" s="33"/>
      <c r="AE129" s="33"/>
      <c r="AR129" s="211" t="s">
        <v>204</v>
      </c>
      <c r="AT129" s="211" t="s">
        <v>162</v>
      </c>
      <c r="AU129" s="211" t="s">
        <v>84</v>
      </c>
      <c r="AY129" s="16" t="s">
        <v>161</v>
      </c>
      <c r="BE129" s="212">
        <f aca="true" t="shared" si="14" ref="BE129:BE137">IF(N129="základní",J129,0)</f>
        <v>0</v>
      </c>
      <c r="BF129" s="212">
        <f aca="true" t="shared" si="15" ref="BF129:BF137">IF(N129="snížená",J129,0)</f>
        <v>0</v>
      </c>
      <c r="BG129" s="212">
        <f aca="true" t="shared" si="16" ref="BG129:BG137">IF(N129="zákl. přenesená",J129,0)</f>
        <v>0</v>
      </c>
      <c r="BH129" s="212">
        <f aca="true" t="shared" si="17" ref="BH129:BH137">IF(N129="sníž. přenesená",J129,0)</f>
        <v>0</v>
      </c>
      <c r="BI129" s="212">
        <f aca="true" t="shared" si="18" ref="BI129:BI137">IF(N129="nulová",J129,0)</f>
        <v>0</v>
      </c>
      <c r="BJ129" s="16" t="s">
        <v>84</v>
      </c>
      <c r="BK129" s="212">
        <f aca="true" t="shared" si="19" ref="BK129:BK137">ROUND(I129*H129,2)</f>
        <v>0</v>
      </c>
      <c r="BL129" s="16" t="s">
        <v>204</v>
      </c>
      <c r="BM129" s="211" t="s">
        <v>1221</v>
      </c>
    </row>
    <row r="130" spans="1:65" s="2" customFormat="1" ht="24" customHeight="1">
      <c r="A130" s="33"/>
      <c r="B130" s="34"/>
      <c r="C130" s="200" t="s">
        <v>216</v>
      </c>
      <c r="D130" s="200" t="s">
        <v>162</v>
      </c>
      <c r="E130" s="201" t="s">
        <v>1222</v>
      </c>
      <c r="F130" s="202" t="s">
        <v>1223</v>
      </c>
      <c r="G130" s="203" t="s">
        <v>241</v>
      </c>
      <c r="H130" s="204">
        <v>450</v>
      </c>
      <c r="I130" s="205"/>
      <c r="J130" s="206">
        <f t="shared" si="10"/>
        <v>0</v>
      </c>
      <c r="K130" s="202" t="s">
        <v>220</v>
      </c>
      <c r="L130" s="38"/>
      <c r="M130" s="207" t="s">
        <v>1</v>
      </c>
      <c r="N130" s="208" t="s">
        <v>42</v>
      </c>
      <c r="O130" s="70"/>
      <c r="P130" s="209">
        <f t="shared" si="11"/>
        <v>0</v>
      </c>
      <c r="Q130" s="209">
        <v>0</v>
      </c>
      <c r="R130" s="209">
        <f t="shared" si="12"/>
        <v>0</v>
      </c>
      <c r="S130" s="209">
        <v>0</v>
      </c>
      <c r="T130" s="210">
        <f t="shared" si="13"/>
        <v>0</v>
      </c>
      <c r="U130" s="33"/>
      <c r="V130" s="33"/>
      <c r="W130" s="33"/>
      <c r="X130" s="33"/>
      <c r="Y130" s="33"/>
      <c r="Z130" s="33"/>
      <c r="AA130" s="33"/>
      <c r="AB130" s="33"/>
      <c r="AC130" s="33"/>
      <c r="AD130" s="33"/>
      <c r="AE130" s="33"/>
      <c r="AR130" s="211" t="s">
        <v>204</v>
      </c>
      <c r="AT130" s="211" t="s">
        <v>162</v>
      </c>
      <c r="AU130" s="211" t="s">
        <v>84</v>
      </c>
      <c r="AY130" s="16" t="s">
        <v>161</v>
      </c>
      <c r="BE130" s="212">
        <f t="shared" si="14"/>
        <v>0</v>
      </c>
      <c r="BF130" s="212">
        <f t="shared" si="15"/>
        <v>0</v>
      </c>
      <c r="BG130" s="212">
        <f t="shared" si="16"/>
        <v>0</v>
      </c>
      <c r="BH130" s="212">
        <f t="shared" si="17"/>
        <v>0</v>
      </c>
      <c r="BI130" s="212">
        <f t="shared" si="18"/>
        <v>0</v>
      </c>
      <c r="BJ130" s="16" t="s">
        <v>84</v>
      </c>
      <c r="BK130" s="212">
        <f t="shared" si="19"/>
        <v>0</v>
      </c>
      <c r="BL130" s="16" t="s">
        <v>204</v>
      </c>
      <c r="BM130" s="211" t="s">
        <v>1224</v>
      </c>
    </row>
    <row r="131" spans="1:65" s="2" customFormat="1" ht="24" customHeight="1">
      <c r="A131" s="33"/>
      <c r="B131" s="34"/>
      <c r="C131" s="200" t="s">
        <v>222</v>
      </c>
      <c r="D131" s="200" t="s">
        <v>162</v>
      </c>
      <c r="E131" s="201" t="s">
        <v>1225</v>
      </c>
      <c r="F131" s="202" t="s">
        <v>1226</v>
      </c>
      <c r="G131" s="203" t="s">
        <v>241</v>
      </c>
      <c r="H131" s="204">
        <v>50</v>
      </c>
      <c r="I131" s="205"/>
      <c r="J131" s="206">
        <f t="shared" si="10"/>
        <v>0</v>
      </c>
      <c r="K131" s="202" t="s">
        <v>220</v>
      </c>
      <c r="L131" s="38"/>
      <c r="M131" s="207" t="s">
        <v>1</v>
      </c>
      <c r="N131" s="208" t="s">
        <v>42</v>
      </c>
      <c r="O131" s="70"/>
      <c r="P131" s="209">
        <f t="shared" si="11"/>
        <v>0</v>
      </c>
      <c r="Q131" s="209">
        <v>0</v>
      </c>
      <c r="R131" s="209">
        <f t="shared" si="12"/>
        <v>0</v>
      </c>
      <c r="S131" s="209">
        <v>0</v>
      </c>
      <c r="T131" s="210">
        <f t="shared" si="13"/>
        <v>0</v>
      </c>
      <c r="U131" s="33"/>
      <c r="V131" s="33"/>
      <c r="W131" s="33"/>
      <c r="X131" s="33"/>
      <c r="Y131" s="33"/>
      <c r="Z131" s="33"/>
      <c r="AA131" s="33"/>
      <c r="AB131" s="33"/>
      <c r="AC131" s="33"/>
      <c r="AD131" s="33"/>
      <c r="AE131" s="33"/>
      <c r="AR131" s="211" t="s">
        <v>204</v>
      </c>
      <c r="AT131" s="211" t="s">
        <v>162</v>
      </c>
      <c r="AU131" s="211" t="s">
        <v>84</v>
      </c>
      <c r="AY131" s="16" t="s">
        <v>161</v>
      </c>
      <c r="BE131" s="212">
        <f t="shared" si="14"/>
        <v>0</v>
      </c>
      <c r="BF131" s="212">
        <f t="shared" si="15"/>
        <v>0</v>
      </c>
      <c r="BG131" s="212">
        <f t="shared" si="16"/>
        <v>0</v>
      </c>
      <c r="BH131" s="212">
        <f t="shared" si="17"/>
        <v>0</v>
      </c>
      <c r="BI131" s="212">
        <f t="shared" si="18"/>
        <v>0</v>
      </c>
      <c r="BJ131" s="16" t="s">
        <v>84</v>
      </c>
      <c r="BK131" s="212">
        <f t="shared" si="19"/>
        <v>0</v>
      </c>
      <c r="BL131" s="16" t="s">
        <v>204</v>
      </c>
      <c r="BM131" s="211" t="s">
        <v>1227</v>
      </c>
    </row>
    <row r="132" spans="1:65" s="2" customFormat="1" ht="24" customHeight="1">
      <c r="A132" s="33"/>
      <c r="B132" s="34"/>
      <c r="C132" s="200" t="s">
        <v>228</v>
      </c>
      <c r="D132" s="200" t="s">
        <v>162</v>
      </c>
      <c r="E132" s="201" t="s">
        <v>1228</v>
      </c>
      <c r="F132" s="202" t="s">
        <v>1229</v>
      </c>
      <c r="G132" s="203" t="s">
        <v>241</v>
      </c>
      <c r="H132" s="204">
        <v>50</v>
      </c>
      <c r="I132" s="205"/>
      <c r="J132" s="206">
        <f t="shared" si="10"/>
        <v>0</v>
      </c>
      <c r="K132" s="202" t="s">
        <v>220</v>
      </c>
      <c r="L132" s="38"/>
      <c r="M132" s="207" t="s">
        <v>1</v>
      </c>
      <c r="N132" s="208" t="s">
        <v>42</v>
      </c>
      <c r="O132" s="70"/>
      <c r="P132" s="209">
        <f t="shared" si="11"/>
        <v>0</v>
      </c>
      <c r="Q132" s="209">
        <v>0</v>
      </c>
      <c r="R132" s="209">
        <f t="shared" si="12"/>
        <v>0</v>
      </c>
      <c r="S132" s="209">
        <v>0</v>
      </c>
      <c r="T132" s="210">
        <f t="shared" si="13"/>
        <v>0</v>
      </c>
      <c r="U132" s="33"/>
      <c r="V132" s="33"/>
      <c r="W132" s="33"/>
      <c r="X132" s="33"/>
      <c r="Y132" s="33"/>
      <c r="Z132" s="33"/>
      <c r="AA132" s="33"/>
      <c r="AB132" s="33"/>
      <c r="AC132" s="33"/>
      <c r="AD132" s="33"/>
      <c r="AE132" s="33"/>
      <c r="AR132" s="211" t="s">
        <v>204</v>
      </c>
      <c r="AT132" s="211" t="s">
        <v>162</v>
      </c>
      <c r="AU132" s="211" t="s">
        <v>84</v>
      </c>
      <c r="AY132" s="16" t="s">
        <v>161</v>
      </c>
      <c r="BE132" s="212">
        <f t="shared" si="14"/>
        <v>0</v>
      </c>
      <c r="BF132" s="212">
        <f t="shared" si="15"/>
        <v>0</v>
      </c>
      <c r="BG132" s="212">
        <f t="shared" si="16"/>
        <v>0</v>
      </c>
      <c r="BH132" s="212">
        <f t="shared" si="17"/>
        <v>0</v>
      </c>
      <c r="BI132" s="212">
        <f t="shared" si="18"/>
        <v>0</v>
      </c>
      <c r="BJ132" s="16" t="s">
        <v>84</v>
      </c>
      <c r="BK132" s="212">
        <f t="shared" si="19"/>
        <v>0</v>
      </c>
      <c r="BL132" s="16" t="s">
        <v>204</v>
      </c>
      <c r="BM132" s="211" t="s">
        <v>1230</v>
      </c>
    </row>
    <row r="133" spans="1:65" s="2" customFormat="1" ht="16.5" customHeight="1">
      <c r="A133" s="33"/>
      <c r="B133" s="34"/>
      <c r="C133" s="200" t="s">
        <v>234</v>
      </c>
      <c r="D133" s="200" t="s">
        <v>162</v>
      </c>
      <c r="E133" s="201" t="s">
        <v>1231</v>
      </c>
      <c r="F133" s="202" t="s">
        <v>1232</v>
      </c>
      <c r="G133" s="203" t="s">
        <v>415</v>
      </c>
      <c r="H133" s="204">
        <v>900</v>
      </c>
      <c r="I133" s="205"/>
      <c r="J133" s="206">
        <f t="shared" si="10"/>
        <v>0</v>
      </c>
      <c r="K133" s="202" t="s">
        <v>220</v>
      </c>
      <c r="L133" s="38"/>
      <c r="M133" s="207" t="s">
        <v>1</v>
      </c>
      <c r="N133" s="208" t="s">
        <v>42</v>
      </c>
      <c r="O133" s="70"/>
      <c r="P133" s="209">
        <f t="shared" si="11"/>
        <v>0</v>
      </c>
      <c r="Q133" s="209">
        <v>0</v>
      </c>
      <c r="R133" s="209">
        <f t="shared" si="12"/>
        <v>0</v>
      </c>
      <c r="S133" s="209">
        <v>0</v>
      </c>
      <c r="T133" s="210">
        <f t="shared" si="13"/>
        <v>0</v>
      </c>
      <c r="U133" s="33"/>
      <c r="V133" s="33"/>
      <c r="W133" s="33"/>
      <c r="X133" s="33"/>
      <c r="Y133" s="33"/>
      <c r="Z133" s="33"/>
      <c r="AA133" s="33"/>
      <c r="AB133" s="33"/>
      <c r="AC133" s="33"/>
      <c r="AD133" s="33"/>
      <c r="AE133" s="33"/>
      <c r="AR133" s="211" t="s">
        <v>204</v>
      </c>
      <c r="AT133" s="211" t="s">
        <v>162</v>
      </c>
      <c r="AU133" s="211" t="s">
        <v>84</v>
      </c>
      <c r="AY133" s="16" t="s">
        <v>161</v>
      </c>
      <c r="BE133" s="212">
        <f t="shared" si="14"/>
        <v>0</v>
      </c>
      <c r="BF133" s="212">
        <f t="shared" si="15"/>
        <v>0</v>
      </c>
      <c r="BG133" s="212">
        <f t="shared" si="16"/>
        <v>0</v>
      </c>
      <c r="BH133" s="212">
        <f t="shared" si="17"/>
        <v>0</v>
      </c>
      <c r="BI133" s="212">
        <f t="shared" si="18"/>
        <v>0</v>
      </c>
      <c r="BJ133" s="16" t="s">
        <v>84</v>
      </c>
      <c r="BK133" s="212">
        <f t="shared" si="19"/>
        <v>0</v>
      </c>
      <c r="BL133" s="16" t="s">
        <v>204</v>
      </c>
      <c r="BM133" s="211" t="s">
        <v>1233</v>
      </c>
    </row>
    <row r="134" spans="1:65" s="2" customFormat="1" ht="16.5" customHeight="1">
      <c r="A134" s="33"/>
      <c r="B134" s="34"/>
      <c r="C134" s="200" t="s">
        <v>238</v>
      </c>
      <c r="D134" s="200" t="s">
        <v>162</v>
      </c>
      <c r="E134" s="201" t="s">
        <v>1234</v>
      </c>
      <c r="F134" s="202" t="s">
        <v>1235</v>
      </c>
      <c r="G134" s="203" t="s">
        <v>1144</v>
      </c>
      <c r="H134" s="204">
        <v>30</v>
      </c>
      <c r="I134" s="205"/>
      <c r="J134" s="206">
        <f t="shared" si="10"/>
        <v>0</v>
      </c>
      <c r="K134" s="202" t="s">
        <v>220</v>
      </c>
      <c r="L134" s="38"/>
      <c r="M134" s="207" t="s">
        <v>1</v>
      </c>
      <c r="N134" s="208" t="s">
        <v>42</v>
      </c>
      <c r="O134" s="70"/>
      <c r="P134" s="209">
        <f t="shared" si="11"/>
        <v>0</v>
      </c>
      <c r="Q134" s="209">
        <v>0</v>
      </c>
      <c r="R134" s="209">
        <f t="shared" si="12"/>
        <v>0</v>
      </c>
      <c r="S134" s="209">
        <v>0</v>
      </c>
      <c r="T134" s="210">
        <f t="shared" si="13"/>
        <v>0</v>
      </c>
      <c r="U134" s="33"/>
      <c r="V134" s="33"/>
      <c r="W134" s="33"/>
      <c r="X134" s="33"/>
      <c r="Y134" s="33"/>
      <c r="Z134" s="33"/>
      <c r="AA134" s="33"/>
      <c r="AB134" s="33"/>
      <c r="AC134" s="33"/>
      <c r="AD134" s="33"/>
      <c r="AE134" s="33"/>
      <c r="AR134" s="211" t="s">
        <v>204</v>
      </c>
      <c r="AT134" s="211" t="s">
        <v>162</v>
      </c>
      <c r="AU134" s="211" t="s">
        <v>84</v>
      </c>
      <c r="AY134" s="16" t="s">
        <v>161</v>
      </c>
      <c r="BE134" s="212">
        <f t="shared" si="14"/>
        <v>0</v>
      </c>
      <c r="BF134" s="212">
        <f t="shared" si="15"/>
        <v>0</v>
      </c>
      <c r="BG134" s="212">
        <f t="shared" si="16"/>
        <v>0</v>
      </c>
      <c r="BH134" s="212">
        <f t="shared" si="17"/>
        <v>0</v>
      </c>
      <c r="BI134" s="212">
        <f t="shared" si="18"/>
        <v>0</v>
      </c>
      <c r="BJ134" s="16" t="s">
        <v>84</v>
      </c>
      <c r="BK134" s="212">
        <f t="shared" si="19"/>
        <v>0</v>
      </c>
      <c r="BL134" s="16" t="s">
        <v>204</v>
      </c>
      <c r="BM134" s="211" t="s">
        <v>1236</v>
      </c>
    </row>
    <row r="135" spans="1:65" s="2" customFormat="1" ht="16.5" customHeight="1">
      <c r="A135" s="33"/>
      <c r="B135" s="34"/>
      <c r="C135" s="200" t="s">
        <v>8</v>
      </c>
      <c r="D135" s="200" t="s">
        <v>162</v>
      </c>
      <c r="E135" s="201" t="s">
        <v>1237</v>
      </c>
      <c r="F135" s="202" t="s">
        <v>1238</v>
      </c>
      <c r="G135" s="203" t="s">
        <v>1144</v>
      </c>
      <c r="H135" s="204">
        <v>25</v>
      </c>
      <c r="I135" s="205"/>
      <c r="J135" s="206">
        <f t="shared" si="10"/>
        <v>0</v>
      </c>
      <c r="K135" s="202" t="s">
        <v>220</v>
      </c>
      <c r="L135" s="38"/>
      <c r="M135" s="207" t="s">
        <v>1</v>
      </c>
      <c r="N135" s="208" t="s">
        <v>42</v>
      </c>
      <c r="O135" s="70"/>
      <c r="P135" s="209">
        <f t="shared" si="11"/>
        <v>0</v>
      </c>
      <c r="Q135" s="209">
        <v>0</v>
      </c>
      <c r="R135" s="209">
        <f t="shared" si="12"/>
        <v>0</v>
      </c>
      <c r="S135" s="209">
        <v>0</v>
      </c>
      <c r="T135" s="210">
        <f t="shared" si="13"/>
        <v>0</v>
      </c>
      <c r="U135" s="33"/>
      <c r="V135" s="33"/>
      <c r="W135" s="33"/>
      <c r="X135" s="33"/>
      <c r="Y135" s="33"/>
      <c r="Z135" s="33"/>
      <c r="AA135" s="33"/>
      <c r="AB135" s="33"/>
      <c r="AC135" s="33"/>
      <c r="AD135" s="33"/>
      <c r="AE135" s="33"/>
      <c r="AR135" s="211" t="s">
        <v>204</v>
      </c>
      <c r="AT135" s="211" t="s">
        <v>162</v>
      </c>
      <c r="AU135" s="211" t="s">
        <v>84</v>
      </c>
      <c r="AY135" s="16" t="s">
        <v>161</v>
      </c>
      <c r="BE135" s="212">
        <f t="shared" si="14"/>
        <v>0</v>
      </c>
      <c r="BF135" s="212">
        <f t="shared" si="15"/>
        <v>0</v>
      </c>
      <c r="BG135" s="212">
        <f t="shared" si="16"/>
        <v>0</v>
      </c>
      <c r="BH135" s="212">
        <f t="shared" si="17"/>
        <v>0</v>
      </c>
      <c r="BI135" s="212">
        <f t="shared" si="18"/>
        <v>0</v>
      </c>
      <c r="BJ135" s="16" t="s">
        <v>84</v>
      </c>
      <c r="BK135" s="212">
        <f t="shared" si="19"/>
        <v>0</v>
      </c>
      <c r="BL135" s="16" t="s">
        <v>204</v>
      </c>
      <c r="BM135" s="211" t="s">
        <v>1239</v>
      </c>
    </row>
    <row r="136" spans="1:65" s="2" customFormat="1" ht="16.5" customHeight="1">
      <c r="A136" s="33"/>
      <c r="B136" s="34"/>
      <c r="C136" s="200" t="s">
        <v>204</v>
      </c>
      <c r="D136" s="200" t="s">
        <v>162</v>
      </c>
      <c r="E136" s="201" t="s">
        <v>1240</v>
      </c>
      <c r="F136" s="202" t="s">
        <v>1241</v>
      </c>
      <c r="G136" s="203" t="s">
        <v>1144</v>
      </c>
      <c r="H136" s="204">
        <v>10</v>
      </c>
      <c r="I136" s="205"/>
      <c r="J136" s="206">
        <f t="shared" si="10"/>
        <v>0</v>
      </c>
      <c r="K136" s="202" t="s">
        <v>220</v>
      </c>
      <c r="L136" s="38"/>
      <c r="M136" s="207" t="s">
        <v>1</v>
      </c>
      <c r="N136" s="208" t="s">
        <v>42</v>
      </c>
      <c r="O136" s="70"/>
      <c r="P136" s="209">
        <f t="shared" si="11"/>
        <v>0</v>
      </c>
      <c r="Q136" s="209">
        <v>0</v>
      </c>
      <c r="R136" s="209">
        <f t="shared" si="12"/>
        <v>0</v>
      </c>
      <c r="S136" s="209">
        <v>0</v>
      </c>
      <c r="T136" s="210">
        <f t="shared" si="13"/>
        <v>0</v>
      </c>
      <c r="U136" s="33"/>
      <c r="V136" s="33"/>
      <c r="W136" s="33"/>
      <c r="X136" s="33"/>
      <c r="Y136" s="33"/>
      <c r="Z136" s="33"/>
      <c r="AA136" s="33"/>
      <c r="AB136" s="33"/>
      <c r="AC136" s="33"/>
      <c r="AD136" s="33"/>
      <c r="AE136" s="33"/>
      <c r="AR136" s="211" t="s">
        <v>204</v>
      </c>
      <c r="AT136" s="211" t="s">
        <v>162</v>
      </c>
      <c r="AU136" s="211" t="s">
        <v>84</v>
      </c>
      <c r="AY136" s="16" t="s">
        <v>161</v>
      </c>
      <c r="BE136" s="212">
        <f t="shared" si="14"/>
        <v>0</v>
      </c>
      <c r="BF136" s="212">
        <f t="shared" si="15"/>
        <v>0</v>
      </c>
      <c r="BG136" s="212">
        <f t="shared" si="16"/>
        <v>0</v>
      </c>
      <c r="BH136" s="212">
        <f t="shared" si="17"/>
        <v>0</v>
      </c>
      <c r="BI136" s="212">
        <f t="shared" si="18"/>
        <v>0</v>
      </c>
      <c r="BJ136" s="16" t="s">
        <v>84</v>
      </c>
      <c r="BK136" s="212">
        <f t="shared" si="19"/>
        <v>0</v>
      </c>
      <c r="BL136" s="16" t="s">
        <v>204</v>
      </c>
      <c r="BM136" s="211" t="s">
        <v>1242</v>
      </c>
    </row>
    <row r="137" spans="1:65" s="2" customFormat="1" ht="16.5" customHeight="1">
      <c r="A137" s="33"/>
      <c r="B137" s="34"/>
      <c r="C137" s="200" t="s">
        <v>253</v>
      </c>
      <c r="D137" s="200" t="s">
        <v>162</v>
      </c>
      <c r="E137" s="201" t="s">
        <v>1243</v>
      </c>
      <c r="F137" s="202" t="s">
        <v>1244</v>
      </c>
      <c r="G137" s="203" t="s">
        <v>1144</v>
      </c>
      <c r="H137" s="204">
        <v>15</v>
      </c>
      <c r="I137" s="205"/>
      <c r="J137" s="206">
        <f t="shared" si="10"/>
        <v>0</v>
      </c>
      <c r="K137" s="202" t="s">
        <v>220</v>
      </c>
      <c r="L137" s="38"/>
      <c r="M137" s="207" t="s">
        <v>1</v>
      </c>
      <c r="N137" s="208" t="s">
        <v>42</v>
      </c>
      <c r="O137" s="70"/>
      <c r="P137" s="209">
        <f t="shared" si="11"/>
        <v>0</v>
      </c>
      <c r="Q137" s="209">
        <v>0</v>
      </c>
      <c r="R137" s="209">
        <f t="shared" si="12"/>
        <v>0</v>
      </c>
      <c r="S137" s="209">
        <v>0</v>
      </c>
      <c r="T137" s="210">
        <f t="shared" si="13"/>
        <v>0</v>
      </c>
      <c r="U137" s="33"/>
      <c r="V137" s="33"/>
      <c r="W137" s="33"/>
      <c r="X137" s="33"/>
      <c r="Y137" s="33"/>
      <c r="Z137" s="33"/>
      <c r="AA137" s="33"/>
      <c r="AB137" s="33"/>
      <c r="AC137" s="33"/>
      <c r="AD137" s="33"/>
      <c r="AE137" s="33"/>
      <c r="AR137" s="211" t="s">
        <v>204</v>
      </c>
      <c r="AT137" s="211" t="s">
        <v>162</v>
      </c>
      <c r="AU137" s="211" t="s">
        <v>84</v>
      </c>
      <c r="AY137" s="16" t="s">
        <v>161</v>
      </c>
      <c r="BE137" s="212">
        <f t="shared" si="14"/>
        <v>0</v>
      </c>
      <c r="BF137" s="212">
        <f t="shared" si="15"/>
        <v>0</v>
      </c>
      <c r="BG137" s="212">
        <f t="shared" si="16"/>
        <v>0</v>
      </c>
      <c r="BH137" s="212">
        <f t="shared" si="17"/>
        <v>0</v>
      </c>
      <c r="BI137" s="212">
        <f t="shared" si="18"/>
        <v>0</v>
      </c>
      <c r="BJ137" s="16" t="s">
        <v>84</v>
      </c>
      <c r="BK137" s="212">
        <f t="shared" si="19"/>
        <v>0</v>
      </c>
      <c r="BL137" s="16" t="s">
        <v>204</v>
      </c>
      <c r="BM137" s="211" t="s">
        <v>1245</v>
      </c>
    </row>
    <row r="138" spans="2:63" s="11" customFormat="1" ht="25.95" customHeight="1">
      <c r="B138" s="186"/>
      <c r="C138" s="187"/>
      <c r="D138" s="188" t="s">
        <v>76</v>
      </c>
      <c r="E138" s="189" t="s">
        <v>1246</v>
      </c>
      <c r="F138" s="189" t="s">
        <v>305</v>
      </c>
      <c r="G138" s="187"/>
      <c r="H138" s="187"/>
      <c r="I138" s="190"/>
      <c r="J138" s="191">
        <f>BK138</f>
        <v>0</v>
      </c>
      <c r="K138" s="187"/>
      <c r="L138" s="192"/>
      <c r="M138" s="193"/>
      <c r="N138" s="194"/>
      <c r="O138" s="194"/>
      <c r="P138" s="195">
        <f>SUM(P139:P155)</f>
        <v>0</v>
      </c>
      <c r="Q138" s="194"/>
      <c r="R138" s="195">
        <f>SUM(R139:R155)</f>
        <v>0</v>
      </c>
      <c r="S138" s="194"/>
      <c r="T138" s="196">
        <f>SUM(T139:T155)</f>
        <v>0.4</v>
      </c>
      <c r="AR138" s="197" t="s">
        <v>86</v>
      </c>
      <c r="AT138" s="198" t="s">
        <v>76</v>
      </c>
      <c r="AU138" s="198" t="s">
        <v>77</v>
      </c>
      <c r="AY138" s="197" t="s">
        <v>161</v>
      </c>
      <c r="BK138" s="199">
        <f>SUM(BK139:BK155)</f>
        <v>0</v>
      </c>
    </row>
    <row r="139" spans="1:65" s="2" customFormat="1" ht="16.5" customHeight="1">
      <c r="A139" s="33"/>
      <c r="B139" s="34"/>
      <c r="C139" s="200" t="s">
        <v>257</v>
      </c>
      <c r="D139" s="200" t="s">
        <v>162</v>
      </c>
      <c r="E139" s="201" t="s">
        <v>1247</v>
      </c>
      <c r="F139" s="202" t="s">
        <v>1248</v>
      </c>
      <c r="G139" s="203" t="s">
        <v>241</v>
      </c>
      <c r="H139" s="204">
        <v>25</v>
      </c>
      <c r="I139" s="205"/>
      <c r="J139" s="206">
        <f aca="true" t="shared" si="20" ref="J139:J150">ROUND(I139*H139,2)</f>
        <v>0</v>
      </c>
      <c r="K139" s="202" t="s">
        <v>220</v>
      </c>
      <c r="L139" s="38"/>
      <c r="M139" s="207" t="s">
        <v>1</v>
      </c>
      <c r="N139" s="208" t="s">
        <v>42</v>
      </c>
      <c r="O139" s="70"/>
      <c r="P139" s="209">
        <f aca="true" t="shared" si="21" ref="P139:P150">O139*H139</f>
        <v>0</v>
      </c>
      <c r="Q139" s="209">
        <v>0</v>
      </c>
      <c r="R139" s="209">
        <f aca="true" t="shared" si="22" ref="R139:R150">Q139*H139</f>
        <v>0</v>
      </c>
      <c r="S139" s="209">
        <v>0</v>
      </c>
      <c r="T139" s="210">
        <f aca="true" t="shared" si="23" ref="T139:T150">S139*H139</f>
        <v>0</v>
      </c>
      <c r="U139" s="33"/>
      <c r="V139" s="33"/>
      <c r="W139" s="33"/>
      <c r="X139" s="33"/>
      <c r="Y139" s="33"/>
      <c r="Z139" s="33"/>
      <c r="AA139" s="33"/>
      <c r="AB139" s="33"/>
      <c r="AC139" s="33"/>
      <c r="AD139" s="33"/>
      <c r="AE139" s="33"/>
      <c r="AR139" s="211" t="s">
        <v>204</v>
      </c>
      <c r="AT139" s="211" t="s">
        <v>162</v>
      </c>
      <c r="AU139" s="211" t="s">
        <v>84</v>
      </c>
      <c r="AY139" s="16" t="s">
        <v>161</v>
      </c>
      <c r="BE139" s="212">
        <f aca="true" t="shared" si="24" ref="BE139:BE150">IF(N139="základní",J139,0)</f>
        <v>0</v>
      </c>
      <c r="BF139" s="212">
        <f aca="true" t="shared" si="25" ref="BF139:BF150">IF(N139="snížená",J139,0)</f>
        <v>0</v>
      </c>
      <c r="BG139" s="212">
        <f aca="true" t="shared" si="26" ref="BG139:BG150">IF(N139="zákl. přenesená",J139,0)</f>
        <v>0</v>
      </c>
      <c r="BH139" s="212">
        <f aca="true" t="shared" si="27" ref="BH139:BH150">IF(N139="sníž. přenesená",J139,0)</f>
        <v>0</v>
      </c>
      <c r="BI139" s="212">
        <f aca="true" t="shared" si="28" ref="BI139:BI150">IF(N139="nulová",J139,0)</f>
        <v>0</v>
      </c>
      <c r="BJ139" s="16" t="s">
        <v>84</v>
      </c>
      <c r="BK139" s="212">
        <f aca="true" t="shared" si="29" ref="BK139:BK150">ROUND(I139*H139,2)</f>
        <v>0</v>
      </c>
      <c r="BL139" s="16" t="s">
        <v>204</v>
      </c>
      <c r="BM139" s="211" t="s">
        <v>1249</v>
      </c>
    </row>
    <row r="140" spans="1:65" s="2" customFormat="1" ht="16.5" customHeight="1">
      <c r="A140" s="33"/>
      <c r="B140" s="34"/>
      <c r="C140" s="200" t="s">
        <v>265</v>
      </c>
      <c r="D140" s="200" t="s">
        <v>162</v>
      </c>
      <c r="E140" s="201" t="s">
        <v>1250</v>
      </c>
      <c r="F140" s="202" t="s">
        <v>1251</v>
      </c>
      <c r="G140" s="203" t="s">
        <v>241</v>
      </c>
      <c r="H140" s="204">
        <v>200</v>
      </c>
      <c r="I140" s="205"/>
      <c r="J140" s="206">
        <f t="shared" si="20"/>
        <v>0</v>
      </c>
      <c r="K140" s="202" t="s">
        <v>220</v>
      </c>
      <c r="L140" s="38"/>
      <c r="M140" s="207" t="s">
        <v>1</v>
      </c>
      <c r="N140" s="208" t="s">
        <v>42</v>
      </c>
      <c r="O140" s="70"/>
      <c r="P140" s="209">
        <f t="shared" si="21"/>
        <v>0</v>
      </c>
      <c r="Q140" s="209">
        <v>0</v>
      </c>
      <c r="R140" s="209">
        <f t="shared" si="22"/>
        <v>0</v>
      </c>
      <c r="S140" s="209">
        <v>0</v>
      </c>
      <c r="T140" s="210">
        <f t="shared" si="23"/>
        <v>0</v>
      </c>
      <c r="U140" s="33"/>
      <c r="V140" s="33"/>
      <c r="W140" s="33"/>
      <c r="X140" s="33"/>
      <c r="Y140" s="33"/>
      <c r="Z140" s="33"/>
      <c r="AA140" s="33"/>
      <c r="AB140" s="33"/>
      <c r="AC140" s="33"/>
      <c r="AD140" s="33"/>
      <c r="AE140" s="33"/>
      <c r="AR140" s="211" t="s">
        <v>204</v>
      </c>
      <c r="AT140" s="211" t="s">
        <v>162</v>
      </c>
      <c r="AU140" s="211" t="s">
        <v>84</v>
      </c>
      <c r="AY140" s="16" t="s">
        <v>161</v>
      </c>
      <c r="BE140" s="212">
        <f t="shared" si="24"/>
        <v>0</v>
      </c>
      <c r="BF140" s="212">
        <f t="shared" si="25"/>
        <v>0</v>
      </c>
      <c r="BG140" s="212">
        <f t="shared" si="26"/>
        <v>0</v>
      </c>
      <c r="BH140" s="212">
        <f t="shared" si="27"/>
        <v>0</v>
      </c>
      <c r="BI140" s="212">
        <f t="shared" si="28"/>
        <v>0</v>
      </c>
      <c r="BJ140" s="16" t="s">
        <v>84</v>
      </c>
      <c r="BK140" s="212">
        <f t="shared" si="29"/>
        <v>0</v>
      </c>
      <c r="BL140" s="16" t="s">
        <v>204</v>
      </c>
      <c r="BM140" s="211" t="s">
        <v>1252</v>
      </c>
    </row>
    <row r="141" spans="1:65" s="2" customFormat="1" ht="16.5" customHeight="1">
      <c r="A141" s="33"/>
      <c r="B141" s="34"/>
      <c r="C141" s="200" t="s">
        <v>270</v>
      </c>
      <c r="D141" s="200" t="s">
        <v>162</v>
      </c>
      <c r="E141" s="201" t="s">
        <v>1253</v>
      </c>
      <c r="F141" s="202" t="s">
        <v>1254</v>
      </c>
      <c r="G141" s="203" t="s">
        <v>241</v>
      </c>
      <c r="H141" s="204">
        <v>100</v>
      </c>
      <c r="I141" s="205"/>
      <c r="J141" s="206">
        <f t="shared" si="20"/>
        <v>0</v>
      </c>
      <c r="K141" s="202" t="s">
        <v>220</v>
      </c>
      <c r="L141" s="38"/>
      <c r="M141" s="207" t="s">
        <v>1</v>
      </c>
      <c r="N141" s="208" t="s">
        <v>42</v>
      </c>
      <c r="O141" s="70"/>
      <c r="P141" s="209">
        <f t="shared" si="21"/>
        <v>0</v>
      </c>
      <c r="Q141" s="209">
        <v>0</v>
      </c>
      <c r="R141" s="209">
        <f t="shared" si="22"/>
        <v>0</v>
      </c>
      <c r="S141" s="209">
        <v>0</v>
      </c>
      <c r="T141" s="210">
        <f t="shared" si="23"/>
        <v>0</v>
      </c>
      <c r="U141" s="33"/>
      <c r="V141" s="33"/>
      <c r="W141" s="33"/>
      <c r="X141" s="33"/>
      <c r="Y141" s="33"/>
      <c r="Z141" s="33"/>
      <c r="AA141" s="33"/>
      <c r="AB141" s="33"/>
      <c r="AC141" s="33"/>
      <c r="AD141" s="33"/>
      <c r="AE141" s="33"/>
      <c r="AR141" s="211" t="s">
        <v>204</v>
      </c>
      <c r="AT141" s="211" t="s">
        <v>162</v>
      </c>
      <c r="AU141" s="211" t="s">
        <v>84</v>
      </c>
      <c r="AY141" s="16" t="s">
        <v>161</v>
      </c>
      <c r="BE141" s="212">
        <f t="shared" si="24"/>
        <v>0</v>
      </c>
      <c r="BF141" s="212">
        <f t="shared" si="25"/>
        <v>0</v>
      </c>
      <c r="BG141" s="212">
        <f t="shared" si="26"/>
        <v>0</v>
      </c>
      <c r="BH141" s="212">
        <f t="shared" si="27"/>
        <v>0</v>
      </c>
      <c r="BI141" s="212">
        <f t="shared" si="28"/>
        <v>0</v>
      </c>
      <c r="BJ141" s="16" t="s">
        <v>84</v>
      </c>
      <c r="BK141" s="212">
        <f t="shared" si="29"/>
        <v>0</v>
      </c>
      <c r="BL141" s="16" t="s">
        <v>204</v>
      </c>
      <c r="BM141" s="211" t="s">
        <v>1255</v>
      </c>
    </row>
    <row r="142" spans="1:65" s="2" customFormat="1" ht="16.5" customHeight="1">
      <c r="A142" s="33"/>
      <c r="B142" s="34"/>
      <c r="C142" s="200" t="s">
        <v>7</v>
      </c>
      <c r="D142" s="200" t="s">
        <v>162</v>
      </c>
      <c r="E142" s="201" t="s">
        <v>1256</v>
      </c>
      <c r="F142" s="202" t="s">
        <v>1257</v>
      </c>
      <c r="G142" s="203" t="s">
        <v>415</v>
      </c>
      <c r="H142" s="204">
        <v>20</v>
      </c>
      <c r="I142" s="205"/>
      <c r="J142" s="206">
        <f t="shared" si="20"/>
        <v>0</v>
      </c>
      <c r="K142" s="202" t="s">
        <v>220</v>
      </c>
      <c r="L142" s="38"/>
      <c r="M142" s="207" t="s">
        <v>1</v>
      </c>
      <c r="N142" s="208" t="s">
        <v>42</v>
      </c>
      <c r="O142" s="70"/>
      <c r="P142" s="209">
        <f t="shared" si="21"/>
        <v>0</v>
      </c>
      <c r="Q142" s="209">
        <v>0</v>
      </c>
      <c r="R142" s="209">
        <f t="shared" si="22"/>
        <v>0</v>
      </c>
      <c r="S142" s="209">
        <v>0</v>
      </c>
      <c r="T142" s="210">
        <f t="shared" si="23"/>
        <v>0</v>
      </c>
      <c r="U142" s="33"/>
      <c r="V142" s="33"/>
      <c r="W142" s="33"/>
      <c r="X142" s="33"/>
      <c r="Y142" s="33"/>
      <c r="Z142" s="33"/>
      <c r="AA142" s="33"/>
      <c r="AB142" s="33"/>
      <c r="AC142" s="33"/>
      <c r="AD142" s="33"/>
      <c r="AE142" s="33"/>
      <c r="AR142" s="211" t="s">
        <v>204</v>
      </c>
      <c r="AT142" s="211" t="s">
        <v>162</v>
      </c>
      <c r="AU142" s="211" t="s">
        <v>84</v>
      </c>
      <c r="AY142" s="16" t="s">
        <v>161</v>
      </c>
      <c r="BE142" s="212">
        <f t="shared" si="24"/>
        <v>0</v>
      </c>
      <c r="BF142" s="212">
        <f t="shared" si="25"/>
        <v>0</v>
      </c>
      <c r="BG142" s="212">
        <f t="shared" si="26"/>
        <v>0</v>
      </c>
      <c r="BH142" s="212">
        <f t="shared" si="27"/>
        <v>0</v>
      </c>
      <c r="BI142" s="212">
        <f t="shared" si="28"/>
        <v>0</v>
      </c>
      <c r="BJ142" s="16" t="s">
        <v>84</v>
      </c>
      <c r="BK142" s="212">
        <f t="shared" si="29"/>
        <v>0</v>
      </c>
      <c r="BL142" s="16" t="s">
        <v>204</v>
      </c>
      <c r="BM142" s="211" t="s">
        <v>1258</v>
      </c>
    </row>
    <row r="143" spans="1:65" s="2" customFormat="1" ht="16.5" customHeight="1">
      <c r="A143" s="33"/>
      <c r="B143" s="34"/>
      <c r="C143" s="200" t="s">
        <v>277</v>
      </c>
      <c r="D143" s="200" t="s">
        <v>162</v>
      </c>
      <c r="E143" s="201" t="s">
        <v>1259</v>
      </c>
      <c r="F143" s="202" t="s">
        <v>1260</v>
      </c>
      <c r="G143" s="203" t="s">
        <v>415</v>
      </c>
      <c r="H143" s="204">
        <v>20</v>
      </c>
      <c r="I143" s="205"/>
      <c r="J143" s="206">
        <f t="shared" si="20"/>
        <v>0</v>
      </c>
      <c r="K143" s="202" t="s">
        <v>220</v>
      </c>
      <c r="L143" s="38"/>
      <c r="M143" s="207" t="s">
        <v>1</v>
      </c>
      <c r="N143" s="208" t="s">
        <v>42</v>
      </c>
      <c r="O143" s="70"/>
      <c r="P143" s="209">
        <f t="shared" si="21"/>
        <v>0</v>
      </c>
      <c r="Q143" s="209">
        <v>0</v>
      </c>
      <c r="R143" s="209">
        <f t="shared" si="22"/>
        <v>0</v>
      </c>
      <c r="S143" s="209">
        <v>0</v>
      </c>
      <c r="T143" s="210">
        <f t="shared" si="23"/>
        <v>0</v>
      </c>
      <c r="U143" s="33"/>
      <c r="V143" s="33"/>
      <c r="W143" s="33"/>
      <c r="X143" s="33"/>
      <c r="Y143" s="33"/>
      <c r="Z143" s="33"/>
      <c r="AA143" s="33"/>
      <c r="AB143" s="33"/>
      <c r="AC143" s="33"/>
      <c r="AD143" s="33"/>
      <c r="AE143" s="33"/>
      <c r="AR143" s="211" t="s">
        <v>204</v>
      </c>
      <c r="AT143" s="211" t="s">
        <v>162</v>
      </c>
      <c r="AU143" s="211" t="s">
        <v>84</v>
      </c>
      <c r="AY143" s="16" t="s">
        <v>161</v>
      </c>
      <c r="BE143" s="212">
        <f t="shared" si="24"/>
        <v>0</v>
      </c>
      <c r="BF143" s="212">
        <f t="shared" si="25"/>
        <v>0</v>
      </c>
      <c r="BG143" s="212">
        <f t="shared" si="26"/>
        <v>0</v>
      </c>
      <c r="BH143" s="212">
        <f t="shared" si="27"/>
        <v>0</v>
      </c>
      <c r="BI143" s="212">
        <f t="shared" si="28"/>
        <v>0</v>
      </c>
      <c r="BJ143" s="16" t="s">
        <v>84</v>
      </c>
      <c r="BK143" s="212">
        <f t="shared" si="29"/>
        <v>0</v>
      </c>
      <c r="BL143" s="16" t="s">
        <v>204</v>
      </c>
      <c r="BM143" s="211" t="s">
        <v>1261</v>
      </c>
    </row>
    <row r="144" spans="1:65" s="2" customFormat="1" ht="24" customHeight="1">
      <c r="A144" s="33"/>
      <c r="B144" s="34"/>
      <c r="C144" s="200" t="s">
        <v>283</v>
      </c>
      <c r="D144" s="200" t="s">
        <v>162</v>
      </c>
      <c r="E144" s="201" t="s">
        <v>1262</v>
      </c>
      <c r="F144" s="202" t="s">
        <v>1263</v>
      </c>
      <c r="G144" s="203" t="s">
        <v>241</v>
      </c>
      <c r="H144" s="204">
        <v>250</v>
      </c>
      <c r="I144" s="205"/>
      <c r="J144" s="206">
        <f t="shared" si="20"/>
        <v>0</v>
      </c>
      <c r="K144" s="202" t="s">
        <v>220</v>
      </c>
      <c r="L144" s="38"/>
      <c r="M144" s="207" t="s">
        <v>1</v>
      </c>
      <c r="N144" s="208" t="s">
        <v>42</v>
      </c>
      <c r="O144" s="70"/>
      <c r="P144" s="209">
        <f t="shared" si="21"/>
        <v>0</v>
      </c>
      <c r="Q144" s="209">
        <v>0</v>
      </c>
      <c r="R144" s="209">
        <f t="shared" si="22"/>
        <v>0</v>
      </c>
      <c r="S144" s="209">
        <v>0</v>
      </c>
      <c r="T144" s="210">
        <f t="shared" si="23"/>
        <v>0</v>
      </c>
      <c r="U144" s="33"/>
      <c r="V144" s="33"/>
      <c r="W144" s="33"/>
      <c r="X144" s="33"/>
      <c r="Y144" s="33"/>
      <c r="Z144" s="33"/>
      <c r="AA144" s="33"/>
      <c r="AB144" s="33"/>
      <c r="AC144" s="33"/>
      <c r="AD144" s="33"/>
      <c r="AE144" s="33"/>
      <c r="AR144" s="211" t="s">
        <v>204</v>
      </c>
      <c r="AT144" s="211" t="s">
        <v>162</v>
      </c>
      <c r="AU144" s="211" t="s">
        <v>84</v>
      </c>
      <c r="AY144" s="16" t="s">
        <v>161</v>
      </c>
      <c r="BE144" s="212">
        <f t="shared" si="24"/>
        <v>0</v>
      </c>
      <c r="BF144" s="212">
        <f t="shared" si="25"/>
        <v>0</v>
      </c>
      <c r="BG144" s="212">
        <f t="shared" si="26"/>
        <v>0</v>
      </c>
      <c r="BH144" s="212">
        <f t="shared" si="27"/>
        <v>0</v>
      </c>
      <c r="BI144" s="212">
        <f t="shared" si="28"/>
        <v>0</v>
      </c>
      <c r="BJ144" s="16" t="s">
        <v>84</v>
      </c>
      <c r="BK144" s="212">
        <f t="shared" si="29"/>
        <v>0</v>
      </c>
      <c r="BL144" s="16" t="s">
        <v>204</v>
      </c>
      <c r="BM144" s="211" t="s">
        <v>1264</v>
      </c>
    </row>
    <row r="145" spans="1:65" s="2" customFormat="1" ht="24" customHeight="1">
      <c r="A145" s="33"/>
      <c r="B145" s="34"/>
      <c r="C145" s="200" t="s">
        <v>288</v>
      </c>
      <c r="D145" s="200" t="s">
        <v>162</v>
      </c>
      <c r="E145" s="201" t="s">
        <v>1265</v>
      </c>
      <c r="F145" s="202" t="s">
        <v>995</v>
      </c>
      <c r="G145" s="203" t="s">
        <v>415</v>
      </c>
      <c r="H145" s="204">
        <v>1150</v>
      </c>
      <c r="I145" s="205"/>
      <c r="J145" s="206">
        <f t="shared" si="20"/>
        <v>0</v>
      </c>
      <c r="K145" s="202" t="s">
        <v>220</v>
      </c>
      <c r="L145" s="38"/>
      <c r="M145" s="207" t="s">
        <v>1</v>
      </c>
      <c r="N145" s="208" t="s">
        <v>42</v>
      </c>
      <c r="O145" s="70"/>
      <c r="P145" s="209">
        <f t="shared" si="21"/>
        <v>0</v>
      </c>
      <c r="Q145" s="209">
        <v>0</v>
      </c>
      <c r="R145" s="209">
        <f t="shared" si="22"/>
        <v>0</v>
      </c>
      <c r="S145" s="209">
        <v>0</v>
      </c>
      <c r="T145" s="210">
        <f t="shared" si="23"/>
        <v>0</v>
      </c>
      <c r="U145" s="33"/>
      <c r="V145" s="33"/>
      <c r="W145" s="33"/>
      <c r="X145" s="33"/>
      <c r="Y145" s="33"/>
      <c r="Z145" s="33"/>
      <c r="AA145" s="33"/>
      <c r="AB145" s="33"/>
      <c r="AC145" s="33"/>
      <c r="AD145" s="33"/>
      <c r="AE145" s="33"/>
      <c r="AR145" s="211" t="s">
        <v>204</v>
      </c>
      <c r="AT145" s="211" t="s">
        <v>162</v>
      </c>
      <c r="AU145" s="211" t="s">
        <v>84</v>
      </c>
      <c r="AY145" s="16" t="s">
        <v>161</v>
      </c>
      <c r="BE145" s="212">
        <f t="shared" si="24"/>
        <v>0</v>
      </c>
      <c r="BF145" s="212">
        <f t="shared" si="25"/>
        <v>0</v>
      </c>
      <c r="BG145" s="212">
        <f t="shared" si="26"/>
        <v>0</v>
      </c>
      <c r="BH145" s="212">
        <f t="shared" si="27"/>
        <v>0</v>
      </c>
      <c r="BI145" s="212">
        <f t="shared" si="28"/>
        <v>0</v>
      </c>
      <c r="BJ145" s="16" t="s">
        <v>84</v>
      </c>
      <c r="BK145" s="212">
        <f t="shared" si="29"/>
        <v>0</v>
      </c>
      <c r="BL145" s="16" t="s">
        <v>204</v>
      </c>
      <c r="BM145" s="211" t="s">
        <v>1266</v>
      </c>
    </row>
    <row r="146" spans="1:65" s="2" customFormat="1" ht="16.5" customHeight="1">
      <c r="A146" s="33"/>
      <c r="B146" s="34"/>
      <c r="C146" s="200" t="s">
        <v>292</v>
      </c>
      <c r="D146" s="200" t="s">
        <v>162</v>
      </c>
      <c r="E146" s="201" t="s">
        <v>1267</v>
      </c>
      <c r="F146" s="202" t="s">
        <v>1268</v>
      </c>
      <c r="G146" s="203" t="s">
        <v>415</v>
      </c>
      <c r="H146" s="204">
        <v>150</v>
      </c>
      <c r="I146" s="205"/>
      <c r="J146" s="206">
        <f t="shared" si="20"/>
        <v>0</v>
      </c>
      <c r="K146" s="202" t="s">
        <v>220</v>
      </c>
      <c r="L146" s="38"/>
      <c r="M146" s="207" t="s">
        <v>1</v>
      </c>
      <c r="N146" s="208" t="s">
        <v>42</v>
      </c>
      <c r="O146" s="70"/>
      <c r="P146" s="209">
        <f t="shared" si="21"/>
        <v>0</v>
      </c>
      <c r="Q146" s="209">
        <v>0</v>
      </c>
      <c r="R146" s="209">
        <f t="shared" si="22"/>
        <v>0</v>
      </c>
      <c r="S146" s="209">
        <v>0</v>
      </c>
      <c r="T146" s="210">
        <f t="shared" si="23"/>
        <v>0</v>
      </c>
      <c r="U146" s="33"/>
      <c r="V146" s="33"/>
      <c r="W146" s="33"/>
      <c r="X146" s="33"/>
      <c r="Y146" s="33"/>
      <c r="Z146" s="33"/>
      <c r="AA146" s="33"/>
      <c r="AB146" s="33"/>
      <c r="AC146" s="33"/>
      <c r="AD146" s="33"/>
      <c r="AE146" s="33"/>
      <c r="AR146" s="211" t="s">
        <v>204</v>
      </c>
      <c r="AT146" s="211" t="s">
        <v>162</v>
      </c>
      <c r="AU146" s="211" t="s">
        <v>84</v>
      </c>
      <c r="AY146" s="16" t="s">
        <v>161</v>
      </c>
      <c r="BE146" s="212">
        <f t="shared" si="24"/>
        <v>0</v>
      </c>
      <c r="BF146" s="212">
        <f t="shared" si="25"/>
        <v>0</v>
      </c>
      <c r="BG146" s="212">
        <f t="shared" si="26"/>
        <v>0</v>
      </c>
      <c r="BH146" s="212">
        <f t="shared" si="27"/>
        <v>0</v>
      </c>
      <c r="BI146" s="212">
        <f t="shared" si="28"/>
        <v>0</v>
      </c>
      <c r="BJ146" s="16" t="s">
        <v>84</v>
      </c>
      <c r="BK146" s="212">
        <f t="shared" si="29"/>
        <v>0</v>
      </c>
      <c r="BL146" s="16" t="s">
        <v>204</v>
      </c>
      <c r="BM146" s="211" t="s">
        <v>1269</v>
      </c>
    </row>
    <row r="147" spans="1:65" s="2" customFormat="1" ht="16.5" customHeight="1">
      <c r="A147" s="33"/>
      <c r="B147" s="34"/>
      <c r="C147" s="200" t="s">
        <v>298</v>
      </c>
      <c r="D147" s="200" t="s">
        <v>162</v>
      </c>
      <c r="E147" s="201" t="s">
        <v>1270</v>
      </c>
      <c r="F147" s="202" t="s">
        <v>1271</v>
      </c>
      <c r="G147" s="203" t="s">
        <v>165</v>
      </c>
      <c r="H147" s="204">
        <v>0.4</v>
      </c>
      <c r="I147" s="205"/>
      <c r="J147" s="206">
        <f t="shared" si="20"/>
        <v>0</v>
      </c>
      <c r="K147" s="202" t="s">
        <v>220</v>
      </c>
      <c r="L147" s="38"/>
      <c r="M147" s="207" t="s">
        <v>1</v>
      </c>
      <c r="N147" s="208" t="s">
        <v>42</v>
      </c>
      <c r="O147" s="70"/>
      <c r="P147" s="209">
        <f t="shared" si="21"/>
        <v>0</v>
      </c>
      <c r="Q147" s="209">
        <v>0</v>
      </c>
      <c r="R147" s="209">
        <f t="shared" si="22"/>
        <v>0</v>
      </c>
      <c r="S147" s="209">
        <v>0</v>
      </c>
      <c r="T147" s="210">
        <f t="shared" si="23"/>
        <v>0</v>
      </c>
      <c r="U147" s="33"/>
      <c r="V147" s="33"/>
      <c r="W147" s="33"/>
      <c r="X147" s="33"/>
      <c r="Y147" s="33"/>
      <c r="Z147" s="33"/>
      <c r="AA147" s="33"/>
      <c r="AB147" s="33"/>
      <c r="AC147" s="33"/>
      <c r="AD147" s="33"/>
      <c r="AE147" s="33"/>
      <c r="AR147" s="211" t="s">
        <v>204</v>
      </c>
      <c r="AT147" s="211" t="s">
        <v>162</v>
      </c>
      <c r="AU147" s="211" t="s">
        <v>84</v>
      </c>
      <c r="AY147" s="16" t="s">
        <v>161</v>
      </c>
      <c r="BE147" s="212">
        <f t="shared" si="24"/>
        <v>0</v>
      </c>
      <c r="BF147" s="212">
        <f t="shared" si="25"/>
        <v>0</v>
      </c>
      <c r="BG147" s="212">
        <f t="shared" si="26"/>
        <v>0</v>
      </c>
      <c r="BH147" s="212">
        <f t="shared" si="27"/>
        <v>0</v>
      </c>
      <c r="BI147" s="212">
        <f t="shared" si="28"/>
        <v>0</v>
      </c>
      <c r="BJ147" s="16" t="s">
        <v>84</v>
      </c>
      <c r="BK147" s="212">
        <f t="shared" si="29"/>
        <v>0</v>
      </c>
      <c r="BL147" s="16" t="s">
        <v>204</v>
      </c>
      <c r="BM147" s="211" t="s">
        <v>1272</v>
      </c>
    </row>
    <row r="148" spans="1:65" s="2" customFormat="1" ht="16.5" customHeight="1">
      <c r="A148" s="33"/>
      <c r="B148" s="34"/>
      <c r="C148" s="200" t="s">
        <v>306</v>
      </c>
      <c r="D148" s="200" t="s">
        <v>162</v>
      </c>
      <c r="E148" s="201" t="s">
        <v>1273</v>
      </c>
      <c r="F148" s="202" t="s">
        <v>1274</v>
      </c>
      <c r="G148" s="203" t="s">
        <v>165</v>
      </c>
      <c r="H148" s="204">
        <v>0.4</v>
      </c>
      <c r="I148" s="205"/>
      <c r="J148" s="206">
        <f t="shared" si="20"/>
        <v>0</v>
      </c>
      <c r="K148" s="202" t="s">
        <v>220</v>
      </c>
      <c r="L148" s="38"/>
      <c r="M148" s="207" t="s">
        <v>1</v>
      </c>
      <c r="N148" s="208" t="s">
        <v>42</v>
      </c>
      <c r="O148" s="70"/>
      <c r="P148" s="209">
        <f t="shared" si="21"/>
        <v>0</v>
      </c>
      <c r="Q148" s="209">
        <v>0</v>
      </c>
      <c r="R148" s="209">
        <f t="shared" si="22"/>
        <v>0</v>
      </c>
      <c r="S148" s="209">
        <v>0</v>
      </c>
      <c r="T148" s="210">
        <f t="shared" si="23"/>
        <v>0</v>
      </c>
      <c r="U148" s="33"/>
      <c r="V148" s="33"/>
      <c r="W148" s="33"/>
      <c r="X148" s="33"/>
      <c r="Y148" s="33"/>
      <c r="Z148" s="33"/>
      <c r="AA148" s="33"/>
      <c r="AB148" s="33"/>
      <c r="AC148" s="33"/>
      <c r="AD148" s="33"/>
      <c r="AE148" s="33"/>
      <c r="AR148" s="211" t="s">
        <v>204</v>
      </c>
      <c r="AT148" s="211" t="s">
        <v>162</v>
      </c>
      <c r="AU148" s="211" t="s">
        <v>84</v>
      </c>
      <c r="AY148" s="16" t="s">
        <v>161</v>
      </c>
      <c r="BE148" s="212">
        <f t="shared" si="24"/>
        <v>0</v>
      </c>
      <c r="BF148" s="212">
        <f t="shared" si="25"/>
        <v>0</v>
      </c>
      <c r="BG148" s="212">
        <f t="shared" si="26"/>
        <v>0</v>
      </c>
      <c r="BH148" s="212">
        <f t="shared" si="27"/>
        <v>0</v>
      </c>
      <c r="BI148" s="212">
        <f t="shared" si="28"/>
        <v>0</v>
      </c>
      <c r="BJ148" s="16" t="s">
        <v>84</v>
      </c>
      <c r="BK148" s="212">
        <f t="shared" si="29"/>
        <v>0</v>
      </c>
      <c r="BL148" s="16" t="s">
        <v>204</v>
      </c>
      <c r="BM148" s="211" t="s">
        <v>1275</v>
      </c>
    </row>
    <row r="149" spans="1:65" s="2" customFormat="1" ht="16.5" customHeight="1">
      <c r="A149" s="33"/>
      <c r="B149" s="34"/>
      <c r="C149" s="200" t="s">
        <v>440</v>
      </c>
      <c r="D149" s="200" t="s">
        <v>162</v>
      </c>
      <c r="E149" s="201" t="s">
        <v>1276</v>
      </c>
      <c r="F149" s="202" t="s">
        <v>1277</v>
      </c>
      <c r="G149" s="203" t="s">
        <v>165</v>
      </c>
      <c r="H149" s="204">
        <v>0.4</v>
      </c>
      <c r="I149" s="205"/>
      <c r="J149" s="206">
        <f t="shared" si="20"/>
        <v>0</v>
      </c>
      <c r="K149" s="202" t="s">
        <v>220</v>
      </c>
      <c r="L149" s="38"/>
      <c r="M149" s="207" t="s">
        <v>1</v>
      </c>
      <c r="N149" s="208" t="s">
        <v>42</v>
      </c>
      <c r="O149" s="70"/>
      <c r="P149" s="209">
        <f t="shared" si="21"/>
        <v>0</v>
      </c>
      <c r="Q149" s="209">
        <v>0</v>
      </c>
      <c r="R149" s="209">
        <f t="shared" si="22"/>
        <v>0</v>
      </c>
      <c r="S149" s="209">
        <v>0</v>
      </c>
      <c r="T149" s="210">
        <f t="shared" si="23"/>
        <v>0</v>
      </c>
      <c r="U149" s="33"/>
      <c r="V149" s="33"/>
      <c r="W149" s="33"/>
      <c r="X149" s="33"/>
      <c r="Y149" s="33"/>
      <c r="Z149" s="33"/>
      <c r="AA149" s="33"/>
      <c r="AB149" s="33"/>
      <c r="AC149" s="33"/>
      <c r="AD149" s="33"/>
      <c r="AE149" s="33"/>
      <c r="AR149" s="211" t="s">
        <v>204</v>
      </c>
      <c r="AT149" s="211" t="s">
        <v>162</v>
      </c>
      <c r="AU149" s="211" t="s">
        <v>84</v>
      </c>
      <c r="AY149" s="16" t="s">
        <v>161</v>
      </c>
      <c r="BE149" s="212">
        <f t="shared" si="24"/>
        <v>0</v>
      </c>
      <c r="BF149" s="212">
        <f t="shared" si="25"/>
        <v>0</v>
      </c>
      <c r="BG149" s="212">
        <f t="shared" si="26"/>
        <v>0</v>
      </c>
      <c r="BH149" s="212">
        <f t="shared" si="27"/>
        <v>0</v>
      </c>
      <c r="BI149" s="212">
        <f t="shared" si="28"/>
        <v>0</v>
      </c>
      <c r="BJ149" s="16" t="s">
        <v>84</v>
      </c>
      <c r="BK149" s="212">
        <f t="shared" si="29"/>
        <v>0</v>
      </c>
      <c r="BL149" s="16" t="s">
        <v>204</v>
      </c>
      <c r="BM149" s="211" t="s">
        <v>1278</v>
      </c>
    </row>
    <row r="150" spans="1:65" s="2" customFormat="1" ht="16.5" customHeight="1">
      <c r="A150" s="33"/>
      <c r="B150" s="34"/>
      <c r="C150" s="200" t="s">
        <v>444</v>
      </c>
      <c r="D150" s="200" t="s">
        <v>162</v>
      </c>
      <c r="E150" s="201" t="s">
        <v>1279</v>
      </c>
      <c r="F150" s="202" t="s">
        <v>1280</v>
      </c>
      <c r="G150" s="203" t="s">
        <v>165</v>
      </c>
      <c r="H150" s="204">
        <v>7.6</v>
      </c>
      <c r="I150" s="205"/>
      <c r="J150" s="206">
        <f t="shared" si="20"/>
        <v>0</v>
      </c>
      <c r="K150" s="202" t="s">
        <v>220</v>
      </c>
      <c r="L150" s="38"/>
      <c r="M150" s="207" t="s">
        <v>1</v>
      </c>
      <c r="N150" s="208" t="s">
        <v>42</v>
      </c>
      <c r="O150" s="70"/>
      <c r="P150" s="209">
        <f t="shared" si="21"/>
        <v>0</v>
      </c>
      <c r="Q150" s="209">
        <v>0</v>
      </c>
      <c r="R150" s="209">
        <f t="shared" si="22"/>
        <v>0</v>
      </c>
      <c r="S150" s="209">
        <v>0</v>
      </c>
      <c r="T150" s="210">
        <f t="shared" si="23"/>
        <v>0</v>
      </c>
      <c r="U150" s="33"/>
      <c r="V150" s="33"/>
      <c r="W150" s="33"/>
      <c r="X150" s="33"/>
      <c r="Y150" s="33"/>
      <c r="Z150" s="33"/>
      <c r="AA150" s="33"/>
      <c r="AB150" s="33"/>
      <c r="AC150" s="33"/>
      <c r="AD150" s="33"/>
      <c r="AE150" s="33"/>
      <c r="AR150" s="211" t="s">
        <v>204</v>
      </c>
      <c r="AT150" s="211" t="s">
        <v>162</v>
      </c>
      <c r="AU150" s="211" t="s">
        <v>84</v>
      </c>
      <c r="AY150" s="16" t="s">
        <v>161</v>
      </c>
      <c r="BE150" s="212">
        <f t="shared" si="24"/>
        <v>0</v>
      </c>
      <c r="BF150" s="212">
        <f t="shared" si="25"/>
        <v>0</v>
      </c>
      <c r="BG150" s="212">
        <f t="shared" si="26"/>
        <v>0</v>
      </c>
      <c r="BH150" s="212">
        <f t="shared" si="27"/>
        <v>0</v>
      </c>
      <c r="BI150" s="212">
        <f t="shared" si="28"/>
        <v>0</v>
      </c>
      <c r="BJ150" s="16" t="s">
        <v>84</v>
      </c>
      <c r="BK150" s="212">
        <f t="shared" si="29"/>
        <v>0</v>
      </c>
      <c r="BL150" s="16" t="s">
        <v>204</v>
      </c>
      <c r="BM150" s="211" t="s">
        <v>1281</v>
      </c>
    </row>
    <row r="151" spans="2:51" s="13" customFormat="1" ht="12">
      <c r="B151" s="224"/>
      <c r="C151" s="225"/>
      <c r="D151" s="215" t="s">
        <v>169</v>
      </c>
      <c r="E151" s="226" t="s">
        <v>1</v>
      </c>
      <c r="F151" s="227" t="s">
        <v>1282</v>
      </c>
      <c r="G151" s="225"/>
      <c r="H151" s="228">
        <v>7.6</v>
      </c>
      <c r="I151" s="229"/>
      <c r="J151" s="225"/>
      <c r="K151" s="225"/>
      <c r="L151" s="230"/>
      <c r="M151" s="231"/>
      <c r="N151" s="232"/>
      <c r="O151" s="232"/>
      <c r="P151" s="232"/>
      <c r="Q151" s="232"/>
      <c r="R151" s="232"/>
      <c r="S151" s="232"/>
      <c r="T151" s="233"/>
      <c r="AT151" s="234" t="s">
        <v>169</v>
      </c>
      <c r="AU151" s="234" t="s">
        <v>84</v>
      </c>
      <c r="AV151" s="13" t="s">
        <v>86</v>
      </c>
      <c r="AW151" s="13" t="s">
        <v>33</v>
      </c>
      <c r="AX151" s="13" t="s">
        <v>84</v>
      </c>
      <c r="AY151" s="234" t="s">
        <v>161</v>
      </c>
    </row>
    <row r="152" spans="1:65" s="2" customFormat="1" ht="16.5" customHeight="1">
      <c r="A152" s="33"/>
      <c r="B152" s="34"/>
      <c r="C152" s="200" t="s">
        <v>452</v>
      </c>
      <c r="D152" s="200" t="s">
        <v>162</v>
      </c>
      <c r="E152" s="201" t="s">
        <v>1283</v>
      </c>
      <c r="F152" s="202" t="s">
        <v>1284</v>
      </c>
      <c r="G152" s="203" t="s">
        <v>241</v>
      </c>
      <c r="H152" s="204">
        <v>50</v>
      </c>
      <c r="I152" s="205"/>
      <c r="J152" s="206">
        <f>ROUND(I152*H152,2)</f>
        <v>0</v>
      </c>
      <c r="K152" s="202" t="s">
        <v>220</v>
      </c>
      <c r="L152" s="38"/>
      <c r="M152" s="207" t="s">
        <v>1</v>
      </c>
      <c r="N152" s="208" t="s">
        <v>42</v>
      </c>
      <c r="O152" s="70"/>
      <c r="P152" s="209">
        <f>O152*H152</f>
        <v>0</v>
      </c>
      <c r="Q152" s="209">
        <v>0</v>
      </c>
      <c r="R152" s="209">
        <f>Q152*H152</f>
        <v>0</v>
      </c>
      <c r="S152" s="209">
        <v>0.002</v>
      </c>
      <c r="T152" s="210">
        <f>S152*H152</f>
        <v>0.1</v>
      </c>
      <c r="U152" s="33"/>
      <c r="V152" s="33"/>
      <c r="W152" s="33"/>
      <c r="X152" s="33"/>
      <c r="Y152" s="33"/>
      <c r="Z152" s="33"/>
      <c r="AA152" s="33"/>
      <c r="AB152" s="33"/>
      <c r="AC152" s="33"/>
      <c r="AD152" s="33"/>
      <c r="AE152" s="33"/>
      <c r="AR152" s="211" t="s">
        <v>204</v>
      </c>
      <c r="AT152" s="211" t="s">
        <v>162</v>
      </c>
      <c r="AU152" s="211" t="s">
        <v>84</v>
      </c>
      <c r="AY152" s="16" t="s">
        <v>161</v>
      </c>
      <c r="BE152" s="212">
        <f>IF(N152="základní",J152,0)</f>
        <v>0</v>
      </c>
      <c r="BF152" s="212">
        <f>IF(N152="snížená",J152,0)</f>
        <v>0</v>
      </c>
      <c r="BG152" s="212">
        <f>IF(N152="zákl. přenesená",J152,0)</f>
        <v>0</v>
      </c>
      <c r="BH152" s="212">
        <f>IF(N152="sníž. přenesená",J152,0)</f>
        <v>0</v>
      </c>
      <c r="BI152" s="212">
        <f>IF(N152="nulová",J152,0)</f>
        <v>0</v>
      </c>
      <c r="BJ152" s="16" t="s">
        <v>84</v>
      </c>
      <c r="BK152" s="212">
        <f>ROUND(I152*H152,2)</f>
        <v>0</v>
      </c>
      <c r="BL152" s="16" t="s">
        <v>204</v>
      </c>
      <c r="BM152" s="211" t="s">
        <v>1285</v>
      </c>
    </row>
    <row r="153" spans="1:65" s="2" customFormat="1" ht="16.5" customHeight="1">
      <c r="A153" s="33"/>
      <c r="B153" s="34"/>
      <c r="C153" s="200" t="s">
        <v>456</v>
      </c>
      <c r="D153" s="200" t="s">
        <v>162</v>
      </c>
      <c r="E153" s="201" t="s">
        <v>1286</v>
      </c>
      <c r="F153" s="202" t="s">
        <v>1287</v>
      </c>
      <c r="G153" s="203" t="s">
        <v>241</v>
      </c>
      <c r="H153" s="204">
        <v>50</v>
      </c>
      <c r="I153" s="205"/>
      <c r="J153" s="206">
        <f>ROUND(I153*H153,2)</f>
        <v>0</v>
      </c>
      <c r="K153" s="202" t="s">
        <v>220</v>
      </c>
      <c r="L153" s="38"/>
      <c r="M153" s="207" t="s">
        <v>1</v>
      </c>
      <c r="N153" s="208" t="s">
        <v>42</v>
      </c>
      <c r="O153" s="70"/>
      <c r="P153" s="209">
        <f>O153*H153</f>
        <v>0</v>
      </c>
      <c r="Q153" s="209">
        <v>0</v>
      </c>
      <c r="R153" s="209">
        <f>Q153*H153</f>
        <v>0</v>
      </c>
      <c r="S153" s="209">
        <v>0.006</v>
      </c>
      <c r="T153" s="210">
        <f>S153*H153</f>
        <v>0.3</v>
      </c>
      <c r="U153" s="33"/>
      <c r="V153" s="33"/>
      <c r="W153" s="33"/>
      <c r="X153" s="33"/>
      <c r="Y153" s="33"/>
      <c r="Z153" s="33"/>
      <c r="AA153" s="33"/>
      <c r="AB153" s="33"/>
      <c r="AC153" s="33"/>
      <c r="AD153" s="33"/>
      <c r="AE153" s="33"/>
      <c r="AR153" s="211" t="s">
        <v>204</v>
      </c>
      <c r="AT153" s="211" t="s">
        <v>162</v>
      </c>
      <c r="AU153" s="211" t="s">
        <v>84</v>
      </c>
      <c r="AY153" s="16" t="s">
        <v>161</v>
      </c>
      <c r="BE153" s="212">
        <f>IF(N153="základní",J153,0)</f>
        <v>0</v>
      </c>
      <c r="BF153" s="212">
        <f>IF(N153="snížená",J153,0)</f>
        <v>0</v>
      </c>
      <c r="BG153" s="212">
        <f>IF(N153="zákl. přenesená",J153,0)</f>
        <v>0</v>
      </c>
      <c r="BH153" s="212">
        <f>IF(N153="sníž. přenesená",J153,0)</f>
        <v>0</v>
      </c>
      <c r="BI153" s="212">
        <f>IF(N153="nulová",J153,0)</f>
        <v>0</v>
      </c>
      <c r="BJ153" s="16" t="s">
        <v>84</v>
      </c>
      <c r="BK153" s="212">
        <f>ROUND(I153*H153,2)</f>
        <v>0</v>
      </c>
      <c r="BL153" s="16" t="s">
        <v>204</v>
      </c>
      <c r="BM153" s="211" t="s">
        <v>1288</v>
      </c>
    </row>
    <row r="154" spans="1:65" s="2" customFormat="1" ht="16.5" customHeight="1">
      <c r="A154" s="33"/>
      <c r="B154" s="34"/>
      <c r="C154" s="200" t="s">
        <v>350</v>
      </c>
      <c r="D154" s="200" t="s">
        <v>162</v>
      </c>
      <c r="E154" s="201" t="s">
        <v>1289</v>
      </c>
      <c r="F154" s="202" t="s">
        <v>1290</v>
      </c>
      <c r="G154" s="203" t="s">
        <v>241</v>
      </c>
      <c r="H154" s="204">
        <v>50</v>
      </c>
      <c r="I154" s="205"/>
      <c r="J154" s="206">
        <f>ROUND(I154*H154,2)</f>
        <v>0</v>
      </c>
      <c r="K154" s="202" t="s">
        <v>220</v>
      </c>
      <c r="L154" s="38"/>
      <c r="M154" s="207" t="s">
        <v>1</v>
      </c>
      <c r="N154" s="208" t="s">
        <v>42</v>
      </c>
      <c r="O154" s="70"/>
      <c r="P154" s="209">
        <f>O154*H154</f>
        <v>0</v>
      </c>
      <c r="Q154" s="209">
        <v>0</v>
      </c>
      <c r="R154" s="209">
        <f>Q154*H154</f>
        <v>0</v>
      </c>
      <c r="S154" s="209">
        <v>0</v>
      </c>
      <c r="T154" s="210">
        <f>S154*H154</f>
        <v>0</v>
      </c>
      <c r="U154" s="33"/>
      <c r="V154" s="33"/>
      <c r="W154" s="33"/>
      <c r="X154" s="33"/>
      <c r="Y154" s="33"/>
      <c r="Z154" s="33"/>
      <c r="AA154" s="33"/>
      <c r="AB154" s="33"/>
      <c r="AC154" s="33"/>
      <c r="AD154" s="33"/>
      <c r="AE154" s="33"/>
      <c r="AR154" s="211" t="s">
        <v>204</v>
      </c>
      <c r="AT154" s="211" t="s">
        <v>162</v>
      </c>
      <c r="AU154" s="211" t="s">
        <v>84</v>
      </c>
      <c r="AY154" s="16" t="s">
        <v>161</v>
      </c>
      <c r="BE154" s="212">
        <f>IF(N154="základní",J154,0)</f>
        <v>0</v>
      </c>
      <c r="BF154" s="212">
        <f>IF(N154="snížená",J154,0)</f>
        <v>0</v>
      </c>
      <c r="BG154" s="212">
        <f>IF(N154="zákl. přenesená",J154,0)</f>
        <v>0</v>
      </c>
      <c r="BH154" s="212">
        <f>IF(N154="sníž. přenesená",J154,0)</f>
        <v>0</v>
      </c>
      <c r="BI154" s="212">
        <f>IF(N154="nulová",J154,0)</f>
        <v>0</v>
      </c>
      <c r="BJ154" s="16" t="s">
        <v>84</v>
      </c>
      <c r="BK154" s="212">
        <f>ROUND(I154*H154,2)</f>
        <v>0</v>
      </c>
      <c r="BL154" s="16" t="s">
        <v>204</v>
      </c>
      <c r="BM154" s="211" t="s">
        <v>1291</v>
      </c>
    </row>
    <row r="155" spans="1:65" s="2" customFormat="1" ht="16.5" customHeight="1">
      <c r="A155" s="33"/>
      <c r="B155" s="34"/>
      <c r="C155" s="200" t="s">
        <v>468</v>
      </c>
      <c r="D155" s="200" t="s">
        <v>162</v>
      </c>
      <c r="E155" s="201" t="s">
        <v>1292</v>
      </c>
      <c r="F155" s="202" t="s">
        <v>1187</v>
      </c>
      <c r="G155" s="203" t="s">
        <v>373</v>
      </c>
      <c r="H155" s="264"/>
      <c r="I155" s="205"/>
      <c r="J155" s="206">
        <f>ROUND(I155*H155,2)</f>
        <v>0</v>
      </c>
      <c r="K155" s="202" t="s">
        <v>220</v>
      </c>
      <c r="L155" s="38"/>
      <c r="M155" s="246" t="s">
        <v>1</v>
      </c>
      <c r="N155" s="247" t="s">
        <v>42</v>
      </c>
      <c r="O155" s="248"/>
      <c r="P155" s="249">
        <f>O155*H155</f>
        <v>0</v>
      </c>
      <c r="Q155" s="249">
        <v>0</v>
      </c>
      <c r="R155" s="249">
        <f>Q155*H155</f>
        <v>0</v>
      </c>
      <c r="S155" s="249">
        <v>0</v>
      </c>
      <c r="T155" s="250">
        <f>S155*H155</f>
        <v>0</v>
      </c>
      <c r="U155" s="33"/>
      <c r="V155" s="33"/>
      <c r="W155" s="33"/>
      <c r="X155" s="33"/>
      <c r="Y155" s="33"/>
      <c r="Z155" s="33"/>
      <c r="AA155" s="33"/>
      <c r="AB155" s="33"/>
      <c r="AC155" s="33"/>
      <c r="AD155" s="33"/>
      <c r="AE155" s="33"/>
      <c r="AR155" s="211" t="s">
        <v>204</v>
      </c>
      <c r="AT155" s="211" t="s">
        <v>162</v>
      </c>
      <c r="AU155" s="211" t="s">
        <v>84</v>
      </c>
      <c r="AY155" s="16" t="s">
        <v>161</v>
      </c>
      <c r="BE155" s="212">
        <f>IF(N155="základní",J155,0)</f>
        <v>0</v>
      </c>
      <c r="BF155" s="212">
        <f>IF(N155="snížená",J155,0)</f>
        <v>0</v>
      </c>
      <c r="BG155" s="212">
        <f>IF(N155="zákl. přenesená",J155,0)</f>
        <v>0</v>
      </c>
      <c r="BH155" s="212">
        <f>IF(N155="sníž. přenesená",J155,0)</f>
        <v>0</v>
      </c>
      <c r="BI155" s="212">
        <f>IF(N155="nulová",J155,0)</f>
        <v>0</v>
      </c>
      <c r="BJ155" s="16" t="s">
        <v>84</v>
      </c>
      <c r="BK155" s="212">
        <f>ROUND(I155*H155,2)</f>
        <v>0</v>
      </c>
      <c r="BL155" s="16" t="s">
        <v>204</v>
      </c>
      <c r="BM155" s="211" t="s">
        <v>1293</v>
      </c>
    </row>
    <row r="156" spans="1:31" s="2" customFormat="1" ht="6.9" customHeight="1">
      <c r="A156" s="33"/>
      <c r="B156" s="53"/>
      <c r="C156" s="54"/>
      <c r="D156" s="54"/>
      <c r="E156" s="54"/>
      <c r="F156" s="54"/>
      <c r="G156" s="54"/>
      <c r="H156" s="54"/>
      <c r="I156" s="158"/>
      <c r="J156" s="54"/>
      <c r="K156" s="54"/>
      <c r="L156" s="38"/>
      <c r="M156" s="33"/>
      <c r="O156" s="33"/>
      <c r="P156" s="33"/>
      <c r="Q156" s="33"/>
      <c r="R156" s="33"/>
      <c r="S156" s="33"/>
      <c r="T156" s="33"/>
      <c r="U156" s="33"/>
      <c r="V156" s="33"/>
      <c r="W156" s="33"/>
      <c r="X156" s="33"/>
      <c r="Y156" s="33"/>
      <c r="Z156" s="33"/>
      <c r="AA156" s="33"/>
      <c r="AB156" s="33"/>
      <c r="AC156" s="33"/>
      <c r="AD156" s="33"/>
      <c r="AE156" s="33"/>
    </row>
  </sheetData>
  <sheetProtection algorithmName="SHA-512" hashValue="kMbeEVvLcWIQjVTyx8RJSuG4bE8HpcRDd4NhnRXmhGaJ2OSL3YBMtRr3BpmJBzc/LCZNRaeIE/svyMoM/fQpiA==" saltValue="ajIkzKtUF92nDH2UurCCr9PI1bSNnyCTps1wpemWkDEKCcBJQGC6Y2z9QXkRVS1Ip0wyIbwyHvCZEDVXKFGW6Q==" spinCount="100000" sheet="1" objects="1" scenarios="1" formatColumns="0" formatRows="0" autoFilter="0"/>
  <autoFilter ref="C117:K155"/>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5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106</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1294</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ROUND(J119,2)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ROUND((SUM(BE119:BE154)),2)</f>
        <v>0</v>
      </c>
      <c r="G33" s="33"/>
      <c r="H33" s="33"/>
      <c r="I33" s="137">
        <v>0.21</v>
      </c>
      <c r="J33" s="136">
        <f>ROUND(((SUM(BE119:BE154))*I33),2)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ROUND((SUM(BF119:BF154)),2)</f>
        <v>0</v>
      </c>
      <c r="G34" s="33"/>
      <c r="H34" s="33"/>
      <c r="I34" s="137">
        <v>0.15</v>
      </c>
      <c r="J34" s="136">
        <f>ROUND(((SUM(BF119:BF154))*I34),2)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ROUND((SUM(BG119:BG154)),2)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ROUND((SUM(BH119:BH154)),2)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ROUND((SUM(BI119:BI154)),2)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104 - Technologie odvlhčování</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J119</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1295</v>
      </c>
      <c r="E97" s="170"/>
      <c r="F97" s="170"/>
      <c r="G97" s="170"/>
      <c r="H97" s="170"/>
      <c r="I97" s="171"/>
      <c r="J97" s="172">
        <f>J120</f>
        <v>0</v>
      </c>
      <c r="K97" s="168"/>
      <c r="L97" s="173"/>
    </row>
    <row r="98" spans="2:12" s="9" customFormat="1" ht="24.9" customHeight="1">
      <c r="B98" s="167"/>
      <c r="C98" s="168"/>
      <c r="D98" s="169" t="s">
        <v>1296</v>
      </c>
      <c r="E98" s="170"/>
      <c r="F98" s="170"/>
      <c r="G98" s="170"/>
      <c r="H98" s="170"/>
      <c r="I98" s="171"/>
      <c r="J98" s="172">
        <f>J142</f>
        <v>0</v>
      </c>
      <c r="K98" s="168"/>
      <c r="L98" s="173"/>
    </row>
    <row r="99" spans="2:12" s="9" customFormat="1" ht="24.9" customHeight="1">
      <c r="B99" s="167"/>
      <c r="C99" s="168"/>
      <c r="D99" s="169" t="s">
        <v>1297</v>
      </c>
      <c r="E99" s="170"/>
      <c r="F99" s="170"/>
      <c r="G99" s="170"/>
      <c r="H99" s="170"/>
      <c r="I99" s="171"/>
      <c r="J99" s="172">
        <f>J150</f>
        <v>0</v>
      </c>
      <c r="K99" s="168"/>
      <c r="L99" s="173"/>
    </row>
    <row r="100" spans="1:31" s="2" customFormat="1" ht="21.75" customHeight="1">
      <c r="A100" s="33"/>
      <c r="B100" s="34"/>
      <c r="C100" s="35"/>
      <c r="D100" s="35"/>
      <c r="E100" s="35"/>
      <c r="F100" s="35"/>
      <c r="G100" s="35"/>
      <c r="H100" s="35"/>
      <c r="I100" s="122"/>
      <c r="J100" s="35"/>
      <c r="K100" s="35"/>
      <c r="L100" s="50"/>
      <c r="S100" s="33"/>
      <c r="T100" s="33"/>
      <c r="U100" s="33"/>
      <c r="V100" s="33"/>
      <c r="W100" s="33"/>
      <c r="X100" s="33"/>
      <c r="Y100" s="33"/>
      <c r="Z100" s="33"/>
      <c r="AA100" s="33"/>
      <c r="AB100" s="33"/>
      <c r="AC100" s="33"/>
      <c r="AD100" s="33"/>
      <c r="AE100" s="33"/>
    </row>
    <row r="101" spans="1:31" s="2" customFormat="1" ht="6.9" customHeight="1">
      <c r="A101" s="33"/>
      <c r="B101" s="53"/>
      <c r="C101" s="54"/>
      <c r="D101" s="54"/>
      <c r="E101" s="54"/>
      <c r="F101" s="54"/>
      <c r="G101" s="54"/>
      <c r="H101" s="54"/>
      <c r="I101" s="158"/>
      <c r="J101" s="54"/>
      <c r="K101" s="54"/>
      <c r="L101" s="50"/>
      <c r="S101" s="33"/>
      <c r="T101" s="33"/>
      <c r="U101" s="33"/>
      <c r="V101" s="33"/>
      <c r="W101" s="33"/>
      <c r="X101" s="33"/>
      <c r="Y101" s="33"/>
      <c r="Z101" s="33"/>
      <c r="AA101" s="33"/>
      <c r="AB101" s="33"/>
      <c r="AC101" s="33"/>
      <c r="AD101" s="33"/>
      <c r="AE101" s="33"/>
    </row>
    <row r="105" spans="1:31" s="2" customFormat="1" ht="6.9" customHeight="1">
      <c r="A105" s="33"/>
      <c r="B105" s="55"/>
      <c r="C105" s="56"/>
      <c r="D105" s="56"/>
      <c r="E105" s="56"/>
      <c r="F105" s="56"/>
      <c r="G105" s="56"/>
      <c r="H105" s="56"/>
      <c r="I105" s="161"/>
      <c r="J105" s="56"/>
      <c r="K105" s="56"/>
      <c r="L105" s="50"/>
      <c r="S105" s="33"/>
      <c r="T105" s="33"/>
      <c r="U105" s="33"/>
      <c r="V105" s="33"/>
      <c r="W105" s="33"/>
      <c r="X105" s="33"/>
      <c r="Y105" s="33"/>
      <c r="Z105" s="33"/>
      <c r="AA105" s="33"/>
      <c r="AB105" s="33"/>
      <c r="AC105" s="33"/>
      <c r="AD105" s="33"/>
      <c r="AE105" s="33"/>
    </row>
    <row r="106" spans="1:31" s="2" customFormat="1" ht="24.9" customHeight="1">
      <c r="A106" s="33"/>
      <c r="B106" s="34"/>
      <c r="C106" s="22" t="s">
        <v>146</v>
      </c>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6.9" customHeight="1">
      <c r="A107" s="33"/>
      <c r="B107" s="34"/>
      <c r="C107" s="35"/>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12" customHeight="1">
      <c r="A108" s="33"/>
      <c r="B108" s="34"/>
      <c r="C108" s="28" t="s">
        <v>17</v>
      </c>
      <c r="D108" s="35"/>
      <c r="E108" s="35"/>
      <c r="F108" s="35"/>
      <c r="G108" s="35"/>
      <c r="H108" s="35"/>
      <c r="I108" s="122"/>
      <c r="J108" s="35"/>
      <c r="K108" s="35"/>
      <c r="L108" s="50"/>
      <c r="S108" s="33"/>
      <c r="T108" s="33"/>
      <c r="U108" s="33"/>
      <c r="V108" s="33"/>
      <c r="W108" s="33"/>
      <c r="X108" s="33"/>
      <c r="Y108" s="33"/>
      <c r="Z108" s="33"/>
      <c r="AA108" s="33"/>
      <c r="AB108" s="33"/>
      <c r="AC108" s="33"/>
      <c r="AD108" s="33"/>
      <c r="AE108" s="33"/>
    </row>
    <row r="109" spans="1:31" s="2" customFormat="1" ht="16.5" customHeight="1">
      <c r="A109" s="33"/>
      <c r="B109" s="34"/>
      <c r="C109" s="35"/>
      <c r="D109" s="35"/>
      <c r="E109" s="317" t="str">
        <f>E7</f>
        <v>REKONSTRUKCE STŘECHY ZIMNÍHO STADIONU V NOVÉM JIČÍNĚ</v>
      </c>
      <c r="F109" s="318"/>
      <c r="G109" s="318"/>
      <c r="H109" s="318"/>
      <c r="I109" s="122"/>
      <c r="J109" s="35"/>
      <c r="K109" s="35"/>
      <c r="L109" s="50"/>
      <c r="S109" s="33"/>
      <c r="T109" s="33"/>
      <c r="U109" s="33"/>
      <c r="V109" s="33"/>
      <c r="W109" s="33"/>
      <c r="X109" s="33"/>
      <c r="Y109" s="33"/>
      <c r="Z109" s="33"/>
      <c r="AA109" s="33"/>
      <c r="AB109" s="33"/>
      <c r="AC109" s="33"/>
      <c r="AD109" s="33"/>
      <c r="AE109" s="33"/>
    </row>
    <row r="110" spans="1:31" s="2" customFormat="1" ht="12" customHeight="1">
      <c r="A110" s="33"/>
      <c r="B110" s="34"/>
      <c r="C110" s="28" t="s">
        <v>127</v>
      </c>
      <c r="D110" s="35"/>
      <c r="E110" s="35"/>
      <c r="F110" s="35"/>
      <c r="G110" s="35"/>
      <c r="H110" s="35"/>
      <c r="I110" s="122"/>
      <c r="J110" s="35"/>
      <c r="K110" s="35"/>
      <c r="L110" s="50"/>
      <c r="S110" s="33"/>
      <c r="T110" s="33"/>
      <c r="U110" s="33"/>
      <c r="V110" s="33"/>
      <c r="W110" s="33"/>
      <c r="X110" s="33"/>
      <c r="Y110" s="33"/>
      <c r="Z110" s="33"/>
      <c r="AA110" s="33"/>
      <c r="AB110" s="33"/>
      <c r="AC110" s="33"/>
      <c r="AD110" s="33"/>
      <c r="AE110" s="33"/>
    </row>
    <row r="111" spans="1:31" s="2" customFormat="1" ht="16.5" customHeight="1">
      <c r="A111" s="33"/>
      <c r="B111" s="34"/>
      <c r="C111" s="35"/>
      <c r="D111" s="35"/>
      <c r="E111" s="300" t="str">
        <f>E9</f>
        <v>104 - Technologie odvlhčování</v>
      </c>
      <c r="F111" s="316"/>
      <c r="G111" s="316"/>
      <c r="H111" s="316"/>
      <c r="I111" s="122"/>
      <c r="J111" s="35"/>
      <c r="K111" s="35"/>
      <c r="L111" s="50"/>
      <c r="S111" s="33"/>
      <c r="T111" s="33"/>
      <c r="U111" s="33"/>
      <c r="V111" s="33"/>
      <c r="W111" s="33"/>
      <c r="X111" s="33"/>
      <c r="Y111" s="33"/>
      <c r="Z111" s="33"/>
      <c r="AA111" s="33"/>
      <c r="AB111" s="33"/>
      <c r="AC111" s="33"/>
      <c r="AD111" s="33"/>
      <c r="AE111" s="33"/>
    </row>
    <row r="112" spans="1:31" s="2" customFormat="1" ht="6.9" customHeight="1">
      <c r="A112" s="33"/>
      <c r="B112" s="34"/>
      <c r="C112" s="35"/>
      <c r="D112" s="35"/>
      <c r="E112" s="35"/>
      <c r="F112" s="35"/>
      <c r="G112" s="35"/>
      <c r="H112" s="35"/>
      <c r="I112" s="122"/>
      <c r="J112" s="35"/>
      <c r="K112" s="35"/>
      <c r="L112" s="50"/>
      <c r="S112" s="33"/>
      <c r="T112" s="33"/>
      <c r="U112" s="33"/>
      <c r="V112" s="33"/>
      <c r="W112" s="33"/>
      <c r="X112" s="33"/>
      <c r="Y112" s="33"/>
      <c r="Z112" s="33"/>
      <c r="AA112" s="33"/>
      <c r="AB112" s="33"/>
      <c r="AC112" s="33"/>
      <c r="AD112" s="33"/>
      <c r="AE112" s="33"/>
    </row>
    <row r="113" spans="1:31" s="2" customFormat="1" ht="12" customHeight="1">
      <c r="A113" s="33"/>
      <c r="B113" s="34"/>
      <c r="C113" s="28" t="s">
        <v>21</v>
      </c>
      <c r="D113" s="35"/>
      <c r="E113" s="35"/>
      <c r="F113" s="26" t="str">
        <f>F12</f>
        <v xml:space="preserve"> </v>
      </c>
      <c r="G113" s="35"/>
      <c r="H113" s="35"/>
      <c r="I113" s="123" t="s">
        <v>23</v>
      </c>
      <c r="J113" s="65" t="str">
        <f>IF(J12="","",J12)</f>
        <v>11. 9. 2019</v>
      </c>
      <c r="K113" s="35"/>
      <c r="L113" s="50"/>
      <c r="S113" s="33"/>
      <c r="T113" s="33"/>
      <c r="U113" s="33"/>
      <c r="V113" s="33"/>
      <c r="W113" s="33"/>
      <c r="X113" s="33"/>
      <c r="Y113" s="33"/>
      <c r="Z113" s="33"/>
      <c r="AA113" s="33"/>
      <c r="AB113" s="33"/>
      <c r="AC113" s="33"/>
      <c r="AD113" s="33"/>
      <c r="AE113" s="33"/>
    </row>
    <row r="114" spans="1:31" s="2" customFormat="1" ht="6.9" customHeight="1">
      <c r="A114" s="33"/>
      <c r="B114" s="34"/>
      <c r="C114" s="35"/>
      <c r="D114" s="35"/>
      <c r="E114" s="35"/>
      <c r="F114" s="35"/>
      <c r="G114" s="35"/>
      <c r="H114" s="35"/>
      <c r="I114" s="122"/>
      <c r="J114" s="35"/>
      <c r="K114" s="35"/>
      <c r="L114" s="50"/>
      <c r="S114" s="33"/>
      <c r="T114" s="33"/>
      <c r="U114" s="33"/>
      <c r="V114" s="33"/>
      <c r="W114" s="33"/>
      <c r="X114" s="33"/>
      <c r="Y114" s="33"/>
      <c r="Z114" s="33"/>
      <c r="AA114" s="33"/>
      <c r="AB114" s="33"/>
      <c r="AC114" s="33"/>
      <c r="AD114" s="33"/>
      <c r="AE114" s="33"/>
    </row>
    <row r="115" spans="1:31" s="2" customFormat="1" ht="15.15" customHeight="1">
      <c r="A115" s="33"/>
      <c r="B115" s="34"/>
      <c r="C115" s="28" t="s">
        <v>25</v>
      </c>
      <c r="D115" s="35"/>
      <c r="E115" s="35"/>
      <c r="F115" s="26" t="str">
        <f>E15</f>
        <v>Město Nový Jičín</v>
      </c>
      <c r="G115" s="35"/>
      <c r="H115" s="35"/>
      <c r="I115" s="123" t="s">
        <v>31</v>
      </c>
      <c r="J115" s="31" t="str">
        <f>E21</f>
        <v>Technoprojekt, a.s.</v>
      </c>
      <c r="K115" s="35"/>
      <c r="L115" s="50"/>
      <c r="S115" s="33"/>
      <c r="T115" s="33"/>
      <c r="U115" s="33"/>
      <c r="V115" s="33"/>
      <c r="W115" s="33"/>
      <c r="X115" s="33"/>
      <c r="Y115" s="33"/>
      <c r="Z115" s="33"/>
      <c r="AA115" s="33"/>
      <c r="AB115" s="33"/>
      <c r="AC115" s="33"/>
      <c r="AD115" s="33"/>
      <c r="AE115" s="33"/>
    </row>
    <row r="116" spans="1:31" s="2" customFormat="1" ht="15.15" customHeight="1">
      <c r="A116" s="33"/>
      <c r="B116" s="34"/>
      <c r="C116" s="28" t="s">
        <v>29</v>
      </c>
      <c r="D116" s="35"/>
      <c r="E116" s="35"/>
      <c r="F116" s="26" t="str">
        <f>IF(E18="","",E18)</f>
        <v>Vyplň údaj</v>
      </c>
      <c r="G116" s="35"/>
      <c r="H116" s="35"/>
      <c r="I116" s="123" t="s">
        <v>34</v>
      </c>
      <c r="J116" s="31" t="str">
        <f>E24</f>
        <v xml:space="preserve"> </v>
      </c>
      <c r="K116" s="35"/>
      <c r="L116" s="50"/>
      <c r="S116" s="33"/>
      <c r="T116" s="33"/>
      <c r="U116" s="33"/>
      <c r="V116" s="33"/>
      <c r="W116" s="33"/>
      <c r="X116" s="33"/>
      <c r="Y116" s="33"/>
      <c r="Z116" s="33"/>
      <c r="AA116" s="33"/>
      <c r="AB116" s="33"/>
      <c r="AC116" s="33"/>
      <c r="AD116" s="33"/>
      <c r="AE116" s="33"/>
    </row>
    <row r="117" spans="1:31" s="2" customFormat="1" ht="10.35" customHeight="1">
      <c r="A117" s="33"/>
      <c r="B117" s="34"/>
      <c r="C117" s="35"/>
      <c r="D117" s="35"/>
      <c r="E117" s="35"/>
      <c r="F117" s="35"/>
      <c r="G117" s="35"/>
      <c r="H117" s="35"/>
      <c r="I117" s="122"/>
      <c r="J117" s="35"/>
      <c r="K117" s="35"/>
      <c r="L117" s="50"/>
      <c r="S117" s="33"/>
      <c r="T117" s="33"/>
      <c r="U117" s="33"/>
      <c r="V117" s="33"/>
      <c r="W117" s="33"/>
      <c r="X117" s="33"/>
      <c r="Y117" s="33"/>
      <c r="Z117" s="33"/>
      <c r="AA117" s="33"/>
      <c r="AB117" s="33"/>
      <c r="AC117" s="33"/>
      <c r="AD117" s="33"/>
      <c r="AE117" s="33"/>
    </row>
    <row r="118" spans="1:31" s="10" customFormat="1" ht="29.25" customHeight="1">
      <c r="A118" s="174"/>
      <c r="B118" s="175"/>
      <c r="C118" s="176" t="s">
        <v>147</v>
      </c>
      <c r="D118" s="177" t="s">
        <v>62</v>
      </c>
      <c r="E118" s="177" t="s">
        <v>58</v>
      </c>
      <c r="F118" s="177" t="s">
        <v>59</v>
      </c>
      <c r="G118" s="177" t="s">
        <v>148</v>
      </c>
      <c r="H118" s="177" t="s">
        <v>149</v>
      </c>
      <c r="I118" s="178" t="s">
        <v>150</v>
      </c>
      <c r="J118" s="177" t="s">
        <v>133</v>
      </c>
      <c r="K118" s="179" t="s">
        <v>151</v>
      </c>
      <c r="L118" s="180"/>
      <c r="M118" s="74" t="s">
        <v>1</v>
      </c>
      <c r="N118" s="75" t="s">
        <v>41</v>
      </c>
      <c r="O118" s="75" t="s">
        <v>152</v>
      </c>
      <c r="P118" s="75" t="s">
        <v>153</v>
      </c>
      <c r="Q118" s="75" t="s">
        <v>154</v>
      </c>
      <c r="R118" s="75" t="s">
        <v>155</v>
      </c>
      <c r="S118" s="75" t="s">
        <v>156</v>
      </c>
      <c r="T118" s="76" t="s">
        <v>157</v>
      </c>
      <c r="U118" s="174"/>
      <c r="V118" s="174"/>
      <c r="W118" s="174"/>
      <c r="X118" s="174"/>
      <c r="Y118" s="174"/>
      <c r="Z118" s="174"/>
      <c r="AA118" s="174"/>
      <c r="AB118" s="174"/>
      <c r="AC118" s="174"/>
      <c r="AD118" s="174"/>
      <c r="AE118" s="174"/>
    </row>
    <row r="119" spans="1:63" s="2" customFormat="1" ht="22.8" customHeight="1">
      <c r="A119" s="33"/>
      <c r="B119" s="34"/>
      <c r="C119" s="81" t="s">
        <v>158</v>
      </c>
      <c r="D119" s="35"/>
      <c r="E119" s="35"/>
      <c r="F119" s="35"/>
      <c r="G119" s="35"/>
      <c r="H119" s="35"/>
      <c r="I119" s="122"/>
      <c r="J119" s="181">
        <f>BK119</f>
        <v>0</v>
      </c>
      <c r="K119" s="35"/>
      <c r="L119" s="38"/>
      <c r="M119" s="77"/>
      <c r="N119" s="182"/>
      <c r="O119" s="78"/>
      <c r="P119" s="183">
        <f>P120+P142+P150</f>
        <v>0</v>
      </c>
      <c r="Q119" s="78"/>
      <c r="R119" s="183">
        <f>R120+R142+R150</f>
        <v>0</v>
      </c>
      <c r="S119" s="78"/>
      <c r="T119" s="184">
        <f>T120+T142+T150</f>
        <v>0</v>
      </c>
      <c r="U119" s="33"/>
      <c r="V119" s="33"/>
      <c r="W119" s="33"/>
      <c r="X119" s="33"/>
      <c r="Y119" s="33"/>
      <c r="Z119" s="33"/>
      <c r="AA119" s="33"/>
      <c r="AB119" s="33"/>
      <c r="AC119" s="33"/>
      <c r="AD119" s="33"/>
      <c r="AE119" s="33"/>
      <c r="AT119" s="16" t="s">
        <v>76</v>
      </c>
      <c r="AU119" s="16" t="s">
        <v>135</v>
      </c>
      <c r="BK119" s="185">
        <f>BK120+BK142+BK150</f>
        <v>0</v>
      </c>
    </row>
    <row r="120" spans="2:63" s="11" customFormat="1" ht="25.95" customHeight="1">
      <c r="B120" s="186"/>
      <c r="C120" s="187"/>
      <c r="D120" s="188" t="s">
        <v>76</v>
      </c>
      <c r="E120" s="189" t="s">
        <v>1298</v>
      </c>
      <c r="F120" s="189" t="s">
        <v>1299</v>
      </c>
      <c r="G120" s="187"/>
      <c r="H120" s="187"/>
      <c r="I120" s="190"/>
      <c r="J120" s="191">
        <f>BK120</f>
        <v>0</v>
      </c>
      <c r="K120" s="187"/>
      <c r="L120" s="192"/>
      <c r="M120" s="193"/>
      <c r="N120" s="194"/>
      <c r="O120" s="194"/>
      <c r="P120" s="195">
        <f>SUM(P121:P141)</f>
        <v>0</v>
      </c>
      <c r="Q120" s="194"/>
      <c r="R120" s="195">
        <f>SUM(R121:R141)</f>
        <v>0</v>
      </c>
      <c r="S120" s="194"/>
      <c r="T120" s="196">
        <f>SUM(T121:T141)</f>
        <v>0</v>
      </c>
      <c r="AR120" s="197" t="s">
        <v>86</v>
      </c>
      <c r="AT120" s="198" t="s">
        <v>76</v>
      </c>
      <c r="AU120" s="198" t="s">
        <v>77</v>
      </c>
      <c r="AY120" s="197" t="s">
        <v>161</v>
      </c>
      <c r="BK120" s="199">
        <f>SUM(BK121:BK141)</f>
        <v>0</v>
      </c>
    </row>
    <row r="121" spans="1:65" s="2" customFormat="1" ht="48" customHeight="1">
      <c r="A121" s="33"/>
      <c r="B121" s="34"/>
      <c r="C121" s="200" t="s">
        <v>84</v>
      </c>
      <c r="D121" s="200" t="s">
        <v>162</v>
      </c>
      <c r="E121" s="201" t="s">
        <v>1300</v>
      </c>
      <c r="F121" s="202" t="s">
        <v>1301</v>
      </c>
      <c r="G121" s="203" t="s">
        <v>743</v>
      </c>
      <c r="H121" s="204">
        <v>1</v>
      </c>
      <c r="I121" s="205"/>
      <c r="J121" s="206">
        <f>ROUND(I121*H121,2)</f>
        <v>0</v>
      </c>
      <c r="K121" s="202" t="s">
        <v>1302</v>
      </c>
      <c r="L121" s="38"/>
      <c r="M121" s="207" t="s">
        <v>1</v>
      </c>
      <c r="N121" s="208" t="s">
        <v>42</v>
      </c>
      <c r="O121" s="70"/>
      <c r="P121" s="209">
        <f>O121*H121</f>
        <v>0</v>
      </c>
      <c r="Q121" s="209">
        <v>0</v>
      </c>
      <c r="R121" s="209">
        <f>Q121*H121</f>
        <v>0</v>
      </c>
      <c r="S121" s="209">
        <v>0</v>
      </c>
      <c r="T121" s="210">
        <f>S121*H121</f>
        <v>0</v>
      </c>
      <c r="U121" s="33"/>
      <c r="V121" s="33"/>
      <c r="W121" s="33"/>
      <c r="X121" s="33"/>
      <c r="Y121" s="33"/>
      <c r="Z121" s="33"/>
      <c r="AA121" s="33"/>
      <c r="AB121" s="33"/>
      <c r="AC121" s="33"/>
      <c r="AD121" s="33"/>
      <c r="AE121" s="33"/>
      <c r="AR121" s="211" t="s">
        <v>204</v>
      </c>
      <c r="AT121" s="211" t="s">
        <v>162</v>
      </c>
      <c r="AU121" s="211" t="s">
        <v>84</v>
      </c>
      <c r="AY121" s="16" t="s">
        <v>161</v>
      </c>
      <c r="BE121" s="212">
        <f>IF(N121="základní",J121,0)</f>
        <v>0</v>
      </c>
      <c r="BF121" s="212">
        <f>IF(N121="snížená",J121,0)</f>
        <v>0</v>
      </c>
      <c r="BG121" s="212">
        <f>IF(N121="zákl. přenesená",J121,0)</f>
        <v>0</v>
      </c>
      <c r="BH121" s="212">
        <f>IF(N121="sníž. přenesená",J121,0)</f>
        <v>0</v>
      </c>
      <c r="BI121" s="212">
        <f>IF(N121="nulová",J121,0)</f>
        <v>0</v>
      </c>
      <c r="BJ121" s="16" t="s">
        <v>84</v>
      </c>
      <c r="BK121" s="212">
        <f>ROUND(I121*H121,2)</f>
        <v>0</v>
      </c>
      <c r="BL121" s="16" t="s">
        <v>204</v>
      </c>
      <c r="BM121" s="211" t="s">
        <v>1303</v>
      </c>
    </row>
    <row r="122" spans="1:47" s="2" customFormat="1" ht="172.8">
      <c r="A122" s="33"/>
      <c r="B122" s="34"/>
      <c r="C122" s="35"/>
      <c r="D122" s="215" t="s">
        <v>360</v>
      </c>
      <c r="E122" s="35"/>
      <c r="F122" s="261" t="s">
        <v>1304</v>
      </c>
      <c r="G122" s="35"/>
      <c r="H122" s="35"/>
      <c r="I122" s="122"/>
      <c r="J122" s="35"/>
      <c r="K122" s="35"/>
      <c r="L122" s="38"/>
      <c r="M122" s="262"/>
      <c r="N122" s="263"/>
      <c r="O122" s="70"/>
      <c r="P122" s="70"/>
      <c r="Q122" s="70"/>
      <c r="R122" s="70"/>
      <c r="S122" s="70"/>
      <c r="T122" s="71"/>
      <c r="U122" s="33"/>
      <c r="V122" s="33"/>
      <c r="W122" s="33"/>
      <c r="X122" s="33"/>
      <c r="Y122" s="33"/>
      <c r="Z122" s="33"/>
      <c r="AA122" s="33"/>
      <c r="AB122" s="33"/>
      <c r="AC122" s="33"/>
      <c r="AD122" s="33"/>
      <c r="AE122" s="33"/>
      <c r="AT122" s="16" t="s">
        <v>360</v>
      </c>
      <c r="AU122" s="16" t="s">
        <v>84</v>
      </c>
    </row>
    <row r="123" spans="1:65" s="2" customFormat="1" ht="24" customHeight="1">
      <c r="A123" s="33"/>
      <c r="B123" s="34"/>
      <c r="C123" s="200" t="s">
        <v>86</v>
      </c>
      <c r="D123" s="200" t="s">
        <v>162</v>
      </c>
      <c r="E123" s="201" t="s">
        <v>1305</v>
      </c>
      <c r="F123" s="202" t="s">
        <v>1306</v>
      </c>
      <c r="G123" s="203" t="s">
        <v>743</v>
      </c>
      <c r="H123" s="204">
        <v>2</v>
      </c>
      <c r="I123" s="205"/>
      <c r="J123" s="206">
        <f aca="true" t="shared" si="0" ref="J123:J141">ROUND(I123*H123,2)</f>
        <v>0</v>
      </c>
      <c r="K123" s="202" t="s">
        <v>1302</v>
      </c>
      <c r="L123" s="38"/>
      <c r="M123" s="207" t="s">
        <v>1</v>
      </c>
      <c r="N123" s="208" t="s">
        <v>42</v>
      </c>
      <c r="O123" s="70"/>
      <c r="P123" s="209">
        <f aca="true" t="shared" si="1" ref="P123:P141">O123*H123</f>
        <v>0</v>
      </c>
      <c r="Q123" s="209">
        <v>0</v>
      </c>
      <c r="R123" s="209">
        <f aca="true" t="shared" si="2" ref="R123:R141">Q123*H123</f>
        <v>0</v>
      </c>
      <c r="S123" s="209">
        <v>0</v>
      </c>
      <c r="T123" s="210">
        <f aca="true" t="shared" si="3" ref="T123:T141">S123*H123</f>
        <v>0</v>
      </c>
      <c r="U123" s="33"/>
      <c r="V123" s="33"/>
      <c r="W123" s="33"/>
      <c r="X123" s="33"/>
      <c r="Y123" s="33"/>
      <c r="Z123" s="33"/>
      <c r="AA123" s="33"/>
      <c r="AB123" s="33"/>
      <c r="AC123" s="33"/>
      <c r="AD123" s="33"/>
      <c r="AE123" s="33"/>
      <c r="AR123" s="211" t="s">
        <v>204</v>
      </c>
      <c r="AT123" s="211" t="s">
        <v>162</v>
      </c>
      <c r="AU123" s="211" t="s">
        <v>84</v>
      </c>
      <c r="AY123" s="16" t="s">
        <v>161</v>
      </c>
      <c r="BE123" s="212">
        <f aca="true" t="shared" si="4" ref="BE123:BE141">IF(N123="základní",J123,0)</f>
        <v>0</v>
      </c>
      <c r="BF123" s="212">
        <f aca="true" t="shared" si="5" ref="BF123:BF141">IF(N123="snížená",J123,0)</f>
        <v>0</v>
      </c>
      <c r="BG123" s="212">
        <f aca="true" t="shared" si="6" ref="BG123:BG141">IF(N123="zákl. přenesená",J123,0)</f>
        <v>0</v>
      </c>
      <c r="BH123" s="212">
        <f aca="true" t="shared" si="7" ref="BH123:BH141">IF(N123="sníž. přenesená",J123,0)</f>
        <v>0</v>
      </c>
      <c r="BI123" s="212">
        <f aca="true" t="shared" si="8" ref="BI123:BI141">IF(N123="nulová",J123,0)</f>
        <v>0</v>
      </c>
      <c r="BJ123" s="16" t="s">
        <v>84</v>
      </c>
      <c r="BK123" s="212">
        <f aca="true" t="shared" si="9" ref="BK123:BK141">ROUND(I123*H123,2)</f>
        <v>0</v>
      </c>
      <c r="BL123" s="16" t="s">
        <v>204</v>
      </c>
      <c r="BM123" s="211" t="s">
        <v>1307</v>
      </c>
    </row>
    <row r="124" spans="1:65" s="2" customFormat="1" ht="24" customHeight="1">
      <c r="A124" s="33"/>
      <c r="B124" s="34"/>
      <c r="C124" s="200" t="s">
        <v>177</v>
      </c>
      <c r="D124" s="200" t="s">
        <v>162</v>
      </c>
      <c r="E124" s="201" t="s">
        <v>1308</v>
      </c>
      <c r="F124" s="202" t="s">
        <v>1309</v>
      </c>
      <c r="G124" s="203" t="s">
        <v>743</v>
      </c>
      <c r="H124" s="204">
        <v>1</v>
      </c>
      <c r="I124" s="205"/>
      <c r="J124" s="206">
        <f t="shared" si="0"/>
        <v>0</v>
      </c>
      <c r="K124" s="202" t="s">
        <v>1302</v>
      </c>
      <c r="L124" s="38"/>
      <c r="M124" s="207" t="s">
        <v>1</v>
      </c>
      <c r="N124" s="208" t="s">
        <v>42</v>
      </c>
      <c r="O124" s="70"/>
      <c r="P124" s="209">
        <f t="shared" si="1"/>
        <v>0</v>
      </c>
      <c r="Q124" s="209">
        <v>0</v>
      </c>
      <c r="R124" s="209">
        <f t="shared" si="2"/>
        <v>0</v>
      </c>
      <c r="S124" s="209">
        <v>0</v>
      </c>
      <c r="T124" s="210">
        <f t="shared" si="3"/>
        <v>0</v>
      </c>
      <c r="U124" s="33"/>
      <c r="V124" s="33"/>
      <c r="W124" s="33"/>
      <c r="X124" s="33"/>
      <c r="Y124" s="33"/>
      <c r="Z124" s="33"/>
      <c r="AA124" s="33"/>
      <c r="AB124" s="33"/>
      <c r="AC124" s="33"/>
      <c r="AD124" s="33"/>
      <c r="AE124" s="33"/>
      <c r="AR124" s="211" t="s">
        <v>204</v>
      </c>
      <c r="AT124" s="211" t="s">
        <v>162</v>
      </c>
      <c r="AU124" s="211" t="s">
        <v>84</v>
      </c>
      <c r="AY124" s="16" t="s">
        <v>161</v>
      </c>
      <c r="BE124" s="212">
        <f t="shared" si="4"/>
        <v>0</v>
      </c>
      <c r="BF124" s="212">
        <f t="shared" si="5"/>
        <v>0</v>
      </c>
      <c r="BG124" s="212">
        <f t="shared" si="6"/>
        <v>0</v>
      </c>
      <c r="BH124" s="212">
        <f t="shared" si="7"/>
        <v>0</v>
      </c>
      <c r="BI124" s="212">
        <f t="shared" si="8"/>
        <v>0</v>
      </c>
      <c r="BJ124" s="16" t="s">
        <v>84</v>
      </c>
      <c r="BK124" s="212">
        <f t="shared" si="9"/>
        <v>0</v>
      </c>
      <c r="BL124" s="16" t="s">
        <v>204</v>
      </c>
      <c r="BM124" s="211" t="s">
        <v>1310</v>
      </c>
    </row>
    <row r="125" spans="1:65" s="2" customFormat="1" ht="24" customHeight="1">
      <c r="A125" s="33"/>
      <c r="B125" s="34"/>
      <c r="C125" s="200" t="s">
        <v>167</v>
      </c>
      <c r="D125" s="200" t="s">
        <v>162</v>
      </c>
      <c r="E125" s="201" t="s">
        <v>1311</v>
      </c>
      <c r="F125" s="202" t="s">
        <v>1312</v>
      </c>
      <c r="G125" s="203" t="s">
        <v>743</v>
      </c>
      <c r="H125" s="204">
        <v>1</v>
      </c>
      <c r="I125" s="205"/>
      <c r="J125" s="206">
        <f t="shared" si="0"/>
        <v>0</v>
      </c>
      <c r="K125" s="202" t="s">
        <v>1302</v>
      </c>
      <c r="L125" s="38"/>
      <c r="M125" s="207" t="s">
        <v>1</v>
      </c>
      <c r="N125" s="208" t="s">
        <v>42</v>
      </c>
      <c r="O125" s="70"/>
      <c r="P125" s="209">
        <f t="shared" si="1"/>
        <v>0</v>
      </c>
      <c r="Q125" s="209">
        <v>0</v>
      </c>
      <c r="R125" s="209">
        <f t="shared" si="2"/>
        <v>0</v>
      </c>
      <c r="S125" s="209">
        <v>0</v>
      </c>
      <c r="T125" s="210">
        <f t="shared" si="3"/>
        <v>0</v>
      </c>
      <c r="U125" s="33"/>
      <c r="V125" s="33"/>
      <c r="W125" s="33"/>
      <c r="X125" s="33"/>
      <c r="Y125" s="33"/>
      <c r="Z125" s="33"/>
      <c r="AA125" s="33"/>
      <c r="AB125" s="33"/>
      <c r="AC125" s="33"/>
      <c r="AD125" s="33"/>
      <c r="AE125" s="33"/>
      <c r="AR125" s="211" t="s">
        <v>204</v>
      </c>
      <c r="AT125" s="211" t="s">
        <v>162</v>
      </c>
      <c r="AU125" s="211" t="s">
        <v>84</v>
      </c>
      <c r="AY125" s="16" t="s">
        <v>161</v>
      </c>
      <c r="BE125" s="212">
        <f t="shared" si="4"/>
        <v>0</v>
      </c>
      <c r="BF125" s="212">
        <f t="shared" si="5"/>
        <v>0</v>
      </c>
      <c r="BG125" s="212">
        <f t="shared" si="6"/>
        <v>0</v>
      </c>
      <c r="BH125" s="212">
        <f t="shared" si="7"/>
        <v>0</v>
      </c>
      <c r="BI125" s="212">
        <f t="shared" si="8"/>
        <v>0</v>
      </c>
      <c r="BJ125" s="16" t="s">
        <v>84</v>
      </c>
      <c r="BK125" s="212">
        <f t="shared" si="9"/>
        <v>0</v>
      </c>
      <c r="BL125" s="16" t="s">
        <v>204</v>
      </c>
      <c r="BM125" s="211" t="s">
        <v>1313</v>
      </c>
    </row>
    <row r="126" spans="1:65" s="2" customFormat="1" ht="36" customHeight="1">
      <c r="A126" s="33"/>
      <c r="B126" s="34"/>
      <c r="C126" s="200" t="s">
        <v>184</v>
      </c>
      <c r="D126" s="200" t="s">
        <v>162</v>
      </c>
      <c r="E126" s="201" t="s">
        <v>1314</v>
      </c>
      <c r="F126" s="202" t="s">
        <v>1315</v>
      </c>
      <c r="G126" s="203" t="s">
        <v>743</v>
      </c>
      <c r="H126" s="204">
        <v>12</v>
      </c>
      <c r="I126" s="205"/>
      <c r="J126" s="206">
        <f t="shared" si="0"/>
        <v>0</v>
      </c>
      <c r="K126" s="202" t="s">
        <v>1302</v>
      </c>
      <c r="L126" s="38"/>
      <c r="M126" s="207" t="s">
        <v>1</v>
      </c>
      <c r="N126" s="208" t="s">
        <v>42</v>
      </c>
      <c r="O126" s="70"/>
      <c r="P126" s="209">
        <f t="shared" si="1"/>
        <v>0</v>
      </c>
      <c r="Q126" s="209">
        <v>0</v>
      </c>
      <c r="R126" s="209">
        <f t="shared" si="2"/>
        <v>0</v>
      </c>
      <c r="S126" s="209">
        <v>0</v>
      </c>
      <c r="T126" s="210">
        <f t="shared" si="3"/>
        <v>0</v>
      </c>
      <c r="U126" s="33"/>
      <c r="V126" s="33"/>
      <c r="W126" s="33"/>
      <c r="X126" s="33"/>
      <c r="Y126" s="33"/>
      <c r="Z126" s="33"/>
      <c r="AA126" s="33"/>
      <c r="AB126" s="33"/>
      <c r="AC126" s="33"/>
      <c r="AD126" s="33"/>
      <c r="AE126" s="33"/>
      <c r="AR126" s="211" t="s">
        <v>204</v>
      </c>
      <c r="AT126" s="211" t="s">
        <v>162</v>
      </c>
      <c r="AU126" s="211" t="s">
        <v>84</v>
      </c>
      <c r="AY126" s="16" t="s">
        <v>161</v>
      </c>
      <c r="BE126" s="212">
        <f t="shared" si="4"/>
        <v>0</v>
      </c>
      <c r="BF126" s="212">
        <f t="shared" si="5"/>
        <v>0</v>
      </c>
      <c r="BG126" s="212">
        <f t="shared" si="6"/>
        <v>0</v>
      </c>
      <c r="BH126" s="212">
        <f t="shared" si="7"/>
        <v>0</v>
      </c>
      <c r="BI126" s="212">
        <f t="shared" si="8"/>
        <v>0</v>
      </c>
      <c r="BJ126" s="16" t="s">
        <v>84</v>
      </c>
      <c r="BK126" s="212">
        <f t="shared" si="9"/>
        <v>0</v>
      </c>
      <c r="BL126" s="16" t="s">
        <v>204</v>
      </c>
      <c r="BM126" s="211" t="s">
        <v>1316</v>
      </c>
    </row>
    <row r="127" spans="1:65" s="2" customFormat="1" ht="24" customHeight="1">
      <c r="A127" s="33"/>
      <c r="B127" s="34"/>
      <c r="C127" s="200" t="s">
        <v>188</v>
      </c>
      <c r="D127" s="200" t="s">
        <v>162</v>
      </c>
      <c r="E127" s="201" t="s">
        <v>1317</v>
      </c>
      <c r="F127" s="202" t="s">
        <v>1318</v>
      </c>
      <c r="G127" s="203" t="s">
        <v>415</v>
      </c>
      <c r="H127" s="204">
        <v>10</v>
      </c>
      <c r="I127" s="205"/>
      <c r="J127" s="206">
        <f t="shared" si="0"/>
        <v>0</v>
      </c>
      <c r="K127" s="202" t="s">
        <v>1302</v>
      </c>
      <c r="L127" s="38"/>
      <c r="M127" s="207" t="s">
        <v>1</v>
      </c>
      <c r="N127" s="208" t="s">
        <v>42</v>
      </c>
      <c r="O127" s="70"/>
      <c r="P127" s="209">
        <f t="shared" si="1"/>
        <v>0</v>
      </c>
      <c r="Q127" s="209">
        <v>0</v>
      </c>
      <c r="R127" s="209">
        <f t="shared" si="2"/>
        <v>0</v>
      </c>
      <c r="S127" s="209">
        <v>0</v>
      </c>
      <c r="T127" s="210">
        <f t="shared" si="3"/>
        <v>0</v>
      </c>
      <c r="U127" s="33"/>
      <c r="V127" s="33"/>
      <c r="W127" s="33"/>
      <c r="X127" s="33"/>
      <c r="Y127" s="33"/>
      <c r="Z127" s="33"/>
      <c r="AA127" s="33"/>
      <c r="AB127" s="33"/>
      <c r="AC127" s="33"/>
      <c r="AD127" s="33"/>
      <c r="AE127" s="33"/>
      <c r="AR127" s="211" t="s">
        <v>204</v>
      </c>
      <c r="AT127" s="211" t="s">
        <v>162</v>
      </c>
      <c r="AU127" s="211" t="s">
        <v>84</v>
      </c>
      <c r="AY127" s="16" t="s">
        <v>161</v>
      </c>
      <c r="BE127" s="212">
        <f t="shared" si="4"/>
        <v>0</v>
      </c>
      <c r="BF127" s="212">
        <f t="shared" si="5"/>
        <v>0</v>
      </c>
      <c r="BG127" s="212">
        <f t="shared" si="6"/>
        <v>0</v>
      </c>
      <c r="BH127" s="212">
        <f t="shared" si="7"/>
        <v>0</v>
      </c>
      <c r="BI127" s="212">
        <f t="shared" si="8"/>
        <v>0</v>
      </c>
      <c r="BJ127" s="16" t="s">
        <v>84</v>
      </c>
      <c r="BK127" s="212">
        <f t="shared" si="9"/>
        <v>0</v>
      </c>
      <c r="BL127" s="16" t="s">
        <v>204</v>
      </c>
      <c r="BM127" s="211" t="s">
        <v>1319</v>
      </c>
    </row>
    <row r="128" spans="1:65" s="2" customFormat="1" ht="24" customHeight="1">
      <c r="A128" s="33"/>
      <c r="B128" s="34"/>
      <c r="C128" s="200" t="s">
        <v>192</v>
      </c>
      <c r="D128" s="200" t="s">
        <v>162</v>
      </c>
      <c r="E128" s="201" t="s">
        <v>1320</v>
      </c>
      <c r="F128" s="202" t="s">
        <v>1321</v>
      </c>
      <c r="G128" s="203" t="s">
        <v>124</v>
      </c>
      <c r="H128" s="204">
        <v>4</v>
      </c>
      <c r="I128" s="205"/>
      <c r="J128" s="206">
        <f t="shared" si="0"/>
        <v>0</v>
      </c>
      <c r="K128" s="202" t="s">
        <v>1302</v>
      </c>
      <c r="L128" s="38"/>
      <c r="M128" s="207" t="s">
        <v>1</v>
      </c>
      <c r="N128" s="208" t="s">
        <v>42</v>
      </c>
      <c r="O128" s="70"/>
      <c r="P128" s="209">
        <f t="shared" si="1"/>
        <v>0</v>
      </c>
      <c r="Q128" s="209">
        <v>0</v>
      </c>
      <c r="R128" s="209">
        <f t="shared" si="2"/>
        <v>0</v>
      </c>
      <c r="S128" s="209">
        <v>0</v>
      </c>
      <c r="T128" s="210">
        <f t="shared" si="3"/>
        <v>0</v>
      </c>
      <c r="U128" s="33"/>
      <c r="V128" s="33"/>
      <c r="W128" s="33"/>
      <c r="X128" s="33"/>
      <c r="Y128" s="33"/>
      <c r="Z128" s="33"/>
      <c r="AA128" s="33"/>
      <c r="AB128" s="33"/>
      <c r="AC128" s="33"/>
      <c r="AD128" s="33"/>
      <c r="AE128" s="33"/>
      <c r="AR128" s="211" t="s">
        <v>204</v>
      </c>
      <c r="AT128" s="211" t="s">
        <v>162</v>
      </c>
      <c r="AU128" s="211" t="s">
        <v>84</v>
      </c>
      <c r="AY128" s="16" t="s">
        <v>161</v>
      </c>
      <c r="BE128" s="212">
        <f t="shared" si="4"/>
        <v>0</v>
      </c>
      <c r="BF128" s="212">
        <f t="shared" si="5"/>
        <v>0</v>
      </c>
      <c r="BG128" s="212">
        <f t="shared" si="6"/>
        <v>0</v>
      </c>
      <c r="BH128" s="212">
        <f t="shared" si="7"/>
        <v>0</v>
      </c>
      <c r="BI128" s="212">
        <f t="shared" si="8"/>
        <v>0</v>
      </c>
      <c r="BJ128" s="16" t="s">
        <v>84</v>
      </c>
      <c r="BK128" s="212">
        <f t="shared" si="9"/>
        <v>0</v>
      </c>
      <c r="BL128" s="16" t="s">
        <v>204</v>
      </c>
      <c r="BM128" s="211" t="s">
        <v>1322</v>
      </c>
    </row>
    <row r="129" spans="1:65" s="2" customFormat="1" ht="24" customHeight="1">
      <c r="A129" s="33"/>
      <c r="B129" s="34"/>
      <c r="C129" s="200" t="s">
        <v>196</v>
      </c>
      <c r="D129" s="200" t="s">
        <v>162</v>
      </c>
      <c r="E129" s="201" t="s">
        <v>1323</v>
      </c>
      <c r="F129" s="202" t="s">
        <v>1324</v>
      </c>
      <c r="G129" s="203" t="s">
        <v>124</v>
      </c>
      <c r="H129" s="204">
        <v>14</v>
      </c>
      <c r="I129" s="205"/>
      <c r="J129" s="206">
        <f t="shared" si="0"/>
        <v>0</v>
      </c>
      <c r="K129" s="202" t="s">
        <v>1302</v>
      </c>
      <c r="L129" s="38"/>
      <c r="M129" s="207" t="s">
        <v>1</v>
      </c>
      <c r="N129" s="208" t="s">
        <v>42</v>
      </c>
      <c r="O129" s="70"/>
      <c r="P129" s="209">
        <f t="shared" si="1"/>
        <v>0</v>
      </c>
      <c r="Q129" s="209">
        <v>0</v>
      </c>
      <c r="R129" s="209">
        <f t="shared" si="2"/>
        <v>0</v>
      </c>
      <c r="S129" s="209">
        <v>0</v>
      </c>
      <c r="T129" s="210">
        <f t="shared" si="3"/>
        <v>0</v>
      </c>
      <c r="U129" s="33"/>
      <c r="V129" s="33"/>
      <c r="W129" s="33"/>
      <c r="X129" s="33"/>
      <c r="Y129" s="33"/>
      <c r="Z129" s="33"/>
      <c r="AA129" s="33"/>
      <c r="AB129" s="33"/>
      <c r="AC129" s="33"/>
      <c r="AD129" s="33"/>
      <c r="AE129" s="33"/>
      <c r="AR129" s="211" t="s">
        <v>204</v>
      </c>
      <c r="AT129" s="211" t="s">
        <v>162</v>
      </c>
      <c r="AU129" s="211" t="s">
        <v>84</v>
      </c>
      <c r="AY129" s="16" t="s">
        <v>161</v>
      </c>
      <c r="BE129" s="212">
        <f t="shared" si="4"/>
        <v>0</v>
      </c>
      <c r="BF129" s="212">
        <f t="shared" si="5"/>
        <v>0</v>
      </c>
      <c r="BG129" s="212">
        <f t="shared" si="6"/>
        <v>0</v>
      </c>
      <c r="BH129" s="212">
        <f t="shared" si="7"/>
        <v>0</v>
      </c>
      <c r="BI129" s="212">
        <f t="shared" si="8"/>
        <v>0</v>
      </c>
      <c r="BJ129" s="16" t="s">
        <v>84</v>
      </c>
      <c r="BK129" s="212">
        <f t="shared" si="9"/>
        <v>0</v>
      </c>
      <c r="BL129" s="16" t="s">
        <v>204</v>
      </c>
      <c r="BM129" s="211" t="s">
        <v>1325</v>
      </c>
    </row>
    <row r="130" spans="1:65" s="2" customFormat="1" ht="24" customHeight="1">
      <c r="A130" s="33"/>
      <c r="B130" s="34"/>
      <c r="C130" s="200" t="s">
        <v>159</v>
      </c>
      <c r="D130" s="200" t="s">
        <v>162</v>
      </c>
      <c r="E130" s="201" t="s">
        <v>1326</v>
      </c>
      <c r="F130" s="202" t="s">
        <v>1327</v>
      </c>
      <c r="G130" s="203" t="s">
        <v>124</v>
      </c>
      <c r="H130" s="204">
        <v>32</v>
      </c>
      <c r="I130" s="205"/>
      <c r="J130" s="206">
        <f t="shared" si="0"/>
        <v>0</v>
      </c>
      <c r="K130" s="202" t="s">
        <v>1302</v>
      </c>
      <c r="L130" s="38"/>
      <c r="M130" s="207" t="s">
        <v>1</v>
      </c>
      <c r="N130" s="208" t="s">
        <v>42</v>
      </c>
      <c r="O130" s="70"/>
      <c r="P130" s="209">
        <f t="shared" si="1"/>
        <v>0</v>
      </c>
      <c r="Q130" s="209">
        <v>0</v>
      </c>
      <c r="R130" s="209">
        <f t="shared" si="2"/>
        <v>0</v>
      </c>
      <c r="S130" s="209">
        <v>0</v>
      </c>
      <c r="T130" s="210">
        <f t="shared" si="3"/>
        <v>0</v>
      </c>
      <c r="U130" s="33"/>
      <c r="V130" s="33"/>
      <c r="W130" s="33"/>
      <c r="X130" s="33"/>
      <c r="Y130" s="33"/>
      <c r="Z130" s="33"/>
      <c r="AA130" s="33"/>
      <c r="AB130" s="33"/>
      <c r="AC130" s="33"/>
      <c r="AD130" s="33"/>
      <c r="AE130" s="33"/>
      <c r="AR130" s="211" t="s">
        <v>204</v>
      </c>
      <c r="AT130" s="211" t="s">
        <v>162</v>
      </c>
      <c r="AU130" s="211" t="s">
        <v>84</v>
      </c>
      <c r="AY130" s="16" t="s">
        <v>161</v>
      </c>
      <c r="BE130" s="212">
        <f t="shared" si="4"/>
        <v>0</v>
      </c>
      <c r="BF130" s="212">
        <f t="shared" si="5"/>
        <v>0</v>
      </c>
      <c r="BG130" s="212">
        <f t="shared" si="6"/>
        <v>0</v>
      </c>
      <c r="BH130" s="212">
        <f t="shared" si="7"/>
        <v>0</v>
      </c>
      <c r="BI130" s="212">
        <f t="shared" si="8"/>
        <v>0</v>
      </c>
      <c r="BJ130" s="16" t="s">
        <v>84</v>
      </c>
      <c r="BK130" s="212">
        <f t="shared" si="9"/>
        <v>0</v>
      </c>
      <c r="BL130" s="16" t="s">
        <v>204</v>
      </c>
      <c r="BM130" s="211" t="s">
        <v>1328</v>
      </c>
    </row>
    <row r="131" spans="1:65" s="2" customFormat="1" ht="24" customHeight="1">
      <c r="A131" s="33"/>
      <c r="B131" s="34"/>
      <c r="C131" s="200" t="s">
        <v>216</v>
      </c>
      <c r="D131" s="200" t="s">
        <v>162</v>
      </c>
      <c r="E131" s="201" t="s">
        <v>1329</v>
      </c>
      <c r="F131" s="202" t="s">
        <v>1330</v>
      </c>
      <c r="G131" s="203" t="s">
        <v>241</v>
      </c>
      <c r="H131" s="204">
        <v>92</v>
      </c>
      <c r="I131" s="205"/>
      <c r="J131" s="206">
        <f t="shared" si="0"/>
        <v>0</v>
      </c>
      <c r="K131" s="202" t="s">
        <v>1302</v>
      </c>
      <c r="L131" s="38"/>
      <c r="M131" s="207" t="s">
        <v>1</v>
      </c>
      <c r="N131" s="208" t="s">
        <v>42</v>
      </c>
      <c r="O131" s="70"/>
      <c r="P131" s="209">
        <f t="shared" si="1"/>
        <v>0</v>
      </c>
      <c r="Q131" s="209">
        <v>0</v>
      </c>
      <c r="R131" s="209">
        <f t="shared" si="2"/>
        <v>0</v>
      </c>
      <c r="S131" s="209">
        <v>0</v>
      </c>
      <c r="T131" s="210">
        <f t="shared" si="3"/>
        <v>0</v>
      </c>
      <c r="U131" s="33"/>
      <c r="V131" s="33"/>
      <c r="W131" s="33"/>
      <c r="X131" s="33"/>
      <c r="Y131" s="33"/>
      <c r="Z131" s="33"/>
      <c r="AA131" s="33"/>
      <c r="AB131" s="33"/>
      <c r="AC131" s="33"/>
      <c r="AD131" s="33"/>
      <c r="AE131" s="33"/>
      <c r="AR131" s="211" t="s">
        <v>204</v>
      </c>
      <c r="AT131" s="211" t="s">
        <v>162</v>
      </c>
      <c r="AU131" s="211" t="s">
        <v>84</v>
      </c>
      <c r="AY131" s="16" t="s">
        <v>161</v>
      </c>
      <c r="BE131" s="212">
        <f t="shared" si="4"/>
        <v>0</v>
      </c>
      <c r="BF131" s="212">
        <f t="shared" si="5"/>
        <v>0</v>
      </c>
      <c r="BG131" s="212">
        <f t="shared" si="6"/>
        <v>0</v>
      </c>
      <c r="BH131" s="212">
        <f t="shared" si="7"/>
        <v>0</v>
      </c>
      <c r="BI131" s="212">
        <f t="shared" si="8"/>
        <v>0</v>
      </c>
      <c r="BJ131" s="16" t="s">
        <v>84</v>
      </c>
      <c r="BK131" s="212">
        <f t="shared" si="9"/>
        <v>0</v>
      </c>
      <c r="BL131" s="16" t="s">
        <v>204</v>
      </c>
      <c r="BM131" s="211" t="s">
        <v>1331</v>
      </c>
    </row>
    <row r="132" spans="1:65" s="2" customFormat="1" ht="24" customHeight="1">
      <c r="A132" s="33"/>
      <c r="B132" s="34"/>
      <c r="C132" s="200" t="s">
        <v>222</v>
      </c>
      <c r="D132" s="200" t="s">
        <v>162</v>
      </c>
      <c r="E132" s="201" t="s">
        <v>1332</v>
      </c>
      <c r="F132" s="202" t="s">
        <v>1333</v>
      </c>
      <c r="G132" s="203" t="s">
        <v>241</v>
      </c>
      <c r="H132" s="204">
        <v>35</v>
      </c>
      <c r="I132" s="205"/>
      <c r="J132" s="206">
        <f t="shared" si="0"/>
        <v>0</v>
      </c>
      <c r="K132" s="202" t="s">
        <v>1302</v>
      </c>
      <c r="L132" s="38"/>
      <c r="M132" s="207" t="s">
        <v>1</v>
      </c>
      <c r="N132" s="208" t="s">
        <v>42</v>
      </c>
      <c r="O132" s="70"/>
      <c r="P132" s="209">
        <f t="shared" si="1"/>
        <v>0</v>
      </c>
      <c r="Q132" s="209">
        <v>0</v>
      </c>
      <c r="R132" s="209">
        <f t="shared" si="2"/>
        <v>0</v>
      </c>
      <c r="S132" s="209">
        <v>0</v>
      </c>
      <c r="T132" s="210">
        <f t="shared" si="3"/>
        <v>0</v>
      </c>
      <c r="U132" s="33"/>
      <c r="V132" s="33"/>
      <c r="W132" s="33"/>
      <c r="X132" s="33"/>
      <c r="Y132" s="33"/>
      <c r="Z132" s="33"/>
      <c r="AA132" s="33"/>
      <c r="AB132" s="33"/>
      <c r="AC132" s="33"/>
      <c r="AD132" s="33"/>
      <c r="AE132" s="33"/>
      <c r="AR132" s="211" t="s">
        <v>204</v>
      </c>
      <c r="AT132" s="211" t="s">
        <v>162</v>
      </c>
      <c r="AU132" s="211" t="s">
        <v>84</v>
      </c>
      <c r="AY132" s="16" t="s">
        <v>161</v>
      </c>
      <c r="BE132" s="212">
        <f t="shared" si="4"/>
        <v>0</v>
      </c>
      <c r="BF132" s="212">
        <f t="shared" si="5"/>
        <v>0</v>
      </c>
      <c r="BG132" s="212">
        <f t="shared" si="6"/>
        <v>0</v>
      </c>
      <c r="BH132" s="212">
        <f t="shared" si="7"/>
        <v>0</v>
      </c>
      <c r="BI132" s="212">
        <f t="shared" si="8"/>
        <v>0</v>
      </c>
      <c r="BJ132" s="16" t="s">
        <v>84</v>
      </c>
      <c r="BK132" s="212">
        <f t="shared" si="9"/>
        <v>0</v>
      </c>
      <c r="BL132" s="16" t="s">
        <v>204</v>
      </c>
      <c r="BM132" s="211" t="s">
        <v>1334</v>
      </c>
    </row>
    <row r="133" spans="1:65" s="2" customFormat="1" ht="24" customHeight="1">
      <c r="A133" s="33"/>
      <c r="B133" s="34"/>
      <c r="C133" s="200" t="s">
        <v>228</v>
      </c>
      <c r="D133" s="200" t="s">
        <v>162</v>
      </c>
      <c r="E133" s="201" t="s">
        <v>1335</v>
      </c>
      <c r="F133" s="202" t="s">
        <v>1336</v>
      </c>
      <c r="G133" s="203" t="s">
        <v>241</v>
      </c>
      <c r="H133" s="204">
        <v>1</v>
      </c>
      <c r="I133" s="205"/>
      <c r="J133" s="206">
        <f t="shared" si="0"/>
        <v>0</v>
      </c>
      <c r="K133" s="202" t="s">
        <v>1302</v>
      </c>
      <c r="L133" s="38"/>
      <c r="M133" s="207" t="s">
        <v>1</v>
      </c>
      <c r="N133" s="208" t="s">
        <v>42</v>
      </c>
      <c r="O133" s="70"/>
      <c r="P133" s="209">
        <f t="shared" si="1"/>
        <v>0</v>
      </c>
      <c r="Q133" s="209">
        <v>0</v>
      </c>
      <c r="R133" s="209">
        <f t="shared" si="2"/>
        <v>0</v>
      </c>
      <c r="S133" s="209">
        <v>0</v>
      </c>
      <c r="T133" s="210">
        <f t="shared" si="3"/>
        <v>0</v>
      </c>
      <c r="U133" s="33"/>
      <c r="V133" s="33"/>
      <c r="W133" s="33"/>
      <c r="X133" s="33"/>
      <c r="Y133" s="33"/>
      <c r="Z133" s="33"/>
      <c r="AA133" s="33"/>
      <c r="AB133" s="33"/>
      <c r="AC133" s="33"/>
      <c r="AD133" s="33"/>
      <c r="AE133" s="33"/>
      <c r="AR133" s="211" t="s">
        <v>204</v>
      </c>
      <c r="AT133" s="211" t="s">
        <v>162</v>
      </c>
      <c r="AU133" s="211" t="s">
        <v>84</v>
      </c>
      <c r="AY133" s="16" t="s">
        <v>161</v>
      </c>
      <c r="BE133" s="212">
        <f t="shared" si="4"/>
        <v>0</v>
      </c>
      <c r="BF133" s="212">
        <f t="shared" si="5"/>
        <v>0</v>
      </c>
      <c r="BG133" s="212">
        <f t="shared" si="6"/>
        <v>0</v>
      </c>
      <c r="BH133" s="212">
        <f t="shared" si="7"/>
        <v>0</v>
      </c>
      <c r="BI133" s="212">
        <f t="shared" si="8"/>
        <v>0</v>
      </c>
      <c r="BJ133" s="16" t="s">
        <v>84</v>
      </c>
      <c r="BK133" s="212">
        <f t="shared" si="9"/>
        <v>0</v>
      </c>
      <c r="BL133" s="16" t="s">
        <v>204</v>
      </c>
      <c r="BM133" s="211" t="s">
        <v>1337</v>
      </c>
    </row>
    <row r="134" spans="1:65" s="2" customFormat="1" ht="24" customHeight="1">
      <c r="A134" s="33"/>
      <c r="B134" s="34"/>
      <c r="C134" s="200" t="s">
        <v>234</v>
      </c>
      <c r="D134" s="200" t="s">
        <v>162</v>
      </c>
      <c r="E134" s="201" t="s">
        <v>1338</v>
      </c>
      <c r="F134" s="202" t="s">
        <v>1339</v>
      </c>
      <c r="G134" s="203" t="s">
        <v>241</v>
      </c>
      <c r="H134" s="204">
        <v>66</v>
      </c>
      <c r="I134" s="205"/>
      <c r="J134" s="206">
        <f t="shared" si="0"/>
        <v>0</v>
      </c>
      <c r="K134" s="202" t="s">
        <v>1302</v>
      </c>
      <c r="L134" s="38"/>
      <c r="M134" s="207" t="s">
        <v>1</v>
      </c>
      <c r="N134" s="208" t="s">
        <v>42</v>
      </c>
      <c r="O134" s="70"/>
      <c r="P134" s="209">
        <f t="shared" si="1"/>
        <v>0</v>
      </c>
      <c r="Q134" s="209">
        <v>0</v>
      </c>
      <c r="R134" s="209">
        <f t="shared" si="2"/>
        <v>0</v>
      </c>
      <c r="S134" s="209">
        <v>0</v>
      </c>
      <c r="T134" s="210">
        <f t="shared" si="3"/>
        <v>0</v>
      </c>
      <c r="U134" s="33"/>
      <c r="V134" s="33"/>
      <c r="W134" s="33"/>
      <c r="X134" s="33"/>
      <c r="Y134" s="33"/>
      <c r="Z134" s="33"/>
      <c r="AA134" s="33"/>
      <c r="AB134" s="33"/>
      <c r="AC134" s="33"/>
      <c r="AD134" s="33"/>
      <c r="AE134" s="33"/>
      <c r="AR134" s="211" t="s">
        <v>204</v>
      </c>
      <c r="AT134" s="211" t="s">
        <v>162</v>
      </c>
      <c r="AU134" s="211" t="s">
        <v>84</v>
      </c>
      <c r="AY134" s="16" t="s">
        <v>161</v>
      </c>
      <c r="BE134" s="212">
        <f t="shared" si="4"/>
        <v>0</v>
      </c>
      <c r="BF134" s="212">
        <f t="shared" si="5"/>
        <v>0</v>
      </c>
      <c r="BG134" s="212">
        <f t="shared" si="6"/>
        <v>0</v>
      </c>
      <c r="BH134" s="212">
        <f t="shared" si="7"/>
        <v>0</v>
      </c>
      <c r="BI134" s="212">
        <f t="shared" si="8"/>
        <v>0</v>
      </c>
      <c r="BJ134" s="16" t="s">
        <v>84</v>
      </c>
      <c r="BK134" s="212">
        <f t="shared" si="9"/>
        <v>0</v>
      </c>
      <c r="BL134" s="16" t="s">
        <v>204</v>
      </c>
      <c r="BM134" s="211" t="s">
        <v>1340</v>
      </c>
    </row>
    <row r="135" spans="1:65" s="2" customFormat="1" ht="24" customHeight="1">
      <c r="A135" s="33"/>
      <c r="B135" s="34"/>
      <c r="C135" s="200" t="s">
        <v>238</v>
      </c>
      <c r="D135" s="200" t="s">
        <v>162</v>
      </c>
      <c r="E135" s="201" t="s">
        <v>1341</v>
      </c>
      <c r="F135" s="202" t="s">
        <v>1342</v>
      </c>
      <c r="G135" s="203" t="s">
        <v>241</v>
      </c>
      <c r="H135" s="204">
        <v>3</v>
      </c>
      <c r="I135" s="205"/>
      <c r="J135" s="206">
        <f t="shared" si="0"/>
        <v>0</v>
      </c>
      <c r="K135" s="202" t="s">
        <v>1302</v>
      </c>
      <c r="L135" s="38"/>
      <c r="M135" s="207" t="s">
        <v>1</v>
      </c>
      <c r="N135" s="208" t="s">
        <v>42</v>
      </c>
      <c r="O135" s="70"/>
      <c r="P135" s="209">
        <f t="shared" si="1"/>
        <v>0</v>
      </c>
      <c r="Q135" s="209">
        <v>0</v>
      </c>
      <c r="R135" s="209">
        <f t="shared" si="2"/>
        <v>0</v>
      </c>
      <c r="S135" s="209">
        <v>0</v>
      </c>
      <c r="T135" s="210">
        <f t="shared" si="3"/>
        <v>0</v>
      </c>
      <c r="U135" s="33"/>
      <c r="V135" s="33"/>
      <c r="W135" s="33"/>
      <c r="X135" s="33"/>
      <c r="Y135" s="33"/>
      <c r="Z135" s="33"/>
      <c r="AA135" s="33"/>
      <c r="AB135" s="33"/>
      <c r="AC135" s="33"/>
      <c r="AD135" s="33"/>
      <c r="AE135" s="33"/>
      <c r="AR135" s="211" t="s">
        <v>204</v>
      </c>
      <c r="AT135" s="211" t="s">
        <v>162</v>
      </c>
      <c r="AU135" s="211" t="s">
        <v>84</v>
      </c>
      <c r="AY135" s="16" t="s">
        <v>161</v>
      </c>
      <c r="BE135" s="212">
        <f t="shared" si="4"/>
        <v>0</v>
      </c>
      <c r="BF135" s="212">
        <f t="shared" si="5"/>
        <v>0</v>
      </c>
      <c r="BG135" s="212">
        <f t="shared" si="6"/>
        <v>0</v>
      </c>
      <c r="BH135" s="212">
        <f t="shared" si="7"/>
        <v>0</v>
      </c>
      <c r="BI135" s="212">
        <f t="shared" si="8"/>
        <v>0</v>
      </c>
      <c r="BJ135" s="16" t="s">
        <v>84</v>
      </c>
      <c r="BK135" s="212">
        <f t="shared" si="9"/>
        <v>0</v>
      </c>
      <c r="BL135" s="16" t="s">
        <v>204</v>
      </c>
      <c r="BM135" s="211" t="s">
        <v>1343</v>
      </c>
    </row>
    <row r="136" spans="1:65" s="2" customFormat="1" ht="24" customHeight="1">
      <c r="A136" s="33"/>
      <c r="B136" s="34"/>
      <c r="C136" s="200" t="s">
        <v>8</v>
      </c>
      <c r="D136" s="200" t="s">
        <v>162</v>
      </c>
      <c r="E136" s="201" t="s">
        <v>1344</v>
      </c>
      <c r="F136" s="202" t="s">
        <v>1345</v>
      </c>
      <c r="G136" s="203" t="s">
        <v>415</v>
      </c>
      <c r="H136" s="204">
        <v>5</v>
      </c>
      <c r="I136" s="205"/>
      <c r="J136" s="206">
        <f t="shared" si="0"/>
        <v>0</v>
      </c>
      <c r="K136" s="202" t="s">
        <v>1302</v>
      </c>
      <c r="L136" s="38"/>
      <c r="M136" s="207" t="s">
        <v>1</v>
      </c>
      <c r="N136" s="208" t="s">
        <v>42</v>
      </c>
      <c r="O136" s="70"/>
      <c r="P136" s="209">
        <f t="shared" si="1"/>
        <v>0</v>
      </c>
      <c r="Q136" s="209">
        <v>0</v>
      </c>
      <c r="R136" s="209">
        <f t="shared" si="2"/>
        <v>0</v>
      </c>
      <c r="S136" s="209">
        <v>0</v>
      </c>
      <c r="T136" s="210">
        <f t="shared" si="3"/>
        <v>0</v>
      </c>
      <c r="U136" s="33"/>
      <c r="V136" s="33"/>
      <c r="W136" s="33"/>
      <c r="X136" s="33"/>
      <c r="Y136" s="33"/>
      <c r="Z136" s="33"/>
      <c r="AA136" s="33"/>
      <c r="AB136" s="33"/>
      <c r="AC136" s="33"/>
      <c r="AD136" s="33"/>
      <c r="AE136" s="33"/>
      <c r="AR136" s="211" t="s">
        <v>204</v>
      </c>
      <c r="AT136" s="211" t="s">
        <v>162</v>
      </c>
      <c r="AU136" s="211" t="s">
        <v>84</v>
      </c>
      <c r="AY136" s="16" t="s">
        <v>161</v>
      </c>
      <c r="BE136" s="212">
        <f t="shared" si="4"/>
        <v>0</v>
      </c>
      <c r="BF136" s="212">
        <f t="shared" si="5"/>
        <v>0</v>
      </c>
      <c r="BG136" s="212">
        <f t="shared" si="6"/>
        <v>0</v>
      </c>
      <c r="BH136" s="212">
        <f t="shared" si="7"/>
        <v>0</v>
      </c>
      <c r="BI136" s="212">
        <f t="shared" si="8"/>
        <v>0</v>
      </c>
      <c r="BJ136" s="16" t="s">
        <v>84</v>
      </c>
      <c r="BK136" s="212">
        <f t="shared" si="9"/>
        <v>0</v>
      </c>
      <c r="BL136" s="16" t="s">
        <v>204</v>
      </c>
      <c r="BM136" s="211" t="s">
        <v>1346</v>
      </c>
    </row>
    <row r="137" spans="1:65" s="2" customFormat="1" ht="24" customHeight="1">
      <c r="A137" s="33"/>
      <c r="B137" s="34"/>
      <c r="C137" s="200" t="s">
        <v>204</v>
      </c>
      <c r="D137" s="200" t="s">
        <v>162</v>
      </c>
      <c r="E137" s="201" t="s">
        <v>1347</v>
      </c>
      <c r="F137" s="202" t="s">
        <v>1348</v>
      </c>
      <c r="G137" s="203" t="s">
        <v>415</v>
      </c>
      <c r="H137" s="204">
        <v>4</v>
      </c>
      <c r="I137" s="205"/>
      <c r="J137" s="206">
        <f t="shared" si="0"/>
        <v>0</v>
      </c>
      <c r="K137" s="202" t="s">
        <v>1302</v>
      </c>
      <c r="L137" s="38"/>
      <c r="M137" s="207" t="s">
        <v>1</v>
      </c>
      <c r="N137" s="208" t="s">
        <v>42</v>
      </c>
      <c r="O137" s="70"/>
      <c r="P137" s="209">
        <f t="shared" si="1"/>
        <v>0</v>
      </c>
      <c r="Q137" s="209">
        <v>0</v>
      </c>
      <c r="R137" s="209">
        <f t="shared" si="2"/>
        <v>0</v>
      </c>
      <c r="S137" s="209">
        <v>0</v>
      </c>
      <c r="T137" s="210">
        <f t="shared" si="3"/>
        <v>0</v>
      </c>
      <c r="U137" s="33"/>
      <c r="V137" s="33"/>
      <c r="W137" s="33"/>
      <c r="X137" s="33"/>
      <c r="Y137" s="33"/>
      <c r="Z137" s="33"/>
      <c r="AA137" s="33"/>
      <c r="AB137" s="33"/>
      <c r="AC137" s="33"/>
      <c r="AD137" s="33"/>
      <c r="AE137" s="33"/>
      <c r="AR137" s="211" t="s">
        <v>204</v>
      </c>
      <c r="AT137" s="211" t="s">
        <v>162</v>
      </c>
      <c r="AU137" s="211" t="s">
        <v>84</v>
      </c>
      <c r="AY137" s="16" t="s">
        <v>161</v>
      </c>
      <c r="BE137" s="212">
        <f t="shared" si="4"/>
        <v>0</v>
      </c>
      <c r="BF137" s="212">
        <f t="shared" si="5"/>
        <v>0</v>
      </c>
      <c r="BG137" s="212">
        <f t="shared" si="6"/>
        <v>0</v>
      </c>
      <c r="BH137" s="212">
        <f t="shared" si="7"/>
        <v>0</v>
      </c>
      <c r="BI137" s="212">
        <f t="shared" si="8"/>
        <v>0</v>
      </c>
      <c r="BJ137" s="16" t="s">
        <v>84</v>
      </c>
      <c r="BK137" s="212">
        <f t="shared" si="9"/>
        <v>0</v>
      </c>
      <c r="BL137" s="16" t="s">
        <v>204</v>
      </c>
      <c r="BM137" s="211" t="s">
        <v>1349</v>
      </c>
    </row>
    <row r="138" spans="1:65" s="2" customFormat="1" ht="24" customHeight="1">
      <c r="A138" s="33"/>
      <c r="B138" s="34"/>
      <c r="C138" s="200" t="s">
        <v>253</v>
      </c>
      <c r="D138" s="200" t="s">
        <v>162</v>
      </c>
      <c r="E138" s="201" t="s">
        <v>1350</v>
      </c>
      <c r="F138" s="202" t="s">
        <v>1351</v>
      </c>
      <c r="G138" s="203" t="s">
        <v>415</v>
      </c>
      <c r="H138" s="204">
        <v>2</v>
      </c>
      <c r="I138" s="205"/>
      <c r="J138" s="206">
        <f t="shared" si="0"/>
        <v>0</v>
      </c>
      <c r="K138" s="202" t="s">
        <v>1302</v>
      </c>
      <c r="L138" s="38"/>
      <c r="M138" s="207" t="s">
        <v>1</v>
      </c>
      <c r="N138" s="208" t="s">
        <v>42</v>
      </c>
      <c r="O138" s="70"/>
      <c r="P138" s="209">
        <f t="shared" si="1"/>
        <v>0</v>
      </c>
      <c r="Q138" s="209">
        <v>0</v>
      </c>
      <c r="R138" s="209">
        <f t="shared" si="2"/>
        <v>0</v>
      </c>
      <c r="S138" s="209">
        <v>0</v>
      </c>
      <c r="T138" s="210">
        <f t="shared" si="3"/>
        <v>0</v>
      </c>
      <c r="U138" s="33"/>
      <c r="V138" s="33"/>
      <c r="W138" s="33"/>
      <c r="X138" s="33"/>
      <c r="Y138" s="33"/>
      <c r="Z138" s="33"/>
      <c r="AA138" s="33"/>
      <c r="AB138" s="33"/>
      <c r="AC138" s="33"/>
      <c r="AD138" s="33"/>
      <c r="AE138" s="33"/>
      <c r="AR138" s="211" t="s">
        <v>204</v>
      </c>
      <c r="AT138" s="211" t="s">
        <v>162</v>
      </c>
      <c r="AU138" s="211" t="s">
        <v>84</v>
      </c>
      <c r="AY138" s="16" t="s">
        <v>161</v>
      </c>
      <c r="BE138" s="212">
        <f t="shared" si="4"/>
        <v>0</v>
      </c>
      <c r="BF138" s="212">
        <f t="shared" si="5"/>
        <v>0</v>
      </c>
      <c r="BG138" s="212">
        <f t="shared" si="6"/>
        <v>0</v>
      </c>
      <c r="BH138" s="212">
        <f t="shared" si="7"/>
        <v>0</v>
      </c>
      <c r="BI138" s="212">
        <f t="shared" si="8"/>
        <v>0</v>
      </c>
      <c r="BJ138" s="16" t="s">
        <v>84</v>
      </c>
      <c r="BK138" s="212">
        <f t="shared" si="9"/>
        <v>0</v>
      </c>
      <c r="BL138" s="16" t="s">
        <v>204</v>
      </c>
      <c r="BM138" s="211" t="s">
        <v>1352</v>
      </c>
    </row>
    <row r="139" spans="1:65" s="2" customFormat="1" ht="24" customHeight="1">
      <c r="A139" s="33"/>
      <c r="B139" s="34"/>
      <c r="C139" s="200" t="s">
        <v>257</v>
      </c>
      <c r="D139" s="200" t="s">
        <v>162</v>
      </c>
      <c r="E139" s="201" t="s">
        <v>1353</v>
      </c>
      <c r="F139" s="202" t="s">
        <v>1354</v>
      </c>
      <c r="G139" s="203" t="s">
        <v>415</v>
      </c>
      <c r="H139" s="204">
        <v>1</v>
      </c>
      <c r="I139" s="205"/>
      <c r="J139" s="206">
        <f t="shared" si="0"/>
        <v>0</v>
      </c>
      <c r="K139" s="202" t="s">
        <v>1302</v>
      </c>
      <c r="L139" s="38"/>
      <c r="M139" s="207" t="s">
        <v>1</v>
      </c>
      <c r="N139" s="208" t="s">
        <v>42</v>
      </c>
      <c r="O139" s="70"/>
      <c r="P139" s="209">
        <f t="shared" si="1"/>
        <v>0</v>
      </c>
      <c r="Q139" s="209">
        <v>0</v>
      </c>
      <c r="R139" s="209">
        <f t="shared" si="2"/>
        <v>0</v>
      </c>
      <c r="S139" s="209">
        <v>0</v>
      </c>
      <c r="T139" s="210">
        <f t="shared" si="3"/>
        <v>0</v>
      </c>
      <c r="U139" s="33"/>
      <c r="V139" s="33"/>
      <c r="W139" s="33"/>
      <c r="X139" s="33"/>
      <c r="Y139" s="33"/>
      <c r="Z139" s="33"/>
      <c r="AA139" s="33"/>
      <c r="AB139" s="33"/>
      <c r="AC139" s="33"/>
      <c r="AD139" s="33"/>
      <c r="AE139" s="33"/>
      <c r="AR139" s="211" t="s">
        <v>204</v>
      </c>
      <c r="AT139" s="211" t="s">
        <v>162</v>
      </c>
      <c r="AU139" s="211" t="s">
        <v>84</v>
      </c>
      <c r="AY139" s="16" t="s">
        <v>161</v>
      </c>
      <c r="BE139" s="212">
        <f t="shared" si="4"/>
        <v>0</v>
      </c>
      <c r="BF139" s="212">
        <f t="shared" si="5"/>
        <v>0</v>
      </c>
      <c r="BG139" s="212">
        <f t="shared" si="6"/>
        <v>0</v>
      </c>
      <c r="BH139" s="212">
        <f t="shared" si="7"/>
        <v>0</v>
      </c>
      <c r="BI139" s="212">
        <f t="shared" si="8"/>
        <v>0</v>
      </c>
      <c r="BJ139" s="16" t="s">
        <v>84</v>
      </c>
      <c r="BK139" s="212">
        <f t="shared" si="9"/>
        <v>0</v>
      </c>
      <c r="BL139" s="16" t="s">
        <v>204</v>
      </c>
      <c r="BM139" s="211" t="s">
        <v>1355</v>
      </c>
    </row>
    <row r="140" spans="1:65" s="2" customFormat="1" ht="24" customHeight="1">
      <c r="A140" s="33"/>
      <c r="B140" s="34"/>
      <c r="C140" s="200" t="s">
        <v>265</v>
      </c>
      <c r="D140" s="200" t="s">
        <v>162</v>
      </c>
      <c r="E140" s="201" t="s">
        <v>1356</v>
      </c>
      <c r="F140" s="202" t="s">
        <v>1357</v>
      </c>
      <c r="G140" s="203" t="s">
        <v>415</v>
      </c>
      <c r="H140" s="204">
        <v>2</v>
      </c>
      <c r="I140" s="205"/>
      <c r="J140" s="206">
        <f t="shared" si="0"/>
        <v>0</v>
      </c>
      <c r="K140" s="202" t="s">
        <v>1302</v>
      </c>
      <c r="L140" s="38"/>
      <c r="M140" s="207" t="s">
        <v>1</v>
      </c>
      <c r="N140" s="208" t="s">
        <v>42</v>
      </c>
      <c r="O140" s="70"/>
      <c r="P140" s="209">
        <f t="shared" si="1"/>
        <v>0</v>
      </c>
      <c r="Q140" s="209">
        <v>0</v>
      </c>
      <c r="R140" s="209">
        <f t="shared" si="2"/>
        <v>0</v>
      </c>
      <c r="S140" s="209">
        <v>0</v>
      </c>
      <c r="T140" s="210">
        <f t="shared" si="3"/>
        <v>0</v>
      </c>
      <c r="U140" s="33"/>
      <c r="V140" s="33"/>
      <c r="W140" s="33"/>
      <c r="X140" s="33"/>
      <c r="Y140" s="33"/>
      <c r="Z140" s="33"/>
      <c r="AA140" s="33"/>
      <c r="AB140" s="33"/>
      <c r="AC140" s="33"/>
      <c r="AD140" s="33"/>
      <c r="AE140" s="33"/>
      <c r="AR140" s="211" t="s">
        <v>204</v>
      </c>
      <c r="AT140" s="211" t="s">
        <v>162</v>
      </c>
      <c r="AU140" s="211" t="s">
        <v>84</v>
      </c>
      <c r="AY140" s="16" t="s">
        <v>161</v>
      </c>
      <c r="BE140" s="212">
        <f t="shared" si="4"/>
        <v>0</v>
      </c>
      <c r="BF140" s="212">
        <f t="shared" si="5"/>
        <v>0</v>
      </c>
      <c r="BG140" s="212">
        <f t="shared" si="6"/>
        <v>0</v>
      </c>
      <c r="BH140" s="212">
        <f t="shared" si="7"/>
        <v>0</v>
      </c>
      <c r="BI140" s="212">
        <f t="shared" si="8"/>
        <v>0</v>
      </c>
      <c r="BJ140" s="16" t="s">
        <v>84</v>
      </c>
      <c r="BK140" s="212">
        <f t="shared" si="9"/>
        <v>0</v>
      </c>
      <c r="BL140" s="16" t="s">
        <v>204</v>
      </c>
      <c r="BM140" s="211" t="s">
        <v>1358</v>
      </c>
    </row>
    <row r="141" spans="1:65" s="2" customFormat="1" ht="48" customHeight="1">
      <c r="A141" s="33"/>
      <c r="B141" s="34"/>
      <c r="C141" s="200" t="s">
        <v>270</v>
      </c>
      <c r="D141" s="200" t="s">
        <v>162</v>
      </c>
      <c r="E141" s="201" t="s">
        <v>1359</v>
      </c>
      <c r="F141" s="202" t="s">
        <v>1360</v>
      </c>
      <c r="G141" s="203" t="s">
        <v>124</v>
      </c>
      <c r="H141" s="204">
        <v>40</v>
      </c>
      <c r="I141" s="205"/>
      <c r="J141" s="206">
        <f t="shared" si="0"/>
        <v>0</v>
      </c>
      <c r="K141" s="202" t="s">
        <v>1302</v>
      </c>
      <c r="L141" s="38"/>
      <c r="M141" s="207" t="s">
        <v>1</v>
      </c>
      <c r="N141" s="208" t="s">
        <v>42</v>
      </c>
      <c r="O141" s="70"/>
      <c r="P141" s="209">
        <f t="shared" si="1"/>
        <v>0</v>
      </c>
      <c r="Q141" s="209">
        <v>0</v>
      </c>
      <c r="R141" s="209">
        <f t="shared" si="2"/>
        <v>0</v>
      </c>
      <c r="S141" s="209">
        <v>0</v>
      </c>
      <c r="T141" s="210">
        <f t="shared" si="3"/>
        <v>0</v>
      </c>
      <c r="U141" s="33"/>
      <c r="V141" s="33"/>
      <c r="W141" s="33"/>
      <c r="X141" s="33"/>
      <c r="Y141" s="33"/>
      <c r="Z141" s="33"/>
      <c r="AA141" s="33"/>
      <c r="AB141" s="33"/>
      <c r="AC141" s="33"/>
      <c r="AD141" s="33"/>
      <c r="AE141" s="33"/>
      <c r="AR141" s="211" t="s">
        <v>204</v>
      </c>
      <c r="AT141" s="211" t="s">
        <v>162</v>
      </c>
      <c r="AU141" s="211" t="s">
        <v>84</v>
      </c>
      <c r="AY141" s="16" t="s">
        <v>161</v>
      </c>
      <c r="BE141" s="212">
        <f t="shared" si="4"/>
        <v>0</v>
      </c>
      <c r="BF141" s="212">
        <f t="shared" si="5"/>
        <v>0</v>
      </c>
      <c r="BG141" s="212">
        <f t="shared" si="6"/>
        <v>0</v>
      </c>
      <c r="BH141" s="212">
        <f t="shared" si="7"/>
        <v>0</v>
      </c>
      <c r="BI141" s="212">
        <f t="shared" si="8"/>
        <v>0</v>
      </c>
      <c r="BJ141" s="16" t="s">
        <v>84</v>
      </c>
      <c r="BK141" s="212">
        <f t="shared" si="9"/>
        <v>0</v>
      </c>
      <c r="BL141" s="16" t="s">
        <v>204</v>
      </c>
      <c r="BM141" s="211" t="s">
        <v>1361</v>
      </c>
    </row>
    <row r="142" spans="2:63" s="11" customFormat="1" ht="25.95" customHeight="1">
      <c r="B142" s="186"/>
      <c r="C142" s="187"/>
      <c r="D142" s="188" t="s">
        <v>76</v>
      </c>
      <c r="E142" s="189" t="s">
        <v>1362</v>
      </c>
      <c r="F142" s="189" t="s">
        <v>1363</v>
      </c>
      <c r="G142" s="187"/>
      <c r="H142" s="187"/>
      <c r="I142" s="190"/>
      <c r="J142" s="191">
        <f>BK142</f>
        <v>0</v>
      </c>
      <c r="K142" s="187"/>
      <c r="L142" s="192"/>
      <c r="M142" s="193"/>
      <c r="N142" s="194"/>
      <c r="O142" s="194"/>
      <c r="P142" s="195">
        <f>SUM(P143:P149)</f>
        <v>0</v>
      </c>
      <c r="Q142" s="194"/>
      <c r="R142" s="195">
        <f>SUM(R143:R149)</f>
        <v>0</v>
      </c>
      <c r="S142" s="194"/>
      <c r="T142" s="196">
        <f>SUM(T143:T149)</f>
        <v>0</v>
      </c>
      <c r="AR142" s="197" t="s">
        <v>86</v>
      </c>
      <c r="AT142" s="198" t="s">
        <v>76</v>
      </c>
      <c r="AU142" s="198" t="s">
        <v>77</v>
      </c>
      <c r="AY142" s="197" t="s">
        <v>161</v>
      </c>
      <c r="BK142" s="199">
        <f>SUM(BK143:BK149)</f>
        <v>0</v>
      </c>
    </row>
    <row r="143" spans="1:65" s="2" customFormat="1" ht="48" customHeight="1">
      <c r="A143" s="33"/>
      <c r="B143" s="34"/>
      <c r="C143" s="200" t="s">
        <v>7</v>
      </c>
      <c r="D143" s="200" t="s">
        <v>162</v>
      </c>
      <c r="E143" s="201" t="s">
        <v>1364</v>
      </c>
      <c r="F143" s="202" t="s">
        <v>1365</v>
      </c>
      <c r="G143" s="203" t="s">
        <v>84</v>
      </c>
      <c r="H143" s="204">
        <v>1</v>
      </c>
      <c r="I143" s="205"/>
      <c r="J143" s="206">
        <f aca="true" t="shared" si="10" ref="J143:J149">ROUND(I143*H143,2)</f>
        <v>0</v>
      </c>
      <c r="K143" s="202" t="s">
        <v>1302</v>
      </c>
      <c r="L143" s="38"/>
      <c r="M143" s="207" t="s">
        <v>1</v>
      </c>
      <c r="N143" s="208" t="s">
        <v>42</v>
      </c>
      <c r="O143" s="70"/>
      <c r="P143" s="209">
        <f aca="true" t="shared" si="11" ref="P143:P149">O143*H143</f>
        <v>0</v>
      </c>
      <c r="Q143" s="209">
        <v>0</v>
      </c>
      <c r="R143" s="209">
        <f aca="true" t="shared" si="12" ref="R143:R149">Q143*H143</f>
        <v>0</v>
      </c>
      <c r="S143" s="209">
        <v>0</v>
      </c>
      <c r="T143" s="210">
        <f aca="true" t="shared" si="13" ref="T143:T149">S143*H143</f>
        <v>0</v>
      </c>
      <c r="U143" s="33"/>
      <c r="V143" s="33"/>
      <c r="W143" s="33"/>
      <c r="X143" s="33"/>
      <c r="Y143" s="33"/>
      <c r="Z143" s="33"/>
      <c r="AA143" s="33"/>
      <c r="AB143" s="33"/>
      <c r="AC143" s="33"/>
      <c r="AD143" s="33"/>
      <c r="AE143" s="33"/>
      <c r="AR143" s="211" t="s">
        <v>204</v>
      </c>
      <c r="AT143" s="211" t="s">
        <v>162</v>
      </c>
      <c r="AU143" s="211" t="s">
        <v>84</v>
      </c>
      <c r="AY143" s="16" t="s">
        <v>161</v>
      </c>
      <c r="BE143" s="212">
        <f aca="true" t="shared" si="14" ref="BE143:BE149">IF(N143="základní",J143,0)</f>
        <v>0</v>
      </c>
      <c r="BF143" s="212">
        <f aca="true" t="shared" si="15" ref="BF143:BF149">IF(N143="snížená",J143,0)</f>
        <v>0</v>
      </c>
      <c r="BG143" s="212">
        <f aca="true" t="shared" si="16" ref="BG143:BG149">IF(N143="zákl. přenesená",J143,0)</f>
        <v>0</v>
      </c>
      <c r="BH143" s="212">
        <f aca="true" t="shared" si="17" ref="BH143:BH149">IF(N143="sníž. přenesená",J143,0)</f>
        <v>0</v>
      </c>
      <c r="BI143" s="212">
        <f aca="true" t="shared" si="18" ref="BI143:BI149">IF(N143="nulová",J143,0)</f>
        <v>0</v>
      </c>
      <c r="BJ143" s="16" t="s">
        <v>84</v>
      </c>
      <c r="BK143" s="212">
        <f aca="true" t="shared" si="19" ref="BK143:BK149">ROUND(I143*H143,2)</f>
        <v>0</v>
      </c>
      <c r="BL143" s="16" t="s">
        <v>204</v>
      </c>
      <c r="BM143" s="211" t="s">
        <v>1366</v>
      </c>
    </row>
    <row r="144" spans="1:65" s="2" customFormat="1" ht="36" customHeight="1">
      <c r="A144" s="33"/>
      <c r="B144" s="34"/>
      <c r="C144" s="200" t="s">
        <v>277</v>
      </c>
      <c r="D144" s="200" t="s">
        <v>162</v>
      </c>
      <c r="E144" s="201" t="s">
        <v>1367</v>
      </c>
      <c r="F144" s="202" t="s">
        <v>1368</v>
      </c>
      <c r="G144" s="203" t="s">
        <v>743</v>
      </c>
      <c r="H144" s="204">
        <v>1</v>
      </c>
      <c r="I144" s="205"/>
      <c r="J144" s="206">
        <f t="shared" si="10"/>
        <v>0</v>
      </c>
      <c r="K144" s="202" t="s">
        <v>1302</v>
      </c>
      <c r="L144" s="38"/>
      <c r="M144" s="207" t="s">
        <v>1</v>
      </c>
      <c r="N144" s="208" t="s">
        <v>42</v>
      </c>
      <c r="O144" s="70"/>
      <c r="P144" s="209">
        <f t="shared" si="11"/>
        <v>0</v>
      </c>
      <c r="Q144" s="209">
        <v>0</v>
      </c>
      <c r="R144" s="209">
        <f t="shared" si="12"/>
        <v>0</v>
      </c>
      <c r="S144" s="209">
        <v>0</v>
      </c>
      <c r="T144" s="210">
        <f t="shared" si="13"/>
        <v>0</v>
      </c>
      <c r="U144" s="33"/>
      <c r="V144" s="33"/>
      <c r="W144" s="33"/>
      <c r="X144" s="33"/>
      <c r="Y144" s="33"/>
      <c r="Z144" s="33"/>
      <c r="AA144" s="33"/>
      <c r="AB144" s="33"/>
      <c r="AC144" s="33"/>
      <c r="AD144" s="33"/>
      <c r="AE144" s="33"/>
      <c r="AR144" s="211" t="s">
        <v>204</v>
      </c>
      <c r="AT144" s="211" t="s">
        <v>162</v>
      </c>
      <c r="AU144" s="211" t="s">
        <v>84</v>
      </c>
      <c r="AY144" s="16" t="s">
        <v>161</v>
      </c>
      <c r="BE144" s="212">
        <f t="shared" si="14"/>
        <v>0</v>
      </c>
      <c r="BF144" s="212">
        <f t="shared" si="15"/>
        <v>0</v>
      </c>
      <c r="BG144" s="212">
        <f t="shared" si="16"/>
        <v>0</v>
      </c>
      <c r="BH144" s="212">
        <f t="shared" si="17"/>
        <v>0</v>
      </c>
      <c r="BI144" s="212">
        <f t="shared" si="18"/>
        <v>0</v>
      </c>
      <c r="BJ144" s="16" t="s">
        <v>84</v>
      </c>
      <c r="BK144" s="212">
        <f t="shared" si="19"/>
        <v>0</v>
      </c>
      <c r="BL144" s="16" t="s">
        <v>204</v>
      </c>
      <c r="BM144" s="211" t="s">
        <v>1369</v>
      </c>
    </row>
    <row r="145" spans="1:65" s="2" customFormat="1" ht="24" customHeight="1">
      <c r="A145" s="33"/>
      <c r="B145" s="34"/>
      <c r="C145" s="200" t="s">
        <v>283</v>
      </c>
      <c r="D145" s="200" t="s">
        <v>162</v>
      </c>
      <c r="E145" s="201" t="s">
        <v>1370</v>
      </c>
      <c r="F145" s="202" t="s">
        <v>1371</v>
      </c>
      <c r="G145" s="203" t="s">
        <v>415</v>
      </c>
      <c r="H145" s="204">
        <v>1</v>
      </c>
      <c r="I145" s="205"/>
      <c r="J145" s="206">
        <f t="shared" si="10"/>
        <v>0</v>
      </c>
      <c r="K145" s="202" t="s">
        <v>1302</v>
      </c>
      <c r="L145" s="38"/>
      <c r="M145" s="207" t="s">
        <v>1</v>
      </c>
      <c r="N145" s="208" t="s">
        <v>42</v>
      </c>
      <c r="O145" s="70"/>
      <c r="P145" s="209">
        <f t="shared" si="11"/>
        <v>0</v>
      </c>
      <c r="Q145" s="209">
        <v>0</v>
      </c>
      <c r="R145" s="209">
        <f t="shared" si="12"/>
        <v>0</v>
      </c>
      <c r="S145" s="209">
        <v>0</v>
      </c>
      <c r="T145" s="210">
        <f t="shared" si="13"/>
        <v>0</v>
      </c>
      <c r="U145" s="33"/>
      <c r="V145" s="33"/>
      <c r="W145" s="33"/>
      <c r="X145" s="33"/>
      <c r="Y145" s="33"/>
      <c r="Z145" s="33"/>
      <c r="AA145" s="33"/>
      <c r="AB145" s="33"/>
      <c r="AC145" s="33"/>
      <c r="AD145" s="33"/>
      <c r="AE145" s="33"/>
      <c r="AR145" s="211" t="s">
        <v>204</v>
      </c>
      <c r="AT145" s="211" t="s">
        <v>162</v>
      </c>
      <c r="AU145" s="211" t="s">
        <v>84</v>
      </c>
      <c r="AY145" s="16" t="s">
        <v>161</v>
      </c>
      <c r="BE145" s="212">
        <f t="shared" si="14"/>
        <v>0</v>
      </c>
      <c r="BF145" s="212">
        <f t="shared" si="15"/>
        <v>0</v>
      </c>
      <c r="BG145" s="212">
        <f t="shared" si="16"/>
        <v>0</v>
      </c>
      <c r="BH145" s="212">
        <f t="shared" si="17"/>
        <v>0</v>
      </c>
      <c r="BI145" s="212">
        <f t="shared" si="18"/>
        <v>0</v>
      </c>
      <c r="BJ145" s="16" t="s">
        <v>84</v>
      </c>
      <c r="BK145" s="212">
        <f t="shared" si="19"/>
        <v>0</v>
      </c>
      <c r="BL145" s="16" t="s">
        <v>204</v>
      </c>
      <c r="BM145" s="211" t="s">
        <v>1372</v>
      </c>
    </row>
    <row r="146" spans="1:65" s="2" customFormat="1" ht="36" customHeight="1">
      <c r="A146" s="33"/>
      <c r="B146" s="34"/>
      <c r="C146" s="200" t="s">
        <v>288</v>
      </c>
      <c r="D146" s="200" t="s">
        <v>162</v>
      </c>
      <c r="E146" s="201" t="s">
        <v>1373</v>
      </c>
      <c r="F146" s="202" t="s">
        <v>1374</v>
      </c>
      <c r="G146" s="203" t="s">
        <v>241</v>
      </c>
      <c r="H146" s="204">
        <v>40</v>
      </c>
      <c r="I146" s="205"/>
      <c r="J146" s="206">
        <f t="shared" si="10"/>
        <v>0</v>
      </c>
      <c r="K146" s="202" t="s">
        <v>1302</v>
      </c>
      <c r="L146" s="38"/>
      <c r="M146" s="207" t="s">
        <v>1</v>
      </c>
      <c r="N146" s="208" t="s">
        <v>42</v>
      </c>
      <c r="O146" s="70"/>
      <c r="P146" s="209">
        <f t="shared" si="11"/>
        <v>0</v>
      </c>
      <c r="Q146" s="209">
        <v>0</v>
      </c>
      <c r="R146" s="209">
        <f t="shared" si="12"/>
        <v>0</v>
      </c>
      <c r="S146" s="209">
        <v>0</v>
      </c>
      <c r="T146" s="210">
        <f t="shared" si="13"/>
        <v>0</v>
      </c>
      <c r="U146" s="33"/>
      <c r="V146" s="33"/>
      <c r="W146" s="33"/>
      <c r="X146" s="33"/>
      <c r="Y146" s="33"/>
      <c r="Z146" s="33"/>
      <c r="AA146" s="33"/>
      <c r="AB146" s="33"/>
      <c r="AC146" s="33"/>
      <c r="AD146" s="33"/>
      <c r="AE146" s="33"/>
      <c r="AR146" s="211" t="s">
        <v>204</v>
      </c>
      <c r="AT146" s="211" t="s">
        <v>162</v>
      </c>
      <c r="AU146" s="211" t="s">
        <v>84</v>
      </c>
      <c r="AY146" s="16" t="s">
        <v>161</v>
      </c>
      <c r="BE146" s="212">
        <f t="shared" si="14"/>
        <v>0</v>
      </c>
      <c r="BF146" s="212">
        <f t="shared" si="15"/>
        <v>0</v>
      </c>
      <c r="BG146" s="212">
        <f t="shared" si="16"/>
        <v>0</v>
      </c>
      <c r="BH146" s="212">
        <f t="shared" si="17"/>
        <v>0</v>
      </c>
      <c r="BI146" s="212">
        <f t="shared" si="18"/>
        <v>0</v>
      </c>
      <c r="BJ146" s="16" t="s">
        <v>84</v>
      </c>
      <c r="BK146" s="212">
        <f t="shared" si="19"/>
        <v>0</v>
      </c>
      <c r="BL146" s="16" t="s">
        <v>204</v>
      </c>
      <c r="BM146" s="211" t="s">
        <v>1375</v>
      </c>
    </row>
    <row r="147" spans="1:65" s="2" customFormat="1" ht="36" customHeight="1">
      <c r="A147" s="33"/>
      <c r="B147" s="34"/>
      <c r="C147" s="200" t="s">
        <v>292</v>
      </c>
      <c r="D147" s="200" t="s">
        <v>162</v>
      </c>
      <c r="E147" s="201" t="s">
        <v>1376</v>
      </c>
      <c r="F147" s="202" t="s">
        <v>1377</v>
      </c>
      <c r="G147" s="203" t="s">
        <v>241</v>
      </c>
      <c r="H147" s="204">
        <v>40</v>
      </c>
      <c r="I147" s="205"/>
      <c r="J147" s="206">
        <f t="shared" si="10"/>
        <v>0</v>
      </c>
      <c r="K147" s="202" t="s">
        <v>1302</v>
      </c>
      <c r="L147" s="38"/>
      <c r="M147" s="207" t="s">
        <v>1</v>
      </c>
      <c r="N147" s="208" t="s">
        <v>42</v>
      </c>
      <c r="O147" s="70"/>
      <c r="P147" s="209">
        <f t="shared" si="11"/>
        <v>0</v>
      </c>
      <c r="Q147" s="209">
        <v>0</v>
      </c>
      <c r="R147" s="209">
        <f t="shared" si="12"/>
        <v>0</v>
      </c>
      <c r="S147" s="209">
        <v>0</v>
      </c>
      <c r="T147" s="210">
        <f t="shared" si="13"/>
        <v>0</v>
      </c>
      <c r="U147" s="33"/>
      <c r="V147" s="33"/>
      <c r="W147" s="33"/>
      <c r="X147" s="33"/>
      <c r="Y147" s="33"/>
      <c r="Z147" s="33"/>
      <c r="AA147" s="33"/>
      <c r="AB147" s="33"/>
      <c r="AC147" s="33"/>
      <c r="AD147" s="33"/>
      <c r="AE147" s="33"/>
      <c r="AR147" s="211" t="s">
        <v>204</v>
      </c>
      <c r="AT147" s="211" t="s">
        <v>162</v>
      </c>
      <c r="AU147" s="211" t="s">
        <v>84</v>
      </c>
      <c r="AY147" s="16" t="s">
        <v>161</v>
      </c>
      <c r="BE147" s="212">
        <f t="shared" si="14"/>
        <v>0</v>
      </c>
      <c r="BF147" s="212">
        <f t="shared" si="15"/>
        <v>0</v>
      </c>
      <c r="BG147" s="212">
        <f t="shared" si="16"/>
        <v>0</v>
      </c>
      <c r="BH147" s="212">
        <f t="shared" si="17"/>
        <v>0</v>
      </c>
      <c r="BI147" s="212">
        <f t="shared" si="18"/>
        <v>0</v>
      </c>
      <c r="BJ147" s="16" t="s">
        <v>84</v>
      </c>
      <c r="BK147" s="212">
        <f t="shared" si="19"/>
        <v>0</v>
      </c>
      <c r="BL147" s="16" t="s">
        <v>204</v>
      </c>
      <c r="BM147" s="211" t="s">
        <v>1378</v>
      </c>
    </row>
    <row r="148" spans="1:65" s="2" customFormat="1" ht="24" customHeight="1">
      <c r="A148" s="33"/>
      <c r="B148" s="34"/>
      <c r="C148" s="200" t="s">
        <v>298</v>
      </c>
      <c r="D148" s="200" t="s">
        <v>162</v>
      </c>
      <c r="E148" s="201" t="s">
        <v>1379</v>
      </c>
      <c r="F148" s="202" t="s">
        <v>1380</v>
      </c>
      <c r="G148" s="203" t="s">
        <v>415</v>
      </c>
      <c r="H148" s="204">
        <v>4</v>
      </c>
      <c r="I148" s="205"/>
      <c r="J148" s="206">
        <f t="shared" si="10"/>
        <v>0</v>
      </c>
      <c r="K148" s="202" t="s">
        <v>1302</v>
      </c>
      <c r="L148" s="38"/>
      <c r="M148" s="207" t="s">
        <v>1</v>
      </c>
      <c r="N148" s="208" t="s">
        <v>42</v>
      </c>
      <c r="O148" s="70"/>
      <c r="P148" s="209">
        <f t="shared" si="11"/>
        <v>0</v>
      </c>
      <c r="Q148" s="209">
        <v>0</v>
      </c>
      <c r="R148" s="209">
        <f t="shared" si="12"/>
        <v>0</v>
      </c>
      <c r="S148" s="209">
        <v>0</v>
      </c>
      <c r="T148" s="210">
        <f t="shared" si="13"/>
        <v>0</v>
      </c>
      <c r="U148" s="33"/>
      <c r="V148" s="33"/>
      <c r="W148" s="33"/>
      <c r="X148" s="33"/>
      <c r="Y148" s="33"/>
      <c r="Z148" s="33"/>
      <c r="AA148" s="33"/>
      <c r="AB148" s="33"/>
      <c r="AC148" s="33"/>
      <c r="AD148" s="33"/>
      <c r="AE148" s="33"/>
      <c r="AR148" s="211" t="s">
        <v>204</v>
      </c>
      <c r="AT148" s="211" t="s">
        <v>162</v>
      </c>
      <c r="AU148" s="211" t="s">
        <v>84</v>
      </c>
      <c r="AY148" s="16" t="s">
        <v>161</v>
      </c>
      <c r="BE148" s="212">
        <f t="shared" si="14"/>
        <v>0</v>
      </c>
      <c r="BF148" s="212">
        <f t="shared" si="15"/>
        <v>0</v>
      </c>
      <c r="BG148" s="212">
        <f t="shared" si="16"/>
        <v>0</v>
      </c>
      <c r="BH148" s="212">
        <f t="shared" si="17"/>
        <v>0</v>
      </c>
      <c r="BI148" s="212">
        <f t="shared" si="18"/>
        <v>0</v>
      </c>
      <c r="BJ148" s="16" t="s">
        <v>84</v>
      </c>
      <c r="BK148" s="212">
        <f t="shared" si="19"/>
        <v>0</v>
      </c>
      <c r="BL148" s="16" t="s">
        <v>204</v>
      </c>
      <c r="BM148" s="211" t="s">
        <v>1381</v>
      </c>
    </row>
    <row r="149" spans="1:65" s="2" customFormat="1" ht="24" customHeight="1">
      <c r="A149" s="33"/>
      <c r="B149" s="34"/>
      <c r="C149" s="200" t="s">
        <v>306</v>
      </c>
      <c r="D149" s="200" t="s">
        <v>162</v>
      </c>
      <c r="E149" s="201" t="s">
        <v>1382</v>
      </c>
      <c r="F149" s="202" t="s">
        <v>1383</v>
      </c>
      <c r="G149" s="203" t="s">
        <v>241</v>
      </c>
      <c r="H149" s="204">
        <v>9</v>
      </c>
      <c r="I149" s="205"/>
      <c r="J149" s="206">
        <f t="shared" si="10"/>
        <v>0</v>
      </c>
      <c r="K149" s="202" t="s">
        <v>1302</v>
      </c>
      <c r="L149" s="38"/>
      <c r="M149" s="207" t="s">
        <v>1</v>
      </c>
      <c r="N149" s="208" t="s">
        <v>42</v>
      </c>
      <c r="O149" s="70"/>
      <c r="P149" s="209">
        <f t="shared" si="11"/>
        <v>0</v>
      </c>
      <c r="Q149" s="209">
        <v>0</v>
      </c>
      <c r="R149" s="209">
        <f t="shared" si="12"/>
        <v>0</v>
      </c>
      <c r="S149" s="209">
        <v>0</v>
      </c>
      <c r="T149" s="210">
        <f t="shared" si="13"/>
        <v>0</v>
      </c>
      <c r="U149" s="33"/>
      <c r="V149" s="33"/>
      <c r="W149" s="33"/>
      <c r="X149" s="33"/>
      <c r="Y149" s="33"/>
      <c r="Z149" s="33"/>
      <c r="AA149" s="33"/>
      <c r="AB149" s="33"/>
      <c r="AC149" s="33"/>
      <c r="AD149" s="33"/>
      <c r="AE149" s="33"/>
      <c r="AR149" s="211" t="s">
        <v>204</v>
      </c>
      <c r="AT149" s="211" t="s">
        <v>162</v>
      </c>
      <c r="AU149" s="211" t="s">
        <v>84</v>
      </c>
      <c r="AY149" s="16" t="s">
        <v>161</v>
      </c>
      <c r="BE149" s="212">
        <f t="shared" si="14"/>
        <v>0</v>
      </c>
      <c r="BF149" s="212">
        <f t="shared" si="15"/>
        <v>0</v>
      </c>
      <c r="BG149" s="212">
        <f t="shared" si="16"/>
        <v>0</v>
      </c>
      <c r="BH149" s="212">
        <f t="shared" si="17"/>
        <v>0</v>
      </c>
      <c r="BI149" s="212">
        <f t="shared" si="18"/>
        <v>0</v>
      </c>
      <c r="BJ149" s="16" t="s">
        <v>84</v>
      </c>
      <c r="BK149" s="212">
        <f t="shared" si="19"/>
        <v>0</v>
      </c>
      <c r="BL149" s="16" t="s">
        <v>204</v>
      </c>
      <c r="BM149" s="211" t="s">
        <v>1384</v>
      </c>
    </row>
    <row r="150" spans="2:63" s="11" customFormat="1" ht="25.95" customHeight="1">
      <c r="B150" s="186"/>
      <c r="C150" s="187"/>
      <c r="D150" s="188" t="s">
        <v>76</v>
      </c>
      <c r="E150" s="189" t="s">
        <v>1385</v>
      </c>
      <c r="F150" s="189" t="s">
        <v>305</v>
      </c>
      <c r="G150" s="187"/>
      <c r="H150" s="187"/>
      <c r="I150" s="190"/>
      <c r="J150" s="191">
        <f>BK150</f>
        <v>0</v>
      </c>
      <c r="K150" s="187"/>
      <c r="L150" s="192"/>
      <c r="M150" s="193"/>
      <c r="N150" s="194"/>
      <c r="O150" s="194"/>
      <c r="P150" s="195">
        <f>SUM(P151:P154)</f>
        <v>0</v>
      </c>
      <c r="Q150" s="194"/>
      <c r="R150" s="195">
        <f>SUM(R151:R154)</f>
        <v>0</v>
      </c>
      <c r="S150" s="194"/>
      <c r="T150" s="196">
        <f>SUM(T151:T154)</f>
        <v>0</v>
      </c>
      <c r="AR150" s="197" t="s">
        <v>86</v>
      </c>
      <c r="AT150" s="198" t="s">
        <v>76</v>
      </c>
      <c r="AU150" s="198" t="s">
        <v>77</v>
      </c>
      <c r="AY150" s="197" t="s">
        <v>161</v>
      </c>
      <c r="BK150" s="199">
        <f>SUM(BK151:BK154)</f>
        <v>0</v>
      </c>
    </row>
    <row r="151" spans="1:65" s="2" customFormat="1" ht="16.5" customHeight="1">
      <c r="A151" s="33"/>
      <c r="B151" s="34"/>
      <c r="C151" s="200" t="s">
        <v>440</v>
      </c>
      <c r="D151" s="200" t="s">
        <v>162</v>
      </c>
      <c r="E151" s="201" t="s">
        <v>889</v>
      </c>
      <c r="F151" s="202" t="s">
        <v>1386</v>
      </c>
      <c r="G151" s="203" t="s">
        <v>415</v>
      </c>
      <c r="H151" s="204">
        <v>1</v>
      </c>
      <c r="I151" s="205"/>
      <c r="J151" s="206">
        <f>ROUND(I151*H151,2)</f>
        <v>0</v>
      </c>
      <c r="K151" s="202" t="s">
        <v>1302</v>
      </c>
      <c r="L151" s="38"/>
      <c r="M151" s="207" t="s">
        <v>1</v>
      </c>
      <c r="N151" s="208" t="s">
        <v>42</v>
      </c>
      <c r="O151" s="70"/>
      <c r="P151" s="209">
        <f>O151*H151</f>
        <v>0</v>
      </c>
      <c r="Q151" s="209">
        <v>0</v>
      </c>
      <c r="R151" s="209">
        <f>Q151*H151</f>
        <v>0</v>
      </c>
      <c r="S151" s="209">
        <v>0</v>
      </c>
      <c r="T151" s="210">
        <f>S151*H151</f>
        <v>0</v>
      </c>
      <c r="U151" s="33"/>
      <c r="V151" s="33"/>
      <c r="W151" s="33"/>
      <c r="X151" s="33"/>
      <c r="Y151" s="33"/>
      <c r="Z151" s="33"/>
      <c r="AA151" s="33"/>
      <c r="AB151" s="33"/>
      <c r="AC151" s="33"/>
      <c r="AD151" s="33"/>
      <c r="AE151" s="33"/>
      <c r="AR151" s="211" t="s">
        <v>204</v>
      </c>
      <c r="AT151" s="211" t="s">
        <v>162</v>
      </c>
      <c r="AU151" s="211" t="s">
        <v>84</v>
      </c>
      <c r="AY151" s="16" t="s">
        <v>161</v>
      </c>
      <c r="BE151" s="212">
        <f>IF(N151="základní",J151,0)</f>
        <v>0</v>
      </c>
      <c r="BF151" s="212">
        <f>IF(N151="snížená",J151,0)</f>
        <v>0</v>
      </c>
      <c r="BG151" s="212">
        <f>IF(N151="zákl. přenesená",J151,0)</f>
        <v>0</v>
      </c>
      <c r="BH151" s="212">
        <f>IF(N151="sníž. přenesená",J151,0)</f>
        <v>0</v>
      </c>
      <c r="BI151" s="212">
        <f>IF(N151="nulová",J151,0)</f>
        <v>0</v>
      </c>
      <c r="BJ151" s="16" t="s">
        <v>84</v>
      </c>
      <c r="BK151" s="212">
        <f>ROUND(I151*H151,2)</f>
        <v>0</v>
      </c>
      <c r="BL151" s="16" t="s">
        <v>204</v>
      </c>
      <c r="BM151" s="211" t="s">
        <v>1387</v>
      </c>
    </row>
    <row r="152" spans="1:65" s="2" customFormat="1" ht="16.5" customHeight="1">
      <c r="A152" s="33"/>
      <c r="B152" s="34"/>
      <c r="C152" s="200" t="s">
        <v>444</v>
      </c>
      <c r="D152" s="200" t="s">
        <v>162</v>
      </c>
      <c r="E152" s="201" t="s">
        <v>892</v>
      </c>
      <c r="F152" s="202" t="s">
        <v>1388</v>
      </c>
      <c r="G152" s="203" t="s">
        <v>415</v>
      </c>
      <c r="H152" s="204">
        <v>1</v>
      </c>
      <c r="I152" s="205"/>
      <c r="J152" s="206">
        <f>ROUND(I152*H152,2)</f>
        <v>0</v>
      </c>
      <c r="K152" s="202" t="s">
        <v>1302</v>
      </c>
      <c r="L152" s="38"/>
      <c r="M152" s="207" t="s">
        <v>1</v>
      </c>
      <c r="N152" s="208" t="s">
        <v>42</v>
      </c>
      <c r="O152" s="70"/>
      <c r="P152" s="209">
        <f>O152*H152</f>
        <v>0</v>
      </c>
      <c r="Q152" s="209">
        <v>0</v>
      </c>
      <c r="R152" s="209">
        <f>Q152*H152</f>
        <v>0</v>
      </c>
      <c r="S152" s="209">
        <v>0</v>
      </c>
      <c r="T152" s="210">
        <f>S152*H152</f>
        <v>0</v>
      </c>
      <c r="U152" s="33"/>
      <c r="V152" s="33"/>
      <c r="W152" s="33"/>
      <c r="X152" s="33"/>
      <c r="Y152" s="33"/>
      <c r="Z152" s="33"/>
      <c r="AA152" s="33"/>
      <c r="AB152" s="33"/>
      <c r="AC152" s="33"/>
      <c r="AD152" s="33"/>
      <c r="AE152" s="33"/>
      <c r="AR152" s="211" t="s">
        <v>204</v>
      </c>
      <c r="AT152" s="211" t="s">
        <v>162</v>
      </c>
      <c r="AU152" s="211" t="s">
        <v>84</v>
      </c>
      <c r="AY152" s="16" t="s">
        <v>161</v>
      </c>
      <c r="BE152" s="212">
        <f>IF(N152="základní",J152,0)</f>
        <v>0</v>
      </c>
      <c r="BF152" s="212">
        <f>IF(N152="snížená",J152,0)</f>
        <v>0</v>
      </c>
      <c r="BG152" s="212">
        <f>IF(N152="zákl. přenesená",J152,0)</f>
        <v>0</v>
      </c>
      <c r="BH152" s="212">
        <f>IF(N152="sníž. přenesená",J152,0)</f>
        <v>0</v>
      </c>
      <c r="BI152" s="212">
        <f>IF(N152="nulová",J152,0)</f>
        <v>0</v>
      </c>
      <c r="BJ152" s="16" t="s">
        <v>84</v>
      </c>
      <c r="BK152" s="212">
        <f>ROUND(I152*H152,2)</f>
        <v>0</v>
      </c>
      <c r="BL152" s="16" t="s">
        <v>204</v>
      </c>
      <c r="BM152" s="211" t="s">
        <v>1389</v>
      </c>
    </row>
    <row r="153" spans="1:65" s="2" customFormat="1" ht="16.5" customHeight="1">
      <c r="A153" s="33"/>
      <c r="B153" s="34"/>
      <c r="C153" s="200" t="s">
        <v>452</v>
      </c>
      <c r="D153" s="200" t="s">
        <v>162</v>
      </c>
      <c r="E153" s="201" t="s">
        <v>895</v>
      </c>
      <c r="F153" s="202" t="s">
        <v>1390</v>
      </c>
      <c r="G153" s="203" t="s">
        <v>415</v>
      </c>
      <c r="H153" s="204">
        <v>1</v>
      </c>
      <c r="I153" s="205"/>
      <c r="J153" s="206">
        <f>ROUND(I153*H153,2)</f>
        <v>0</v>
      </c>
      <c r="K153" s="202" t="s">
        <v>1302</v>
      </c>
      <c r="L153" s="38"/>
      <c r="M153" s="207" t="s">
        <v>1</v>
      </c>
      <c r="N153" s="208" t="s">
        <v>42</v>
      </c>
      <c r="O153" s="70"/>
      <c r="P153" s="209">
        <f>O153*H153</f>
        <v>0</v>
      </c>
      <c r="Q153" s="209">
        <v>0</v>
      </c>
      <c r="R153" s="209">
        <f>Q153*H153</f>
        <v>0</v>
      </c>
      <c r="S153" s="209">
        <v>0</v>
      </c>
      <c r="T153" s="210">
        <f>S153*H153</f>
        <v>0</v>
      </c>
      <c r="U153" s="33"/>
      <c r="V153" s="33"/>
      <c r="W153" s="33"/>
      <c r="X153" s="33"/>
      <c r="Y153" s="33"/>
      <c r="Z153" s="33"/>
      <c r="AA153" s="33"/>
      <c r="AB153" s="33"/>
      <c r="AC153" s="33"/>
      <c r="AD153" s="33"/>
      <c r="AE153" s="33"/>
      <c r="AR153" s="211" t="s">
        <v>204</v>
      </c>
      <c r="AT153" s="211" t="s">
        <v>162</v>
      </c>
      <c r="AU153" s="211" t="s">
        <v>84</v>
      </c>
      <c r="AY153" s="16" t="s">
        <v>161</v>
      </c>
      <c r="BE153" s="212">
        <f>IF(N153="základní",J153,0)</f>
        <v>0</v>
      </c>
      <c r="BF153" s="212">
        <f>IF(N153="snížená",J153,0)</f>
        <v>0</v>
      </c>
      <c r="BG153" s="212">
        <f>IF(N153="zákl. přenesená",J153,0)</f>
        <v>0</v>
      </c>
      <c r="BH153" s="212">
        <f>IF(N153="sníž. přenesená",J153,0)</f>
        <v>0</v>
      </c>
      <c r="BI153" s="212">
        <f>IF(N153="nulová",J153,0)</f>
        <v>0</v>
      </c>
      <c r="BJ153" s="16" t="s">
        <v>84</v>
      </c>
      <c r="BK153" s="212">
        <f>ROUND(I153*H153,2)</f>
        <v>0</v>
      </c>
      <c r="BL153" s="16" t="s">
        <v>204</v>
      </c>
      <c r="BM153" s="211" t="s">
        <v>1391</v>
      </c>
    </row>
    <row r="154" spans="1:65" s="2" customFormat="1" ht="16.5" customHeight="1">
      <c r="A154" s="33"/>
      <c r="B154" s="34"/>
      <c r="C154" s="200" t="s">
        <v>456</v>
      </c>
      <c r="D154" s="200" t="s">
        <v>162</v>
      </c>
      <c r="E154" s="201" t="s">
        <v>898</v>
      </c>
      <c r="F154" s="202" t="s">
        <v>1392</v>
      </c>
      <c r="G154" s="203" t="s">
        <v>415</v>
      </c>
      <c r="H154" s="204">
        <v>1</v>
      </c>
      <c r="I154" s="205"/>
      <c r="J154" s="206">
        <f>ROUND(I154*H154,2)</f>
        <v>0</v>
      </c>
      <c r="K154" s="202" t="s">
        <v>1302</v>
      </c>
      <c r="L154" s="38"/>
      <c r="M154" s="246" t="s">
        <v>1</v>
      </c>
      <c r="N154" s="247" t="s">
        <v>42</v>
      </c>
      <c r="O154" s="248"/>
      <c r="P154" s="249">
        <f>O154*H154</f>
        <v>0</v>
      </c>
      <c r="Q154" s="249">
        <v>0</v>
      </c>
      <c r="R154" s="249">
        <f>Q154*H154</f>
        <v>0</v>
      </c>
      <c r="S154" s="249">
        <v>0</v>
      </c>
      <c r="T154" s="250">
        <f>S154*H154</f>
        <v>0</v>
      </c>
      <c r="U154" s="33"/>
      <c r="V154" s="33"/>
      <c r="W154" s="33"/>
      <c r="X154" s="33"/>
      <c r="Y154" s="33"/>
      <c r="Z154" s="33"/>
      <c r="AA154" s="33"/>
      <c r="AB154" s="33"/>
      <c r="AC154" s="33"/>
      <c r="AD154" s="33"/>
      <c r="AE154" s="33"/>
      <c r="AR154" s="211" t="s">
        <v>204</v>
      </c>
      <c r="AT154" s="211" t="s">
        <v>162</v>
      </c>
      <c r="AU154" s="211" t="s">
        <v>84</v>
      </c>
      <c r="AY154" s="16" t="s">
        <v>161</v>
      </c>
      <c r="BE154" s="212">
        <f>IF(N154="základní",J154,0)</f>
        <v>0</v>
      </c>
      <c r="BF154" s="212">
        <f>IF(N154="snížená",J154,0)</f>
        <v>0</v>
      </c>
      <c r="BG154" s="212">
        <f>IF(N154="zákl. přenesená",J154,0)</f>
        <v>0</v>
      </c>
      <c r="BH154" s="212">
        <f>IF(N154="sníž. přenesená",J154,0)</f>
        <v>0</v>
      </c>
      <c r="BI154" s="212">
        <f>IF(N154="nulová",J154,0)</f>
        <v>0</v>
      </c>
      <c r="BJ154" s="16" t="s">
        <v>84</v>
      </c>
      <c r="BK154" s="212">
        <f>ROUND(I154*H154,2)</f>
        <v>0</v>
      </c>
      <c r="BL154" s="16" t="s">
        <v>204</v>
      </c>
      <c r="BM154" s="211" t="s">
        <v>1393</v>
      </c>
    </row>
    <row r="155" spans="1:31" s="2" customFormat="1" ht="6.9" customHeight="1">
      <c r="A155" s="33"/>
      <c r="B155" s="53"/>
      <c r="C155" s="54"/>
      <c r="D155" s="54"/>
      <c r="E155" s="54"/>
      <c r="F155" s="54"/>
      <c r="G155" s="54"/>
      <c r="H155" s="54"/>
      <c r="I155" s="158"/>
      <c r="J155" s="54"/>
      <c r="K155" s="54"/>
      <c r="L155" s="38"/>
      <c r="M155" s="33"/>
      <c r="O155" s="33"/>
      <c r="P155" s="33"/>
      <c r="Q155" s="33"/>
      <c r="R155" s="33"/>
      <c r="S155" s="33"/>
      <c r="T155" s="33"/>
      <c r="U155" s="33"/>
      <c r="V155" s="33"/>
      <c r="W155" s="33"/>
      <c r="X155" s="33"/>
      <c r="Y155" s="33"/>
      <c r="Z155" s="33"/>
      <c r="AA155" s="33"/>
      <c r="AB155" s="33"/>
      <c r="AC155" s="33"/>
      <c r="AD155" s="33"/>
      <c r="AE155" s="33"/>
    </row>
  </sheetData>
  <sheetProtection algorithmName="SHA-512" hashValue="+K/CR1FpDmHvN74e700AVgNP+mlPvJk6Xl/Ml8TTgoUd8DPLpJnlB+vu2XV/i3RsXSsfnEbnEG6B7vQIVqQPvg==" saltValue="QtJbvQzkqpplxPMsqvmJpVkq0dv/SU2O8YwfhQTrXQSGmILZwqf8C1XYJcjYkqr5RaeDEpJul8E1uDjiaDDO8w==" spinCount="100000" sheet="1" objects="1" scenarios="1" formatColumns="0" formatRows="0" autoFilter="0"/>
  <autoFilter ref="C118:K154"/>
  <mergeCells count="9">
    <mergeCell ref="E87:H87"/>
    <mergeCell ref="E109:H109"/>
    <mergeCell ref="E111:H111"/>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2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109</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1394</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ROUND(J118,2)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ROUND((SUM(BE118:BE124)),2)</f>
        <v>0</v>
      </c>
      <c r="G33" s="33"/>
      <c r="H33" s="33"/>
      <c r="I33" s="137">
        <v>0.21</v>
      </c>
      <c r="J33" s="136">
        <f>ROUND(((SUM(BE118:BE124))*I33),2)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ROUND((SUM(BF118:BF124)),2)</f>
        <v>0</v>
      </c>
      <c r="G34" s="33"/>
      <c r="H34" s="33"/>
      <c r="I34" s="137">
        <v>0.15</v>
      </c>
      <c r="J34" s="136">
        <f>ROUND(((SUM(BF118:BF124))*I34),2)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ROUND((SUM(BG118:BG124)),2)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ROUND((SUM(BH118:BH124)),2)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ROUND((SUM(BI118:BI124)),2)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105 - Odvod tepla a kouře</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J118</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318</v>
      </c>
      <c r="E97" s="170"/>
      <c r="F97" s="170"/>
      <c r="G97" s="170"/>
      <c r="H97" s="170"/>
      <c r="I97" s="171"/>
      <c r="J97" s="172">
        <f>J119</f>
        <v>0</v>
      </c>
      <c r="K97" s="168"/>
      <c r="L97" s="173"/>
    </row>
    <row r="98" spans="2:12" s="9" customFormat="1" ht="24.9" customHeight="1">
      <c r="B98" s="167"/>
      <c r="C98" s="168"/>
      <c r="D98" s="169" t="s">
        <v>143</v>
      </c>
      <c r="E98" s="170"/>
      <c r="F98" s="170"/>
      <c r="G98" s="170"/>
      <c r="H98" s="170"/>
      <c r="I98" s="171"/>
      <c r="J98" s="172">
        <f>J122</f>
        <v>0</v>
      </c>
      <c r="K98" s="168"/>
      <c r="L98" s="173"/>
    </row>
    <row r="99" spans="1:31" s="2" customFormat="1" ht="21.75" customHeight="1">
      <c r="A99" s="33"/>
      <c r="B99" s="34"/>
      <c r="C99" s="35"/>
      <c r="D99" s="35"/>
      <c r="E99" s="35"/>
      <c r="F99" s="35"/>
      <c r="G99" s="35"/>
      <c r="H99" s="35"/>
      <c r="I99" s="122"/>
      <c r="J99" s="35"/>
      <c r="K99" s="35"/>
      <c r="L99" s="50"/>
      <c r="S99" s="33"/>
      <c r="T99" s="33"/>
      <c r="U99" s="33"/>
      <c r="V99" s="33"/>
      <c r="W99" s="33"/>
      <c r="X99" s="33"/>
      <c r="Y99" s="33"/>
      <c r="Z99" s="33"/>
      <c r="AA99" s="33"/>
      <c r="AB99" s="33"/>
      <c r="AC99" s="33"/>
      <c r="AD99" s="33"/>
      <c r="AE99" s="33"/>
    </row>
    <row r="100" spans="1:31" s="2" customFormat="1" ht="6.9" customHeight="1">
      <c r="A100" s="33"/>
      <c r="B100" s="53"/>
      <c r="C100" s="54"/>
      <c r="D100" s="54"/>
      <c r="E100" s="54"/>
      <c r="F100" s="54"/>
      <c r="G100" s="54"/>
      <c r="H100" s="54"/>
      <c r="I100" s="158"/>
      <c r="J100" s="54"/>
      <c r="K100" s="54"/>
      <c r="L100" s="50"/>
      <c r="S100" s="33"/>
      <c r="T100" s="33"/>
      <c r="U100" s="33"/>
      <c r="V100" s="33"/>
      <c r="W100" s="33"/>
      <c r="X100" s="33"/>
      <c r="Y100" s="33"/>
      <c r="Z100" s="33"/>
      <c r="AA100" s="33"/>
      <c r="AB100" s="33"/>
      <c r="AC100" s="33"/>
      <c r="AD100" s="33"/>
      <c r="AE100" s="33"/>
    </row>
    <row r="104" spans="1:31" s="2" customFormat="1" ht="6.9" customHeight="1">
      <c r="A104" s="33"/>
      <c r="B104" s="55"/>
      <c r="C104" s="56"/>
      <c r="D104" s="56"/>
      <c r="E104" s="56"/>
      <c r="F104" s="56"/>
      <c r="G104" s="56"/>
      <c r="H104" s="56"/>
      <c r="I104" s="161"/>
      <c r="J104" s="56"/>
      <c r="K104" s="56"/>
      <c r="L104" s="50"/>
      <c r="S104" s="33"/>
      <c r="T104" s="33"/>
      <c r="U104" s="33"/>
      <c r="V104" s="33"/>
      <c r="W104" s="33"/>
      <c r="X104" s="33"/>
      <c r="Y104" s="33"/>
      <c r="Z104" s="33"/>
      <c r="AA104" s="33"/>
      <c r="AB104" s="33"/>
      <c r="AC104" s="33"/>
      <c r="AD104" s="33"/>
      <c r="AE104" s="33"/>
    </row>
    <row r="105" spans="1:31" s="2" customFormat="1" ht="24.9" customHeight="1">
      <c r="A105" s="33"/>
      <c r="B105" s="34"/>
      <c r="C105" s="22" t="s">
        <v>146</v>
      </c>
      <c r="D105" s="35"/>
      <c r="E105" s="35"/>
      <c r="F105" s="35"/>
      <c r="G105" s="35"/>
      <c r="H105" s="35"/>
      <c r="I105" s="122"/>
      <c r="J105" s="35"/>
      <c r="K105" s="35"/>
      <c r="L105" s="50"/>
      <c r="S105" s="33"/>
      <c r="T105" s="33"/>
      <c r="U105" s="33"/>
      <c r="V105" s="33"/>
      <c r="W105" s="33"/>
      <c r="X105" s="33"/>
      <c r="Y105" s="33"/>
      <c r="Z105" s="33"/>
      <c r="AA105" s="33"/>
      <c r="AB105" s="33"/>
      <c r="AC105" s="33"/>
      <c r="AD105" s="33"/>
      <c r="AE105" s="33"/>
    </row>
    <row r="106" spans="1:31" s="2" customFormat="1" ht="6.9" customHeight="1">
      <c r="A106" s="33"/>
      <c r="B106" s="34"/>
      <c r="C106" s="35"/>
      <c r="D106" s="35"/>
      <c r="E106" s="35"/>
      <c r="F106" s="35"/>
      <c r="G106" s="35"/>
      <c r="H106" s="35"/>
      <c r="I106" s="122"/>
      <c r="J106" s="35"/>
      <c r="K106" s="35"/>
      <c r="L106" s="50"/>
      <c r="S106" s="33"/>
      <c r="T106" s="33"/>
      <c r="U106" s="33"/>
      <c r="V106" s="33"/>
      <c r="W106" s="33"/>
      <c r="X106" s="33"/>
      <c r="Y106" s="33"/>
      <c r="Z106" s="33"/>
      <c r="AA106" s="33"/>
      <c r="AB106" s="33"/>
      <c r="AC106" s="33"/>
      <c r="AD106" s="33"/>
      <c r="AE106" s="33"/>
    </row>
    <row r="107" spans="1:31" s="2" customFormat="1" ht="12" customHeight="1">
      <c r="A107" s="33"/>
      <c r="B107" s="34"/>
      <c r="C107" s="28" t="s">
        <v>17</v>
      </c>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16.5" customHeight="1">
      <c r="A108" s="33"/>
      <c r="B108" s="34"/>
      <c r="C108" s="35"/>
      <c r="D108" s="35"/>
      <c r="E108" s="317" t="str">
        <f>E7</f>
        <v>REKONSTRUKCE STŘECHY ZIMNÍHO STADIONU V NOVÉM JIČÍNĚ</v>
      </c>
      <c r="F108" s="318"/>
      <c r="G108" s="318"/>
      <c r="H108" s="318"/>
      <c r="I108" s="122"/>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127</v>
      </c>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00" t="str">
        <f>E9</f>
        <v>105 - Odvod tepla a kouře</v>
      </c>
      <c r="F110" s="316"/>
      <c r="G110" s="316"/>
      <c r="H110" s="316"/>
      <c r="I110" s="122"/>
      <c r="J110" s="35"/>
      <c r="K110" s="35"/>
      <c r="L110" s="50"/>
      <c r="S110" s="33"/>
      <c r="T110" s="33"/>
      <c r="U110" s="33"/>
      <c r="V110" s="33"/>
      <c r="W110" s="33"/>
      <c r="X110" s="33"/>
      <c r="Y110" s="33"/>
      <c r="Z110" s="33"/>
      <c r="AA110" s="33"/>
      <c r="AB110" s="33"/>
      <c r="AC110" s="33"/>
      <c r="AD110" s="33"/>
      <c r="AE110" s="33"/>
    </row>
    <row r="111" spans="1:31" s="2" customFormat="1" ht="6.9" customHeight="1">
      <c r="A111" s="33"/>
      <c r="B111" s="34"/>
      <c r="C111" s="35"/>
      <c r="D111" s="35"/>
      <c r="E111" s="35"/>
      <c r="F111" s="35"/>
      <c r="G111" s="35"/>
      <c r="H111" s="35"/>
      <c r="I111" s="122"/>
      <c r="J111" s="35"/>
      <c r="K111" s="35"/>
      <c r="L111" s="50"/>
      <c r="S111" s="33"/>
      <c r="T111" s="33"/>
      <c r="U111" s="33"/>
      <c r="V111" s="33"/>
      <c r="W111" s="33"/>
      <c r="X111" s="33"/>
      <c r="Y111" s="33"/>
      <c r="Z111" s="33"/>
      <c r="AA111" s="33"/>
      <c r="AB111" s="33"/>
      <c r="AC111" s="33"/>
      <c r="AD111" s="33"/>
      <c r="AE111" s="33"/>
    </row>
    <row r="112" spans="1:31" s="2" customFormat="1" ht="12" customHeight="1">
      <c r="A112" s="33"/>
      <c r="B112" s="34"/>
      <c r="C112" s="28" t="s">
        <v>21</v>
      </c>
      <c r="D112" s="35"/>
      <c r="E112" s="35"/>
      <c r="F112" s="26" t="str">
        <f>F12</f>
        <v xml:space="preserve"> </v>
      </c>
      <c r="G112" s="35"/>
      <c r="H112" s="35"/>
      <c r="I112" s="123" t="s">
        <v>23</v>
      </c>
      <c r="J112" s="65" t="str">
        <f>IF(J12="","",J12)</f>
        <v>11. 9. 2019</v>
      </c>
      <c r="K112" s="35"/>
      <c r="L112" s="50"/>
      <c r="S112" s="33"/>
      <c r="T112" s="33"/>
      <c r="U112" s="33"/>
      <c r="V112" s="33"/>
      <c r="W112" s="33"/>
      <c r="X112" s="33"/>
      <c r="Y112" s="33"/>
      <c r="Z112" s="33"/>
      <c r="AA112" s="33"/>
      <c r="AB112" s="33"/>
      <c r="AC112" s="33"/>
      <c r="AD112" s="33"/>
      <c r="AE112" s="33"/>
    </row>
    <row r="113" spans="1:31" s="2" customFormat="1" ht="6.9" customHeight="1">
      <c r="A113" s="33"/>
      <c r="B113" s="34"/>
      <c r="C113" s="35"/>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15.15" customHeight="1">
      <c r="A114" s="33"/>
      <c r="B114" s="34"/>
      <c r="C114" s="28" t="s">
        <v>25</v>
      </c>
      <c r="D114" s="35"/>
      <c r="E114" s="35"/>
      <c r="F114" s="26" t="str">
        <f>E15</f>
        <v>Město Nový Jičín</v>
      </c>
      <c r="G114" s="35"/>
      <c r="H114" s="35"/>
      <c r="I114" s="123" t="s">
        <v>31</v>
      </c>
      <c r="J114" s="31" t="str">
        <f>E21</f>
        <v>Technoprojekt, a.s.</v>
      </c>
      <c r="K114" s="35"/>
      <c r="L114" s="50"/>
      <c r="S114" s="33"/>
      <c r="T114" s="33"/>
      <c r="U114" s="33"/>
      <c r="V114" s="33"/>
      <c r="W114" s="33"/>
      <c r="X114" s="33"/>
      <c r="Y114" s="33"/>
      <c r="Z114" s="33"/>
      <c r="AA114" s="33"/>
      <c r="AB114" s="33"/>
      <c r="AC114" s="33"/>
      <c r="AD114" s="33"/>
      <c r="AE114" s="33"/>
    </row>
    <row r="115" spans="1:31" s="2" customFormat="1" ht="15.15" customHeight="1">
      <c r="A115" s="33"/>
      <c r="B115" s="34"/>
      <c r="C115" s="28" t="s">
        <v>29</v>
      </c>
      <c r="D115" s="35"/>
      <c r="E115" s="35"/>
      <c r="F115" s="26" t="str">
        <f>IF(E18="","",E18)</f>
        <v>Vyplň údaj</v>
      </c>
      <c r="G115" s="35"/>
      <c r="H115" s="35"/>
      <c r="I115" s="123" t="s">
        <v>34</v>
      </c>
      <c r="J115" s="31" t="str">
        <f>E24</f>
        <v xml:space="preserve"> </v>
      </c>
      <c r="K115" s="35"/>
      <c r="L115" s="50"/>
      <c r="S115" s="33"/>
      <c r="T115" s="33"/>
      <c r="U115" s="33"/>
      <c r="V115" s="33"/>
      <c r="W115" s="33"/>
      <c r="X115" s="33"/>
      <c r="Y115" s="33"/>
      <c r="Z115" s="33"/>
      <c r="AA115" s="33"/>
      <c r="AB115" s="33"/>
      <c r="AC115" s="33"/>
      <c r="AD115" s="33"/>
      <c r="AE115" s="33"/>
    </row>
    <row r="116" spans="1:31" s="2" customFormat="1" ht="10.35" customHeight="1">
      <c r="A116" s="33"/>
      <c r="B116" s="34"/>
      <c r="C116" s="35"/>
      <c r="D116" s="35"/>
      <c r="E116" s="35"/>
      <c r="F116" s="35"/>
      <c r="G116" s="35"/>
      <c r="H116" s="35"/>
      <c r="I116" s="122"/>
      <c r="J116" s="35"/>
      <c r="K116" s="35"/>
      <c r="L116" s="50"/>
      <c r="S116" s="33"/>
      <c r="T116" s="33"/>
      <c r="U116" s="33"/>
      <c r="V116" s="33"/>
      <c r="W116" s="33"/>
      <c r="X116" s="33"/>
      <c r="Y116" s="33"/>
      <c r="Z116" s="33"/>
      <c r="AA116" s="33"/>
      <c r="AB116" s="33"/>
      <c r="AC116" s="33"/>
      <c r="AD116" s="33"/>
      <c r="AE116" s="33"/>
    </row>
    <row r="117" spans="1:31" s="10" customFormat="1" ht="29.25" customHeight="1">
      <c r="A117" s="174"/>
      <c r="B117" s="175"/>
      <c r="C117" s="176" t="s">
        <v>147</v>
      </c>
      <c r="D117" s="177" t="s">
        <v>62</v>
      </c>
      <c r="E117" s="177" t="s">
        <v>58</v>
      </c>
      <c r="F117" s="177" t="s">
        <v>59</v>
      </c>
      <c r="G117" s="177" t="s">
        <v>148</v>
      </c>
      <c r="H117" s="177" t="s">
        <v>149</v>
      </c>
      <c r="I117" s="178" t="s">
        <v>150</v>
      </c>
      <c r="J117" s="177" t="s">
        <v>133</v>
      </c>
      <c r="K117" s="179" t="s">
        <v>151</v>
      </c>
      <c r="L117" s="180"/>
      <c r="M117" s="74" t="s">
        <v>1</v>
      </c>
      <c r="N117" s="75" t="s">
        <v>41</v>
      </c>
      <c r="O117" s="75" t="s">
        <v>152</v>
      </c>
      <c r="P117" s="75" t="s">
        <v>153</v>
      </c>
      <c r="Q117" s="75" t="s">
        <v>154</v>
      </c>
      <c r="R117" s="75" t="s">
        <v>155</v>
      </c>
      <c r="S117" s="75" t="s">
        <v>156</v>
      </c>
      <c r="T117" s="76" t="s">
        <v>157</v>
      </c>
      <c r="U117" s="174"/>
      <c r="V117" s="174"/>
      <c r="W117" s="174"/>
      <c r="X117" s="174"/>
      <c r="Y117" s="174"/>
      <c r="Z117" s="174"/>
      <c r="AA117" s="174"/>
      <c r="AB117" s="174"/>
      <c r="AC117" s="174"/>
      <c r="AD117" s="174"/>
      <c r="AE117" s="174"/>
    </row>
    <row r="118" spans="1:63" s="2" customFormat="1" ht="22.8" customHeight="1">
      <c r="A118" s="33"/>
      <c r="B118" s="34"/>
      <c r="C118" s="81" t="s">
        <v>158</v>
      </c>
      <c r="D118" s="35"/>
      <c r="E118" s="35"/>
      <c r="F118" s="35"/>
      <c r="G118" s="35"/>
      <c r="H118" s="35"/>
      <c r="I118" s="122"/>
      <c r="J118" s="181">
        <f>BK118</f>
        <v>0</v>
      </c>
      <c r="K118" s="35"/>
      <c r="L118" s="38"/>
      <c r="M118" s="77"/>
      <c r="N118" s="182"/>
      <c r="O118" s="78"/>
      <c r="P118" s="183">
        <f>P119+P122</f>
        <v>0</v>
      </c>
      <c r="Q118" s="78"/>
      <c r="R118" s="183">
        <f>R119+R122</f>
        <v>0.07</v>
      </c>
      <c r="S118" s="78"/>
      <c r="T118" s="184">
        <f>T119+T122</f>
        <v>0</v>
      </c>
      <c r="U118" s="33"/>
      <c r="V118" s="33"/>
      <c r="W118" s="33"/>
      <c r="X118" s="33"/>
      <c r="Y118" s="33"/>
      <c r="Z118" s="33"/>
      <c r="AA118" s="33"/>
      <c r="AB118" s="33"/>
      <c r="AC118" s="33"/>
      <c r="AD118" s="33"/>
      <c r="AE118" s="33"/>
      <c r="AT118" s="16" t="s">
        <v>76</v>
      </c>
      <c r="AU118" s="16" t="s">
        <v>135</v>
      </c>
      <c r="BK118" s="185">
        <f>BK119+BK122</f>
        <v>0</v>
      </c>
    </row>
    <row r="119" spans="2:63" s="11" customFormat="1" ht="25.95" customHeight="1">
      <c r="B119" s="186"/>
      <c r="C119" s="187"/>
      <c r="D119" s="188" t="s">
        <v>76</v>
      </c>
      <c r="E119" s="189" t="s">
        <v>420</v>
      </c>
      <c r="F119" s="189" t="s">
        <v>421</v>
      </c>
      <c r="G119" s="187"/>
      <c r="H119" s="187"/>
      <c r="I119" s="190"/>
      <c r="J119" s="191">
        <f>BK119</f>
        <v>0</v>
      </c>
      <c r="K119" s="187"/>
      <c r="L119" s="192"/>
      <c r="M119" s="193"/>
      <c r="N119" s="194"/>
      <c r="O119" s="194"/>
      <c r="P119" s="195">
        <f>SUM(P120:P121)</f>
        <v>0</v>
      </c>
      <c r="Q119" s="194"/>
      <c r="R119" s="195">
        <f>SUM(R120:R121)</f>
        <v>0</v>
      </c>
      <c r="S119" s="194"/>
      <c r="T119" s="196">
        <f>SUM(T120:T121)</f>
        <v>0</v>
      </c>
      <c r="AR119" s="197" t="s">
        <v>86</v>
      </c>
      <c r="AT119" s="198" t="s">
        <v>76</v>
      </c>
      <c r="AU119" s="198" t="s">
        <v>77</v>
      </c>
      <c r="AY119" s="197" t="s">
        <v>161</v>
      </c>
      <c r="BK119" s="199">
        <f>SUM(BK120:BK121)</f>
        <v>0</v>
      </c>
    </row>
    <row r="120" spans="1:65" s="2" customFormat="1" ht="24" customHeight="1">
      <c r="A120" s="33"/>
      <c r="B120" s="34"/>
      <c r="C120" s="200" t="s">
        <v>84</v>
      </c>
      <c r="D120" s="200" t="s">
        <v>162</v>
      </c>
      <c r="E120" s="201" t="s">
        <v>1395</v>
      </c>
      <c r="F120" s="202" t="s">
        <v>1396</v>
      </c>
      <c r="G120" s="203" t="s">
        <v>415</v>
      </c>
      <c r="H120" s="204">
        <v>12</v>
      </c>
      <c r="I120" s="205"/>
      <c r="J120" s="206">
        <f>ROUND(I120*H120,2)</f>
        <v>0</v>
      </c>
      <c r="K120" s="202" t="s">
        <v>220</v>
      </c>
      <c r="L120" s="38"/>
      <c r="M120" s="207" t="s">
        <v>1</v>
      </c>
      <c r="N120" s="208" t="s">
        <v>42</v>
      </c>
      <c r="O120" s="70"/>
      <c r="P120" s="209">
        <f>O120*H120</f>
        <v>0</v>
      </c>
      <c r="Q120" s="209">
        <v>0</v>
      </c>
      <c r="R120" s="209">
        <f>Q120*H120</f>
        <v>0</v>
      </c>
      <c r="S120" s="209">
        <v>0</v>
      </c>
      <c r="T120" s="210">
        <f>S120*H120</f>
        <v>0</v>
      </c>
      <c r="U120" s="33"/>
      <c r="V120" s="33"/>
      <c r="W120" s="33"/>
      <c r="X120" s="33"/>
      <c r="Y120" s="33"/>
      <c r="Z120" s="33"/>
      <c r="AA120" s="33"/>
      <c r="AB120" s="33"/>
      <c r="AC120" s="33"/>
      <c r="AD120" s="33"/>
      <c r="AE120" s="33"/>
      <c r="AR120" s="211" t="s">
        <v>204</v>
      </c>
      <c r="AT120" s="211" t="s">
        <v>162</v>
      </c>
      <c r="AU120" s="211" t="s">
        <v>84</v>
      </c>
      <c r="AY120" s="16" t="s">
        <v>161</v>
      </c>
      <c r="BE120" s="212">
        <f>IF(N120="základní",J120,0)</f>
        <v>0</v>
      </c>
      <c r="BF120" s="212">
        <f>IF(N120="snížená",J120,0)</f>
        <v>0</v>
      </c>
      <c r="BG120" s="212">
        <f>IF(N120="zákl. přenesená",J120,0)</f>
        <v>0</v>
      </c>
      <c r="BH120" s="212">
        <f>IF(N120="sníž. přenesená",J120,0)</f>
        <v>0</v>
      </c>
      <c r="BI120" s="212">
        <f>IF(N120="nulová",J120,0)</f>
        <v>0</v>
      </c>
      <c r="BJ120" s="16" t="s">
        <v>84</v>
      </c>
      <c r="BK120" s="212">
        <f>ROUND(I120*H120,2)</f>
        <v>0</v>
      </c>
      <c r="BL120" s="16" t="s">
        <v>204</v>
      </c>
      <c r="BM120" s="211" t="s">
        <v>1397</v>
      </c>
    </row>
    <row r="121" spans="1:47" s="2" customFormat="1" ht="19.2">
      <c r="A121" s="33"/>
      <c r="B121" s="34"/>
      <c r="C121" s="35"/>
      <c r="D121" s="215" t="s">
        <v>360</v>
      </c>
      <c r="E121" s="35"/>
      <c r="F121" s="261" t="s">
        <v>1398</v>
      </c>
      <c r="G121" s="35"/>
      <c r="H121" s="35"/>
      <c r="I121" s="122"/>
      <c r="J121" s="35"/>
      <c r="K121" s="35"/>
      <c r="L121" s="38"/>
      <c r="M121" s="262"/>
      <c r="N121" s="263"/>
      <c r="O121" s="70"/>
      <c r="P121" s="70"/>
      <c r="Q121" s="70"/>
      <c r="R121" s="70"/>
      <c r="S121" s="70"/>
      <c r="T121" s="71"/>
      <c r="U121" s="33"/>
      <c r="V121" s="33"/>
      <c r="W121" s="33"/>
      <c r="X121" s="33"/>
      <c r="Y121" s="33"/>
      <c r="Z121" s="33"/>
      <c r="AA121" s="33"/>
      <c r="AB121" s="33"/>
      <c r="AC121" s="33"/>
      <c r="AD121" s="33"/>
      <c r="AE121" s="33"/>
      <c r="AT121" s="16" t="s">
        <v>360</v>
      </c>
      <c r="AU121" s="16" t="s">
        <v>84</v>
      </c>
    </row>
    <row r="122" spans="2:63" s="11" customFormat="1" ht="25.95" customHeight="1">
      <c r="B122" s="186"/>
      <c r="C122" s="187"/>
      <c r="D122" s="188" t="s">
        <v>76</v>
      </c>
      <c r="E122" s="189" t="s">
        <v>281</v>
      </c>
      <c r="F122" s="189" t="s">
        <v>282</v>
      </c>
      <c r="G122" s="187"/>
      <c r="H122" s="187"/>
      <c r="I122" s="190"/>
      <c r="J122" s="191">
        <f>BK122</f>
        <v>0</v>
      </c>
      <c r="K122" s="187"/>
      <c r="L122" s="192"/>
      <c r="M122" s="193"/>
      <c r="N122" s="194"/>
      <c r="O122" s="194"/>
      <c r="P122" s="195">
        <f>SUM(P123:P124)</f>
        <v>0</v>
      </c>
      <c r="Q122" s="194"/>
      <c r="R122" s="195">
        <f>SUM(R123:R124)</f>
        <v>0.07</v>
      </c>
      <c r="S122" s="194"/>
      <c r="T122" s="196">
        <f>SUM(T123:T124)</f>
        <v>0</v>
      </c>
      <c r="AR122" s="197" t="s">
        <v>86</v>
      </c>
      <c r="AT122" s="198" t="s">
        <v>76</v>
      </c>
      <c r="AU122" s="198" t="s">
        <v>77</v>
      </c>
      <c r="AY122" s="197" t="s">
        <v>161</v>
      </c>
      <c r="BK122" s="199">
        <f>SUM(BK123:BK124)</f>
        <v>0</v>
      </c>
    </row>
    <row r="123" spans="1:65" s="2" customFormat="1" ht="16.5" customHeight="1">
      <c r="A123" s="33"/>
      <c r="B123" s="34"/>
      <c r="C123" s="200" t="s">
        <v>86</v>
      </c>
      <c r="D123" s="200" t="s">
        <v>162</v>
      </c>
      <c r="E123" s="201" t="s">
        <v>1399</v>
      </c>
      <c r="F123" s="202" t="s">
        <v>1400</v>
      </c>
      <c r="G123" s="203" t="s">
        <v>124</v>
      </c>
      <c r="H123" s="204">
        <v>70</v>
      </c>
      <c r="I123" s="205"/>
      <c r="J123" s="206">
        <f>ROUND(I123*H123,2)</f>
        <v>0</v>
      </c>
      <c r="K123" s="202" t="s">
        <v>166</v>
      </c>
      <c r="L123" s="38"/>
      <c r="M123" s="207" t="s">
        <v>1</v>
      </c>
      <c r="N123" s="208" t="s">
        <v>42</v>
      </c>
      <c r="O123" s="70"/>
      <c r="P123" s="209">
        <f>O123*H123</f>
        <v>0</v>
      </c>
      <c r="Q123" s="209">
        <v>0</v>
      </c>
      <c r="R123" s="209">
        <f>Q123*H123</f>
        <v>0</v>
      </c>
      <c r="S123" s="209">
        <v>0</v>
      </c>
      <c r="T123" s="210">
        <f>S123*H123</f>
        <v>0</v>
      </c>
      <c r="U123" s="33"/>
      <c r="V123" s="33"/>
      <c r="W123" s="33"/>
      <c r="X123" s="33"/>
      <c r="Y123" s="33"/>
      <c r="Z123" s="33"/>
      <c r="AA123" s="33"/>
      <c r="AB123" s="33"/>
      <c r="AC123" s="33"/>
      <c r="AD123" s="33"/>
      <c r="AE123" s="33"/>
      <c r="AR123" s="211" t="s">
        <v>204</v>
      </c>
      <c r="AT123" s="211" t="s">
        <v>162</v>
      </c>
      <c r="AU123" s="211" t="s">
        <v>84</v>
      </c>
      <c r="AY123" s="16" t="s">
        <v>161</v>
      </c>
      <c r="BE123" s="212">
        <f>IF(N123="základní",J123,0)</f>
        <v>0</v>
      </c>
      <c r="BF123" s="212">
        <f>IF(N123="snížená",J123,0)</f>
        <v>0</v>
      </c>
      <c r="BG123" s="212">
        <f>IF(N123="zákl. přenesená",J123,0)</f>
        <v>0</v>
      </c>
      <c r="BH123" s="212">
        <f>IF(N123="sníž. přenesená",J123,0)</f>
        <v>0</v>
      </c>
      <c r="BI123" s="212">
        <f>IF(N123="nulová",J123,0)</f>
        <v>0</v>
      </c>
      <c r="BJ123" s="16" t="s">
        <v>84</v>
      </c>
      <c r="BK123" s="212">
        <f>ROUND(I123*H123,2)</f>
        <v>0</v>
      </c>
      <c r="BL123" s="16" t="s">
        <v>204</v>
      </c>
      <c r="BM123" s="211" t="s">
        <v>1401</v>
      </c>
    </row>
    <row r="124" spans="1:65" s="2" customFormat="1" ht="16.5" customHeight="1">
      <c r="A124" s="33"/>
      <c r="B124" s="34"/>
      <c r="C124" s="251" t="s">
        <v>177</v>
      </c>
      <c r="D124" s="251" t="s">
        <v>324</v>
      </c>
      <c r="E124" s="252" t="s">
        <v>1402</v>
      </c>
      <c r="F124" s="253" t="s">
        <v>1403</v>
      </c>
      <c r="G124" s="254" t="s">
        <v>124</v>
      </c>
      <c r="H124" s="255">
        <v>70</v>
      </c>
      <c r="I124" s="256"/>
      <c r="J124" s="257">
        <f>ROUND(I124*H124,2)</f>
        <v>0</v>
      </c>
      <c r="K124" s="253" t="s">
        <v>166</v>
      </c>
      <c r="L124" s="258"/>
      <c r="M124" s="265" t="s">
        <v>1</v>
      </c>
      <c r="N124" s="266" t="s">
        <v>42</v>
      </c>
      <c r="O124" s="248"/>
      <c r="P124" s="249">
        <f>O124*H124</f>
        <v>0</v>
      </c>
      <c r="Q124" s="249">
        <v>0.001</v>
      </c>
      <c r="R124" s="249">
        <f>Q124*H124</f>
        <v>0.07</v>
      </c>
      <c r="S124" s="249">
        <v>0</v>
      </c>
      <c r="T124" s="250">
        <f>S124*H124</f>
        <v>0</v>
      </c>
      <c r="U124" s="33"/>
      <c r="V124" s="33"/>
      <c r="W124" s="33"/>
      <c r="X124" s="33"/>
      <c r="Y124" s="33"/>
      <c r="Z124" s="33"/>
      <c r="AA124" s="33"/>
      <c r="AB124" s="33"/>
      <c r="AC124" s="33"/>
      <c r="AD124" s="33"/>
      <c r="AE124" s="33"/>
      <c r="AR124" s="211" t="s">
        <v>350</v>
      </c>
      <c r="AT124" s="211" t="s">
        <v>324</v>
      </c>
      <c r="AU124" s="211" t="s">
        <v>84</v>
      </c>
      <c r="AY124" s="16" t="s">
        <v>161</v>
      </c>
      <c r="BE124" s="212">
        <f>IF(N124="základní",J124,0)</f>
        <v>0</v>
      </c>
      <c r="BF124" s="212">
        <f>IF(N124="snížená",J124,0)</f>
        <v>0</v>
      </c>
      <c r="BG124" s="212">
        <f>IF(N124="zákl. přenesená",J124,0)</f>
        <v>0</v>
      </c>
      <c r="BH124" s="212">
        <f>IF(N124="sníž. přenesená",J124,0)</f>
        <v>0</v>
      </c>
      <c r="BI124" s="212">
        <f>IF(N124="nulová",J124,0)</f>
        <v>0</v>
      </c>
      <c r="BJ124" s="16" t="s">
        <v>84</v>
      </c>
      <c r="BK124" s="212">
        <f>ROUND(I124*H124,2)</f>
        <v>0</v>
      </c>
      <c r="BL124" s="16" t="s">
        <v>204</v>
      </c>
      <c r="BM124" s="211" t="s">
        <v>1404</v>
      </c>
    </row>
    <row r="125" spans="1:31" s="2" customFormat="1" ht="6.9" customHeight="1">
      <c r="A125" s="33"/>
      <c r="B125" s="53"/>
      <c r="C125" s="54"/>
      <c r="D125" s="54"/>
      <c r="E125" s="54"/>
      <c r="F125" s="54"/>
      <c r="G125" s="54"/>
      <c r="H125" s="54"/>
      <c r="I125" s="158"/>
      <c r="J125" s="54"/>
      <c r="K125" s="54"/>
      <c r="L125" s="38"/>
      <c r="M125" s="33"/>
      <c r="O125" s="33"/>
      <c r="P125" s="33"/>
      <c r="Q125" s="33"/>
      <c r="R125" s="33"/>
      <c r="S125" s="33"/>
      <c r="T125" s="33"/>
      <c r="U125" s="33"/>
      <c r="V125" s="33"/>
      <c r="W125" s="33"/>
      <c r="X125" s="33"/>
      <c r="Y125" s="33"/>
      <c r="Z125" s="33"/>
      <c r="AA125" s="33"/>
      <c r="AB125" s="33"/>
      <c r="AC125" s="33"/>
      <c r="AD125" s="33"/>
      <c r="AE125" s="33"/>
    </row>
  </sheetData>
  <sheetProtection algorithmName="SHA-512" hashValue="xzz3j49OufaY1UourJLSMGKZTs9devWZggbBYAG3ocO+te7rlruRcTuJH1vRokET0jYD9PSka+s5aZoPpYiUPA==" saltValue="gUJ5A4zVEAxw9KIQbUfYe9eqTmZhSrLkdkhYm52P0Qu/YXLzuWVm+Qetom4cVcjNyAcVUKwRaOaWO4SNXsigFw==" spinCount="100000" sheet="1" objects="1" scenarios="1" formatColumns="0" formatRows="0" autoFilter="0"/>
  <autoFilter ref="C117:K124"/>
  <mergeCells count="9">
    <mergeCell ref="E87:H87"/>
    <mergeCell ref="E108:H108"/>
    <mergeCell ref="E110:H110"/>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17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1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 customHeight="1">
      <c r="I2" s="114"/>
      <c r="L2" s="291"/>
      <c r="M2" s="291"/>
      <c r="N2" s="291"/>
      <c r="O2" s="291"/>
      <c r="P2" s="291"/>
      <c r="Q2" s="291"/>
      <c r="R2" s="291"/>
      <c r="S2" s="291"/>
      <c r="T2" s="291"/>
      <c r="U2" s="291"/>
      <c r="V2" s="291"/>
      <c r="AT2" s="16" t="s">
        <v>112</v>
      </c>
    </row>
    <row r="3" spans="2:46" s="1" customFormat="1" ht="6.9" customHeight="1">
      <c r="B3" s="116"/>
      <c r="C3" s="117"/>
      <c r="D3" s="117"/>
      <c r="E3" s="117"/>
      <c r="F3" s="117"/>
      <c r="G3" s="117"/>
      <c r="H3" s="117"/>
      <c r="I3" s="118"/>
      <c r="J3" s="117"/>
      <c r="K3" s="117"/>
      <c r="L3" s="19"/>
      <c r="AT3" s="16" t="s">
        <v>86</v>
      </c>
    </row>
    <row r="4" spans="2:46" s="1" customFormat="1" ht="24.9" customHeight="1">
      <c r="B4" s="19"/>
      <c r="D4" s="119" t="s">
        <v>126</v>
      </c>
      <c r="I4" s="114"/>
      <c r="L4" s="19"/>
      <c r="M4" s="120" t="s">
        <v>10</v>
      </c>
      <c r="AT4" s="16" t="s">
        <v>4</v>
      </c>
    </row>
    <row r="5" spans="2:12" s="1" customFormat="1" ht="6.9" customHeight="1">
      <c r="B5" s="19"/>
      <c r="I5" s="114"/>
      <c r="L5" s="19"/>
    </row>
    <row r="6" spans="2:12" s="1" customFormat="1" ht="12" customHeight="1">
      <c r="B6" s="19"/>
      <c r="D6" s="121" t="s">
        <v>17</v>
      </c>
      <c r="I6" s="114"/>
      <c r="L6" s="19"/>
    </row>
    <row r="7" spans="2:12" s="1" customFormat="1" ht="16.5" customHeight="1">
      <c r="B7" s="19"/>
      <c r="E7" s="319" t="str">
        <f>'Rekapitulace stavby'!K6</f>
        <v>REKONSTRUKCE STŘECHY ZIMNÍHO STADIONU V NOVÉM JIČÍNĚ</v>
      </c>
      <c r="F7" s="320"/>
      <c r="G7" s="320"/>
      <c r="H7" s="320"/>
      <c r="I7" s="114"/>
      <c r="L7" s="19"/>
    </row>
    <row r="8" spans="1:31" s="2" customFormat="1" ht="12" customHeight="1">
      <c r="A8" s="33"/>
      <c r="B8" s="38"/>
      <c r="C8" s="33"/>
      <c r="D8" s="121" t="s">
        <v>127</v>
      </c>
      <c r="E8" s="33"/>
      <c r="F8" s="33"/>
      <c r="G8" s="33"/>
      <c r="H8" s="33"/>
      <c r="I8" s="122"/>
      <c r="J8" s="33"/>
      <c r="K8" s="33"/>
      <c r="L8" s="50"/>
      <c r="S8" s="33"/>
      <c r="T8" s="33"/>
      <c r="U8" s="33"/>
      <c r="V8" s="33"/>
      <c r="W8" s="33"/>
      <c r="X8" s="33"/>
      <c r="Y8" s="33"/>
      <c r="Z8" s="33"/>
      <c r="AA8" s="33"/>
      <c r="AB8" s="33"/>
      <c r="AC8" s="33"/>
      <c r="AD8" s="33"/>
      <c r="AE8" s="33"/>
    </row>
    <row r="9" spans="1:31" s="2" customFormat="1" ht="16.5" customHeight="1">
      <c r="A9" s="33"/>
      <c r="B9" s="38"/>
      <c r="C9" s="33"/>
      <c r="D9" s="33"/>
      <c r="E9" s="322" t="s">
        <v>1405</v>
      </c>
      <c r="F9" s="321"/>
      <c r="G9" s="321"/>
      <c r="H9" s="321"/>
      <c r="I9" s="122"/>
      <c r="J9" s="33"/>
      <c r="K9" s="33"/>
      <c r="L9" s="50"/>
      <c r="S9" s="33"/>
      <c r="T9" s="33"/>
      <c r="U9" s="33"/>
      <c r="V9" s="33"/>
      <c r="W9" s="33"/>
      <c r="X9" s="33"/>
      <c r="Y9" s="33"/>
      <c r="Z9" s="33"/>
      <c r="AA9" s="33"/>
      <c r="AB9" s="33"/>
      <c r="AC9" s="33"/>
      <c r="AD9" s="33"/>
      <c r="AE9" s="33"/>
    </row>
    <row r="10" spans="1:31" s="2" customFormat="1" ht="12">
      <c r="A10" s="33"/>
      <c r="B10" s="38"/>
      <c r="C10" s="33"/>
      <c r="D10" s="33"/>
      <c r="E10" s="33"/>
      <c r="F10" s="33"/>
      <c r="G10" s="33"/>
      <c r="H10" s="33"/>
      <c r="I10" s="122"/>
      <c r="J10" s="33"/>
      <c r="K10" s="33"/>
      <c r="L10" s="50"/>
      <c r="S10" s="33"/>
      <c r="T10" s="33"/>
      <c r="U10" s="33"/>
      <c r="V10" s="33"/>
      <c r="W10" s="33"/>
      <c r="X10" s="33"/>
      <c r="Y10" s="33"/>
      <c r="Z10" s="33"/>
      <c r="AA10" s="33"/>
      <c r="AB10" s="33"/>
      <c r="AC10" s="33"/>
      <c r="AD10" s="33"/>
      <c r="AE10" s="33"/>
    </row>
    <row r="11" spans="1:31" s="2" customFormat="1" ht="12" customHeight="1">
      <c r="A11" s="33"/>
      <c r="B11" s="38"/>
      <c r="C11" s="33"/>
      <c r="D11" s="121" t="s">
        <v>19</v>
      </c>
      <c r="E11" s="33"/>
      <c r="F11" s="109" t="s">
        <v>1</v>
      </c>
      <c r="G11" s="33"/>
      <c r="H11" s="33"/>
      <c r="I11" s="123" t="s">
        <v>20</v>
      </c>
      <c r="J11" s="109" t="s">
        <v>1</v>
      </c>
      <c r="K11" s="33"/>
      <c r="L11" s="50"/>
      <c r="S11" s="33"/>
      <c r="T11" s="33"/>
      <c r="U11" s="33"/>
      <c r="V11" s="33"/>
      <c r="W11" s="33"/>
      <c r="X11" s="33"/>
      <c r="Y11" s="33"/>
      <c r="Z11" s="33"/>
      <c r="AA11" s="33"/>
      <c r="AB11" s="33"/>
      <c r="AC11" s="33"/>
      <c r="AD11" s="33"/>
      <c r="AE11" s="33"/>
    </row>
    <row r="12" spans="1:31" s="2" customFormat="1" ht="12" customHeight="1">
      <c r="A12" s="33"/>
      <c r="B12" s="38"/>
      <c r="C12" s="33"/>
      <c r="D12" s="121" t="s">
        <v>21</v>
      </c>
      <c r="E12" s="33"/>
      <c r="F12" s="109" t="s">
        <v>22</v>
      </c>
      <c r="G12" s="33"/>
      <c r="H12" s="33"/>
      <c r="I12" s="123" t="s">
        <v>23</v>
      </c>
      <c r="J12" s="124" t="str">
        <f>'Rekapitulace stavby'!AN8</f>
        <v>11. 9. 2019</v>
      </c>
      <c r="K12" s="33"/>
      <c r="L12" s="50"/>
      <c r="S12" s="33"/>
      <c r="T12" s="33"/>
      <c r="U12" s="33"/>
      <c r="V12" s="33"/>
      <c r="W12" s="33"/>
      <c r="X12" s="33"/>
      <c r="Y12" s="33"/>
      <c r="Z12" s="33"/>
      <c r="AA12" s="33"/>
      <c r="AB12" s="33"/>
      <c r="AC12" s="33"/>
      <c r="AD12" s="33"/>
      <c r="AE12" s="33"/>
    </row>
    <row r="13" spans="1:31" s="2" customFormat="1" ht="10.8" customHeight="1">
      <c r="A13" s="33"/>
      <c r="B13" s="38"/>
      <c r="C13" s="33"/>
      <c r="D13" s="33"/>
      <c r="E13" s="33"/>
      <c r="F13" s="33"/>
      <c r="G13" s="33"/>
      <c r="H13" s="33"/>
      <c r="I13" s="122"/>
      <c r="J13" s="33"/>
      <c r="K13" s="33"/>
      <c r="L13" s="50"/>
      <c r="S13" s="33"/>
      <c r="T13" s="33"/>
      <c r="U13" s="33"/>
      <c r="V13" s="33"/>
      <c r="W13" s="33"/>
      <c r="X13" s="33"/>
      <c r="Y13" s="33"/>
      <c r="Z13" s="33"/>
      <c r="AA13" s="33"/>
      <c r="AB13" s="33"/>
      <c r="AC13" s="33"/>
      <c r="AD13" s="33"/>
      <c r="AE13" s="33"/>
    </row>
    <row r="14" spans="1:31" s="2" customFormat="1" ht="12" customHeight="1">
      <c r="A14" s="33"/>
      <c r="B14" s="38"/>
      <c r="C14" s="33"/>
      <c r="D14" s="121" t="s">
        <v>25</v>
      </c>
      <c r="E14" s="33"/>
      <c r="F14" s="33"/>
      <c r="G14" s="33"/>
      <c r="H14" s="33"/>
      <c r="I14" s="123" t="s">
        <v>26</v>
      </c>
      <c r="J14" s="109" t="s">
        <v>1</v>
      </c>
      <c r="K14" s="33"/>
      <c r="L14" s="50"/>
      <c r="S14" s="33"/>
      <c r="T14" s="33"/>
      <c r="U14" s="33"/>
      <c r="V14" s="33"/>
      <c r="W14" s="33"/>
      <c r="X14" s="33"/>
      <c r="Y14" s="33"/>
      <c r="Z14" s="33"/>
      <c r="AA14" s="33"/>
      <c r="AB14" s="33"/>
      <c r="AC14" s="33"/>
      <c r="AD14" s="33"/>
      <c r="AE14" s="33"/>
    </row>
    <row r="15" spans="1:31" s="2" customFormat="1" ht="18" customHeight="1">
      <c r="A15" s="33"/>
      <c r="B15" s="38"/>
      <c r="C15" s="33"/>
      <c r="D15" s="33"/>
      <c r="E15" s="109" t="s">
        <v>27</v>
      </c>
      <c r="F15" s="33"/>
      <c r="G15" s="33"/>
      <c r="H15" s="33"/>
      <c r="I15" s="123" t="s">
        <v>28</v>
      </c>
      <c r="J15" s="109" t="s">
        <v>1</v>
      </c>
      <c r="K15" s="33"/>
      <c r="L15" s="50"/>
      <c r="S15" s="33"/>
      <c r="T15" s="33"/>
      <c r="U15" s="33"/>
      <c r="V15" s="33"/>
      <c r="W15" s="33"/>
      <c r="X15" s="33"/>
      <c r="Y15" s="33"/>
      <c r="Z15" s="33"/>
      <c r="AA15" s="33"/>
      <c r="AB15" s="33"/>
      <c r="AC15" s="33"/>
      <c r="AD15" s="33"/>
      <c r="AE15" s="33"/>
    </row>
    <row r="16" spans="1:31" s="2" customFormat="1" ht="6.9" customHeight="1">
      <c r="A16" s="33"/>
      <c r="B16" s="38"/>
      <c r="C16" s="33"/>
      <c r="D16" s="33"/>
      <c r="E16" s="33"/>
      <c r="F16" s="33"/>
      <c r="G16" s="33"/>
      <c r="H16" s="33"/>
      <c r="I16" s="122"/>
      <c r="J16" s="33"/>
      <c r="K16" s="33"/>
      <c r="L16" s="50"/>
      <c r="S16" s="33"/>
      <c r="T16" s="33"/>
      <c r="U16" s="33"/>
      <c r="V16" s="33"/>
      <c r="W16" s="33"/>
      <c r="X16" s="33"/>
      <c r="Y16" s="33"/>
      <c r="Z16" s="33"/>
      <c r="AA16" s="33"/>
      <c r="AB16" s="33"/>
      <c r="AC16" s="33"/>
      <c r="AD16" s="33"/>
      <c r="AE16" s="33"/>
    </row>
    <row r="17" spans="1:31" s="2" customFormat="1" ht="12" customHeight="1">
      <c r="A17" s="33"/>
      <c r="B17" s="38"/>
      <c r="C17" s="33"/>
      <c r="D17" s="121" t="s">
        <v>29</v>
      </c>
      <c r="E17" s="33"/>
      <c r="F17" s="33"/>
      <c r="G17" s="33"/>
      <c r="H17" s="33"/>
      <c r="I17" s="123" t="s">
        <v>26</v>
      </c>
      <c r="J17" s="29" t="str">
        <f>'Rekapitulace stavby'!AN13</f>
        <v>Vyplň údaj</v>
      </c>
      <c r="K17" s="33"/>
      <c r="L17" s="50"/>
      <c r="S17" s="33"/>
      <c r="T17" s="33"/>
      <c r="U17" s="33"/>
      <c r="V17" s="33"/>
      <c r="W17" s="33"/>
      <c r="X17" s="33"/>
      <c r="Y17" s="33"/>
      <c r="Z17" s="33"/>
      <c r="AA17" s="33"/>
      <c r="AB17" s="33"/>
      <c r="AC17" s="33"/>
      <c r="AD17" s="33"/>
      <c r="AE17" s="33"/>
    </row>
    <row r="18" spans="1:31" s="2" customFormat="1" ht="18" customHeight="1">
      <c r="A18" s="33"/>
      <c r="B18" s="38"/>
      <c r="C18" s="33"/>
      <c r="D18" s="33"/>
      <c r="E18" s="323" t="str">
        <f>'Rekapitulace stavby'!E14</f>
        <v>Vyplň údaj</v>
      </c>
      <c r="F18" s="324"/>
      <c r="G18" s="324"/>
      <c r="H18" s="324"/>
      <c r="I18" s="123" t="s">
        <v>28</v>
      </c>
      <c r="J18" s="29" t="str">
        <f>'Rekapitulace stavby'!AN14</f>
        <v>Vyplň údaj</v>
      </c>
      <c r="K18" s="33"/>
      <c r="L18" s="50"/>
      <c r="S18" s="33"/>
      <c r="T18" s="33"/>
      <c r="U18" s="33"/>
      <c r="V18" s="33"/>
      <c r="W18" s="33"/>
      <c r="X18" s="33"/>
      <c r="Y18" s="33"/>
      <c r="Z18" s="33"/>
      <c r="AA18" s="33"/>
      <c r="AB18" s="33"/>
      <c r="AC18" s="33"/>
      <c r="AD18" s="33"/>
      <c r="AE18" s="33"/>
    </row>
    <row r="19" spans="1:31" s="2" customFormat="1" ht="6.9" customHeight="1">
      <c r="A19" s="33"/>
      <c r="B19" s="38"/>
      <c r="C19" s="33"/>
      <c r="D19" s="33"/>
      <c r="E19" s="33"/>
      <c r="F19" s="33"/>
      <c r="G19" s="33"/>
      <c r="H19" s="33"/>
      <c r="I19" s="122"/>
      <c r="J19" s="33"/>
      <c r="K19" s="33"/>
      <c r="L19" s="50"/>
      <c r="S19" s="33"/>
      <c r="T19" s="33"/>
      <c r="U19" s="33"/>
      <c r="V19" s="33"/>
      <c r="W19" s="33"/>
      <c r="X19" s="33"/>
      <c r="Y19" s="33"/>
      <c r="Z19" s="33"/>
      <c r="AA19" s="33"/>
      <c r="AB19" s="33"/>
      <c r="AC19" s="33"/>
      <c r="AD19" s="33"/>
      <c r="AE19" s="33"/>
    </row>
    <row r="20" spans="1:31" s="2" customFormat="1" ht="12" customHeight="1">
      <c r="A20" s="33"/>
      <c r="B20" s="38"/>
      <c r="C20" s="33"/>
      <c r="D20" s="121" t="s">
        <v>31</v>
      </c>
      <c r="E20" s="33"/>
      <c r="F20" s="33"/>
      <c r="G20" s="33"/>
      <c r="H20" s="33"/>
      <c r="I20" s="123" t="s">
        <v>26</v>
      </c>
      <c r="J20" s="109" t="s">
        <v>1</v>
      </c>
      <c r="K20" s="33"/>
      <c r="L20" s="50"/>
      <c r="S20" s="33"/>
      <c r="T20" s="33"/>
      <c r="U20" s="33"/>
      <c r="V20" s="33"/>
      <c r="W20" s="33"/>
      <c r="X20" s="33"/>
      <c r="Y20" s="33"/>
      <c r="Z20" s="33"/>
      <c r="AA20" s="33"/>
      <c r="AB20" s="33"/>
      <c r="AC20" s="33"/>
      <c r="AD20" s="33"/>
      <c r="AE20" s="33"/>
    </row>
    <row r="21" spans="1:31" s="2" customFormat="1" ht="18" customHeight="1">
      <c r="A21" s="33"/>
      <c r="B21" s="38"/>
      <c r="C21" s="33"/>
      <c r="D21" s="33"/>
      <c r="E21" s="109" t="s">
        <v>32</v>
      </c>
      <c r="F21" s="33"/>
      <c r="G21" s="33"/>
      <c r="H21" s="33"/>
      <c r="I21" s="123" t="s">
        <v>28</v>
      </c>
      <c r="J21" s="109" t="s">
        <v>1</v>
      </c>
      <c r="K21" s="33"/>
      <c r="L21" s="50"/>
      <c r="S21" s="33"/>
      <c r="T21" s="33"/>
      <c r="U21" s="33"/>
      <c r="V21" s="33"/>
      <c r="W21" s="33"/>
      <c r="X21" s="33"/>
      <c r="Y21" s="33"/>
      <c r="Z21" s="33"/>
      <c r="AA21" s="33"/>
      <c r="AB21" s="33"/>
      <c r="AC21" s="33"/>
      <c r="AD21" s="33"/>
      <c r="AE21" s="33"/>
    </row>
    <row r="22" spans="1:31" s="2" customFormat="1" ht="6.9" customHeight="1">
      <c r="A22" s="33"/>
      <c r="B22" s="38"/>
      <c r="C22" s="33"/>
      <c r="D22" s="33"/>
      <c r="E22" s="33"/>
      <c r="F22" s="33"/>
      <c r="G22" s="33"/>
      <c r="H22" s="33"/>
      <c r="I22" s="122"/>
      <c r="J22" s="33"/>
      <c r="K22" s="33"/>
      <c r="L22" s="50"/>
      <c r="S22" s="33"/>
      <c r="T22" s="33"/>
      <c r="U22" s="33"/>
      <c r="V22" s="33"/>
      <c r="W22" s="33"/>
      <c r="X22" s="33"/>
      <c r="Y22" s="33"/>
      <c r="Z22" s="33"/>
      <c r="AA22" s="33"/>
      <c r="AB22" s="33"/>
      <c r="AC22" s="33"/>
      <c r="AD22" s="33"/>
      <c r="AE22" s="33"/>
    </row>
    <row r="23" spans="1:31" s="2" customFormat="1" ht="12" customHeight="1">
      <c r="A23" s="33"/>
      <c r="B23" s="38"/>
      <c r="C23" s="33"/>
      <c r="D23" s="121" t="s">
        <v>34</v>
      </c>
      <c r="E23" s="33"/>
      <c r="F23" s="33"/>
      <c r="G23" s="33"/>
      <c r="H23" s="33"/>
      <c r="I23" s="123" t="s">
        <v>26</v>
      </c>
      <c r="J23" s="109" t="str">
        <f>IF('Rekapitulace stavby'!AN19="","",'Rekapitulace stavby'!AN19)</f>
        <v/>
      </c>
      <c r="K23" s="33"/>
      <c r="L23" s="50"/>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23" t="s">
        <v>28</v>
      </c>
      <c r="J24" s="109" t="str">
        <f>IF('Rekapitulace stavby'!AN20="","",'Rekapitulace stavby'!AN20)</f>
        <v/>
      </c>
      <c r="K24" s="33"/>
      <c r="L24" s="50"/>
      <c r="S24" s="33"/>
      <c r="T24" s="33"/>
      <c r="U24" s="33"/>
      <c r="V24" s="33"/>
      <c r="W24" s="33"/>
      <c r="X24" s="33"/>
      <c r="Y24" s="33"/>
      <c r="Z24" s="33"/>
      <c r="AA24" s="33"/>
      <c r="AB24" s="33"/>
      <c r="AC24" s="33"/>
      <c r="AD24" s="33"/>
      <c r="AE24" s="33"/>
    </row>
    <row r="25" spans="1:31" s="2" customFormat="1" ht="6.9" customHeight="1">
      <c r="A25" s="33"/>
      <c r="B25" s="38"/>
      <c r="C25" s="33"/>
      <c r="D25" s="33"/>
      <c r="E25" s="33"/>
      <c r="F25" s="33"/>
      <c r="G25" s="33"/>
      <c r="H25" s="33"/>
      <c r="I25" s="122"/>
      <c r="J25" s="33"/>
      <c r="K25" s="33"/>
      <c r="L25" s="50"/>
      <c r="S25" s="33"/>
      <c r="T25" s="33"/>
      <c r="U25" s="33"/>
      <c r="V25" s="33"/>
      <c r="W25" s="33"/>
      <c r="X25" s="33"/>
      <c r="Y25" s="33"/>
      <c r="Z25" s="33"/>
      <c r="AA25" s="33"/>
      <c r="AB25" s="33"/>
      <c r="AC25" s="33"/>
      <c r="AD25" s="33"/>
      <c r="AE25" s="33"/>
    </row>
    <row r="26" spans="1:31" s="2" customFormat="1" ht="12" customHeight="1">
      <c r="A26" s="33"/>
      <c r="B26" s="38"/>
      <c r="C26" s="33"/>
      <c r="D26" s="121" t="s">
        <v>35</v>
      </c>
      <c r="E26" s="33"/>
      <c r="F26" s="33"/>
      <c r="G26" s="33"/>
      <c r="H26" s="33"/>
      <c r="I26" s="122"/>
      <c r="J26" s="33"/>
      <c r="K26" s="33"/>
      <c r="L26" s="50"/>
      <c r="S26" s="33"/>
      <c r="T26" s="33"/>
      <c r="U26" s="33"/>
      <c r="V26" s="33"/>
      <c r="W26" s="33"/>
      <c r="X26" s="33"/>
      <c r="Y26" s="33"/>
      <c r="Z26" s="33"/>
      <c r="AA26" s="33"/>
      <c r="AB26" s="33"/>
      <c r="AC26" s="33"/>
      <c r="AD26" s="33"/>
      <c r="AE26" s="33"/>
    </row>
    <row r="27" spans="1:31" s="8" customFormat="1" ht="76.5" customHeight="1">
      <c r="A27" s="125"/>
      <c r="B27" s="126"/>
      <c r="C27" s="125"/>
      <c r="D27" s="125"/>
      <c r="E27" s="325" t="s">
        <v>36</v>
      </c>
      <c r="F27" s="325"/>
      <c r="G27" s="325"/>
      <c r="H27" s="325"/>
      <c r="I27" s="127"/>
      <c r="J27" s="125"/>
      <c r="K27" s="125"/>
      <c r="L27" s="128"/>
      <c r="S27" s="125"/>
      <c r="T27" s="125"/>
      <c r="U27" s="125"/>
      <c r="V27" s="125"/>
      <c r="W27" s="125"/>
      <c r="X27" s="125"/>
      <c r="Y27" s="125"/>
      <c r="Z27" s="125"/>
      <c r="AA27" s="125"/>
      <c r="AB27" s="125"/>
      <c r="AC27" s="125"/>
      <c r="AD27" s="125"/>
      <c r="AE27" s="125"/>
    </row>
    <row r="28" spans="1:31" s="2" customFormat="1" ht="6.9" customHeight="1">
      <c r="A28" s="33"/>
      <c r="B28" s="38"/>
      <c r="C28" s="33"/>
      <c r="D28" s="33"/>
      <c r="E28" s="33"/>
      <c r="F28" s="33"/>
      <c r="G28" s="33"/>
      <c r="H28" s="33"/>
      <c r="I28" s="122"/>
      <c r="J28" s="33"/>
      <c r="K28" s="33"/>
      <c r="L28" s="50"/>
      <c r="S28" s="33"/>
      <c r="T28" s="33"/>
      <c r="U28" s="33"/>
      <c r="V28" s="33"/>
      <c r="W28" s="33"/>
      <c r="X28" s="33"/>
      <c r="Y28" s="33"/>
      <c r="Z28" s="33"/>
      <c r="AA28" s="33"/>
      <c r="AB28" s="33"/>
      <c r="AC28" s="33"/>
      <c r="AD28" s="33"/>
      <c r="AE28" s="33"/>
    </row>
    <row r="29" spans="1:31" s="2" customFormat="1" ht="6.9" customHeight="1">
      <c r="A29" s="33"/>
      <c r="B29" s="38"/>
      <c r="C29" s="33"/>
      <c r="D29" s="129"/>
      <c r="E29" s="129"/>
      <c r="F29" s="129"/>
      <c r="G29" s="129"/>
      <c r="H29" s="129"/>
      <c r="I29" s="130"/>
      <c r="J29" s="129"/>
      <c r="K29" s="129"/>
      <c r="L29" s="50"/>
      <c r="S29" s="33"/>
      <c r="T29" s="33"/>
      <c r="U29" s="33"/>
      <c r="V29" s="33"/>
      <c r="W29" s="33"/>
      <c r="X29" s="33"/>
      <c r="Y29" s="33"/>
      <c r="Z29" s="33"/>
      <c r="AA29" s="33"/>
      <c r="AB29" s="33"/>
      <c r="AC29" s="33"/>
      <c r="AD29" s="33"/>
      <c r="AE29" s="33"/>
    </row>
    <row r="30" spans="1:31" s="2" customFormat="1" ht="25.35" customHeight="1">
      <c r="A30" s="33"/>
      <c r="B30" s="38"/>
      <c r="C30" s="33"/>
      <c r="D30" s="131" t="s">
        <v>37</v>
      </c>
      <c r="E30" s="33"/>
      <c r="F30" s="33"/>
      <c r="G30" s="33"/>
      <c r="H30" s="33"/>
      <c r="I30" s="122"/>
      <c r="J30" s="132">
        <f>ROUND(J120,2)</f>
        <v>0</v>
      </c>
      <c r="K30" s="33"/>
      <c r="L30" s="50"/>
      <c r="S30" s="33"/>
      <c r="T30" s="33"/>
      <c r="U30" s="33"/>
      <c r="V30" s="33"/>
      <c r="W30" s="33"/>
      <c r="X30" s="33"/>
      <c r="Y30" s="33"/>
      <c r="Z30" s="33"/>
      <c r="AA30" s="33"/>
      <c r="AB30" s="33"/>
      <c r="AC30" s="33"/>
      <c r="AD30" s="33"/>
      <c r="AE30" s="33"/>
    </row>
    <row r="31" spans="1:31" s="2" customFormat="1" ht="6.9" customHeight="1">
      <c r="A31" s="33"/>
      <c r="B31" s="38"/>
      <c r="C31" s="33"/>
      <c r="D31" s="129"/>
      <c r="E31" s="129"/>
      <c r="F31" s="129"/>
      <c r="G31" s="129"/>
      <c r="H31" s="129"/>
      <c r="I31" s="130"/>
      <c r="J31" s="129"/>
      <c r="K31" s="129"/>
      <c r="L31" s="50"/>
      <c r="S31" s="33"/>
      <c r="T31" s="33"/>
      <c r="U31" s="33"/>
      <c r="V31" s="33"/>
      <c r="W31" s="33"/>
      <c r="X31" s="33"/>
      <c r="Y31" s="33"/>
      <c r="Z31" s="33"/>
      <c r="AA31" s="33"/>
      <c r="AB31" s="33"/>
      <c r="AC31" s="33"/>
      <c r="AD31" s="33"/>
      <c r="AE31" s="33"/>
    </row>
    <row r="32" spans="1:31" s="2" customFormat="1" ht="14.4" customHeight="1">
      <c r="A32" s="33"/>
      <c r="B32" s="38"/>
      <c r="C32" s="33"/>
      <c r="D32" s="33"/>
      <c r="E32" s="33"/>
      <c r="F32" s="133" t="s">
        <v>39</v>
      </c>
      <c r="G32" s="33"/>
      <c r="H32" s="33"/>
      <c r="I32" s="134" t="s">
        <v>38</v>
      </c>
      <c r="J32" s="133" t="s">
        <v>40</v>
      </c>
      <c r="K32" s="33"/>
      <c r="L32" s="50"/>
      <c r="S32" s="33"/>
      <c r="T32" s="33"/>
      <c r="U32" s="33"/>
      <c r="V32" s="33"/>
      <c r="W32" s="33"/>
      <c r="X32" s="33"/>
      <c r="Y32" s="33"/>
      <c r="Z32" s="33"/>
      <c r="AA32" s="33"/>
      <c r="AB32" s="33"/>
      <c r="AC32" s="33"/>
      <c r="AD32" s="33"/>
      <c r="AE32" s="33"/>
    </row>
    <row r="33" spans="1:31" s="2" customFormat="1" ht="14.4" customHeight="1">
      <c r="A33" s="33"/>
      <c r="B33" s="38"/>
      <c r="C33" s="33"/>
      <c r="D33" s="135" t="s">
        <v>41</v>
      </c>
      <c r="E33" s="121" t="s">
        <v>42</v>
      </c>
      <c r="F33" s="136">
        <f>ROUND((SUM(BE120:BE173)),2)</f>
        <v>0</v>
      </c>
      <c r="G33" s="33"/>
      <c r="H33" s="33"/>
      <c r="I33" s="137">
        <v>0.21</v>
      </c>
      <c r="J33" s="136">
        <f>ROUND(((SUM(BE120:BE173))*I33),2)</f>
        <v>0</v>
      </c>
      <c r="K33" s="33"/>
      <c r="L33" s="50"/>
      <c r="S33" s="33"/>
      <c r="T33" s="33"/>
      <c r="U33" s="33"/>
      <c r="V33" s="33"/>
      <c r="W33" s="33"/>
      <c r="X33" s="33"/>
      <c r="Y33" s="33"/>
      <c r="Z33" s="33"/>
      <c r="AA33" s="33"/>
      <c r="AB33" s="33"/>
      <c r="AC33" s="33"/>
      <c r="AD33" s="33"/>
      <c r="AE33" s="33"/>
    </row>
    <row r="34" spans="1:31" s="2" customFormat="1" ht="14.4" customHeight="1">
      <c r="A34" s="33"/>
      <c r="B34" s="38"/>
      <c r="C34" s="33"/>
      <c r="D34" s="33"/>
      <c r="E34" s="121" t="s">
        <v>43</v>
      </c>
      <c r="F34" s="136">
        <f>ROUND((SUM(BF120:BF173)),2)</f>
        <v>0</v>
      </c>
      <c r="G34" s="33"/>
      <c r="H34" s="33"/>
      <c r="I34" s="137">
        <v>0.15</v>
      </c>
      <c r="J34" s="136">
        <f>ROUND(((SUM(BF120:BF173))*I34),2)</f>
        <v>0</v>
      </c>
      <c r="K34" s="33"/>
      <c r="L34" s="50"/>
      <c r="S34" s="33"/>
      <c r="T34" s="33"/>
      <c r="U34" s="33"/>
      <c r="V34" s="33"/>
      <c r="W34" s="33"/>
      <c r="X34" s="33"/>
      <c r="Y34" s="33"/>
      <c r="Z34" s="33"/>
      <c r="AA34" s="33"/>
      <c r="AB34" s="33"/>
      <c r="AC34" s="33"/>
      <c r="AD34" s="33"/>
      <c r="AE34" s="33"/>
    </row>
    <row r="35" spans="1:31" s="2" customFormat="1" ht="14.4" customHeight="1" hidden="1">
      <c r="A35" s="33"/>
      <c r="B35" s="38"/>
      <c r="C35" s="33"/>
      <c r="D35" s="33"/>
      <c r="E35" s="121" t="s">
        <v>44</v>
      </c>
      <c r="F35" s="136">
        <f>ROUND((SUM(BG120:BG173)),2)</f>
        <v>0</v>
      </c>
      <c r="G35" s="33"/>
      <c r="H35" s="33"/>
      <c r="I35" s="137">
        <v>0.21</v>
      </c>
      <c r="J35" s="136">
        <f>0</f>
        <v>0</v>
      </c>
      <c r="K35" s="33"/>
      <c r="L35" s="50"/>
      <c r="S35" s="33"/>
      <c r="T35" s="33"/>
      <c r="U35" s="33"/>
      <c r="V35" s="33"/>
      <c r="W35" s="33"/>
      <c r="X35" s="33"/>
      <c r="Y35" s="33"/>
      <c r="Z35" s="33"/>
      <c r="AA35" s="33"/>
      <c r="AB35" s="33"/>
      <c r="AC35" s="33"/>
      <c r="AD35" s="33"/>
      <c r="AE35" s="33"/>
    </row>
    <row r="36" spans="1:31" s="2" customFormat="1" ht="14.4" customHeight="1" hidden="1">
      <c r="A36" s="33"/>
      <c r="B36" s="38"/>
      <c r="C36" s="33"/>
      <c r="D36" s="33"/>
      <c r="E36" s="121" t="s">
        <v>45</v>
      </c>
      <c r="F36" s="136">
        <f>ROUND((SUM(BH120:BH173)),2)</f>
        <v>0</v>
      </c>
      <c r="G36" s="33"/>
      <c r="H36" s="33"/>
      <c r="I36" s="137">
        <v>0.15</v>
      </c>
      <c r="J36" s="136">
        <f>0</f>
        <v>0</v>
      </c>
      <c r="K36" s="33"/>
      <c r="L36" s="50"/>
      <c r="S36" s="33"/>
      <c r="T36" s="33"/>
      <c r="U36" s="33"/>
      <c r="V36" s="33"/>
      <c r="W36" s="33"/>
      <c r="X36" s="33"/>
      <c r="Y36" s="33"/>
      <c r="Z36" s="33"/>
      <c r="AA36" s="33"/>
      <c r="AB36" s="33"/>
      <c r="AC36" s="33"/>
      <c r="AD36" s="33"/>
      <c r="AE36" s="33"/>
    </row>
    <row r="37" spans="1:31" s="2" customFormat="1" ht="14.4" customHeight="1" hidden="1">
      <c r="A37" s="33"/>
      <c r="B37" s="38"/>
      <c r="C37" s="33"/>
      <c r="D37" s="33"/>
      <c r="E37" s="121" t="s">
        <v>46</v>
      </c>
      <c r="F37" s="136">
        <f>ROUND((SUM(BI120:BI173)),2)</f>
        <v>0</v>
      </c>
      <c r="G37" s="33"/>
      <c r="H37" s="33"/>
      <c r="I37" s="137">
        <v>0</v>
      </c>
      <c r="J37" s="136">
        <f>0</f>
        <v>0</v>
      </c>
      <c r="K37" s="33"/>
      <c r="L37" s="50"/>
      <c r="S37" s="33"/>
      <c r="T37" s="33"/>
      <c r="U37" s="33"/>
      <c r="V37" s="33"/>
      <c r="W37" s="33"/>
      <c r="X37" s="33"/>
      <c r="Y37" s="33"/>
      <c r="Z37" s="33"/>
      <c r="AA37" s="33"/>
      <c r="AB37" s="33"/>
      <c r="AC37" s="33"/>
      <c r="AD37" s="33"/>
      <c r="AE37" s="33"/>
    </row>
    <row r="38" spans="1:31" s="2" customFormat="1" ht="6.9" customHeight="1">
      <c r="A38" s="33"/>
      <c r="B38" s="38"/>
      <c r="C38" s="33"/>
      <c r="D38" s="33"/>
      <c r="E38" s="33"/>
      <c r="F38" s="33"/>
      <c r="G38" s="33"/>
      <c r="H38" s="33"/>
      <c r="I38" s="122"/>
      <c r="J38" s="33"/>
      <c r="K38" s="33"/>
      <c r="L38" s="50"/>
      <c r="S38" s="33"/>
      <c r="T38" s="33"/>
      <c r="U38" s="33"/>
      <c r="V38" s="33"/>
      <c r="W38" s="33"/>
      <c r="X38" s="33"/>
      <c r="Y38" s="33"/>
      <c r="Z38" s="33"/>
      <c r="AA38" s="33"/>
      <c r="AB38" s="33"/>
      <c r="AC38" s="33"/>
      <c r="AD38" s="33"/>
      <c r="AE38" s="33"/>
    </row>
    <row r="39" spans="1:31" s="2" customFormat="1" ht="25.35" customHeight="1">
      <c r="A39" s="33"/>
      <c r="B39" s="38"/>
      <c r="C39" s="138"/>
      <c r="D39" s="139" t="s">
        <v>47</v>
      </c>
      <c r="E39" s="140"/>
      <c r="F39" s="140"/>
      <c r="G39" s="141" t="s">
        <v>48</v>
      </c>
      <c r="H39" s="142" t="s">
        <v>49</v>
      </c>
      <c r="I39" s="143"/>
      <c r="J39" s="144">
        <f>SUM(J30:J37)</f>
        <v>0</v>
      </c>
      <c r="K39" s="145"/>
      <c r="L39" s="50"/>
      <c r="S39" s="33"/>
      <c r="T39" s="33"/>
      <c r="U39" s="33"/>
      <c r="V39" s="33"/>
      <c r="W39" s="33"/>
      <c r="X39" s="33"/>
      <c r="Y39" s="33"/>
      <c r="Z39" s="33"/>
      <c r="AA39" s="33"/>
      <c r="AB39" s="33"/>
      <c r="AC39" s="33"/>
      <c r="AD39" s="33"/>
      <c r="AE39" s="33"/>
    </row>
    <row r="40" spans="1:31" s="2" customFormat="1" ht="14.4" customHeight="1">
      <c r="A40" s="33"/>
      <c r="B40" s="38"/>
      <c r="C40" s="33"/>
      <c r="D40" s="33"/>
      <c r="E40" s="33"/>
      <c r="F40" s="33"/>
      <c r="G40" s="33"/>
      <c r="H40" s="33"/>
      <c r="I40" s="122"/>
      <c r="J40" s="33"/>
      <c r="K40" s="33"/>
      <c r="L40" s="50"/>
      <c r="S40" s="33"/>
      <c r="T40" s="33"/>
      <c r="U40" s="33"/>
      <c r="V40" s="33"/>
      <c r="W40" s="33"/>
      <c r="X40" s="33"/>
      <c r="Y40" s="33"/>
      <c r="Z40" s="33"/>
      <c r="AA40" s="33"/>
      <c r="AB40" s="33"/>
      <c r="AC40" s="33"/>
      <c r="AD40" s="33"/>
      <c r="AE40" s="33"/>
    </row>
    <row r="41" spans="2:12" s="1" customFormat="1" ht="14.4" customHeight="1">
      <c r="B41" s="19"/>
      <c r="I41" s="114"/>
      <c r="L41" s="19"/>
    </row>
    <row r="42" spans="2:12" s="1" customFormat="1" ht="14.4" customHeight="1">
      <c r="B42" s="19"/>
      <c r="I42" s="114"/>
      <c r="L42" s="19"/>
    </row>
    <row r="43" spans="2:12" s="1" customFormat="1" ht="14.4" customHeight="1">
      <c r="B43" s="19"/>
      <c r="I43" s="114"/>
      <c r="L43" s="19"/>
    </row>
    <row r="44" spans="2:12" s="1" customFormat="1" ht="14.4" customHeight="1">
      <c r="B44" s="19"/>
      <c r="I44" s="114"/>
      <c r="L44" s="19"/>
    </row>
    <row r="45" spans="2:12" s="1" customFormat="1" ht="14.4" customHeight="1">
      <c r="B45" s="19"/>
      <c r="I45" s="114"/>
      <c r="L45" s="19"/>
    </row>
    <row r="46" spans="2:12" s="1" customFormat="1" ht="14.4" customHeight="1">
      <c r="B46" s="19"/>
      <c r="I46" s="114"/>
      <c r="L46" s="19"/>
    </row>
    <row r="47" spans="2:12" s="1" customFormat="1" ht="14.4" customHeight="1">
      <c r="B47" s="19"/>
      <c r="I47" s="114"/>
      <c r="L47" s="19"/>
    </row>
    <row r="48" spans="2:12" s="1" customFormat="1" ht="14.4" customHeight="1">
      <c r="B48" s="19"/>
      <c r="I48" s="114"/>
      <c r="L48" s="19"/>
    </row>
    <row r="49" spans="2:12" s="1" customFormat="1" ht="14.4" customHeight="1">
      <c r="B49" s="19"/>
      <c r="I49" s="114"/>
      <c r="L49" s="19"/>
    </row>
    <row r="50" spans="2:12" s="2" customFormat="1" ht="14.4" customHeight="1">
      <c r="B50" s="50"/>
      <c r="D50" s="146" t="s">
        <v>50</v>
      </c>
      <c r="E50" s="147"/>
      <c r="F50" s="147"/>
      <c r="G50" s="146" t="s">
        <v>51</v>
      </c>
      <c r="H50" s="147"/>
      <c r="I50" s="148"/>
      <c r="J50" s="147"/>
      <c r="K50" s="147"/>
      <c r="L50" s="50"/>
    </row>
    <row r="51" spans="2:12" ht="12">
      <c r="B51" s="19"/>
      <c r="L51" s="19"/>
    </row>
    <row r="52" spans="2:12" ht="12">
      <c r="B52" s="19"/>
      <c r="L52" s="19"/>
    </row>
    <row r="53" spans="2:12" ht="12">
      <c r="B53" s="19"/>
      <c r="L53" s="19"/>
    </row>
    <row r="54" spans="2:12" ht="12">
      <c r="B54" s="19"/>
      <c r="L54" s="19"/>
    </row>
    <row r="55" spans="2:12" ht="12">
      <c r="B55" s="19"/>
      <c r="L55" s="19"/>
    </row>
    <row r="56" spans="2:12" ht="12">
      <c r="B56" s="19"/>
      <c r="L56" s="19"/>
    </row>
    <row r="57" spans="2:12" ht="12">
      <c r="B57" s="19"/>
      <c r="L57" s="19"/>
    </row>
    <row r="58" spans="2:12" ht="12">
      <c r="B58" s="19"/>
      <c r="L58" s="19"/>
    </row>
    <row r="59" spans="2:12" ht="12">
      <c r="B59" s="19"/>
      <c r="L59" s="19"/>
    </row>
    <row r="60" spans="2:12" ht="12">
      <c r="B60" s="19"/>
      <c r="L60" s="19"/>
    </row>
    <row r="61" spans="1:31" s="2" customFormat="1" ht="13.2">
      <c r="A61" s="33"/>
      <c r="B61" s="38"/>
      <c r="C61" s="33"/>
      <c r="D61" s="149" t="s">
        <v>52</v>
      </c>
      <c r="E61" s="150"/>
      <c r="F61" s="151" t="s">
        <v>53</v>
      </c>
      <c r="G61" s="149" t="s">
        <v>52</v>
      </c>
      <c r="H61" s="150"/>
      <c r="I61" s="152"/>
      <c r="J61" s="153" t="s">
        <v>53</v>
      </c>
      <c r="K61" s="150"/>
      <c r="L61" s="50"/>
      <c r="S61" s="33"/>
      <c r="T61" s="33"/>
      <c r="U61" s="33"/>
      <c r="V61" s="33"/>
      <c r="W61" s="33"/>
      <c r="X61" s="33"/>
      <c r="Y61" s="33"/>
      <c r="Z61" s="33"/>
      <c r="AA61" s="33"/>
      <c r="AB61" s="33"/>
      <c r="AC61" s="33"/>
      <c r="AD61" s="33"/>
      <c r="AE61" s="33"/>
    </row>
    <row r="62" spans="2:12" ht="12">
      <c r="B62" s="19"/>
      <c r="L62" s="19"/>
    </row>
    <row r="63" spans="2:12" ht="12">
      <c r="B63" s="19"/>
      <c r="L63" s="19"/>
    </row>
    <row r="64" spans="2:12" ht="12">
      <c r="B64" s="19"/>
      <c r="L64" s="19"/>
    </row>
    <row r="65" spans="1:31" s="2" customFormat="1" ht="13.2">
      <c r="A65" s="33"/>
      <c r="B65" s="38"/>
      <c r="C65" s="33"/>
      <c r="D65" s="146" t="s">
        <v>54</v>
      </c>
      <c r="E65" s="154"/>
      <c r="F65" s="154"/>
      <c r="G65" s="146" t="s">
        <v>55</v>
      </c>
      <c r="H65" s="154"/>
      <c r="I65" s="155"/>
      <c r="J65" s="154"/>
      <c r="K65" s="154"/>
      <c r="L65" s="50"/>
      <c r="S65" s="33"/>
      <c r="T65" s="33"/>
      <c r="U65" s="33"/>
      <c r="V65" s="33"/>
      <c r="W65" s="33"/>
      <c r="X65" s="33"/>
      <c r="Y65" s="33"/>
      <c r="Z65" s="33"/>
      <c r="AA65" s="33"/>
      <c r="AB65" s="33"/>
      <c r="AC65" s="33"/>
      <c r="AD65" s="33"/>
      <c r="AE65" s="33"/>
    </row>
    <row r="66" spans="2:12" ht="12">
      <c r="B66" s="19"/>
      <c r="L66" s="19"/>
    </row>
    <row r="67" spans="2:12" ht="12">
      <c r="B67" s="19"/>
      <c r="L67" s="19"/>
    </row>
    <row r="68" spans="2:12" ht="12">
      <c r="B68" s="19"/>
      <c r="L68" s="19"/>
    </row>
    <row r="69" spans="2:12" ht="12">
      <c r="B69" s="19"/>
      <c r="L69" s="19"/>
    </row>
    <row r="70" spans="2:12" ht="12">
      <c r="B70" s="19"/>
      <c r="L70" s="19"/>
    </row>
    <row r="71" spans="2:12" ht="12">
      <c r="B71" s="19"/>
      <c r="L71" s="19"/>
    </row>
    <row r="72" spans="2:12" ht="12">
      <c r="B72" s="19"/>
      <c r="L72" s="19"/>
    </row>
    <row r="73" spans="2:12" ht="12">
      <c r="B73" s="19"/>
      <c r="L73" s="19"/>
    </row>
    <row r="74" spans="2:12" ht="12">
      <c r="B74" s="19"/>
      <c r="L74" s="19"/>
    </row>
    <row r="75" spans="2:12" ht="12">
      <c r="B75" s="19"/>
      <c r="L75" s="19"/>
    </row>
    <row r="76" spans="1:31" s="2" customFormat="1" ht="13.2">
      <c r="A76" s="33"/>
      <c r="B76" s="38"/>
      <c r="C76" s="33"/>
      <c r="D76" s="149" t="s">
        <v>52</v>
      </c>
      <c r="E76" s="150"/>
      <c r="F76" s="151" t="s">
        <v>53</v>
      </c>
      <c r="G76" s="149" t="s">
        <v>52</v>
      </c>
      <c r="H76" s="150"/>
      <c r="I76" s="152"/>
      <c r="J76" s="153" t="s">
        <v>53</v>
      </c>
      <c r="K76" s="150"/>
      <c r="L76" s="50"/>
      <c r="S76" s="33"/>
      <c r="T76" s="33"/>
      <c r="U76" s="33"/>
      <c r="V76" s="33"/>
      <c r="W76" s="33"/>
      <c r="X76" s="33"/>
      <c r="Y76" s="33"/>
      <c r="Z76" s="33"/>
      <c r="AA76" s="33"/>
      <c r="AB76" s="33"/>
      <c r="AC76" s="33"/>
      <c r="AD76" s="33"/>
      <c r="AE76" s="33"/>
    </row>
    <row r="77" spans="1:31" s="2" customFormat="1" ht="14.4" customHeight="1">
      <c r="A77" s="33"/>
      <c r="B77" s="156"/>
      <c r="C77" s="157"/>
      <c r="D77" s="157"/>
      <c r="E77" s="157"/>
      <c r="F77" s="157"/>
      <c r="G77" s="157"/>
      <c r="H77" s="157"/>
      <c r="I77" s="158"/>
      <c r="J77" s="157"/>
      <c r="K77" s="157"/>
      <c r="L77" s="50"/>
      <c r="S77" s="33"/>
      <c r="T77" s="33"/>
      <c r="U77" s="33"/>
      <c r="V77" s="33"/>
      <c r="W77" s="33"/>
      <c r="X77" s="33"/>
      <c r="Y77" s="33"/>
      <c r="Z77" s="33"/>
      <c r="AA77" s="33"/>
      <c r="AB77" s="33"/>
      <c r="AC77" s="33"/>
      <c r="AD77" s="33"/>
      <c r="AE77" s="33"/>
    </row>
    <row r="81" spans="1:31" s="2" customFormat="1" ht="6.9" customHeight="1">
      <c r="A81" s="33"/>
      <c r="B81" s="159"/>
      <c r="C81" s="160"/>
      <c r="D81" s="160"/>
      <c r="E81" s="160"/>
      <c r="F81" s="160"/>
      <c r="G81" s="160"/>
      <c r="H81" s="160"/>
      <c r="I81" s="161"/>
      <c r="J81" s="160"/>
      <c r="K81" s="160"/>
      <c r="L81" s="50"/>
      <c r="S81" s="33"/>
      <c r="T81" s="33"/>
      <c r="U81" s="33"/>
      <c r="V81" s="33"/>
      <c r="W81" s="33"/>
      <c r="X81" s="33"/>
      <c r="Y81" s="33"/>
      <c r="Z81" s="33"/>
      <c r="AA81" s="33"/>
      <c r="AB81" s="33"/>
      <c r="AC81" s="33"/>
      <c r="AD81" s="33"/>
      <c r="AE81" s="33"/>
    </row>
    <row r="82" spans="1:31" s="2" customFormat="1" ht="24.9" customHeight="1">
      <c r="A82" s="33"/>
      <c r="B82" s="34"/>
      <c r="C82" s="22" t="s">
        <v>131</v>
      </c>
      <c r="D82" s="35"/>
      <c r="E82" s="35"/>
      <c r="F82" s="35"/>
      <c r="G82" s="35"/>
      <c r="H82" s="35"/>
      <c r="I82" s="122"/>
      <c r="J82" s="35"/>
      <c r="K82" s="35"/>
      <c r="L82" s="50"/>
      <c r="S82" s="33"/>
      <c r="T82" s="33"/>
      <c r="U82" s="33"/>
      <c r="V82" s="33"/>
      <c r="W82" s="33"/>
      <c r="X82" s="33"/>
      <c r="Y82" s="33"/>
      <c r="Z82" s="33"/>
      <c r="AA82" s="33"/>
      <c r="AB82" s="33"/>
      <c r="AC82" s="33"/>
      <c r="AD82" s="33"/>
      <c r="AE82" s="33"/>
    </row>
    <row r="83" spans="1:31" s="2" customFormat="1" ht="6.9" customHeight="1">
      <c r="A83" s="33"/>
      <c r="B83" s="34"/>
      <c r="C83" s="35"/>
      <c r="D83" s="35"/>
      <c r="E83" s="35"/>
      <c r="F83" s="35"/>
      <c r="G83" s="35"/>
      <c r="H83" s="35"/>
      <c r="I83" s="122"/>
      <c r="J83" s="35"/>
      <c r="K83" s="35"/>
      <c r="L83" s="50"/>
      <c r="S83" s="33"/>
      <c r="T83" s="33"/>
      <c r="U83" s="33"/>
      <c r="V83" s="33"/>
      <c r="W83" s="33"/>
      <c r="X83" s="33"/>
      <c r="Y83" s="33"/>
      <c r="Z83" s="33"/>
      <c r="AA83" s="33"/>
      <c r="AB83" s="33"/>
      <c r="AC83" s="33"/>
      <c r="AD83" s="33"/>
      <c r="AE83" s="33"/>
    </row>
    <row r="84" spans="1:31" s="2" customFormat="1" ht="12" customHeight="1">
      <c r="A84" s="33"/>
      <c r="B84" s="34"/>
      <c r="C84" s="28" t="s">
        <v>17</v>
      </c>
      <c r="D84" s="35"/>
      <c r="E84" s="35"/>
      <c r="F84" s="35"/>
      <c r="G84" s="35"/>
      <c r="H84" s="35"/>
      <c r="I84" s="122"/>
      <c r="J84" s="35"/>
      <c r="K84" s="35"/>
      <c r="L84" s="50"/>
      <c r="S84" s="33"/>
      <c r="T84" s="33"/>
      <c r="U84" s="33"/>
      <c r="V84" s="33"/>
      <c r="W84" s="33"/>
      <c r="X84" s="33"/>
      <c r="Y84" s="33"/>
      <c r="Z84" s="33"/>
      <c r="AA84" s="33"/>
      <c r="AB84" s="33"/>
      <c r="AC84" s="33"/>
      <c r="AD84" s="33"/>
      <c r="AE84" s="33"/>
    </row>
    <row r="85" spans="1:31" s="2" customFormat="1" ht="16.5" customHeight="1">
      <c r="A85" s="33"/>
      <c r="B85" s="34"/>
      <c r="C85" s="35"/>
      <c r="D85" s="35"/>
      <c r="E85" s="317" t="str">
        <f>E7</f>
        <v>REKONSTRUKCE STŘECHY ZIMNÍHO STADIONU V NOVÉM JIČÍNĚ</v>
      </c>
      <c r="F85" s="318"/>
      <c r="G85" s="318"/>
      <c r="H85" s="318"/>
      <c r="I85" s="122"/>
      <c r="J85" s="35"/>
      <c r="K85" s="35"/>
      <c r="L85" s="50"/>
      <c r="S85" s="33"/>
      <c r="T85" s="33"/>
      <c r="U85" s="33"/>
      <c r="V85" s="33"/>
      <c r="W85" s="33"/>
      <c r="X85" s="33"/>
      <c r="Y85" s="33"/>
      <c r="Z85" s="33"/>
      <c r="AA85" s="33"/>
      <c r="AB85" s="33"/>
      <c r="AC85" s="33"/>
      <c r="AD85" s="33"/>
      <c r="AE85" s="33"/>
    </row>
    <row r="86" spans="1:31" s="2" customFormat="1" ht="12" customHeight="1">
      <c r="A86" s="33"/>
      <c r="B86" s="34"/>
      <c r="C86" s="28" t="s">
        <v>127</v>
      </c>
      <c r="D86" s="35"/>
      <c r="E86" s="35"/>
      <c r="F86" s="35"/>
      <c r="G86" s="35"/>
      <c r="H86" s="35"/>
      <c r="I86" s="122"/>
      <c r="J86" s="35"/>
      <c r="K86" s="35"/>
      <c r="L86" s="50"/>
      <c r="S86" s="33"/>
      <c r="T86" s="33"/>
      <c r="U86" s="33"/>
      <c r="V86" s="33"/>
      <c r="W86" s="33"/>
      <c r="X86" s="33"/>
      <c r="Y86" s="33"/>
      <c r="Z86" s="33"/>
      <c r="AA86" s="33"/>
      <c r="AB86" s="33"/>
      <c r="AC86" s="33"/>
      <c r="AD86" s="33"/>
      <c r="AE86" s="33"/>
    </row>
    <row r="87" spans="1:31" s="2" customFormat="1" ht="16.5" customHeight="1">
      <c r="A87" s="33"/>
      <c r="B87" s="34"/>
      <c r="C87" s="35"/>
      <c r="D87" s="35"/>
      <c r="E87" s="300" t="str">
        <f>E9</f>
        <v>106 - Audio technika</v>
      </c>
      <c r="F87" s="316"/>
      <c r="G87" s="316"/>
      <c r="H87" s="316"/>
      <c r="I87" s="122"/>
      <c r="J87" s="35"/>
      <c r="K87" s="35"/>
      <c r="L87" s="50"/>
      <c r="S87" s="33"/>
      <c r="T87" s="33"/>
      <c r="U87" s="33"/>
      <c r="V87" s="33"/>
      <c r="W87" s="33"/>
      <c r="X87" s="33"/>
      <c r="Y87" s="33"/>
      <c r="Z87" s="33"/>
      <c r="AA87" s="33"/>
      <c r="AB87" s="33"/>
      <c r="AC87" s="33"/>
      <c r="AD87" s="33"/>
      <c r="AE87" s="33"/>
    </row>
    <row r="88" spans="1:31" s="2" customFormat="1" ht="6.9" customHeight="1">
      <c r="A88" s="33"/>
      <c r="B88" s="34"/>
      <c r="C88" s="35"/>
      <c r="D88" s="35"/>
      <c r="E88" s="35"/>
      <c r="F88" s="35"/>
      <c r="G88" s="35"/>
      <c r="H88" s="35"/>
      <c r="I88" s="122"/>
      <c r="J88" s="35"/>
      <c r="K88" s="35"/>
      <c r="L88" s="50"/>
      <c r="S88" s="33"/>
      <c r="T88" s="33"/>
      <c r="U88" s="33"/>
      <c r="V88" s="33"/>
      <c r="W88" s="33"/>
      <c r="X88" s="33"/>
      <c r="Y88" s="33"/>
      <c r="Z88" s="33"/>
      <c r="AA88" s="33"/>
      <c r="AB88" s="33"/>
      <c r="AC88" s="33"/>
      <c r="AD88" s="33"/>
      <c r="AE88" s="33"/>
    </row>
    <row r="89" spans="1:31" s="2" customFormat="1" ht="12" customHeight="1">
      <c r="A89" s="33"/>
      <c r="B89" s="34"/>
      <c r="C89" s="28" t="s">
        <v>21</v>
      </c>
      <c r="D89" s="35"/>
      <c r="E89" s="35"/>
      <c r="F89" s="26" t="str">
        <f>F12</f>
        <v xml:space="preserve"> </v>
      </c>
      <c r="G89" s="35"/>
      <c r="H89" s="35"/>
      <c r="I89" s="123" t="s">
        <v>23</v>
      </c>
      <c r="J89" s="65" t="str">
        <f>IF(J12="","",J12)</f>
        <v>11. 9. 2019</v>
      </c>
      <c r="K89" s="35"/>
      <c r="L89" s="50"/>
      <c r="S89" s="33"/>
      <c r="T89" s="33"/>
      <c r="U89" s="33"/>
      <c r="V89" s="33"/>
      <c r="W89" s="33"/>
      <c r="X89" s="33"/>
      <c r="Y89" s="33"/>
      <c r="Z89" s="33"/>
      <c r="AA89" s="33"/>
      <c r="AB89" s="33"/>
      <c r="AC89" s="33"/>
      <c r="AD89" s="33"/>
      <c r="AE89" s="33"/>
    </row>
    <row r="90" spans="1:31" s="2" customFormat="1" ht="6.9" customHeight="1">
      <c r="A90" s="33"/>
      <c r="B90" s="34"/>
      <c r="C90" s="35"/>
      <c r="D90" s="35"/>
      <c r="E90" s="35"/>
      <c r="F90" s="35"/>
      <c r="G90" s="35"/>
      <c r="H90" s="35"/>
      <c r="I90" s="122"/>
      <c r="J90" s="35"/>
      <c r="K90" s="35"/>
      <c r="L90" s="50"/>
      <c r="S90" s="33"/>
      <c r="T90" s="33"/>
      <c r="U90" s="33"/>
      <c r="V90" s="33"/>
      <c r="W90" s="33"/>
      <c r="X90" s="33"/>
      <c r="Y90" s="33"/>
      <c r="Z90" s="33"/>
      <c r="AA90" s="33"/>
      <c r="AB90" s="33"/>
      <c r="AC90" s="33"/>
      <c r="AD90" s="33"/>
      <c r="AE90" s="33"/>
    </row>
    <row r="91" spans="1:31" s="2" customFormat="1" ht="15.15" customHeight="1">
      <c r="A91" s="33"/>
      <c r="B91" s="34"/>
      <c r="C91" s="28" t="s">
        <v>25</v>
      </c>
      <c r="D91" s="35"/>
      <c r="E91" s="35"/>
      <c r="F91" s="26" t="str">
        <f>E15</f>
        <v>Město Nový Jičín</v>
      </c>
      <c r="G91" s="35"/>
      <c r="H91" s="35"/>
      <c r="I91" s="123" t="s">
        <v>31</v>
      </c>
      <c r="J91" s="31" t="str">
        <f>E21</f>
        <v>Technoprojekt, a.s.</v>
      </c>
      <c r="K91" s="35"/>
      <c r="L91" s="50"/>
      <c r="S91" s="33"/>
      <c r="T91" s="33"/>
      <c r="U91" s="33"/>
      <c r="V91" s="33"/>
      <c r="W91" s="33"/>
      <c r="X91" s="33"/>
      <c r="Y91" s="33"/>
      <c r="Z91" s="33"/>
      <c r="AA91" s="33"/>
      <c r="AB91" s="33"/>
      <c r="AC91" s="33"/>
      <c r="AD91" s="33"/>
      <c r="AE91" s="33"/>
    </row>
    <row r="92" spans="1:31" s="2" customFormat="1" ht="15.15" customHeight="1">
      <c r="A92" s="33"/>
      <c r="B92" s="34"/>
      <c r="C92" s="28" t="s">
        <v>29</v>
      </c>
      <c r="D92" s="35"/>
      <c r="E92" s="35"/>
      <c r="F92" s="26" t="str">
        <f>IF(E18="","",E18)</f>
        <v>Vyplň údaj</v>
      </c>
      <c r="G92" s="35"/>
      <c r="H92" s="35"/>
      <c r="I92" s="123" t="s">
        <v>34</v>
      </c>
      <c r="J92" s="31" t="str">
        <f>E24</f>
        <v xml:space="preserve"> </v>
      </c>
      <c r="K92" s="35"/>
      <c r="L92" s="50"/>
      <c r="S92" s="33"/>
      <c r="T92" s="33"/>
      <c r="U92" s="33"/>
      <c r="V92" s="33"/>
      <c r="W92" s="33"/>
      <c r="X92" s="33"/>
      <c r="Y92" s="33"/>
      <c r="Z92" s="33"/>
      <c r="AA92" s="33"/>
      <c r="AB92" s="33"/>
      <c r="AC92" s="33"/>
      <c r="AD92" s="33"/>
      <c r="AE92" s="33"/>
    </row>
    <row r="93" spans="1:31" s="2" customFormat="1" ht="10.35" customHeight="1">
      <c r="A93" s="33"/>
      <c r="B93" s="34"/>
      <c r="C93" s="35"/>
      <c r="D93" s="35"/>
      <c r="E93" s="35"/>
      <c r="F93" s="35"/>
      <c r="G93" s="35"/>
      <c r="H93" s="35"/>
      <c r="I93" s="122"/>
      <c r="J93" s="35"/>
      <c r="K93" s="35"/>
      <c r="L93" s="50"/>
      <c r="S93" s="33"/>
      <c r="T93" s="33"/>
      <c r="U93" s="33"/>
      <c r="V93" s="33"/>
      <c r="W93" s="33"/>
      <c r="X93" s="33"/>
      <c r="Y93" s="33"/>
      <c r="Z93" s="33"/>
      <c r="AA93" s="33"/>
      <c r="AB93" s="33"/>
      <c r="AC93" s="33"/>
      <c r="AD93" s="33"/>
      <c r="AE93" s="33"/>
    </row>
    <row r="94" spans="1:31" s="2" customFormat="1" ht="29.25" customHeight="1">
      <c r="A94" s="33"/>
      <c r="B94" s="34"/>
      <c r="C94" s="162" t="s">
        <v>132</v>
      </c>
      <c r="D94" s="163"/>
      <c r="E94" s="163"/>
      <c r="F94" s="163"/>
      <c r="G94" s="163"/>
      <c r="H94" s="163"/>
      <c r="I94" s="164"/>
      <c r="J94" s="165" t="s">
        <v>133</v>
      </c>
      <c r="K94" s="163"/>
      <c r="L94" s="50"/>
      <c r="S94" s="33"/>
      <c r="T94" s="33"/>
      <c r="U94" s="33"/>
      <c r="V94" s="33"/>
      <c r="W94" s="33"/>
      <c r="X94" s="33"/>
      <c r="Y94" s="33"/>
      <c r="Z94" s="33"/>
      <c r="AA94" s="33"/>
      <c r="AB94" s="33"/>
      <c r="AC94" s="33"/>
      <c r="AD94" s="33"/>
      <c r="AE94" s="33"/>
    </row>
    <row r="95" spans="1:31" s="2" customFormat="1" ht="10.35" customHeight="1">
      <c r="A95" s="33"/>
      <c r="B95" s="34"/>
      <c r="C95" s="35"/>
      <c r="D95" s="35"/>
      <c r="E95" s="35"/>
      <c r="F95" s="35"/>
      <c r="G95" s="35"/>
      <c r="H95" s="35"/>
      <c r="I95" s="122"/>
      <c r="J95" s="35"/>
      <c r="K95" s="35"/>
      <c r="L95" s="50"/>
      <c r="S95" s="33"/>
      <c r="T95" s="33"/>
      <c r="U95" s="33"/>
      <c r="V95" s="33"/>
      <c r="W95" s="33"/>
      <c r="X95" s="33"/>
      <c r="Y95" s="33"/>
      <c r="Z95" s="33"/>
      <c r="AA95" s="33"/>
      <c r="AB95" s="33"/>
      <c r="AC95" s="33"/>
      <c r="AD95" s="33"/>
      <c r="AE95" s="33"/>
    </row>
    <row r="96" spans="1:47" s="2" customFormat="1" ht="22.8" customHeight="1">
      <c r="A96" s="33"/>
      <c r="B96" s="34"/>
      <c r="C96" s="166" t="s">
        <v>134</v>
      </c>
      <c r="D96" s="35"/>
      <c r="E96" s="35"/>
      <c r="F96" s="35"/>
      <c r="G96" s="35"/>
      <c r="H96" s="35"/>
      <c r="I96" s="122"/>
      <c r="J96" s="83">
        <f>J120</f>
        <v>0</v>
      </c>
      <c r="K96" s="35"/>
      <c r="L96" s="50"/>
      <c r="S96" s="33"/>
      <c r="T96" s="33"/>
      <c r="U96" s="33"/>
      <c r="V96" s="33"/>
      <c r="W96" s="33"/>
      <c r="X96" s="33"/>
      <c r="Y96" s="33"/>
      <c r="Z96" s="33"/>
      <c r="AA96" s="33"/>
      <c r="AB96" s="33"/>
      <c r="AC96" s="33"/>
      <c r="AD96" s="33"/>
      <c r="AE96" s="33"/>
      <c r="AU96" s="16" t="s">
        <v>135</v>
      </c>
    </row>
    <row r="97" spans="2:12" s="9" customFormat="1" ht="24.9" customHeight="1">
      <c r="B97" s="167"/>
      <c r="C97" s="168"/>
      <c r="D97" s="169" t="s">
        <v>1406</v>
      </c>
      <c r="E97" s="170"/>
      <c r="F97" s="170"/>
      <c r="G97" s="170"/>
      <c r="H97" s="170"/>
      <c r="I97" s="171"/>
      <c r="J97" s="172">
        <f>J121</f>
        <v>0</v>
      </c>
      <c r="K97" s="168"/>
      <c r="L97" s="173"/>
    </row>
    <row r="98" spans="2:12" s="9" customFormat="1" ht="24.9" customHeight="1">
      <c r="B98" s="167"/>
      <c r="C98" s="168"/>
      <c r="D98" s="169" t="s">
        <v>1407</v>
      </c>
      <c r="E98" s="170"/>
      <c r="F98" s="170"/>
      <c r="G98" s="170"/>
      <c r="H98" s="170"/>
      <c r="I98" s="171"/>
      <c r="J98" s="172">
        <f>J130</f>
        <v>0</v>
      </c>
      <c r="K98" s="168"/>
      <c r="L98" s="173"/>
    </row>
    <row r="99" spans="2:12" s="9" customFormat="1" ht="24.9" customHeight="1">
      <c r="B99" s="167"/>
      <c r="C99" s="168"/>
      <c r="D99" s="169" t="s">
        <v>1408</v>
      </c>
      <c r="E99" s="170"/>
      <c r="F99" s="170"/>
      <c r="G99" s="170"/>
      <c r="H99" s="170"/>
      <c r="I99" s="171"/>
      <c r="J99" s="172">
        <f>J150</f>
        <v>0</v>
      </c>
      <c r="K99" s="168"/>
      <c r="L99" s="173"/>
    </row>
    <row r="100" spans="2:12" s="9" customFormat="1" ht="24.9" customHeight="1">
      <c r="B100" s="167"/>
      <c r="C100" s="168"/>
      <c r="D100" s="169" t="s">
        <v>1409</v>
      </c>
      <c r="E100" s="170"/>
      <c r="F100" s="170"/>
      <c r="G100" s="170"/>
      <c r="H100" s="170"/>
      <c r="I100" s="171"/>
      <c r="J100" s="172">
        <f>J159</f>
        <v>0</v>
      </c>
      <c r="K100" s="168"/>
      <c r="L100" s="173"/>
    </row>
    <row r="101" spans="1:31" s="2" customFormat="1" ht="21.75" customHeight="1">
      <c r="A101" s="33"/>
      <c r="B101" s="34"/>
      <c r="C101" s="35"/>
      <c r="D101" s="35"/>
      <c r="E101" s="35"/>
      <c r="F101" s="35"/>
      <c r="G101" s="35"/>
      <c r="H101" s="35"/>
      <c r="I101" s="122"/>
      <c r="J101" s="35"/>
      <c r="K101" s="35"/>
      <c r="L101" s="50"/>
      <c r="S101" s="33"/>
      <c r="T101" s="33"/>
      <c r="U101" s="33"/>
      <c r="V101" s="33"/>
      <c r="W101" s="33"/>
      <c r="X101" s="33"/>
      <c r="Y101" s="33"/>
      <c r="Z101" s="33"/>
      <c r="AA101" s="33"/>
      <c r="AB101" s="33"/>
      <c r="AC101" s="33"/>
      <c r="AD101" s="33"/>
      <c r="AE101" s="33"/>
    </row>
    <row r="102" spans="1:31" s="2" customFormat="1" ht="6.9" customHeight="1">
      <c r="A102" s="33"/>
      <c r="B102" s="53"/>
      <c r="C102" s="54"/>
      <c r="D102" s="54"/>
      <c r="E102" s="54"/>
      <c r="F102" s="54"/>
      <c r="G102" s="54"/>
      <c r="H102" s="54"/>
      <c r="I102" s="158"/>
      <c r="J102" s="54"/>
      <c r="K102" s="54"/>
      <c r="L102" s="50"/>
      <c r="S102" s="33"/>
      <c r="T102" s="33"/>
      <c r="U102" s="33"/>
      <c r="V102" s="33"/>
      <c r="W102" s="33"/>
      <c r="X102" s="33"/>
      <c r="Y102" s="33"/>
      <c r="Z102" s="33"/>
      <c r="AA102" s="33"/>
      <c r="AB102" s="33"/>
      <c r="AC102" s="33"/>
      <c r="AD102" s="33"/>
      <c r="AE102" s="33"/>
    </row>
    <row r="106" spans="1:31" s="2" customFormat="1" ht="6.9" customHeight="1">
      <c r="A106" s="33"/>
      <c r="B106" s="55"/>
      <c r="C106" s="56"/>
      <c r="D106" s="56"/>
      <c r="E106" s="56"/>
      <c r="F106" s="56"/>
      <c r="G106" s="56"/>
      <c r="H106" s="56"/>
      <c r="I106" s="161"/>
      <c r="J106" s="56"/>
      <c r="K106" s="56"/>
      <c r="L106" s="50"/>
      <c r="S106" s="33"/>
      <c r="T106" s="33"/>
      <c r="U106" s="33"/>
      <c r="V106" s="33"/>
      <c r="W106" s="33"/>
      <c r="X106" s="33"/>
      <c r="Y106" s="33"/>
      <c r="Z106" s="33"/>
      <c r="AA106" s="33"/>
      <c r="AB106" s="33"/>
      <c r="AC106" s="33"/>
      <c r="AD106" s="33"/>
      <c r="AE106" s="33"/>
    </row>
    <row r="107" spans="1:31" s="2" customFormat="1" ht="24.9" customHeight="1">
      <c r="A107" s="33"/>
      <c r="B107" s="34"/>
      <c r="C107" s="22" t="s">
        <v>146</v>
      </c>
      <c r="D107" s="35"/>
      <c r="E107" s="35"/>
      <c r="F107" s="35"/>
      <c r="G107" s="35"/>
      <c r="H107" s="35"/>
      <c r="I107" s="122"/>
      <c r="J107" s="35"/>
      <c r="K107" s="35"/>
      <c r="L107" s="50"/>
      <c r="S107" s="33"/>
      <c r="T107" s="33"/>
      <c r="U107" s="33"/>
      <c r="V107" s="33"/>
      <c r="W107" s="33"/>
      <c r="X107" s="33"/>
      <c r="Y107" s="33"/>
      <c r="Z107" s="33"/>
      <c r="AA107" s="33"/>
      <c r="AB107" s="33"/>
      <c r="AC107" s="33"/>
      <c r="AD107" s="33"/>
      <c r="AE107" s="33"/>
    </row>
    <row r="108" spans="1:31" s="2" customFormat="1" ht="6.9" customHeight="1">
      <c r="A108" s="33"/>
      <c r="B108" s="34"/>
      <c r="C108" s="35"/>
      <c r="D108" s="35"/>
      <c r="E108" s="35"/>
      <c r="F108" s="35"/>
      <c r="G108" s="35"/>
      <c r="H108" s="35"/>
      <c r="I108" s="122"/>
      <c r="J108" s="35"/>
      <c r="K108" s="35"/>
      <c r="L108" s="50"/>
      <c r="S108" s="33"/>
      <c r="T108" s="33"/>
      <c r="U108" s="33"/>
      <c r="V108" s="33"/>
      <c r="W108" s="33"/>
      <c r="X108" s="33"/>
      <c r="Y108" s="33"/>
      <c r="Z108" s="33"/>
      <c r="AA108" s="33"/>
      <c r="AB108" s="33"/>
      <c r="AC108" s="33"/>
      <c r="AD108" s="33"/>
      <c r="AE108" s="33"/>
    </row>
    <row r="109" spans="1:31" s="2" customFormat="1" ht="12" customHeight="1">
      <c r="A109" s="33"/>
      <c r="B109" s="34"/>
      <c r="C109" s="28" t="s">
        <v>17</v>
      </c>
      <c r="D109" s="35"/>
      <c r="E109" s="35"/>
      <c r="F109" s="35"/>
      <c r="G109" s="35"/>
      <c r="H109" s="35"/>
      <c r="I109" s="122"/>
      <c r="J109" s="35"/>
      <c r="K109" s="35"/>
      <c r="L109" s="50"/>
      <c r="S109" s="33"/>
      <c r="T109" s="33"/>
      <c r="U109" s="33"/>
      <c r="V109" s="33"/>
      <c r="W109" s="33"/>
      <c r="X109" s="33"/>
      <c r="Y109" s="33"/>
      <c r="Z109" s="33"/>
      <c r="AA109" s="33"/>
      <c r="AB109" s="33"/>
      <c r="AC109" s="33"/>
      <c r="AD109" s="33"/>
      <c r="AE109" s="33"/>
    </row>
    <row r="110" spans="1:31" s="2" customFormat="1" ht="16.5" customHeight="1">
      <c r="A110" s="33"/>
      <c r="B110" s="34"/>
      <c r="C110" s="35"/>
      <c r="D110" s="35"/>
      <c r="E110" s="317" t="str">
        <f>E7</f>
        <v>REKONSTRUKCE STŘECHY ZIMNÍHO STADIONU V NOVÉM JIČÍNĚ</v>
      </c>
      <c r="F110" s="318"/>
      <c r="G110" s="318"/>
      <c r="H110" s="318"/>
      <c r="I110" s="122"/>
      <c r="J110" s="35"/>
      <c r="K110" s="35"/>
      <c r="L110" s="50"/>
      <c r="S110" s="33"/>
      <c r="T110" s="33"/>
      <c r="U110" s="33"/>
      <c r="V110" s="33"/>
      <c r="W110" s="33"/>
      <c r="X110" s="33"/>
      <c r="Y110" s="33"/>
      <c r="Z110" s="33"/>
      <c r="AA110" s="33"/>
      <c r="AB110" s="33"/>
      <c r="AC110" s="33"/>
      <c r="AD110" s="33"/>
      <c r="AE110" s="33"/>
    </row>
    <row r="111" spans="1:31" s="2" customFormat="1" ht="12" customHeight="1">
      <c r="A111" s="33"/>
      <c r="B111" s="34"/>
      <c r="C111" s="28" t="s">
        <v>127</v>
      </c>
      <c r="D111" s="35"/>
      <c r="E111" s="35"/>
      <c r="F111" s="35"/>
      <c r="G111" s="35"/>
      <c r="H111" s="35"/>
      <c r="I111" s="122"/>
      <c r="J111" s="35"/>
      <c r="K111" s="35"/>
      <c r="L111" s="50"/>
      <c r="S111" s="33"/>
      <c r="T111" s="33"/>
      <c r="U111" s="33"/>
      <c r="V111" s="33"/>
      <c r="W111" s="33"/>
      <c r="X111" s="33"/>
      <c r="Y111" s="33"/>
      <c r="Z111" s="33"/>
      <c r="AA111" s="33"/>
      <c r="AB111" s="33"/>
      <c r="AC111" s="33"/>
      <c r="AD111" s="33"/>
      <c r="AE111" s="33"/>
    </row>
    <row r="112" spans="1:31" s="2" customFormat="1" ht="16.5" customHeight="1">
      <c r="A112" s="33"/>
      <c r="B112" s="34"/>
      <c r="C112" s="35"/>
      <c r="D112" s="35"/>
      <c r="E112" s="300" t="str">
        <f>E9</f>
        <v>106 - Audio technika</v>
      </c>
      <c r="F112" s="316"/>
      <c r="G112" s="316"/>
      <c r="H112" s="316"/>
      <c r="I112" s="122"/>
      <c r="J112" s="35"/>
      <c r="K112" s="35"/>
      <c r="L112" s="50"/>
      <c r="S112" s="33"/>
      <c r="T112" s="33"/>
      <c r="U112" s="33"/>
      <c r="V112" s="33"/>
      <c r="W112" s="33"/>
      <c r="X112" s="33"/>
      <c r="Y112" s="33"/>
      <c r="Z112" s="33"/>
      <c r="AA112" s="33"/>
      <c r="AB112" s="33"/>
      <c r="AC112" s="33"/>
      <c r="AD112" s="33"/>
      <c r="AE112" s="33"/>
    </row>
    <row r="113" spans="1:31" s="2" customFormat="1" ht="6.9" customHeight="1">
      <c r="A113" s="33"/>
      <c r="B113" s="34"/>
      <c r="C113" s="35"/>
      <c r="D113" s="35"/>
      <c r="E113" s="35"/>
      <c r="F113" s="35"/>
      <c r="G113" s="35"/>
      <c r="H113" s="35"/>
      <c r="I113" s="122"/>
      <c r="J113" s="35"/>
      <c r="K113" s="35"/>
      <c r="L113" s="50"/>
      <c r="S113" s="33"/>
      <c r="T113" s="33"/>
      <c r="U113" s="33"/>
      <c r="V113" s="33"/>
      <c r="W113" s="33"/>
      <c r="X113" s="33"/>
      <c r="Y113" s="33"/>
      <c r="Z113" s="33"/>
      <c r="AA113" s="33"/>
      <c r="AB113" s="33"/>
      <c r="AC113" s="33"/>
      <c r="AD113" s="33"/>
      <c r="AE113" s="33"/>
    </row>
    <row r="114" spans="1:31" s="2" customFormat="1" ht="12" customHeight="1">
      <c r="A114" s="33"/>
      <c r="B114" s="34"/>
      <c r="C114" s="28" t="s">
        <v>21</v>
      </c>
      <c r="D114" s="35"/>
      <c r="E114" s="35"/>
      <c r="F114" s="26" t="str">
        <f>F12</f>
        <v xml:space="preserve"> </v>
      </c>
      <c r="G114" s="35"/>
      <c r="H114" s="35"/>
      <c r="I114" s="123" t="s">
        <v>23</v>
      </c>
      <c r="J114" s="65" t="str">
        <f>IF(J12="","",J12)</f>
        <v>11. 9. 2019</v>
      </c>
      <c r="K114" s="35"/>
      <c r="L114" s="50"/>
      <c r="S114" s="33"/>
      <c r="T114" s="33"/>
      <c r="U114" s="33"/>
      <c r="V114" s="33"/>
      <c r="W114" s="33"/>
      <c r="X114" s="33"/>
      <c r="Y114" s="33"/>
      <c r="Z114" s="33"/>
      <c r="AA114" s="33"/>
      <c r="AB114" s="33"/>
      <c r="AC114" s="33"/>
      <c r="AD114" s="33"/>
      <c r="AE114" s="33"/>
    </row>
    <row r="115" spans="1:31" s="2" customFormat="1" ht="6.9" customHeight="1">
      <c r="A115" s="33"/>
      <c r="B115" s="34"/>
      <c r="C115" s="35"/>
      <c r="D115" s="35"/>
      <c r="E115" s="35"/>
      <c r="F115" s="35"/>
      <c r="G115" s="35"/>
      <c r="H115" s="35"/>
      <c r="I115" s="122"/>
      <c r="J115" s="35"/>
      <c r="K115" s="35"/>
      <c r="L115" s="50"/>
      <c r="S115" s="33"/>
      <c r="T115" s="33"/>
      <c r="U115" s="33"/>
      <c r="V115" s="33"/>
      <c r="W115" s="33"/>
      <c r="X115" s="33"/>
      <c r="Y115" s="33"/>
      <c r="Z115" s="33"/>
      <c r="AA115" s="33"/>
      <c r="AB115" s="33"/>
      <c r="AC115" s="33"/>
      <c r="AD115" s="33"/>
      <c r="AE115" s="33"/>
    </row>
    <row r="116" spans="1:31" s="2" customFormat="1" ht="15.15" customHeight="1">
      <c r="A116" s="33"/>
      <c r="B116" s="34"/>
      <c r="C116" s="28" t="s">
        <v>25</v>
      </c>
      <c r="D116" s="35"/>
      <c r="E116" s="35"/>
      <c r="F116" s="26" t="str">
        <f>E15</f>
        <v>Město Nový Jičín</v>
      </c>
      <c r="G116" s="35"/>
      <c r="H116" s="35"/>
      <c r="I116" s="123" t="s">
        <v>31</v>
      </c>
      <c r="J116" s="31" t="str">
        <f>E21</f>
        <v>Technoprojekt, a.s.</v>
      </c>
      <c r="K116" s="35"/>
      <c r="L116" s="50"/>
      <c r="S116" s="33"/>
      <c r="T116" s="33"/>
      <c r="U116" s="33"/>
      <c r="V116" s="33"/>
      <c r="W116" s="33"/>
      <c r="X116" s="33"/>
      <c r="Y116" s="33"/>
      <c r="Z116" s="33"/>
      <c r="AA116" s="33"/>
      <c r="AB116" s="33"/>
      <c r="AC116" s="33"/>
      <c r="AD116" s="33"/>
      <c r="AE116" s="33"/>
    </row>
    <row r="117" spans="1:31" s="2" customFormat="1" ht="15.15" customHeight="1">
      <c r="A117" s="33"/>
      <c r="B117" s="34"/>
      <c r="C117" s="28" t="s">
        <v>29</v>
      </c>
      <c r="D117" s="35"/>
      <c r="E117" s="35"/>
      <c r="F117" s="26" t="str">
        <f>IF(E18="","",E18)</f>
        <v>Vyplň údaj</v>
      </c>
      <c r="G117" s="35"/>
      <c r="H117" s="35"/>
      <c r="I117" s="123" t="s">
        <v>34</v>
      </c>
      <c r="J117" s="31" t="str">
        <f>E24</f>
        <v xml:space="preserve"> </v>
      </c>
      <c r="K117" s="35"/>
      <c r="L117" s="50"/>
      <c r="S117" s="33"/>
      <c r="T117" s="33"/>
      <c r="U117" s="33"/>
      <c r="V117" s="33"/>
      <c r="W117" s="33"/>
      <c r="X117" s="33"/>
      <c r="Y117" s="33"/>
      <c r="Z117" s="33"/>
      <c r="AA117" s="33"/>
      <c r="AB117" s="33"/>
      <c r="AC117" s="33"/>
      <c r="AD117" s="33"/>
      <c r="AE117" s="33"/>
    </row>
    <row r="118" spans="1:31" s="2" customFormat="1" ht="10.35" customHeight="1">
      <c r="A118" s="33"/>
      <c r="B118" s="34"/>
      <c r="C118" s="35"/>
      <c r="D118" s="35"/>
      <c r="E118" s="35"/>
      <c r="F118" s="35"/>
      <c r="G118" s="35"/>
      <c r="H118" s="35"/>
      <c r="I118" s="122"/>
      <c r="J118" s="35"/>
      <c r="K118" s="35"/>
      <c r="L118" s="50"/>
      <c r="S118" s="33"/>
      <c r="T118" s="33"/>
      <c r="U118" s="33"/>
      <c r="V118" s="33"/>
      <c r="W118" s="33"/>
      <c r="X118" s="33"/>
      <c r="Y118" s="33"/>
      <c r="Z118" s="33"/>
      <c r="AA118" s="33"/>
      <c r="AB118" s="33"/>
      <c r="AC118" s="33"/>
      <c r="AD118" s="33"/>
      <c r="AE118" s="33"/>
    </row>
    <row r="119" spans="1:31" s="10" customFormat="1" ht="29.25" customHeight="1">
      <c r="A119" s="174"/>
      <c r="B119" s="175"/>
      <c r="C119" s="176" t="s">
        <v>147</v>
      </c>
      <c r="D119" s="177" t="s">
        <v>62</v>
      </c>
      <c r="E119" s="177" t="s">
        <v>58</v>
      </c>
      <c r="F119" s="177" t="s">
        <v>59</v>
      </c>
      <c r="G119" s="177" t="s">
        <v>148</v>
      </c>
      <c r="H119" s="177" t="s">
        <v>149</v>
      </c>
      <c r="I119" s="178" t="s">
        <v>150</v>
      </c>
      <c r="J119" s="177" t="s">
        <v>133</v>
      </c>
      <c r="K119" s="179" t="s">
        <v>151</v>
      </c>
      <c r="L119" s="180"/>
      <c r="M119" s="74" t="s">
        <v>1</v>
      </c>
      <c r="N119" s="75" t="s">
        <v>41</v>
      </c>
      <c r="O119" s="75" t="s">
        <v>152</v>
      </c>
      <c r="P119" s="75" t="s">
        <v>153</v>
      </c>
      <c r="Q119" s="75" t="s">
        <v>154</v>
      </c>
      <c r="R119" s="75" t="s">
        <v>155</v>
      </c>
      <c r="S119" s="75" t="s">
        <v>156</v>
      </c>
      <c r="T119" s="76" t="s">
        <v>157</v>
      </c>
      <c r="U119" s="174"/>
      <c r="V119" s="174"/>
      <c r="W119" s="174"/>
      <c r="X119" s="174"/>
      <c r="Y119" s="174"/>
      <c r="Z119" s="174"/>
      <c r="AA119" s="174"/>
      <c r="AB119" s="174"/>
      <c r="AC119" s="174"/>
      <c r="AD119" s="174"/>
      <c r="AE119" s="174"/>
    </row>
    <row r="120" spans="1:63" s="2" customFormat="1" ht="22.8" customHeight="1">
      <c r="A120" s="33"/>
      <c r="B120" s="34"/>
      <c r="C120" s="81" t="s">
        <v>158</v>
      </c>
      <c r="D120" s="35"/>
      <c r="E120" s="35"/>
      <c r="F120" s="35"/>
      <c r="G120" s="35"/>
      <c r="H120" s="35"/>
      <c r="I120" s="122"/>
      <c r="J120" s="181">
        <f>BK120</f>
        <v>0</v>
      </c>
      <c r="K120" s="35"/>
      <c r="L120" s="38"/>
      <c r="M120" s="77"/>
      <c r="N120" s="182"/>
      <c r="O120" s="78"/>
      <c r="P120" s="183">
        <f>P121+P130+P150+P159</f>
        <v>0</v>
      </c>
      <c r="Q120" s="78"/>
      <c r="R120" s="183">
        <f>R121+R130+R150+R159</f>
        <v>0</v>
      </c>
      <c r="S120" s="78"/>
      <c r="T120" s="184">
        <f>T121+T130+T150+T159</f>
        <v>0</v>
      </c>
      <c r="U120" s="33"/>
      <c r="V120" s="33"/>
      <c r="W120" s="33"/>
      <c r="X120" s="33"/>
      <c r="Y120" s="33"/>
      <c r="Z120" s="33"/>
      <c r="AA120" s="33"/>
      <c r="AB120" s="33"/>
      <c r="AC120" s="33"/>
      <c r="AD120" s="33"/>
      <c r="AE120" s="33"/>
      <c r="AT120" s="16" t="s">
        <v>76</v>
      </c>
      <c r="AU120" s="16" t="s">
        <v>135</v>
      </c>
      <c r="BK120" s="185">
        <f>BK121+BK130+BK150+BK159</f>
        <v>0</v>
      </c>
    </row>
    <row r="121" spans="2:63" s="11" customFormat="1" ht="25.95" customHeight="1">
      <c r="B121" s="186"/>
      <c r="C121" s="187"/>
      <c r="D121" s="188" t="s">
        <v>76</v>
      </c>
      <c r="E121" s="189" t="s">
        <v>1410</v>
      </c>
      <c r="F121" s="189" t="s">
        <v>1411</v>
      </c>
      <c r="G121" s="187"/>
      <c r="H121" s="187"/>
      <c r="I121" s="190"/>
      <c r="J121" s="191">
        <f>BK121</f>
        <v>0</v>
      </c>
      <c r="K121" s="187"/>
      <c r="L121" s="192"/>
      <c r="M121" s="193"/>
      <c r="N121" s="194"/>
      <c r="O121" s="194"/>
      <c r="P121" s="195">
        <f>SUM(P122:P129)</f>
        <v>0</v>
      </c>
      <c r="Q121" s="194"/>
      <c r="R121" s="195">
        <f>SUM(R122:R129)</f>
        <v>0</v>
      </c>
      <c r="S121" s="194"/>
      <c r="T121" s="196">
        <f>SUM(T122:T129)</f>
        <v>0</v>
      </c>
      <c r="AR121" s="197" t="s">
        <v>84</v>
      </c>
      <c r="AT121" s="198" t="s">
        <v>76</v>
      </c>
      <c r="AU121" s="198" t="s">
        <v>77</v>
      </c>
      <c r="AY121" s="197" t="s">
        <v>161</v>
      </c>
      <c r="BK121" s="199">
        <f>SUM(BK122:BK129)</f>
        <v>0</v>
      </c>
    </row>
    <row r="122" spans="1:65" s="2" customFormat="1" ht="16.5" customHeight="1">
      <c r="A122" s="33"/>
      <c r="B122" s="34"/>
      <c r="C122" s="200" t="s">
        <v>84</v>
      </c>
      <c r="D122" s="200" t="s">
        <v>162</v>
      </c>
      <c r="E122" s="201" t="s">
        <v>1412</v>
      </c>
      <c r="F122" s="202" t="s">
        <v>1413</v>
      </c>
      <c r="G122" s="203" t="s">
        <v>415</v>
      </c>
      <c r="H122" s="204">
        <v>1</v>
      </c>
      <c r="I122" s="205"/>
      <c r="J122" s="206">
        <f>ROUND(I122*H122,2)</f>
        <v>0</v>
      </c>
      <c r="K122" s="202" t="s">
        <v>1302</v>
      </c>
      <c r="L122" s="38"/>
      <c r="M122" s="207" t="s">
        <v>1</v>
      </c>
      <c r="N122" s="208" t="s">
        <v>42</v>
      </c>
      <c r="O122" s="70"/>
      <c r="P122" s="209">
        <f>O122*H122</f>
        <v>0</v>
      </c>
      <c r="Q122" s="209">
        <v>0</v>
      </c>
      <c r="R122" s="209">
        <f>Q122*H122</f>
        <v>0</v>
      </c>
      <c r="S122" s="209">
        <v>0</v>
      </c>
      <c r="T122" s="210">
        <f>S122*H122</f>
        <v>0</v>
      </c>
      <c r="U122" s="33"/>
      <c r="V122" s="33"/>
      <c r="W122" s="33"/>
      <c r="X122" s="33"/>
      <c r="Y122" s="33"/>
      <c r="Z122" s="33"/>
      <c r="AA122" s="33"/>
      <c r="AB122" s="33"/>
      <c r="AC122" s="33"/>
      <c r="AD122" s="33"/>
      <c r="AE122" s="33"/>
      <c r="AR122" s="211" t="s">
        <v>625</v>
      </c>
      <c r="AT122" s="211" t="s">
        <v>162</v>
      </c>
      <c r="AU122" s="211" t="s">
        <v>84</v>
      </c>
      <c r="AY122" s="16" t="s">
        <v>161</v>
      </c>
      <c r="BE122" s="212">
        <f>IF(N122="základní",J122,0)</f>
        <v>0</v>
      </c>
      <c r="BF122" s="212">
        <f>IF(N122="snížená",J122,0)</f>
        <v>0</v>
      </c>
      <c r="BG122" s="212">
        <f>IF(N122="zákl. přenesená",J122,0)</f>
        <v>0</v>
      </c>
      <c r="BH122" s="212">
        <f>IF(N122="sníž. přenesená",J122,0)</f>
        <v>0</v>
      </c>
      <c r="BI122" s="212">
        <f>IF(N122="nulová",J122,0)</f>
        <v>0</v>
      </c>
      <c r="BJ122" s="16" t="s">
        <v>84</v>
      </c>
      <c r="BK122" s="212">
        <f>ROUND(I122*H122,2)</f>
        <v>0</v>
      </c>
      <c r="BL122" s="16" t="s">
        <v>625</v>
      </c>
      <c r="BM122" s="211" t="s">
        <v>86</v>
      </c>
    </row>
    <row r="123" spans="1:47" s="2" customFormat="1" ht="48">
      <c r="A123" s="33"/>
      <c r="B123" s="34"/>
      <c r="C123" s="35"/>
      <c r="D123" s="215" t="s">
        <v>360</v>
      </c>
      <c r="E123" s="35"/>
      <c r="F123" s="261" t="s">
        <v>1414</v>
      </c>
      <c r="G123" s="35"/>
      <c r="H123" s="35"/>
      <c r="I123" s="122"/>
      <c r="J123" s="35"/>
      <c r="K123" s="35"/>
      <c r="L123" s="38"/>
      <c r="M123" s="262"/>
      <c r="N123" s="263"/>
      <c r="O123" s="70"/>
      <c r="P123" s="70"/>
      <c r="Q123" s="70"/>
      <c r="R123" s="70"/>
      <c r="S123" s="70"/>
      <c r="T123" s="71"/>
      <c r="U123" s="33"/>
      <c r="V123" s="33"/>
      <c r="W123" s="33"/>
      <c r="X123" s="33"/>
      <c r="Y123" s="33"/>
      <c r="Z123" s="33"/>
      <c r="AA123" s="33"/>
      <c r="AB123" s="33"/>
      <c r="AC123" s="33"/>
      <c r="AD123" s="33"/>
      <c r="AE123" s="33"/>
      <c r="AT123" s="16" t="s">
        <v>360</v>
      </c>
      <c r="AU123" s="16" t="s">
        <v>84</v>
      </c>
    </row>
    <row r="124" spans="1:65" s="2" customFormat="1" ht="16.5" customHeight="1">
      <c r="A124" s="33"/>
      <c r="B124" s="34"/>
      <c r="C124" s="200" t="s">
        <v>86</v>
      </c>
      <c r="D124" s="200" t="s">
        <v>162</v>
      </c>
      <c r="E124" s="201" t="s">
        <v>1415</v>
      </c>
      <c r="F124" s="202" t="s">
        <v>1416</v>
      </c>
      <c r="G124" s="203" t="s">
        <v>415</v>
      </c>
      <c r="H124" s="204">
        <v>1</v>
      </c>
      <c r="I124" s="205"/>
      <c r="J124" s="206">
        <f>ROUND(I124*H124,2)</f>
        <v>0</v>
      </c>
      <c r="K124" s="202" t="s">
        <v>1302</v>
      </c>
      <c r="L124" s="38"/>
      <c r="M124" s="207" t="s">
        <v>1</v>
      </c>
      <c r="N124" s="208" t="s">
        <v>42</v>
      </c>
      <c r="O124" s="70"/>
      <c r="P124" s="209">
        <f>O124*H124</f>
        <v>0</v>
      </c>
      <c r="Q124" s="209">
        <v>0</v>
      </c>
      <c r="R124" s="209">
        <f>Q124*H124</f>
        <v>0</v>
      </c>
      <c r="S124" s="209">
        <v>0</v>
      </c>
      <c r="T124" s="210">
        <f>S124*H124</f>
        <v>0</v>
      </c>
      <c r="U124" s="33"/>
      <c r="V124" s="33"/>
      <c r="W124" s="33"/>
      <c r="X124" s="33"/>
      <c r="Y124" s="33"/>
      <c r="Z124" s="33"/>
      <c r="AA124" s="33"/>
      <c r="AB124" s="33"/>
      <c r="AC124" s="33"/>
      <c r="AD124" s="33"/>
      <c r="AE124" s="33"/>
      <c r="AR124" s="211" t="s">
        <v>625</v>
      </c>
      <c r="AT124" s="211" t="s">
        <v>162</v>
      </c>
      <c r="AU124" s="211" t="s">
        <v>84</v>
      </c>
      <c r="AY124" s="16" t="s">
        <v>161</v>
      </c>
      <c r="BE124" s="212">
        <f>IF(N124="základní",J124,0)</f>
        <v>0</v>
      </c>
      <c r="BF124" s="212">
        <f>IF(N124="snížená",J124,0)</f>
        <v>0</v>
      </c>
      <c r="BG124" s="212">
        <f>IF(N124="zákl. přenesená",J124,0)</f>
        <v>0</v>
      </c>
      <c r="BH124" s="212">
        <f>IF(N124="sníž. přenesená",J124,0)</f>
        <v>0</v>
      </c>
      <c r="BI124" s="212">
        <f>IF(N124="nulová",J124,0)</f>
        <v>0</v>
      </c>
      <c r="BJ124" s="16" t="s">
        <v>84</v>
      </c>
      <c r="BK124" s="212">
        <f>ROUND(I124*H124,2)</f>
        <v>0</v>
      </c>
      <c r="BL124" s="16" t="s">
        <v>625</v>
      </c>
      <c r="BM124" s="211" t="s">
        <v>167</v>
      </c>
    </row>
    <row r="125" spans="1:47" s="2" customFormat="1" ht="19.2">
      <c r="A125" s="33"/>
      <c r="B125" s="34"/>
      <c r="C125" s="35"/>
      <c r="D125" s="215" t="s">
        <v>360</v>
      </c>
      <c r="E125" s="35"/>
      <c r="F125" s="261" t="s">
        <v>1417</v>
      </c>
      <c r="G125" s="35"/>
      <c r="H125" s="35"/>
      <c r="I125" s="122"/>
      <c r="J125" s="35"/>
      <c r="K125" s="35"/>
      <c r="L125" s="38"/>
      <c r="M125" s="262"/>
      <c r="N125" s="263"/>
      <c r="O125" s="70"/>
      <c r="P125" s="70"/>
      <c r="Q125" s="70"/>
      <c r="R125" s="70"/>
      <c r="S125" s="70"/>
      <c r="T125" s="71"/>
      <c r="U125" s="33"/>
      <c r="V125" s="33"/>
      <c r="W125" s="33"/>
      <c r="X125" s="33"/>
      <c r="Y125" s="33"/>
      <c r="Z125" s="33"/>
      <c r="AA125" s="33"/>
      <c r="AB125" s="33"/>
      <c r="AC125" s="33"/>
      <c r="AD125" s="33"/>
      <c r="AE125" s="33"/>
      <c r="AT125" s="16" t="s">
        <v>360</v>
      </c>
      <c r="AU125" s="16" t="s">
        <v>84</v>
      </c>
    </row>
    <row r="126" spans="1:65" s="2" customFormat="1" ht="16.5" customHeight="1">
      <c r="A126" s="33"/>
      <c r="B126" s="34"/>
      <c r="C126" s="200" t="s">
        <v>177</v>
      </c>
      <c r="D126" s="200" t="s">
        <v>162</v>
      </c>
      <c r="E126" s="201" t="s">
        <v>1418</v>
      </c>
      <c r="F126" s="202" t="s">
        <v>1419</v>
      </c>
      <c r="G126" s="203" t="s">
        <v>415</v>
      </c>
      <c r="H126" s="204">
        <v>1</v>
      </c>
      <c r="I126" s="205"/>
      <c r="J126" s="206">
        <f>ROUND(I126*H126,2)</f>
        <v>0</v>
      </c>
      <c r="K126" s="202" t="s">
        <v>1302</v>
      </c>
      <c r="L126" s="38"/>
      <c r="M126" s="207" t="s">
        <v>1</v>
      </c>
      <c r="N126" s="208" t="s">
        <v>42</v>
      </c>
      <c r="O126" s="70"/>
      <c r="P126" s="209">
        <f>O126*H126</f>
        <v>0</v>
      </c>
      <c r="Q126" s="209">
        <v>0</v>
      </c>
      <c r="R126" s="209">
        <f>Q126*H126</f>
        <v>0</v>
      </c>
      <c r="S126" s="209">
        <v>0</v>
      </c>
      <c r="T126" s="210">
        <f>S126*H126</f>
        <v>0</v>
      </c>
      <c r="U126" s="33"/>
      <c r="V126" s="33"/>
      <c r="W126" s="33"/>
      <c r="X126" s="33"/>
      <c r="Y126" s="33"/>
      <c r="Z126" s="33"/>
      <c r="AA126" s="33"/>
      <c r="AB126" s="33"/>
      <c r="AC126" s="33"/>
      <c r="AD126" s="33"/>
      <c r="AE126" s="33"/>
      <c r="AR126" s="211" t="s">
        <v>625</v>
      </c>
      <c r="AT126" s="211" t="s">
        <v>162</v>
      </c>
      <c r="AU126" s="211" t="s">
        <v>84</v>
      </c>
      <c r="AY126" s="16" t="s">
        <v>161</v>
      </c>
      <c r="BE126" s="212">
        <f>IF(N126="základní",J126,0)</f>
        <v>0</v>
      </c>
      <c r="BF126" s="212">
        <f>IF(N126="snížená",J126,0)</f>
        <v>0</v>
      </c>
      <c r="BG126" s="212">
        <f>IF(N126="zákl. přenesená",J126,0)</f>
        <v>0</v>
      </c>
      <c r="BH126" s="212">
        <f>IF(N126="sníž. přenesená",J126,0)</f>
        <v>0</v>
      </c>
      <c r="BI126" s="212">
        <f>IF(N126="nulová",J126,0)</f>
        <v>0</v>
      </c>
      <c r="BJ126" s="16" t="s">
        <v>84</v>
      </c>
      <c r="BK126" s="212">
        <f>ROUND(I126*H126,2)</f>
        <v>0</v>
      </c>
      <c r="BL126" s="16" t="s">
        <v>625</v>
      </c>
      <c r="BM126" s="211" t="s">
        <v>188</v>
      </c>
    </row>
    <row r="127" spans="1:47" s="2" customFormat="1" ht="28.8">
      <c r="A127" s="33"/>
      <c r="B127" s="34"/>
      <c r="C127" s="35"/>
      <c r="D127" s="215" t="s">
        <v>360</v>
      </c>
      <c r="E127" s="35"/>
      <c r="F127" s="261" t="s">
        <v>1420</v>
      </c>
      <c r="G127" s="35"/>
      <c r="H127" s="35"/>
      <c r="I127" s="122"/>
      <c r="J127" s="35"/>
      <c r="K127" s="35"/>
      <c r="L127" s="38"/>
      <c r="M127" s="262"/>
      <c r="N127" s="263"/>
      <c r="O127" s="70"/>
      <c r="P127" s="70"/>
      <c r="Q127" s="70"/>
      <c r="R127" s="70"/>
      <c r="S127" s="70"/>
      <c r="T127" s="71"/>
      <c r="U127" s="33"/>
      <c r="V127" s="33"/>
      <c r="W127" s="33"/>
      <c r="X127" s="33"/>
      <c r="Y127" s="33"/>
      <c r="Z127" s="33"/>
      <c r="AA127" s="33"/>
      <c r="AB127" s="33"/>
      <c r="AC127" s="33"/>
      <c r="AD127" s="33"/>
      <c r="AE127" s="33"/>
      <c r="AT127" s="16" t="s">
        <v>360</v>
      </c>
      <c r="AU127" s="16" t="s">
        <v>84</v>
      </c>
    </row>
    <row r="128" spans="1:65" s="2" customFormat="1" ht="16.5" customHeight="1">
      <c r="A128" s="33"/>
      <c r="B128" s="34"/>
      <c r="C128" s="200" t="s">
        <v>167</v>
      </c>
      <c r="D128" s="200" t="s">
        <v>162</v>
      </c>
      <c r="E128" s="201" t="s">
        <v>1421</v>
      </c>
      <c r="F128" s="202" t="s">
        <v>1422</v>
      </c>
      <c r="G128" s="203" t="s">
        <v>415</v>
      </c>
      <c r="H128" s="204">
        <v>1</v>
      </c>
      <c r="I128" s="205"/>
      <c r="J128" s="206">
        <f>ROUND(I128*H128,2)</f>
        <v>0</v>
      </c>
      <c r="K128" s="202" t="s">
        <v>1302</v>
      </c>
      <c r="L128" s="38"/>
      <c r="M128" s="207" t="s">
        <v>1</v>
      </c>
      <c r="N128" s="208" t="s">
        <v>42</v>
      </c>
      <c r="O128" s="70"/>
      <c r="P128" s="209">
        <f>O128*H128</f>
        <v>0</v>
      </c>
      <c r="Q128" s="209">
        <v>0</v>
      </c>
      <c r="R128" s="209">
        <f>Q128*H128</f>
        <v>0</v>
      </c>
      <c r="S128" s="209">
        <v>0</v>
      </c>
      <c r="T128" s="210">
        <f>S128*H128</f>
        <v>0</v>
      </c>
      <c r="U128" s="33"/>
      <c r="V128" s="33"/>
      <c r="W128" s="33"/>
      <c r="X128" s="33"/>
      <c r="Y128" s="33"/>
      <c r="Z128" s="33"/>
      <c r="AA128" s="33"/>
      <c r="AB128" s="33"/>
      <c r="AC128" s="33"/>
      <c r="AD128" s="33"/>
      <c r="AE128" s="33"/>
      <c r="AR128" s="211" t="s">
        <v>625</v>
      </c>
      <c r="AT128" s="211" t="s">
        <v>162</v>
      </c>
      <c r="AU128" s="211" t="s">
        <v>84</v>
      </c>
      <c r="AY128" s="16" t="s">
        <v>161</v>
      </c>
      <c r="BE128" s="212">
        <f>IF(N128="základní",J128,0)</f>
        <v>0</v>
      </c>
      <c r="BF128" s="212">
        <f>IF(N128="snížená",J128,0)</f>
        <v>0</v>
      </c>
      <c r="BG128" s="212">
        <f>IF(N128="zákl. přenesená",J128,0)</f>
        <v>0</v>
      </c>
      <c r="BH128" s="212">
        <f>IF(N128="sníž. přenesená",J128,0)</f>
        <v>0</v>
      </c>
      <c r="BI128" s="212">
        <f>IF(N128="nulová",J128,0)</f>
        <v>0</v>
      </c>
      <c r="BJ128" s="16" t="s">
        <v>84</v>
      </c>
      <c r="BK128" s="212">
        <f>ROUND(I128*H128,2)</f>
        <v>0</v>
      </c>
      <c r="BL128" s="16" t="s">
        <v>625</v>
      </c>
      <c r="BM128" s="211" t="s">
        <v>196</v>
      </c>
    </row>
    <row r="129" spans="1:47" s="2" customFormat="1" ht="19.2">
      <c r="A129" s="33"/>
      <c r="B129" s="34"/>
      <c r="C129" s="35"/>
      <c r="D129" s="215" t="s">
        <v>360</v>
      </c>
      <c r="E129" s="35"/>
      <c r="F129" s="261" t="s">
        <v>1423</v>
      </c>
      <c r="G129" s="35"/>
      <c r="H129" s="35"/>
      <c r="I129" s="122"/>
      <c r="J129" s="35"/>
      <c r="K129" s="35"/>
      <c r="L129" s="38"/>
      <c r="M129" s="262"/>
      <c r="N129" s="263"/>
      <c r="O129" s="70"/>
      <c r="P129" s="70"/>
      <c r="Q129" s="70"/>
      <c r="R129" s="70"/>
      <c r="S129" s="70"/>
      <c r="T129" s="71"/>
      <c r="U129" s="33"/>
      <c r="V129" s="33"/>
      <c r="W129" s="33"/>
      <c r="X129" s="33"/>
      <c r="Y129" s="33"/>
      <c r="Z129" s="33"/>
      <c r="AA129" s="33"/>
      <c r="AB129" s="33"/>
      <c r="AC129" s="33"/>
      <c r="AD129" s="33"/>
      <c r="AE129" s="33"/>
      <c r="AT129" s="16" t="s">
        <v>360</v>
      </c>
      <c r="AU129" s="16" t="s">
        <v>84</v>
      </c>
    </row>
    <row r="130" spans="2:63" s="11" customFormat="1" ht="25.95" customHeight="1">
      <c r="B130" s="186"/>
      <c r="C130" s="187"/>
      <c r="D130" s="188" t="s">
        <v>76</v>
      </c>
      <c r="E130" s="189" t="s">
        <v>2</v>
      </c>
      <c r="F130" s="189" t="s">
        <v>1424</v>
      </c>
      <c r="G130" s="187"/>
      <c r="H130" s="187"/>
      <c r="I130" s="190"/>
      <c r="J130" s="191">
        <f>BK130</f>
        <v>0</v>
      </c>
      <c r="K130" s="187"/>
      <c r="L130" s="192"/>
      <c r="M130" s="193"/>
      <c r="N130" s="194"/>
      <c r="O130" s="194"/>
      <c r="P130" s="195">
        <f>SUM(P131:P149)</f>
        <v>0</v>
      </c>
      <c r="Q130" s="194"/>
      <c r="R130" s="195">
        <f>SUM(R131:R149)</f>
        <v>0</v>
      </c>
      <c r="S130" s="194"/>
      <c r="T130" s="196">
        <f>SUM(T131:T149)</f>
        <v>0</v>
      </c>
      <c r="AR130" s="197" t="s">
        <v>84</v>
      </c>
      <c r="AT130" s="198" t="s">
        <v>76</v>
      </c>
      <c r="AU130" s="198" t="s">
        <v>77</v>
      </c>
      <c r="AY130" s="197" t="s">
        <v>161</v>
      </c>
      <c r="BK130" s="199">
        <f>SUM(BK131:BK149)</f>
        <v>0</v>
      </c>
    </row>
    <row r="131" spans="1:65" s="2" customFormat="1" ht="16.5" customHeight="1">
      <c r="A131" s="33"/>
      <c r="B131" s="34"/>
      <c r="C131" s="200" t="s">
        <v>184</v>
      </c>
      <c r="D131" s="200" t="s">
        <v>162</v>
      </c>
      <c r="E131" s="201" t="s">
        <v>1425</v>
      </c>
      <c r="F131" s="202" t="s">
        <v>1426</v>
      </c>
      <c r="G131" s="203" t="s">
        <v>415</v>
      </c>
      <c r="H131" s="204">
        <v>1</v>
      </c>
      <c r="I131" s="205"/>
      <c r="J131" s="206">
        <f>ROUND(I131*H131,2)</f>
        <v>0</v>
      </c>
      <c r="K131" s="202" t="s">
        <v>1302</v>
      </c>
      <c r="L131" s="38"/>
      <c r="M131" s="207" t="s">
        <v>1</v>
      </c>
      <c r="N131" s="208" t="s">
        <v>42</v>
      </c>
      <c r="O131" s="70"/>
      <c r="P131" s="209">
        <f>O131*H131</f>
        <v>0</v>
      </c>
      <c r="Q131" s="209">
        <v>0</v>
      </c>
      <c r="R131" s="209">
        <f>Q131*H131</f>
        <v>0</v>
      </c>
      <c r="S131" s="209">
        <v>0</v>
      </c>
      <c r="T131" s="210">
        <f>S131*H131</f>
        <v>0</v>
      </c>
      <c r="U131" s="33"/>
      <c r="V131" s="33"/>
      <c r="W131" s="33"/>
      <c r="X131" s="33"/>
      <c r="Y131" s="33"/>
      <c r="Z131" s="33"/>
      <c r="AA131" s="33"/>
      <c r="AB131" s="33"/>
      <c r="AC131" s="33"/>
      <c r="AD131" s="33"/>
      <c r="AE131" s="33"/>
      <c r="AR131" s="211" t="s">
        <v>625</v>
      </c>
      <c r="AT131" s="211" t="s">
        <v>162</v>
      </c>
      <c r="AU131" s="211" t="s">
        <v>84</v>
      </c>
      <c r="AY131" s="16" t="s">
        <v>161</v>
      </c>
      <c r="BE131" s="212">
        <f>IF(N131="základní",J131,0)</f>
        <v>0</v>
      </c>
      <c r="BF131" s="212">
        <f>IF(N131="snížená",J131,0)</f>
        <v>0</v>
      </c>
      <c r="BG131" s="212">
        <f>IF(N131="zákl. přenesená",J131,0)</f>
        <v>0</v>
      </c>
      <c r="BH131" s="212">
        <f>IF(N131="sníž. přenesená",J131,0)</f>
        <v>0</v>
      </c>
      <c r="BI131" s="212">
        <f>IF(N131="nulová",J131,0)</f>
        <v>0</v>
      </c>
      <c r="BJ131" s="16" t="s">
        <v>84</v>
      </c>
      <c r="BK131" s="212">
        <f>ROUND(I131*H131,2)</f>
        <v>0</v>
      </c>
      <c r="BL131" s="16" t="s">
        <v>625</v>
      </c>
      <c r="BM131" s="211" t="s">
        <v>216</v>
      </c>
    </row>
    <row r="132" spans="1:47" s="2" customFormat="1" ht="105.6">
      <c r="A132" s="33"/>
      <c r="B132" s="34"/>
      <c r="C132" s="35"/>
      <c r="D132" s="215" t="s">
        <v>360</v>
      </c>
      <c r="E132" s="35"/>
      <c r="F132" s="261" t="s">
        <v>1427</v>
      </c>
      <c r="G132" s="35"/>
      <c r="H132" s="35"/>
      <c r="I132" s="122"/>
      <c r="J132" s="35"/>
      <c r="K132" s="35"/>
      <c r="L132" s="38"/>
      <c r="M132" s="262"/>
      <c r="N132" s="263"/>
      <c r="O132" s="70"/>
      <c r="P132" s="70"/>
      <c r="Q132" s="70"/>
      <c r="R132" s="70"/>
      <c r="S132" s="70"/>
      <c r="T132" s="71"/>
      <c r="U132" s="33"/>
      <c r="V132" s="33"/>
      <c r="W132" s="33"/>
      <c r="X132" s="33"/>
      <c r="Y132" s="33"/>
      <c r="Z132" s="33"/>
      <c r="AA132" s="33"/>
      <c r="AB132" s="33"/>
      <c r="AC132" s="33"/>
      <c r="AD132" s="33"/>
      <c r="AE132" s="33"/>
      <c r="AT132" s="16" t="s">
        <v>360</v>
      </c>
      <c r="AU132" s="16" t="s">
        <v>84</v>
      </c>
    </row>
    <row r="133" spans="1:65" s="2" customFormat="1" ht="16.5" customHeight="1">
      <c r="A133" s="33"/>
      <c r="B133" s="34"/>
      <c r="C133" s="200" t="s">
        <v>188</v>
      </c>
      <c r="D133" s="200" t="s">
        <v>162</v>
      </c>
      <c r="E133" s="201" t="s">
        <v>1428</v>
      </c>
      <c r="F133" s="202" t="s">
        <v>1429</v>
      </c>
      <c r="G133" s="203" t="s">
        <v>415</v>
      </c>
      <c r="H133" s="204">
        <v>2</v>
      </c>
      <c r="I133" s="205"/>
      <c r="J133" s="206">
        <f>ROUND(I133*H133,2)</f>
        <v>0</v>
      </c>
      <c r="K133" s="202" t="s">
        <v>1302</v>
      </c>
      <c r="L133" s="38"/>
      <c r="M133" s="207" t="s">
        <v>1</v>
      </c>
      <c r="N133" s="208" t="s">
        <v>42</v>
      </c>
      <c r="O133" s="70"/>
      <c r="P133" s="209">
        <f>O133*H133</f>
        <v>0</v>
      </c>
      <c r="Q133" s="209">
        <v>0</v>
      </c>
      <c r="R133" s="209">
        <f>Q133*H133</f>
        <v>0</v>
      </c>
      <c r="S133" s="209">
        <v>0</v>
      </c>
      <c r="T133" s="210">
        <f>S133*H133</f>
        <v>0</v>
      </c>
      <c r="U133" s="33"/>
      <c r="V133" s="33"/>
      <c r="W133" s="33"/>
      <c r="X133" s="33"/>
      <c r="Y133" s="33"/>
      <c r="Z133" s="33"/>
      <c r="AA133" s="33"/>
      <c r="AB133" s="33"/>
      <c r="AC133" s="33"/>
      <c r="AD133" s="33"/>
      <c r="AE133" s="33"/>
      <c r="AR133" s="211" t="s">
        <v>625</v>
      </c>
      <c r="AT133" s="211" t="s">
        <v>162</v>
      </c>
      <c r="AU133" s="211" t="s">
        <v>84</v>
      </c>
      <c r="AY133" s="16" t="s">
        <v>161</v>
      </c>
      <c r="BE133" s="212">
        <f>IF(N133="základní",J133,0)</f>
        <v>0</v>
      </c>
      <c r="BF133" s="212">
        <f>IF(N133="snížená",J133,0)</f>
        <v>0</v>
      </c>
      <c r="BG133" s="212">
        <f>IF(N133="zákl. přenesená",J133,0)</f>
        <v>0</v>
      </c>
      <c r="BH133" s="212">
        <f>IF(N133="sníž. přenesená",J133,0)</f>
        <v>0</v>
      </c>
      <c r="BI133" s="212">
        <f>IF(N133="nulová",J133,0)</f>
        <v>0</v>
      </c>
      <c r="BJ133" s="16" t="s">
        <v>84</v>
      </c>
      <c r="BK133" s="212">
        <f>ROUND(I133*H133,2)</f>
        <v>0</v>
      </c>
      <c r="BL133" s="16" t="s">
        <v>625</v>
      </c>
      <c r="BM133" s="211" t="s">
        <v>228</v>
      </c>
    </row>
    <row r="134" spans="1:47" s="2" customFormat="1" ht="76.8">
      <c r="A134" s="33"/>
      <c r="B134" s="34"/>
      <c r="C134" s="35"/>
      <c r="D134" s="215" t="s">
        <v>360</v>
      </c>
      <c r="E134" s="35"/>
      <c r="F134" s="261" t="s">
        <v>1430</v>
      </c>
      <c r="G134" s="35"/>
      <c r="H134" s="35"/>
      <c r="I134" s="122"/>
      <c r="J134" s="35"/>
      <c r="K134" s="35"/>
      <c r="L134" s="38"/>
      <c r="M134" s="262"/>
      <c r="N134" s="263"/>
      <c r="O134" s="70"/>
      <c r="P134" s="70"/>
      <c r="Q134" s="70"/>
      <c r="R134" s="70"/>
      <c r="S134" s="70"/>
      <c r="T134" s="71"/>
      <c r="U134" s="33"/>
      <c r="V134" s="33"/>
      <c r="W134" s="33"/>
      <c r="X134" s="33"/>
      <c r="Y134" s="33"/>
      <c r="Z134" s="33"/>
      <c r="AA134" s="33"/>
      <c r="AB134" s="33"/>
      <c r="AC134" s="33"/>
      <c r="AD134" s="33"/>
      <c r="AE134" s="33"/>
      <c r="AT134" s="16" t="s">
        <v>360</v>
      </c>
      <c r="AU134" s="16" t="s">
        <v>84</v>
      </c>
    </row>
    <row r="135" spans="1:65" s="2" customFormat="1" ht="16.5" customHeight="1">
      <c r="A135" s="33"/>
      <c r="B135" s="34"/>
      <c r="C135" s="200" t="s">
        <v>192</v>
      </c>
      <c r="D135" s="200" t="s">
        <v>162</v>
      </c>
      <c r="E135" s="201" t="s">
        <v>1431</v>
      </c>
      <c r="F135" s="202" t="s">
        <v>1432</v>
      </c>
      <c r="G135" s="203" t="s">
        <v>415</v>
      </c>
      <c r="H135" s="204">
        <v>1</v>
      </c>
      <c r="I135" s="205"/>
      <c r="J135" s="206">
        <f>ROUND(I135*H135,2)</f>
        <v>0</v>
      </c>
      <c r="K135" s="202" t="s">
        <v>1302</v>
      </c>
      <c r="L135" s="38"/>
      <c r="M135" s="207" t="s">
        <v>1</v>
      </c>
      <c r="N135" s="208" t="s">
        <v>42</v>
      </c>
      <c r="O135" s="70"/>
      <c r="P135" s="209">
        <f>O135*H135</f>
        <v>0</v>
      </c>
      <c r="Q135" s="209">
        <v>0</v>
      </c>
      <c r="R135" s="209">
        <f>Q135*H135</f>
        <v>0</v>
      </c>
      <c r="S135" s="209">
        <v>0</v>
      </c>
      <c r="T135" s="210">
        <f>S135*H135</f>
        <v>0</v>
      </c>
      <c r="U135" s="33"/>
      <c r="V135" s="33"/>
      <c r="W135" s="33"/>
      <c r="X135" s="33"/>
      <c r="Y135" s="33"/>
      <c r="Z135" s="33"/>
      <c r="AA135" s="33"/>
      <c r="AB135" s="33"/>
      <c r="AC135" s="33"/>
      <c r="AD135" s="33"/>
      <c r="AE135" s="33"/>
      <c r="AR135" s="211" t="s">
        <v>625</v>
      </c>
      <c r="AT135" s="211" t="s">
        <v>162</v>
      </c>
      <c r="AU135" s="211" t="s">
        <v>84</v>
      </c>
      <c r="AY135" s="16" t="s">
        <v>161</v>
      </c>
      <c r="BE135" s="212">
        <f>IF(N135="základní",J135,0)</f>
        <v>0</v>
      </c>
      <c r="BF135" s="212">
        <f>IF(N135="snížená",J135,0)</f>
        <v>0</v>
      </c>
      <c r="BG135" s="212">
        <f>IF(N135="zákl. přenesená",J135,0)</f>
        <v>0</v>
      </c>
      <c r="BH135" s="212">
        <f>IF(N135="sníž. přenesená",J135,0)</f>
        <v>0</v>
      </c>
      <c r="BI135" s="212">
        <f>IF(N135="nulová",J135,0)</f>
        <v>0</v>
      </c>
      <c r="BJ135" s="16" t="s">
        <v>84</v>
      </c>
      <c r="BK135" s="212">
        <f>ROUND(I135*H135,2)</f>
        <v>0</v>
      </c>
      <c r="BL135" s="16" t="s">
        <v>625</v>
      </c>
      <c r="BM135" s="211" t="s">
        <v>238</v>
      </c>
    </row>
    <row r="136" spans="1:47" s="2" customFormat="1" ht="48">
      <c r="A136" s="33"/>
      <c r="B136" s="34"/>
      <c r="C136" s="35"/>
      <c r="D136" s="215" t="s">
        <v>360</v>
      </c>
      <c r="E136" s="35"/>
      <c r="F136" s="261" t="s">
        <v>1433</v>
      </c>
      <c r="G136" s="35"/>
      <c r="H136" s="35"/>
      <c r="I136" s="122"/>
      <c r="J136" s="35"/>
      <c r="K136" s="35"/>
      <c r="L136" s="38"/>
      <c r="M136" s="262"/>
      <c r="N136" s="263"/>
      <c r="O136" s="70"/>
      <c r="P136" s="70"/>
      <c r="Q136" s="70"/>
      <c r="R136" s="70"/>
      <c r="S136" s="70"/>
      <c r="T136" s="71"/>
      <c r="U136" s="33"/>
      <c r="V136" s="33"/>
      <c r="W136" s="33"/>
      <c r="X136" s="33"/>
      <c r="Y136" s="33"/>
      <c r="Z136" s="33"/>
      <c r="AA136" s="33"/>
      <c r="AB136" s="33"/>
      <c r="AC136" s="33"/>
      <c r="AD136" s="33"/>
      <c r="AE136" s="33"/>
      <c r="AT136" s="16" t="s">
        <v>360</v>
      </c>
      <c r="AU136" s="16" t="s">
        <v>84</v>
      </c>
    </row>
    <row r="137" spans="1:65" s="2" customFormat="1" ht="16.5" customHeight="1">
      <c r="A137" s="33"/>
      <c r="B137" s="34"/>
      <c r="C137" s="200" t="s">
        <v>196</v>
      </c>
      <c r="D137" s="200" t="s">
        <v>162</v>
      </c>
      <c r="E137" s="201" t="s">
        <v>1434</v>
      </c>
      <c r="F137" s="202" t="s">
        <v>1432</v>
      </c>
      <c r="G137" s="203" t="s">
        <v>415</v>
      </c>
      <c r="H137" s="204">
        <v>1</v>
      </c>
      <c r="I137" s="205"/>
      <c r="J137" s="206">
        <f>ROUND(I137*H137,2)</f>
        <v>0</v>
      </c>
      <c r="K137" s="202" t="s">
        <v>1302</v>
      </c>
      <c r="L137" s="38"/>
      <c r="M137" s="207" t="s">
        <v>1</v>
      </c>
      <c r="N137" s="208" t="s">
        <v>42</v>
      </c>
      <c r="O137" s="70"/>
      <c r="P137" s="209">
        <f>O137*H137</f>
        <v>0</v>
      </c>
      <c r="Q137" s="209">
        <v>0</v>
      </c>
      <c r="R137" s="209">
        <f>Q137*H137</f>
        <v>0</v>
      </c>
      <c r="S137" s="209">
        <v>0</v>
      </c>
      <c r="T137" s="210">
        <f>S137*H137</f>
        <v>0</v>
      </c>
      <c r="U137" s="33"/>
      <c r="V137" s="33"/>
      <c r="W137" s="33"/>
      <c r="X137" s="33"/>
      <c r="Y137" s="33"/>
      <c r="Z137" s="33"/>
      <c r="AA137" s="33"/>
      <c r="AB137" s="33"/>
      <c r="AC137" s="33"/>
      <c r="AD137" s="33"/>
      <c r="AE137" s="33"/>
      <c r="AR137" s="211" t="s">
        <v>625</v>
      </c>
      <c r="AT137" s="211" t="s">
        <v>162</v>
      </c>
      <c r="AU137" s="211" t="s">
        <v>84</v>
      </c>
      <c r="AY137" s="16" t="s">
        <v>161</v>
      </c>
      <c r="BE137" s="212">
        <f>IF(N137="základní",J137,0)</f>
        <v>0</v>
      </c>
      <c r="BF137" s="212">
        <f>IF(N137="snížená",J137,0)</f>
        <v>0</v>
      </c>
      <c r="BG137" s="212">
        <f>IF(N137="zákl. přenesená",J137,0)</f>
        <v>0</v>
      </c>
      <c r="BH137" s="212">
        <f>IF(N137="sníž. přenesená",J137,0)</f>
        <v>0</v>
      </c>
      <c r="BI137" s="212">
        <f>IF(N137="nulová",J137,0)</f>
        <v>0</v>
      </c>
      <c r="BJ137" s="16" t="s">
        <v>84</v>
      </c>
      <c r="BK137" s="212">
        <f>ROUND(I137*H137,2)</f>
        <v>0</v>
      </c>
      <c r="BL137" s="16" t="s">
        <v>625</v>
      </c>
      <c r="BM137" s="211" t="s">
        <v>204</v>
      </c>
    </row>
    <row r="138" spans="1:47" s="2" customFormat="1" ht="48">
      <c r="A138" s="33"/>
      <c r="B138" s="34"/>
      <c r="C138" s="35"/>
      <c r="D138" s="215" t="s">
        <v>360</v>
      </c>
      <c r="E138" s="35"/>
      <c r="F138" s="261" t="s">
        <v>1435</v>
      </c>
      <c r="G138" s="35"/>
      <c r="H138" s="35"/>
      <c r="I138" s="122"/>
      <c r="J138" s="35"/>
      <c r="K138" s="35"/>
      <c r="L138" s="38"/>
      <c r="M138" s="262"/>
      <c r="N138" s="263"/>
      <c r="O138" s="70"/>
      <c r="P138" s="70"/>
      <c r="Q138" s="70"/>
      <c r="R138" s="70"/>
      <c r="S138" s="70"/>
      <c r="T138" s="71"/>
      <c r="U138" s="33"/>
      <c r="V138" s="33"/>
      <c r="W138" s="33"/>
      <c r="X138" s="33"/>
      <c r="Y138" s="33"/>
      <c r="Z138" s="33"/>
      <c r="AA138" s="33"/>
      <c r="AB138" s="33"/>
      <c r="AC138" s="33"/>
      <c r="AD138" s="33"/>
      <c r="AE138" s="33"/>
      <c r="AT138" s="16" t="s">
        <v>360</v>
      </c>
      <c r="AU138" s="16" t="s">
        <v>84</v>
      </c>
    </row>
    <row r="139" spans="1:65" s="2" customFormat="1" ht="16.5" customHeight="1">
      <c r="A139" s="33"/>
      <c r="B139" s="34"/>
      <c r="C139" s="200" t="s">
        <v>159</v>
      </c>
      <c r="D139" s="200" t="s">
        <v>162</v>
      </c>
      <c r="E139" s="201" t="s">
        <v>1436</v>
      </c>
      <c r="F139" s="202" t="s">
        <v>1437</v>
      </c>
      <c r="G139" s="203" t="s">
        <v>415</v>
      </c>
      <c r="H139" s="204">
        <v>2</v>
      </c>
      <c r="I139" s="205"/>
      <c r="J139" s="206">
        <f>ROUND(I139*H139,2)</f>
        <v>0</v>
      </c>
      <c r="K139" s="202" t="s">
        <v>1302</v>
      </c>
      <c r="L139" s="38"/>
      <c r="M139" s="207" t="s">
        <v>1</v>
      </c>
      <c r="N139" s="208" t="s">
        <v>42</v>
      </c>
      <c r="O139" s="70"/>
      <c r="P139" s="209">
        <f>O139*H139</f>
        <v>0</v>
      </c>
      <c r="Q139" s="209">
        <v>0</v>
      </c>
      <c r="R139" s="209">
        <f>Q139*H139</f>
        <v>0</v>
      </c>
      <c r="S139" s="209">
        <v>0</v>
      </c>
      <c r="T139" s="210">
        <f>S139*H139</f>
        <v>0</v>
      </c>
      <c r="U139" s="33"/>
      <c r="V139" s="33"/>
      <c r="W139" s="33"/>
      <c r="X139" s="33"/>
      <c r="Y139" s="33"/>
      <c r="Z139" s="33"/>
      <c r="AA139" s="33"/>
      <c r="AB139" s="33"/>
      <c r="AC139" s="33"/>
      <c r="AD139" s="33"/>
      <c r="AE139" s="33"/>
      <c r="AR139" s="211" t="s">
        <v>625</v>
      </c>
      <c r="AT139" s="211" t="s">
        <v>162</v>
      </c>
      <c r="AU139" s="211" t="s">
        <v>84</v>
      </c>
      <c r="AY139" s="16" t="s">
        <v>161</v>
      </c>
      <c r="BE139" s="212">
        <f>IF(N139="základní",J139,0)</f>
        <v>0</v>
      </c>
      <c r="BF139" s="212">
        <f>IF(N139="snížená",J139,0)</f>
        <v>0</v>
      </c>
      <c r="BG139" s="212">
        <f>IF(N139="zákl. přenesená",J139,0)</f>
        <v>0</v>
      </c>
      <c r="BH139" s="212">
        <f>IF(N139="sníž. přenesená",J139,0)</f>
        <v>0</v>
      </c>
      <c r="BI139" s="212">
        <f>IF(N139="nulová",J139,0)</f>
        <v>0</v>
      </c>
      <c r="BJ139" s="16" t="s">
        <v>84</v>
      </c>
      <c r="BK139" s="212">
        <f>ROUND(I139*H139,2)</f>
        <v>0</v>
      </c>
      <c r="BL139" s="16" t="s">
        <v>625</v>
      </c>
      <c r="BM139" s="211" t="s">
        <v>257</v>
      </c>
    </row>
    <row r="140" spans="1:47" s="2" customFormat="1" ht="48">
      <c r="A140" s="33"/>
      <c r="B140" s="34"/>
      <c r="C140" s="35"/>
      <c r="D140" s="215" t="s">
        <v>360</v>
      </c>
      <c r="E140" s="35"/>
      <c r="F140" s="261" t="s">
        <v>1438</v>
      </c>
      <c r="G140" s="35"/>
      <c r="H140" s="35"/>
      <c r="I140" s="122"/>
      <c r="J140" s="35"/>
      <c r="K140" s="35"/>
      <c r="L140" s="38"/>
      <c r="M140" s="262"/>
      <c r="N140" s="263"/>
      <c r="O140" s="70"/>
      <c r="P140" s="70"/>
      <c r="Q140" s="70"/>
      <c r="R140" s="70"/>
      <c r="S140" s="70"/>
      <c r="T140" s="71"/>
      <c r="U140" s="33"/>
      <c r="V140" s="33"/>
      <c r="W140" s="33"/>
      <c r="X140" s="33"/>
      <c r="Y140" s="33"/>
      <c r="Z140" s="33"/>
      <c r="AA140" s="33"/>
      <c r="AB140" s="33"/>
      <c r="AC140" s="33"/>
      <c r="AD140" s="33"/>
      <c r="AE140" s="33"/>
      <c r="AT140" s="16" t="s">
        <v>360</v>
      </c>
      <c r="AU140" s="16" t="s">
        <v>84</v>
      </c>
    </row>
    <row r="141" spans="1:65" s="2" customFormat="1" ht="16.5" customHeight="1">
      <c r="A141" s="33"/>
      <c r="B141" s="34"/>
      <c r="C141" s="200" t="s">
        <v>216</v>
      </c>
      <c r="D141" s="200" t="s">
        <v>162</v>
      </c>
      <c r="E141" s="201" t="s">
        <v>1439</v>
      </c>
      <c r="F141" s="202" t="s">
        <v>1440</v>
      </c>
      <c r="G141" s="203" t="s">
        <v>415</v>
      </c>
      <c r="H141" s="204">
        <v>2</v>
      </c>
      <c r="I141" s="205"/>
      <c r="J141" s="206">
        <f>ROUND(I141*H141,2)</f>
        <v>0</v>
      </c>
      <c r="K141" s="202" t="s">
        <v>1302</v>
      </c>
      <c r="L141" s="38"/>
      <c r="M141" s="207" t="s">
        <v>1</v>
      </c>
      <c r="N141" s="208" t="s">
        <v>42</v>
      </c>
      <c r="O141" s="70"/>
      <c r="P141" s="209">
        <f>O141*H141</f>
        <v>0</v>
      </c>
      <c r="Q141" s="209">
        <v>0</v>
      </c>
      <c r="R141" s="209">
        <f>Q141*H141</f>
        <v>0</v>
      </c>
      <c r="S141" s="209">
        <v>0</v>
      </c>
      <c r="T141" s="210">
        <f>S141*H141</f>
        <v>0</v>
      </c>
      <c r="U141" s="33"/>
      <c r="V141" s="33"/>
      <c r="W141" s="33"/>
      <c r="X141" s="33"/>
      <c r="Y141" s="33"/>
      <c r="Z141" s="33"/>
      <c r="AA141" s="33"/>
      <c r="AB141" s="33"/>
      <c r="AC141" s="33"/>
      <c r="AD141" s="33"/>
      <c r="AE141" s="33"/>
      <c r="AR141" s="211" t="s">
        <v>625</v>
      </c>
      <c r="AT141" s="211" t="s">
        <v>162</v>
      </c>
      <c r="AU141" s="211" t="s">
        <v>84</v>
      </c>
      <c r="AY141" s="16" t="s">
        <v>161</v>
      </c>
      <c r="BE141" s="212">
        <f>IF(N141="základní",J141,0)</f>
        <v>0</v>
      </c>
      <c r="BF141" s="212">
        <f>IF(N141="snížená",J141,0)</f>
        <v>0</v>
      </c>
      <c r="BG141" s="212">
        <f>IF(N141="zákl. přenesená",J141,0)</f>
        <v>0</v>
      </c>
      <c r="BH141" s="212">
        <f>IF(N141="sníž. přenesená",J141,0)</f>
        <v>0</v>
      </c>
      <c r="BI141" s="212">
        <f>IF(N141="nulová",J141,0)</f>
        <v>0</v>
      </c>
      <c r="BJ141" s="16" t="s">
        <v>84</v>
      </c>
      <c r="BK141" s="212">
        <f>ROUND(I141*H141,2)</f>
        <v>0</v>
      </c>
      <c r="BL141" s="16" t="s">
        <v>625</v>
      </c>
      <c r="BM141" s="211" t="s">
        <v>270</v>
      </c>
    </row>
    <row r="142" spans="1:47" s="2" customFormat="1" ht="57.6">
      <c r="A142" s="33"/>
      <c r="B142" s="34"/>
      <c r="C142" s="35"/>
      <c r="D142" s="215" t="s">
        <v>360</v>
      </c>
      <c r="E142" s="35"/>
      <c r="F142" s="261" t="s">
        <v>1441</v>
      </c>
      <c r="G142" s="35"/>
      <c r="H142" s="35"/>
      <c r="I142" s="122"/>
      <c r="J142" s="35"/>
      <c r="K142" s="35"/>
      <c r="L142" s="38"/>
      <c r="M142" s="262"/>
      <c r="N142" s="263"/>
      <c r="O142" s="70"/>
      <c r="P142" s="70"/>
      <c r="Q142" s="70"/>
      <c r="R142" s="70"/>
      <c r="S142" s="70"/>
      <c r="T142" s="71"/>
      <c r="U142" s="33"/>
      <c r="V142" s="33"/>
      <c r="W142" s="33"/>
      <c r="X142" s="33"/>
      <c r="Y142" s="33"/>
      <c r="Z142" s="33"/>
      <c r="AA142" s="33"/>
      <c r="AB142" s="33"/>
      <c r="AC142" s="33"/>
      <c r="AD142" s="33"/>
      <c r="AE142" s="33"/>
      <c r="AT142" s="16" t="s">
        <v>360</v>
      </c>
      <c r="AU142" s="16" t="s">
        <v>84</v>
      </c>
    </row>
    <row r="143" spans="1:65" s="2" customFormat="1" ht="16.5" customHeight="1">
      <c r="A143" s="33"/>
      <c r="B143" s="34"/>
      <c r="C143" s="200" t="s">
        <v>222</v>
      </c>
      <c r="D143" s="200" t="s">
        <v>162</v>
      </c>
      <c r="E143" s="201" t="s">
        <v>1442</v>
      </c>
      <c r="F143" s="202" t="s">
        <v>1443</v>
      </c>
      <c r="G143" s="203" t="s">
        <v>415</v>
      </c>
      <c r="H143" s="204">
        <v>1</v>
      </c>
      <c r="I143" s="205"/>
      <c r="J143" s="206">
        <f>ROUND(I143*H143,2)</f>
        <v>0</v>
      </c>
      <c r="K143" s="202" t="s">
        <v>1302</v>
      </c>
      <c r="L143" s="38"/>
      <c r="M143" s="207" t="s">
        <v>1</v>
      </c>
      <c r="N143" s="208" t="s">
        <v>42</v>
      </c>
      <c r="O143" s="70"/>
      <c r="P143" s="209">
        <f>O143*H143</f>
        <v>0</v>
      </c>
      <c r="Q143" s="209">
        <v>0</v>
      </c>
      <c r="R143" s="209">
        <f>Q143*H143</f>
        <v>0</v>
      </c>
      <c r="S143" s="209">
        <v>0</v>
      </c>
      <c r="T143" s="210">
        <f>S143*H143</f>
        <v>0</v>
      </c>
      <c r="U143" s="33"/>
      <c r="V143" s="33"/>
      <c r="W143" s="33"/>
      <c r="X143" s="33"/>
      <c r="Y143" s="33"/>
      <c r="Z143" s="33"/>
      <c r="AA143" s="33"/>
      <c r="AB143" s="33"/>
      <c r="AC143" s="33"/>
      <c r="AD143" s="33"/>
      <c r="AE143" s="33"/>
      <c r="AR143" s="211" t="s">
        <v>625</v>
      </c>
      <c r="AT143" s="211" t="s">
        <v>162</v>
      </c>
      <c r="AU143" s="211" t="s">
        <v>84</v>
      </c>
      <c r="AY143" s="16" t="s">
        <v>161</v>
      </c>
      <c r="BE143" s="212">
        <f>IF(N143="základní",J143,0)</f>
        <v>0</v>
      </c>
      <c r="BF143" s="212">
        <f>IF(N143="snížená",J143,0)</f>
        <v>0</v>
      </c>
      <c r="BG143" s="212">
        <f>IF(N143="zákl. přenesená",J143,0)</f>
        <v>0</v>
      </c>
      <c r="BH143" s="212">
        <f>IF(N143="sníž. přenesená",J143,0)</f>
        <v>0</v>
      </c>
      <c r="BI143" s="212">
        <f>IF(N143="nulová",J143,0)</f>
        <v>0</v>
      </c>
      <c r="BJ143" s="16" t="s">
        <v>84</v>
      </c>
      <c r="BK143" s="212">
        <f>ROUND(I143*H143,2)</f>
        <v>0</v>
      </c>
      <c r="BL143" s="16" t="s">
        <v>625</v>
      </c>
      <c r="BM143" s="211" t="s">
        <v>277</v>
      </c>
    </row>
    <row r="144" spans="1:47" s="2" customFormat="1" ht="19.2">
      <c r="A144" s="33"/>
      <c r="B144" s="34"/>
      <c r="C144" s="35"/>
      <c r="D144" s="215" t="s">
        <v>360</v>
      </c>
      <c r="E144" s="35"/>
      <c r="F144" s="261" t="s">
        <v>1444</v>
      </c>
      <c r="G144" s="35"/>
      <c r="H144" s="35"/>
      <c r="I144" s="122"/>
      <c r="J144" s="35"/>
      <c r="K144" s="35"/>
      <c r="L144" s="38"/>
      <c r="M144" s="262"/>
      <c r="N144" s="263"/>
      <c r="O144" s="70"/>
      <c r="P144" s="70"/>
      <c r="Q144" s="70"/>
      <c r="R144" s="70"/>
      <c r="S144" s="70"/>
      <c r="T144" s="71"/>
      <c r="U144" s="33"/>
      <c r="V144" s="33"/>
      <c r="W144" s="33"/>
      <c r="X144" s="33"/>
      <c r="Y144" s="33"/>
      <c r="Z144" s="33"/>
      <c r="AA144" s="33"/>
      <c r="AB144" s="33"/>
      <c r="AC144" s="33"/>
      <c r="AD144" s="33"/>
      <c r="AE144" s="33"/>
      <c r="AT144" s="16" t="s">
        <v>360</v>
      </c>
      <c r="AU144" s="16" t="s">
        <v>84</v>
      </c>
    </row>
    <row r="145" spans="1:65" s="2" customFormat="1" ht="16.5" customHeight="1">
      <c r="A145" s="33"/>
      <c r="B145" s="34"/>
      <c r="C145" s="200" t="s">
        <v>228</v>
      </c>
      <c r="D145" s="200" t="s">
        <v>162</v>
      </c>
      <c r="E145" s="201" t="s">
        <v>1445</v>
      </c>
      <c r="F145" s="202" t="s">
        <v>1446</v>
      </c>
      <c r="G145" s="203" t="s">
        <v>415</v>
      </c>
      <c r="H145" s="204">
        <v>1</v>
      </c>
      <c r="I145" s="205"/>
      <c r="J145" s="206">
        <f>ROUND(I145*H145,2)</f>
        <v>0</v>
      </c>
      <c r="K145" s="202" t="s">
        <v>1302</v>
      </c>
      <c r="L145" s="38"/>
      <c r="M145" s="207" t="s">
        <v>1</v>
      </c>
      <c r="N145" s="208" t="s">
        <v>42</v>
      </c>
      <c r="O145" s="70"/>
      <c r="P145" s="209">
        <f>O145*H145</f>
        <v>0</v>
      </c>
      <c r="Q145" s="209">
        <v>0</v>
      </c>
      <c r="R145" s="209">
        <f>Q145*H145</f>
        <v>0</v>
      </c>
      <c r="S145" s="209">
        <v>0</v>
      </c>
      <c r="T145" s="210">
        <f>S145*H145</f>
        <v>0</v>
      </c>
      <c r="U145" s="33"/>
      <c r="V145" s="33"/>
      <c r="W145" s="33"/>
      <c r="X145" s="33"/>
      <c r="Y145" s="33"/>
      <c r="Z145" s="33"/>
      <c r="AA145" s="33"/>
      <c r="AB145" s="33"/>
      <c r="AC145" s="33"/>
      <c r="AD145" s="33"/>
      <c r="AE145" s="33"/>
      <c r="AR145" s="211" t="s">
        <v>625</v>
      </c>
      <c r="AT145" s="211" t="s">
        <v>162</v>
      </c>
      <c r="AU145" s="211" t="s">
        <v>84</v>
      </c>
      <c r="AY145" s="16" t="s">
        <v>161</v>
      </c>
      <c r="BE145" s="212">
        <f>IF(N145="základní",J145,0)</f>
        <v>0</v>
      </c>
      <c r="BF145" s="212">
        <f>IF(N145="snížená",J145,0)</f>
        <v>0</v>
      </c>
      <c r="BG145" s="212">
        <f>IF(N145="zákl. přenesená",J145,0)</f>
        <v>0</v>
      </c>
      <c r="BH145" s="212">
        <f>IF(N145="sníž. přenesená",J145,0)</f>
        <v>0</v>
      </c>
      <c r="BI145" s="212">
        <f>IF(N145="nulová",J145,0)</f>
        <v>0</v>
      </c>
      <c r="BJ145" s="16" t="s">
        <v>84</v>
      </c>
      <c r="BK145" s="212">
        <f>ROUND(I145*H145,2)</f>
        <v>0</v>
      </c>
      <c r="BL145" s="16" t="s">
        <v>625</v>
      </c>
      <c r="BM145" s="211" t="s">
        <v>288</v>
      </c>
    </row>
    <row r="146" spans="1:65" s="2" customFormat="1" ht="16.5" customHeight="1">
      <c r="A146" s="33"/>
      <c r="B146" s="34"/>
      <c r="C146" s="200" t="s">
        <v>234</v>
      </c>
      <c r="D146" s="200" t="s">
        <v>162</v>
      </c>
      <c r="E146" s="201" t="s">
        <v>1447</v>
      </c>
      <c r="F146" s="202" t="s">
        <v>1448</v>
      </c>
      <c r="G146" s="203" t="s">
        <v>415</v>
      </c>
      <c r="H146" s="204">
        <v>1</v>
      </c>
      <c r="I146" s="205"/>
      <c r="J146" s="206">
        <f>ROUND(I146*H146,2)</f>
        <v>0</v>
      </c>
      <c r="K146" s="202" t="s">
        <v>1302</v>
      </c>
      <c r="L146" s="38"/>
      <c r="M146" s="207" t="s">
        <v>1</v>
      </c>
      <c r="N146" s="208" t="s">
        <v>42</v>
      </c>
      <c r="O146" s="70"/>
      <c r="P146" s="209">
        <f>O146*H146</f>
        <v>0</v>
      </c>
      <c r="Q146" s="209">
        <v>0</v>
      </c>
      <c r="R146" s="209">
        <f>Q146*H146</f>
        <v>0</v>
      </c>
      <c r="S146" s="209">
        <v>0</v>
      </c>
      <c r="T146" s="210">
        <f>S146*H146</f>
        <v>0</v>
      </c>
      <c r="U146" s="33"/>
      <c r="V146" s="33"/>
      <c r="W146" s="33"/>
      <c r="X146" s="33"/>
      <c r="Y146" s="33"/>
      <c r="Z146" s="33"/>
      <c r="AA146" s="33"/>
      <c r="AB146" s="33"/>
      <c r="AC146" s="33"/>
      <c r="AD146" s="33"/>
      <c r="AE146" s="33"/>
      <c r="AR146" s="211" t="s">
        <v>625</v>
      </c>
      <c r="AT146" s="211" t="s">
        <v>162</v>
      </c>
      <c r="AU146" s="211" t="s">
        <v>84</v>
      </c>
      <c r="AY146" s="16" t="s">
        <v>161</v>
      </c>
      <c r="BE146" s="212">
        <f>IF(N146="základní",J146,0)</f>
        <v>0</v>
      </c>
      <c r="BF146" s="212">
        <f>IF(N146="snížená",J146,0)</f>
        <v>0</v>
      </c>
      <c r="BG146" s="212">
        <f>IF(N146="zákl. přenesená",J146,0)</f>
        <v>0</v>
      </c>
      <c r="BH146" s="212">
        <f>IF(N146="sníž. přenesená",J146,0)</f>
        <v>0</v>
      </c>
      <c r="BI146" s="212">
        <f>IF(N146="nulová",J146,0)</f>
        <v>0</v>
      </c>
      <c r="BJ146" s="16" t="s">
        <v>84</v>
      </c>
      <c r="BK146" s="212">
        <f>ROUND(I146*H146,2)</f>
        <v>0</v>
      </c>
      <c r="BL146" s="16" t="s">
        <v>625</v>
      </c>
      <c r="BM146" s="211" t="s">
        <v>298</v>
      </c>
    </row>
    <row r="147" spans="1:47" s="2" customFormat="1" ht="28.8">
      <c r="A147" s="33"/>
      <c r="B147" s="34"/>
      <c r="C147" s="35"/>
      <c r="D147" s="215" t="s">
        <v>360</v>
      </c>
      <c r="E147" s="35"/>
      <c r="F147" s="261" t="s">
        <v>1449</v>
      </c>
      <c r="G147" s="35"/>
      <c r="H147" s="35"/>
      <c r="I147" s="122"/>
      <c r="J147" s="35"/>
      <c r="K147" s="35"/>
      <c r="L147" s="38"/>
      <c r="M147" s="262"/>
      <c r="N147" s="263"/>
      <c r="O147" s="70"/>
      <c r="P147" s="70"/>
      <c r="Q147" s="70"/>
      <c r="R147" s="70"/>
      <c r="S147" s="70"/>
      <c r="T147" s="71"/>
      <c r="U147" s="33"/>
      <c r="V147" s="33"/>
      <c r="W147" s="33"/>
      <c r="X147" s="33"/>
      <c r="Y147" s="33"/>
      <c r="Z147" s="33"/>
      <c r="AA147" s="33"/>
      <c r="AB147" s="33"/>
      <c r="AC147" s="33"/>
      <c r="AD147" s="33"/>
      <c r="AE147" s="33"/>
      <c r="AT147" s="16" t="s">
        <v>360</v>
      </c>
      <c r="AU147" s="16" t="s">
        <v>84</v>
      </c>
    </row>
    <row r="148" spans="1:65" s="2" customFormat="1" ht="16.5" customHeight="1">
      <c r="A148" s="33"/>
      <c r="B148" s="34"/>
      <c r="C148" s="200" t="s">
        <v>238</v>
      </c>
      <c r="D148" s="200" t="s">
        <v>162</v>
      </c>
      <c r="E148" s="201" t="s">
        <v>1450</v>
      </c>
      <c r="F148" s="202" t="s">
        <v>1451</v>
      </c>
      <c r="G148" s="203" t="s">
        <v>415</v>
      </c>
      <c r="H148" s="204">
        <v>1</v>
      </c>
      <c r="I148" s="205"/>
      <c r="J148" s="206">
        <f>ROUND(I148*H148,2)</f>
        <v>0</v>
      </c>
      <c r="K148" s="202" t="s">
        <v>1302</v>
      </c>
      <c r="L148" s="38"/>
      <c r="M148" s="207" t="s">
        <v>1</v>
      </c>
      <c r="N148" s="208" t="s">
        <v>42</v>
      </c>
      <c r="O148" s="70"/>
      <c r="P148" s="209">
        <f>O148*H148</f>
        <v>0</v>
      </c>
      <c r="Q148" s="209">
        <v>0</v>
      </c>
      <c r="R148" s="209">
        <f>Q148*H148</f>
        <v>0</v>
      </c>
      <c r="S148" s="209">
        <v>0</v>
      </c>
      <c r="T148" s="210">
        <f>S148*H148</f>
        <v>0</v>
      </c>
      <c r="U148" s="33"/>
      <c r="V148" s="33"/>
      <c r="W148" s="33"/>
      <c r="X148" s="33"/>
      <c r="Y148" s="33"/>
      <c r="Z148" s="33"/>
      <c r="AA148" s="33"/>
      <c r="AB148" s="33"/>
      <c r="AC148" s="33"/>
      <c r="AD148" s="33"/>
      <c r="AE148" s="33"/>
      <c r="AR148" s="211" t="s">
        <v>625</v>
      </c>
      <c r="AT148" s="211" t="s">
        <v>162</v>
      </c>
      <c r="AU148" s="211" t="s">
        <v>84</v>
      </c>
      <c r="AY148" s="16" t="s">
        <v>161</v>
      </c>
      <c r="BE148" s="212">
        <f>IF(N148="základní",J148,0)</f>
        <v>0</v>
      </c>
      <c r="BF148" s="212">
        <f>IF(N148="snížená",J148,0)</f>
        <v>0</v>
      </c>
      <c r="BG148" s="212">
        <f>IF(N148="zákl. přenesená",J148,0)</f>
        <v>0</v>
      </c>
      <c r="BH148" s="212">
        <f>IF(N148="sníž. přenesená",J148,0)</f>
        <v>0</v>
      </c>
      <c r="BI148" s="212">
        <f>IF(N148="nulová",J148,0)</f>
        <v>0</v>
      </c>
      <c r="BJ148" s="16" t="s">
        <v>84</v>
      </c>
      <c r="BK148" s="212">
        <f>ROUND(I148*H148,2)</f>
        <v>0</v>
      </c>
      <c r="BL148" s="16" t="s">
        <v>625</v>
      </c>
      <c r="BM148" s="211" t="s">
        <v>440</v>
      </c>
    </row>
    <row r="149" spans="1:47" s="2" customFormat="1" ht="28.8">
      <c r="A149" s="33"/>
      <c r="B149" s="34"/>
      <c r="C149" s="35"/>
      <c r="D149" s="215" t="s">
        <v>360</v>
      </c>
      <c r="E149" s="35"/>
      <c r="F149" s="261" t="s">
        <v>1449</v>
      </c>
      <c r="G149" s="35"/>
      <c r="H149" s="35"/>
      <c r="I149" s="122"/>
      <c r="J149" s="35"/>
      <c r="K149" s="35"/>
      <c r="L149" s="38"/>
      <c r="M149" s="262"/>
      <c r="N149" s="263"/>
      <c r="O149" s="70"/>
      <c r="P149" s="70"/>
      <c r="Q149" s="70"/>
      <c r="R149" s="70"/>
      <c r="S149" s="70"/>
      <c r="T149" s="71"/>
      <c r="U149" s="33"/>
      <c r="V149" s="33"/>
      <c r="W149" s="33"/>
      <c r="X149" s="33"/>
      <c r="Y149" s="33"/>
      <c r="Z149" s="33"/>
      <c r="AA149" s="33"/>
      <c r="AB149" s="33"/>
      <c r="AC149" s="33"/>
      <c r="AD149" s="33"/>
      <c r="AE149" s="33"/>
      <c r="AT149" s="16" t="s">
        <v>360</v>
      </c>
      <c r="AU149" s="16" t="s">
        <v>84</v>
      </c>
    </row>
    <row r="150" spans="2:63" s="11" customFormat="1" ht="25.95" customHeight="1">
      <c r="B150" s="186"/>
      <c r="C150" s="187"/>
      <c r="D150" s="188" t="s">
        <v>76</v>
      </c>
      <c r="E150" s="189" t="s">
        <v>1452</v>
      </c>
      <c r="F150" s="189" t="s">
        <v>1453</v>
      </c>
      <c r="G150" s="187"/>
      <c r="H150" s="187"/>
      <c r="I150" s="190"/>
      <c r="J150" s="191">
        <f>BK150</f>
        <v>0</v>
      </c>
      <c r="K150" s="187"/>
      <c r="L150" s="192"/>
      <c r="M150" s="193"/>
      <c r="N150" s="194"/>
      <c r="O150" s="194"/>
      <c r="P150" s="195">
        <f>SUM(P151:P158)</f>
        <v>0</v>
      </c>
      <c r="Q150" s="194"/>
      <c r="R150" s="195">
        <f>SUM(R151:R158)</f>
        <v>0</v>
      </c>
      <c r="S150" s="194"/>
      <c r="T150" s="196">
        <f>SUM(T151:T158)</f>
        <v>0</v>
      </c>
      <c r="AR150" s="197" t="s">
        <v>84</v>
      </c>
      <c r="AT150" s="198" t="s">
        <v>76</v>
      </c>
      <c r="AU150" s="198" t="s">
        <v>77</v>
      </c>
      <c r="AY150" s="197" t="s">
        <v>161</v>
      </c>
      <c r="BK150" s="199">
        <f>SUM(BK151:BK158)</f>
        <v>0</v>
      </c>
    </row>
    <row r="151" spans="1:65" s="2" customFormat="1" ht="16.5" customHeight="1">
      <c r="A151" s="33"/>
      <c r="B151" s="34"/>
      <c r="C151" s="200" t="s">
        <v>8</v>
      </c>
      <c r="D151" s="200" t="s">
        <v>162</v>
      </c>
      <c r="E151" s="201" t="s">
        <v>1454</v>
      </c>
      <c r="F151" s="202" t="s">
        <v>1455</v>
      </c>
      <c r="G151" s="203" t="s">
        <v>415</v>
      </c>
      <c r="H151" s="204">
        <v>17</v>
      </c>
      <c r="I151" s="205"/>
      <c r="J151" s="206">
        <f>ROUND(I151*H151,2)</f>
        <v>0</v>
      </c>
      <c r="K151" s="202" t="s">
        <v>1302</v>
      </c>
      <c r="L151" s="38"/>
      <c r="M151" s="207" t="s">
        <v>1</v>
      </c>
      <c r="N151" s="208" t="s">
        <v>42</v>
      </c>
      <c r="O151" s="70"/>
      <c r="P151" s="209">
        <f>O151*H151</f>
        <v>0</v>
      </c>
      <c r="Q151" s="209">
        <v>0</v>
      </c>
      <c r="R151" s="209">
        <f>Q151*H151</f>
        <v>0</v>
      </c>
      <c r="S151" s="209">
        <v>0</v>
      </c>
      <c r="T151" s="210">
        <f>S151*H151</f>
        <v>0</v>
      </c>
      <c r="U151" s="33"/>
      <c r="V151" s="33"/>
      <c r="W151" s="33"/>
      <c r="X151" s="33"/>
      <c r="Y151" s="33"/>
      <c r="Z151" s="33"/>
      <c r="AA151" s="33"/>
      <c r="AB151" s="33"/>
      <c r="AC151" s="33"/>
      <c r="AD151" s="33"/>
      <c r="AE151" s="33"/>
      <c r="AR151" s="211" t="s">
        <v>625</v>
      </c>
      <c r="AT151" s="211" t="s">
        <v>162</v>
      </c>
      <c r="AU151" s="211" t="s">
        <v>84</v>
      </c>
      <c r="AY151" s="16" t="s">
        <v>161</v>
      </c>
      <c r="BE151" s="212">
        <f>IF(N151="základní",J151,0)</f>
        <v>0</v>
      </c>
      <c r="BF151" s="212">
        <f>IF(N151="snížená",J151,0)</f>
        <v>0</v>
      </c>
      <c r="BG151" s="212">
        <f>IF(N151="zákl. přenesená",J151,0)</f>
        <v>0</v>
      </c>
      <c r="BH151" s="212">
        <f>IF(N151="sníž. přenesená",J151,0)</f>
        <v>0</v>
      </c>
      <c r="BI151" s="212">
        <f>IF(N151="nulová",J151,0)</f>
        <v>0</v>
      </c>
      <c r="BJ151" s="16" t="s">
        <v>84</v>
      </c>
      <c r="BK151" s="212">
        <f>ROUND(I151*H151,2)</f>
        <v>0</v>
      </c>
      <c r="BL151" s="16" t="s">
        <v>625</v>
      </c>
      <c r="BM151" s="211" t="s">
        <v>452</v>
      </c>
    </row>
    <row r="152" spans="1:47" s="2" customFormat="1" ht="28.8">
      <c r="A152" s="33"/>
      <c r="B152" s="34"/>
      <c r="C152" s="35"/>
      <c r="D152" s="215" t="s">
        <v>360</v>
      </c>
      <c r="E152" s="35"/>
      <c r="F152" s="261" t="s">
        <v>1456</v>
      </c>
      <c r="G152" s="35"/>
      <c r="H152" s="35"/>
      <c r="I152" s="122"/>
      <c r="J152" s="35"/>
      <c r="K152" s="35"/>
      <c r="L152" s="38"/>
      <c r="M152" s="262"/>
      <c r="N152" s="263"/>
      <c r="O152" s="70"/>
      <c r="P152" s="70"/>
      <c r="Q152" s="70"/>
      <c r="R152" s="70"/>
      <c r="S152" s="70"/>
      <c r="T152" s="71"/>
      <c r="U152" s="33"/>
      <c r="V152" s="33"/>
      <c r="W152" s="33"/>
      <c r="X152" s="33"/>
      <c r="Y152" s="33"/>
      <c r="Z152" s="33"/>
      <c r="AA152" s="33"/>
      <c r="AB152" s="33"/>
      <c r="AC152" s="33"/>
      <c r="AD152" s="33"/>
      <c r="AE152" s="33"/>
      <c r="AT152" s="16" t="s">
        <v>360</v>
      </c>
      <c r="AU152" s="16" t="s">
        <v>84</v>
      </c>
    </row>
    <row r="153" spans="1:65" s="2" customFormat="1" ht="16.5" customHeight="1">
      <c r="A153" s="33"/>
      <c r="B153" s="34"/>
      <c r="C153" s="200" t="s">
        <v>204</v>
      </c>
      <c r="D153" s="200" t="s">
        <v>162</v>
      </c>
      <c r="E153" s="201" t="s">
        <v>1457</v>
      </c>
      <c r="F153" s="202" t="s">
        <v>1458</v>
      </c>
      <c r="G153" s="203" t="s">
        <v>415</v>
      </c>
      <c r="H153" s="204">
        <v>3</v>
      </c>
      <c r="I153" s="205"/>
      <c r="J153" s="206">
        <f>ROUND(I153*H153,2)</f>
        <v>0</v>
      </c>
      <c r="K153" s="202" t="s">
        <v>1302</v>
      </c>
      <c r="L153" s="38"/>
      <c r="M153" s="207" t="s">
        <v>1</v>
      </c>
      <c r="N153" s="208" t="s">
        <v>42</v>
      </c>
      <c r="O153" s="70"/>
      <c r="P153" s="209">
        <f>O153*H153</f>
        <v>0</v>
      </c>
      <c r="Q153" s="209">
        <v>0</v>
      </c>
      <c r="R153" s="209">
        <f>Q153*H153</f>
        <v>0</v>
      </c>
      <c r="S153" s="209">
        <v>0</v>
      </c>
      <c r="T153" s="210">
        <f>S153*H153</f>
        <v>0</v>
      </c>
      <c r="U153" s="33"/>
      <c r="V153" s="33"/>
      <c r="W153" s="33"/>
      <c r="X153" s="33"/>
      <c r="Y153" s="33"/>
      <c r="Z153" s="33"/>
      <c r="AA153" s="33"/>
      <c r="AB153" s="33"/>
      <c r="AC153" s="33"/>
      <c r="AD153" s="33"/>
      <c r="AE153" s="33"/>
      <c r="AR153" s="211" t="s">
        <v>625</v>
      </c>
      <c r="AT153" s="211" t="s">
        <v>162</v>
      </c>
      <c r="AU153" s="211" t="s">
        <v>84</v>
      </c>
      <c r="AY153" s="16" t="s">
        <v>161</v>
      </c>
      <c r="BE153" s="212">
        <f>IF(N153="základní",J153,0)</f>
        <v>0</v>
      </c>
      <c r="BF153" s="212">
        <f>IF(N153="snížená",J153,0)</f>
        <v>0</v>
      </c>
      <c r="BG153" s="212">
        <f>IF(N153="zákl. přenesená",J153,0)</f>
        <v>0</v>
      </c>
      <c r="BH153" s="212">
        <f>IF(N153="sníž. přenesená",J153,0)</f>
        <v>0</v>
      </c>
      <c r="BI153" s="212">
        <f>IF(N153="nulová",J153,0)</f>
        <v>0</v>
      </c>
      <c r="BJ153" s="16" t="s">
        <v>84</v>
      </c>
      <c r="BK153" s="212">
        <f>ROUND(I153*H153,2)</f>
        <v>0</v>
      </c>
      <c r="BL153" s="16" t="s">
        <v>625</v>
      </c>
      <c r="BM153" s="211" t="s">
        <v>350</v>
      </c>
    </row>
    <row r="154" spans="1:47" s="2" customFormat="1" ht="38.4">
      <c r="A154" s="33"/>
      <c r="B154" s="34"/>
      <c r="C154" s="35"/>
      <c r="D154" s="215" t="s">
        <v>360</v>
      </c>
      <c r="E154" s="35"/>
      <c r="F154" s="261" t="s">
        <v>1459</v>
      </c>
      <c r="G154" s="35"/>
      <c r="H154" s="35"/>
      <c r="I154" s="122"/>
      <c r="J154" s="35"/>
      <c r="K154" s="35"/>
      <c r="L154" s="38"/>
      <c r="M154" s="262"/>
      <c r="N154" s="263"/>
      <c r="O154" s="70"/>
      <c r="P154" s="70"/>
      <c r="Q154" s="70"/>
      <c r="R154" s="70"/>
      <c r="S154" s="70"/>
      <c r="T154" s="71"/>
      <c r="U154" s="33"/>
      <c r="V154" s="33"/>
      <c r="W154" s="33"/>
      <c r="X154" s="33"/>
      <c r="Y154" s="33"/>
      <c r="Z154" s="33"/>
      <c r="AA154" s="33"/>
      <c r="AB154" s="33"/>
      <c r="AC154" s="33"/>
      <c r="AD154" s="33"/>
      <c r="AE154" s="33"/>
      <c r="AT154" s="16" t="s">
        <v>360</v>
      </c>
      <c r="AU154" s="16" t="s">
        <v>84</v>
      </c>
    </row>
    <row r="155" spans="1:65" s="2" customFormat="1" ht="16.5" customHeight="1">
      <c r="A155" s="33"/>
      <c r="B155" s="34"/>
      <c r="C155" s="200" t="s">
        <v>253</v>
      </c>
      <c r="D155" s="200" t="s">
        <v>162</v>
      </c>
      <c r="E155" s="201" t="s">
        <v>1460</v>
      </c>
      <c r="F155" s="202" t="s">
        <v>1455</v>
      </c>
      <c r="G155" s="203" t="s">
        <v>415</v>
      </c>
      <c r="H155" s="204">
        <v>2</v>
      </c>
      <c r="I155" s="205"/>
      <c r="J155" s="206">
        <f>ROUND(I155*H155,2)</f>
        <v>0</v>
      </c>
      <c r="K155" s="202" t="s">
        <v>1302</v>
      </c>
      <c r="L155" s="38"/>
      <c r="M155" s="207" t="s">
        <v>1</v>
      </c>
      <c r="N155" s="208" t="s">
        <v>42</v>
      </c>
      <c r="O155" s="70"/>
      <c r="P155" s="209">
        <f>O155*H155</f>
        <v>0</v>
      </c>
      <c r="Q155" s="209">
        <v>0</v>
      </c>
      <c r="R155" s="209">
        <f>Q155*H155</f>
        <v>0</v>
      </c>
      <c r="S155" s="209">
        <v>0</v>
      </c>
      <c r="T155" s="210">
        <f>S155*H155</f>
        <v>0</v>
      </c>
      <c r="U155" s="33"/>
      <c r="V155" s="33"/>
      <c r="W155" s="33"/>
      <c r="X155" s="33"/>
      <c r="Y155" s="33"/>
      <c r="Z155" s="33"/>
      <c r="AA155" s="33"/>
      <c r="AB155" s="33"/>
      <c r="AC155" s="33"/>
      <c r="AD155" s="33"/>
      <c r="AE155" s="33"/>
      <c r="AR155" s="211" t="s">
        <v>625</v>
      </c>
      <c r="AT155" s="211" t="s">
        <v>162</v>
      </c>
      <c r="AU155" s="211" t="s">
        <v>84</v>
      </c>
      <c r="AY155" s="16" t="s">
        <v>161</v>
      </c>
      <c r="BE155" s="212">
        <f>IF(N155="základní",J155,0)</f>
        <v>0</v>
      </c>
      <c r="BF155" s="212">
        <f>IF(N155="snížená",J155,0)</f>
        <v>0</v>
      </c>
      <c r="BG155" s="212">
        <f>IF(N155="zákl. přenesená",J155,0)</f>
        <v>0</v>
      </c>
      <c r="BH155" s="212">
        <f>IF(N155="sníž. přenesená",J155,0)</f>
        <v>0</v>
      </c>
      <c r="BI155" s="212">
        <f>IF(N155="nulová",J155,0)</f>
        <v>0</v>
      </c>
      <c r="BJ155" s="16" t="s">
        <v>84</v>
      </c>
      <c r="BK155" s="212">
        <f>ROUND(I155*H155,2)</f>
        <v>0</v>
      </c>
      <c r="BL155" s="16" t="s">
        <v>625</v>
      </c>
      <c r="BM155" s="211" t="s">
        <v>474</v>
      </c>
    </row>
    <row r="156" spans="1:47" s="2" customFormat="1" ht="38.4">
      <c r="A156" s="33"/>
      <c r="B156" s="34"/>
      <c r="C156" s="35"/>
      <c r="D156" s="215" t="s">
        <v>360</v>
      </c>
      <c r="E156" s="35"/>
      <c r="F156" s="261" t="s">
        <v>1461</v>
      </c>
      <c r="G156" s="35"/>
      <c r="H156" s="35"/>
      <c r="I156" s="122"/>
      <c r="J156" s="35"/>
      <c r="K156" s="35"/>
      <c r="L156" s="38"/>
      <c r="M156" s="262"/>
      <c r="N156" s="263"/>
      <c r="O156" s="70"/>
      <c r="P156" s="70"/>
      <c r="Q156" s="70"/>
      <c r="R156" s="70"/>
      <c r="S156" s="70"/>
      <c r="T156" s="71"/>
      <c r="U156" s="33"/>
      <c r="V156" s="33"/>
      <c r="W156" s="33"/>
      <c r="X156" s="33"/>
      <c r="Y156" s="33"/>
      <c r="Z156" s="33"/>
      <c r="AA156" s="33"/>
      <c r="AB156" s="33"/>
      <c r="AC156" s="33"/>
      <c r="AD156" s="33"/>
      <c r="AE156" s="33"/>
      <c r="AT156" s="16" t="s">
        <v>360</v>
      </c>
      <c r="AU156" s="16" t="s">
        <v>84</v>
      </c>
    </row>
    <row r="157" spans="1:65" s="2" customFormat="1" ht="16.5" customHeight="1">
      <c r="A157" s="33"/>
      <c r="B157" s="34"/>
      <c r="C157" s="200" t="s">
        <v>257</v>
      </c>
      <c r="D157" s="200" t="s">
        <v>162</v>
      </c>
      <c r="E157" s="201" t="s">
        <v>1462</v>
      </c>
      <c r="F157" s="202" t="s">
        <v>1458</v>
      </c>
      <c r="G157" s="203" t="s">
        <v>415</v>
      </c>
      <c r="H157" s="204">
        <v>1</v>
      </c>
      <c r="I157" s="205"/>
      <c r="J157" s="206">
        <f>ROUND(I157*H157,2)</f>
        <v>0</v>
      </c>
      <c r="K157" s="202" t="s">
        <v>1302</v>
      </c>
      <c r="L157" s="38"/>
      <c r="M157" s="207" t="s">
        <v>1</v>
      </c>
      <c r="N157" s="208" t="s">
        <v>42</v>
      </c>
      <c r="O157" s="70"/>
      <c r="P157" s="209">
        <f>O157*H157</f>
        <v>0</v>
      </c>
      <c r="Q157" s="209">
        <v>0</v>
      </c>
      <c r="R157" s="209">
        <f>Q157*H157</f>
        <v>0</v>
      </c>
      <c r="S157" s="209">
        <v>0</v>
      </c>
      <c r="T157" s="210">
        <f>S157*H157</f>
        <v>0</v>
      </c>
      <c r="U157" s="33"/>
      <c r="V157" s="33"/>
      <c r="W157" s="33"/>
      <c r="X157" s="33"/>
      <c r="Y157" s="33"/>
      <c r="Z157" s="33"/>
      <c r="AA157" s="33"/>
      <c r="AB157" s="33"/>
      <c r="AC157" s="33"/>
      <c r="AD157" s="33"/>
      <c r="AE157" s="33"/>
      <c r="AR157" s="211" t="s">
        <v>625</v>
      </c>
      <c r="AT157" s="211" t="s">
        <v>162</v>
      </c>
      <c r="AU157" s="211" t="s">
        <v>84</v>
      </c>
      <c r="AY157" s="16" t="s">
        <v>161</v>
      </c>
      <c r="BE157" s="212">
        <f>IF(N157="základní",J157,0)</f>
        <v>0</v>
      </c>
      <c r="BF157" s="212">
        <f>IF(N157="snížená",J157,0)</f>
        <v>0</v>
      </c>
      <c r="BG157" s="212">
        <f>IF(N157="zákl. přenesená",J157,0)</f>
        <v>0</v>
      </c>
      <c r="BH157" s="212">
        <f>IF(N157="sníž. přenesená",J157,0)</f>
        <v>0</v>
      </c>
      <c r="BI157" s="212">
        <f>IF(N157="nulová",J157,0)</f>
        <v>0</v>
      </c>
      <c r="BJ157" s="16" t="s">
        <v>84</v>
      </c>
      <c r="BK157" s="212">
        <f>ROUND(I157*H157,2)</f>
        <v>0</v>
      </c>
      <c r="BL157" s="16" t="s">
        <v>625</v>
      </c>
      <c r="BM157" s="211" t="s">
        <v>484</v>
      </c>
    </row>
    <row r="158" spans="1:47" s="2" customFormat="1" ht="48">
      <c r="A158" s="33"/>
      <c r="B158" s="34"/>
      <c r="C158" s="35"/>
      <c r="D158" s="215" t="s">
        <v>360</v>
      </c>
      <c r="E158" s="35"/>
      <c r="F158" s="261" t="s">
        <v>1463</v>
      </c>
      <c r="G158" s="35"/>
      <c r="H158" s="35"/>
      <c r="I158" s="122"/>
      <c r="J158" s="35"/>
      <c r="K158" s="35"/>
      <c r="L158" s="38"/>
      <c r="M158" s="262"/>
      <c r="N158" s="263"/>
      <c r="O158" s="70"/>
      <c r="P158" s="70"/>
      <c r="Q158" s="70"/>
      <c r="R158" s="70"/>
      <c r="S158" s="70"/>
      <c r="T158" s="71"/>
      <c r="U158" s="33"/>
      <c r="V158" s="33"/>
      <c r="W158" s="33"/>
      <c r="X158" s="33"/>
      <c r="Y158" s="33"/>
      <c r="Z158" s="33"/>
      <c r="AA158" s="33"/>
      <c r="AB158" s="33"/>
      <c r="AC158" s="33"/>
      <c r="AD158" s="33"/>
      <c r="AE158" s="33"/>
      <c r="AT158" s="16" t="s">
        <v>360</v>
      </c>
      <c r="AU158" s="16" t="s">
        <v>84</v>
      </c>
    </row>
    <row r="159" spans="2:63" s="11" customFormat="1" ht="25.95" customHeight="1">
      <c r="B159" s="186"/>
      <c r="C159" s="187"/>
      <c r="D159" s="188" t="s">
        <v>76</v>
      </c>
      <c r="E159" s="189" t="s">
        <v>1464</v>
      </c>
      <c r="F159" s="189" t="s">
        <v>1465</v>
      </c>
      <c r="G159" s="187"/>
      <c r="H159" s="187"/>
      <c r="I159" s="190"/>
      <c r="J159" s="191">
        <f>BK159</f>
        <v>0</v>
      </c>
      <c r="K159" s="187"/>
      <c r="L159" s="192"/>
      <c r="M159" s="193"/>
      <c r="N159" s="194"/>
      <c r="O159" s="194"/>
      <c r="P159" s="195">
        <f>SUM(P160:P173)</f>
        <v>0</v>
      </c>
      <c r="Q159" s="194"/>
      <c r="R159" s="195">
        <f>SUM(R160:R173)</f>
        <v>0</v>
      </c>
      <c r="S159" s="194"/>
      <c r="T159" s="196">
        <f>SUM(T160:T173)</f>
        <v>0</v>
      </c>
      <c r="AR159" s="197" t="s">
        <v>84</v>
      </c>
      <c r="AT159" s="198" t="s">
        <v>76</v>
      </c>
      <c r="AU159" s="198" t="s">
        <v>77</v>
      </c>
      <c r="AY159" s="197" t="s">
        <v>161</v>
      </c>
      <c r="BK159" s="199">
        <f>SUM(BK160:BK173)</f>
        <v>0</v>
      </c>
    </row>
    <row r="160" spans="1:65" s="2" customFormat="1" ht="16.5" customHeight="1">
      <c r="A160" s="33"/>
      <c r="B160" s="34"/>
      <c r="C160" s="200" t="s">
        <v>265</v>
      </c>
      <c r="D160" s="200" t="s">
        <v>162</v>
      </c>
      <c r="E160" s="201" t="s">
        <v>1466</v>
      </c>
      <c r="F160" s="202" t="s">
        <v>1467</v>
      </c>
      <c r="G160" s="203" t="s">
        <v>743</v>
      </c>
      <c r="H160" s="204">
        <v>1</v>
      </c>
      <c r="I160" s="205"/>
      <c r="J160" s="206">
        <f>ROUND(I160*H160,2)</f>
        <v>0</v>
      </c>
      <c r="K160" s="202" t="s">
        <v>1302</v>
      </c>
      <c r="L160" s="38"/>
      <c r="M160" s="207" t="s">
        <v>1</v>
      </c>
      <c r="N160" s="208" t="s">
        <v>42</v>
      </c>
      <c r="O160" s="70"/>
      <c r="P160" s="209">
        <f>O160*H160</f>
        <v>0</v>
      </c>
      <c r="Q160" s="209">
        <v>0</v>
      </c>
      <c r="R160" s="209">
        <f>Q160*H160</f>
        <v>0</v>
      </c>
      <c r="S160" s="209">
        <v>0</v>
      </c>
      <c r="T160" s="210">
        <f>S160*H160</f>
        <v>0</v>
      </c>
      <c r="U160" s="33"/>
      <c r="V160" s="33"/>
      <c r="W160" s="33"/>
      <c r="X160" s="33"/>
      <c r="Y160" s="33"/>
      <c r="Z160" s="33"/>
      <c r="AA160" s="33"/>
      <c r="AB160" s="33"/>
      <c r="AC160" s="33"/>
      <c r="AD160" s="33"/>
      <c r="AE160" s="33"/>
      <c r="AR160" s="211" t="s">
        <v>625</v>
      </c>
      <c r="AT160" s="211" t="s">
        <v>162</v>
      </c>
      <c r="AU160" s="211" t="s">
        <v>84</v>
      </c>
      <c r="AY160" s="16" t="s">
        <v>161</v>
      </c>
      <c r="BE160" s="212">
        <f>IF(N160="základní",J160,0)</f>
        <v>0</v>
      </c>
      <c r="BF160" s="212">
        <f>IF(N160="snížená",J160,0)</f>
        <v>0</v>
      </c>
      <c r="BG160" s="212">
        <f>IF(N160="zákl. přenesená",J160,0)</f>
        <v>0</v>
      </c>
      <c r="BH160" s="212">
        <f>IF(N160="sníž. přenesená",J160,0)</f>
        <v>0</v>
      </c>
      <c r="BI160" s="212">
        <f>IF(N160="nulová",J160,0)</f>
        <v>0</v>
      </c>
      <c r="BJ160" s="16" t="s">
        <v>84</v>
      </c>
      <c r="BK160" s="212">
        <f>ROUND(I160*H160,2)</f>
        <v>0</v>
      </c>
      <c r="BL160" s="16" t="s">
        <v>625</v>
      </c>
      <c r="BM160" s="211" t="s">
        <v>494</v>
      </c>
    </row>
    <row r="161" spans="1:47" s="2" customFormat="1" ht="19.2">
      <c r="A161" s="33"/>
      <c r="B161" s="34"/>
      <c r="C161" s="35"/>
      <c r="D161" s="215" t="s">
        <v>360</v>
      </c>
      <c r="E161" s="35"/>
      <c r="F161" s="261" t="s">
        <v>1468</v>
      </c>
      <c r="G161" s="35"/>
      <c r="H161" s="35"/>
      <c r="I161" s="122"/>
      <c r="J161" s="35"/>
      <c r="K161" s="35"/>
      <c r="L161" s="38"/>
      <c r="M161" s="262"/>
      <c r="N161" s="263"/>
      <c r="O161" s="70"/>
      <c r="P161" s="70"/>
      <c r="Q161" s="70"/>
      <c r="R161" s="70"/>
      <c r="S161" s="70"/>
      <c r="T161" s="71"/>
      <c r="U161" s="33"/>
      <c r="V161" s="33"/>
      <c r="W161" s="33"/>
      <c r="X161" s="33"/>
      <c r="Y161" s="33"/>
      <c r="Z161" s="33"/>
      <c r="AA161" s="33"/>
      <c r="AB161" s="33"/>
      <c r="AC161" s="33"/>
      <c r="AD161" s="33"/>
      <c r="AE161" s="33"/>
      <c r="AT161" s="16" t="s">
        <v>360</v>
      </c>
      <c r="AU161" s="16" t="s">
        <v>84</v>
      </c>
    </row>
    <row r="162" spans="1:65" s="2" customFormat="1" ht="16.5" customHeight="1">
      <c r="A162" s="33"/>
      <c r="B162" s="34"/>
      <c r="C162" s="200" t="s">
        <v>270</v>
      </c>
      <c r="D162" s="200" t="s">
        <v>162</v>
      </c>
      <c r="E162" s="201" t="s">
        <v>1469</v>
      </c>
      <c r="F162" s="202" t="s">
        <v>1470</v>
      </c>
      <c r="G162" s="203" t="s">
        <v>743</v>
      </c>
      <c r="H162" s="204">
        <v>1</v>
      </c>
      <c r="I162" s="205"/>
      <c r="J162" s="206">
        <f>ROUND(I162*H162,2)</f>
        <v>0</v>
      </c>
      <c r="K162" s="202" t="s">
        <v>1302</v>
      </c>
      <c r="L162" s="38"/>
      <c r="M162" s="207" t="s">
        <v>1</v>
      </c>
      <c r="N162" s="208" t="s">
        <v>42</v>
      </c>
      <c r="O162" s="70"/>
      <c r="P162" s="209">
        <f>O162*H162</f>
        <v>0</v>
      </c>
      <c r="Q162" s="209">
        <v>0</v>
      </c>
      <c r="R162" s="209">
        <f>Q162*H162</f>
        <v>0</v>
      </c>
      <c r="S162" s="209">
        <v>0</v>
      </c>
      <c r="T162" s="210">
        <f>S162*H162</f>
        <v>0</v>
      </c>
      <c r="U162" s="33"/>
      <c r="V162" s="33"/>
      <c r="W162" s="33"/>
      <c r="X162" s="33"/>
      <c r="Y162" s="33"/>
      <c r="Z162" s="33"/>
      <c r="AA162" s="33"/>
      <c r="AB162" s="33"/>
      <c r="AC162" s="33"/>
      <c r="AD162" s="33"/>
      <c r="AE162" s="33"/>
      <c r="AR162" s="211" t="s">
        <v>625</v>
      </c>
      <c r="AT162" s="211" t="s">
        <v>162</v>
      </c>
      <c r="AU162" s="211" t="s">
        <v>84</v>
      </c>
      <c r="AY162" s="16" t="s">
        <v>161</v>
      </c>
      <c r="BE162" s="212">
        <f>IF(N162="základní",J162,0)</f>
        <v>0</v>
      </c>
      <c r="BF162" s="212">
        <f>IF(N162="snížená",J162,0)</f>
        <v>0</v>
      </c>
      <c r="BG162" s="212">
        <f>IF(N162="zákl. přenesená",J162,0)</f>
        <v>0</v>
      </c>
      <c r="BH162" s="212">
        <f>IF(N162="sníž. přenesená",J162,0)</f>
        <v>0</v>
      </c>
      <c r="BI162" s="212">
        <f>IF(N162="nulová",J162,0)</f>
        <v>0</v>
      </c>
      <c r="BJ162" s="16" t="s">
        <v>84</v>
      </c>
      <c r="BK162" s="212">
        <f>ROUND(I162*H162,2)</f>
        <v>0</v>
      </c>
      <c r="BL162" s="16" t="s">
        <v>625</v>
      </c>
      <c r="BM162" s="211" t="s">
        <v>506</v>
      </c>
    </row>
    <row r="163" spans="1:47" s="2" customFormat="1" ht="28.8">
      <c r="A163" s="33"/>
      <c r="B163" s="34"/>
      <c r="C163" s="35"/>
      <c r="D163" s="215" t="s">
        <v>360</v>
      </c>
      <c r="E163" s="35"/>
      <c r="F163" s="261" t="s">
        <v>1471</v>
      </c>
      <c r="G163" s="35"/>
      <c r="H163" s="35"/>
      <c r="I163" s="122"/>
      <c r="J163" s="35"/>
      <c r="K163" s="35"/>
      <c r="L163" s="38"/>
      <c r="M163" s="262"/>
      <c r="N163" s="263"/>
      <c r="O163" s="70"/>
      <c r="P163" s="70"/>
      <c r="Q163" s="70"/>
      <c r="R163" s="70"/>
      <c r="S163" s="70"/>
      <c r="T163" s="71"/>
      <c r="U163" s="33"/>
      <c r="V163" s="33"/>
      <c r="W163" s="33"/>
      <c r="X163" s="33"/>
      <c r="Y163" s="33"/>
      <c r="Z163" s="33"/>
      <c r="AA163" s="33"/>
      <c r="AB163" s="33"/>
      <c r="AC163" s="33"/>
      <c r="AD163" s="33"/>
      <c r="AE163" s="33"/>
      <c r="AT163" s="16" t="s">
        <v>360</v>
      </c>
      <c r="AU163" s="16" t="s">
        <v>84</v>
      </c>
    </row>
    <row r="164" spans="1:65" s="2" customFormat="1" ht="16.5" customHeight="1">
      <c r="A164" s="33"/>
      <c r="B164" s="34"/>
      <c r="C164" s="200" t="s">
        <v>7</v>
      </c>
      <c r="D164" s="200" t="s">
        <v>162</v>
      </c>
      <c r="E164" s="201" t="s">
        <v>1472</v>
      </c>
      <c r="F164" s="202" t="s">
        <v>1473</v>
      </c>
      <c r="G164" s="203" t="s">
        <v>743</v>
      </c>
      <c r="H164" s="204">
        <v>1</v>
      </c>
      <c r="I164" s="205"/>
      <c r="J164" s="206">
        <f>ROUND(I164*H164,2)</f>
        <v>0</v>
      </c>
      <c r="K164" s="202" t="s">
        <v>1302</v>
      </c>
      <c r="L164" s="38"/>
      <c r="M164" s="207" t="s">
        <v>1</v>
      </c>
      <c r="N164" s="208" t="s">
        <v>42</v>
      </c>
      <c r="O164" s="70"/>
      <c r="P164" s="209">
        <f>O164*H164</f>
        <v>0</v>
      </c>
      <c r="Q164" s="209">
        <v>0</v>
      </c>
      <c r="R164" s="209">
        <f>Q164*H164</f>
        <v>0</v>
      </c>
      <c r="S164" s="209">
        <v>0</v>
      </c>
      <c r="T164" s="210">
        <f>S164*H164</f>
        <v>0</v>
      </c>
      <c r="U164" s="33"/>
      <c r="V164" s="33"/>
      <c r="W164" s="33"/>
      <c r="X164" s="33"/>
      <c r="Y164" s="33"/>
      <c r="Z164" s="33"/>
      <c r="AA164" s="33"/>
      <c r="AB164" s="33"/>
      <c r="AC164" s="33"/>
      <c r="AD164" s="33"/>
      <c r="AE164" s="33"/>
      <c r="AR164" s="211" t="s">
        <v>625</v>
      </c>
      <c r="AT164" s="211" t="s">
        <v>162</v>
      </c>
      <c r="AU164" s="211" t="s">
        <v>84</v>
      </c>
      <c r="AY164" s="16" t="s">
        <v>161</v>
      </c>
      <c r="BE164" s="212">
        <f>IF(N164="základní",J164,0)</f>
        <v>0</v>
      </c>
      <c r="BF164" s="212">
        <f>IF(N164="snížená",J164,0)</f>
        <v>0</v>
      </c>
      <c r="BG164" s="212">
        <f>IF(N164="zákl. přenesená",J164,0)</f>
        <v>0</v>
      </c>
      <c r="BH164" s="212">
        <f>IF(N164="sníž. přenesená",J164,0)</f>
        <v>0</v>
      </c>
      <c r="BI164" s="212">
        <f>IF(N164="nulová",J164,0)</f>
        <v>0</v>
      </c>
      <c r="BJ164" s="16" t="s">
        <v>84</v>
      </c>
      <c r="BK164" s="212">
        <f>ROUND(I164*H164,2)</f>
        <v>0</v>
      </c>
      <c r="BL164" s="16" t="s">
        <v>625</v>
      </c>
      <c r="BM164" s="211" t="s">
        <v>518</v>
      </c>
    </row>
    <row r="165" spans="1:47" s="2" customFormat="1" ht="19.2">
      <c r="A165" s="33"/>
      <c r="B165" s="34"/>
      <c r="C165" s="35"/>
      <c r="D165" s="215" t="s">
        <v>360</v>
      </c>
      <c r="E165" s="35"/>
      <c r="F165" s="261" t="s">
        <v>1474</v>
      </c>
      <c r="G165" s="35"/>
      <c r="H165" s="35"/>
      <c r="I165" s="122"/>
      <c r="J165" s="35"/>
      <c r="K165" s="35"/>
      <c r="L165" s="38"/>
      <c r="M165" s="262"/>
      <c r="N165" s="263"/>
      <c r="O165" s="70"/>
      <c r="P165" s="70"/>
      <c r="Q165" s="70"/>
      <c r="R165" s="70"/>
      <c r="S165" s="70"/>
      <c r="T165" s="71"/>
      <c r="U165" s="33"/>
      <c r="V165" s="33"/>
      <c r="W165" s="33"/>
      <c r="X165" s="33"/>
      <c r="Y165" s="33"/>
      <c r="Z165" s="33"/>
      <c r="AA165" s="33"/>
      <c r="AB165" s="33"/>
      <c r="AC165" s="33"/>
      <c r="AD165" s="33"/>
      <c r="AE165" s="33"/>
      <c r="AT165" s="16" t="s">
        <v>360</v>
      </c>
      <c r="AU165" s="16" t="s">
        <v>84</v>
      </c>
    </row>
    <row r="166" spans="1:65" s="2" customFormat="1" ht="16.5" customHeight="1">
      <c r="A166" s="33"/>
      <c r="B166" s="34"/>
      <c r="C166" s="200" t="s">
        <v>277</v>
      </c>
      <c r="D166" s="200" t="s">
        <v>162</v>
      </c>
      <c r="E166" s="201" t="s">
        <v>1475</v>
      </c>
      <c r="F166" s="202" t="s">
        <v>1476</v>
      </c>
      <c r="G166" s="203" t="s">
        <v>743</v>
      </c>
      <c r="H166" s="204">
        <v>1</v>
      </c>
      <c r="I166" s="205"/>
      <c r="J166" s="206">
        <f>ROUND(I166*H166,2)</f>
        <v>0</v>
      </c>
      <c r="K166" s="202" t="s">
        <v>1302</v>
      </c>
      <c r="L166" s="38"/>
      <c r="M166" s="207" t="s">
        <v>1</v>
      </c>
      <c r="N166" s="208" t="s">
        <v>42</v>
      </c>
      <c r="O166" s="70"/>
      <c r="P166" s="209">
        <f>O166*H166</f>
        <v>0</v>
      </c>
      <c r="Q166" s="209">
        <v>0</v>
      </c>
      <c r="R166" s="209">
        <f>Q166*H166</f>
        <v>0</v>
      </c>
      <c r="S166" s="209">
        <v>0</v>
      </c>
      <c r="T166" s="210">
        <f>S166*H166</f>
        <v>0</v>
      </c>
      <c r="U166" s="33"/>
      <c r="V166" s="33"/>
      <c r="W166" s="33"/>
      <c r="X166" s="33"/>
      <c r="Y166" s="33"/>
      <c r="Z166" s="33"/>
      <c r="AA166" s="33"/>
      <c r="AB166" s="33"/>
      <c r="AC166" s="33"/>
      <c r="AD166" s="33"/>
      <c r="AE166" s="33"/>
      <c r="AR166" s="211" t="s">
        <v>625</v>
      </c>
      <c r="AT166" s="211" t="s">
        <v>162</v>
      </c>
      <c r="AU166" s="211" t="s">
        <v>84</v>
      </c>
      <c r="AY166" s="16" t="s">
        <v>161</v>
      </c>
      <c r="BE166" s="212">
        <f>IF(N166="základní",J166,0)</f>
        <v>0</v>
      </c>
      <c r="BF166" s="212">
        <f>IF(N166="snížená",J166,0)</f>
        <v>0</v>
      </c>
      <c r="BG166" s="212">
        <f>IF(N166="zákl. přenesená",J166,0)</f>
        <v>0</v>
      </c>
      <c r="BH166" s="212">
        <f>IF(N166="sníž. přenesená",J166,0)</f>
        <v>0</v>
      </c>
      <c r="BI166" s="212">
        <f>IF(N166="nulová",J166,0)</f>
        <v>0</v>
      </c>
      <c r="BJ166" s="16" t="s">
        <v>84</v>
      </c>
      <c r="BK166" s="212">
        <f>ROUND(I166*H166,2)</f>
        <v>0</v>
      </c>
      <c r="BL166" s="16" t="s">
        <v>625</v>
      </c>
      <c r="BM166" s="211" t="s">
        <v>528</v>
      </c>
    </row>
    <row r="167" spans="1:47" s="2" customFormat="1" ht="19.2">
      <c r="A167" s="33"/>
      <c r="B167" s="34"/>
      <c r="C167" s="35"/>
      <c r="D167" s="215" t="s">
        <v>360</v>
      </c>
      <c r="E167" s="35"/>
      <c r="F167" s="261" t="s">
        <v>1477</v>
      </c>
      <c r="G167" s="35"/>
      <c r="H167" s="35"/>
      <c r="I167" s="122"/>
      <c r="J167" s="35"/>
      <c r="K167" s="35"/>
      <c r="L167" s="38"/>
      <c r="M167" s="262"/>
      <c r="N167" s="263"/>
      <c r="O167" s="70"/>
      <c r="P167" s="70"/>
      <c r="Q167" s="70"/>
      <c r="R167" s="70"/>
      <c r="S167" s="70"/>
      <c r="T167" s="71"/>
      <c r="U167" s="33"/>
      <c r="V167" s="33"/>
      <c r="W167" s="33"/>
      <c r="X167" s="33"/>
      <c r="Y167" s="33"/>
      <c r="Z167" s="33"/>
      <c r="AA167" s="33"/>
      <c r="AB167" s="33"/>
      <c r="AC167" s="33"/>
      <c r="AD167" s="33"/>
      <c r="AE167" s="33"/>
      <c r="AT167" s="16" t="s">
        <v>360</v>
      </c>
      <c r="AU167" s="16" t="s">
        <v>84</v>
      </c>
    </row>
    <row r="168" spans="1:65" s="2" customFormat="1" ht="16.5" customHeight="1">
      <c r="A168" s="33"/>
      <c r="B168" s="34"/>
      <c r="C168" s="200" t="s">
        <v>283</v>
      </c>
      <c r="D168" s="200" t="s">
        <v>162</v>
      </c>
      <c r="E168" s="201" t="s">
        <v>1478</v>
      </c>
      <c r="F168" s="202" t="s">
        <v>1479</v>
      </c>
      <c r="G168" s="203" t="s">
        <v>743</v>
      </c>
      <c r="H168" s="204">
        <v>1</v>
      </c>
      <c r="I168" s="205"/>
      <c r="J168" s="206">
        <f>ROUND(I168*H168,2)</f>
        <v>0</v>
      </c>
      <c r="K168" s="202" t="s">
        <v>1302</v>
      </c>
      <c r="L168" s="38"/>
      <c r="M168" s="207" t="s">
        <v>1</v>
      </c>
      <c r="N168" s="208" t="s">
        <v>42</v>
      </c>
      <c r="O168" s="70"/>
      <c r="P168" s="209">
        <f>O168*H168</f>
        <v>0</v>
      </c>
      <c r="Q168" s="209">
        <v>0</v>
      </c>
      <c r="R168" s="209">
        <f>Q168*H168</f>
        <v>0</v>
      </c>
      <c r="S168" s="209">
        <v>0</v>
      </c>
      <c r="T168" s="210">
        <f>S168*H168</f>
        <v>0</v>
      </c>
      <c r="U168" s="33"/>
      <c r="V168" s="33"/>
      <c r="W168" s="33"/>
      <c r="X168" s="33"/>
      <c r="Y168" s="33"/>
      <c r="Z168" s="33"/>
      <c r="AA168" s="33"/>
      <c r="AB168" s="33"/>
      <c r="AC168" s="33"/>
      <c r="AD168" s="33"/>
      <c r="AE168" s="33"/>
      <c r="AR168" s="211" t="s">
        <v>625</v>
      </c>
      <c r="AT168" s="211" t="s">
        <v>162</v>
      </c>
      <c r="AU168" s="211" t="s">
        <v>84</v>
      </c>
      <c r="AY168" s="16" t="s">
        <v>161</v>
      </c>
      <c r="BE168" s="212">
        <f>IF(N168="základní",J168,0)</f>
        <v>0</v>
      </c>
      <c r="BF168" s="212">
        <f>IF(N168="snížená",J168,0)</f>
        <v>0</v>
      </c>
      <c r="BG168" s="212">
        <f>IF(N168="zákl. přenesená",J168,0)</f>
        <v>0</v>
      </c>
      <c r="BH168" s="212">
        <f>IF(N168="sníž. přenesená",J168,0)</f>
        <v>0</v>
      </c>
      <c r="BI168" s="212">
        <f>IF(N168="nulová",J168,0)</f>
        <v>0</v>
      </c>
      <c r="BJ168" s="16" t="s">
        <v>84</v>
      </c>
      <c r="BK168" s="212">
        <f>ROUND(I168*H168,2)</f>
        <v>0</v>
      </c>
      <c r="BL168" s="16" t="s">
        <v>625</v>
      </c>
      <c r="BM168" s="211" t="s">
        <v>540</v>
      </c>
    </row>
    <row r="169" spans="1:47" s="2" customFormat="1" ht="19.2">
      <c r="A169" s="33"/>
      <c r="B169" s="34"/>
      <c r="C169" s="35"/>
      <c r="D169" s="215" t="s">
        <v>360</v>
      </c>
      <c r="E169" s="35"/>
      <c r="F169" s="261" t="s">
        <v>1480</v>
      </c>
      <c r="G169" s="35"/>
      <c r="H169" s="35"/>
      <c r="I169" s="122"/>
      <c r="J169" s="35"/>
      <c r="K169" s="35"/>
      <c r="L169" s="38"/>
      <c r="M169" s="262"/>
      <c r="N169" s="263"/>
      <c r="O169" s="70"/>
      <c r="P169" s="70"/>
      <c r="Q169" s="70"/>
      <c r="R169" s="70"/>
      <c r="S169" s="70"/>
      <c r="T169" s="71"/>
      <c r="U169" s="33"/>
      <c r="V169" s="33"/>
      <c r="W169" s="33"/>
      <c r="X169" s="33"/>
      <c r="Y169" s="33"/>
      <c r="Z169" s="33"/>
      <c r="AA169" s="33"/>
      <c r="AB169" s="33"/>
      <c r="AC169" s="33"/>
      <c r="AD169" s="33"/>
      <c r="AE169" s="33"/>
      <c r="AT169" s="16" t="s">
        <v>360</v>
      </c>
      <c r="AU169" s="16" t="s">
        <v>84</v>
      </c>
    </row>
    <row r="170" spans="1:65" s="2" customFormat="1" ht="16.5" customHeight="1">
      <c r="A170" s="33"/>
      <c r="B170" s="34"/>
      <c r="C170" s="200" t="s">
        <v>288</v>
      </c>
      <c r="D170" s="200" t="s">
        <v>162</v>
      </c>
      <c r="E170" s="201" t="s">
        <v>1481</v>
      </c>
      <c r="F170" s="202" t="s">
        <v>1482</v>
      </c>
      <c r="G170" s="203" t="s">
        <v>743</v>
      </c>
      <c r="H170" s="204">
        <v>1</v>
      </c>
      <c r="I170" s="205"/>
      <c r="J170" s="206">
        <f>ROUND(I170*H170,2)</f>
        <v>0</v>
      </c>
      <c r="K170" s="202" t="s">
        <v>1302</v>
      </c>
      <c r="L170" s="38"/>
      <c r="M170" s="207" t="s">
        <v>1</v>
      </c>
      <c r="N170" s="208" t="s">
        <v>42</v>
      </c>
      <c r="O170" s="70"/>
      <c r="P170" s="209">
        <f>O170*H170</f>
        <v>0</v>
      </c>
      <c r="Q170" s="209">
        <v>0</v>
      </c>
      <c r="R170" s="209">
        <f>Q170*H170</f>
        <v>0</v>
      </c>
      <c r="S170" s="209">
        <v>0</v>
      </c>
      <c r="T170" s="210">
        <f>S170*H170</f>
        <v>0</v>
      </c>
      <c r="U170" s="33"/>
      <c r="V170" s="33"/>
      <c r="W170" s="33"/>
      <c r="X170" s="33"/>
      <c r="Y170" s="33"/>
      <c r="Z170" s="33"/>
      <c r="AA170" s="33"/>
      <c r="AB170" s="33"/>
      <c r="AC170" s="33"/>
      <c r="AD170" s="33"/>
      <c r="AE170" s="33"/>
      <c r="AR170" s="211" t="s">
        <v>625</v>
      </c>
      <c r="AT170" s="211" t="s">
        <v>162</v>
      </c>
      <c r="AU170" s="211" t="s">
        <v>84</v>
      </c>
      <c r="AY170" s="16" t="s">
        <v>161</v>
      </c>
      <c r="BE170" s="212">
        <f>IF(N170="základní",J170,0)</f>
        <v>0</v>
      </c>
      <c r="BF170" s="212">
        <f>IF(N170="snížená",J170,0)</f>
        <v>0</v>
      </c>
      <c r="BG170" s="212">
        <f>IF(N170="zákl. přenesená",J170,0)</f>
        <v>0</v>
      </c>
      <c r="BH170" s="212">
        <f>IF(N170="sníž. přenesená",J170,0)</f>
        <v>0</v>
      </c>
      <c r="BI170" s="212">
        <f>IF(N170="nulová",J170,0)</f>
        <v>0</v>
      </c>
      <c r="BJ170" s="16" t="s">
        <v>84</v>
      </c>
      <c r="BK170" s="212">
        <f>ROUND(I170*H170,2)</f>
        <v>0</v>
      </c>
      <c r="BL170" s="16" t="s">
        <v>625</v>
      </c>
      <c r="BM170" s="211" t="s">
        <v>551</v>
      </c>
    </row>
    <row r="171" spans="1:47" s="2" customFormat="1" ht="19.2">
      <c r="A171" s="33"/>
      <c r="B171" s="34"/>
      <c r="C171" s="35"/>
      <c r="D171" s="215" t="s">
        <v>360</v>
      </c>
      <c r="E171" s="35"/>
      <c r="F171" s="261" t="s">
        <v>1483</v>
      </c>
      <c r="G171" s="35"/>
      <c r="H171" s="35"/>
      <c r="I171" s="122"/>
      <c r="J171" s="35"/>
      <c r="K171" s="35"/>
      <c r="L171" s="38"/>
      <c r="M171" s="262"/>
      <c r="N171" s="263"/>
      <c r="O171" s="70"/>
      <c r="P171" s="70"/>
      <c r="Q171" s="70"/>
      <c r="R171" s="70"/>
      <c r="S171" s="70"/>
      <c r="T171" s="71"/>
      <c r="U171" s="33"/>
      <c r="V171" s="33"/>
      <c r="W171" s="33"/>
      <c r="X171" s="33"/>
      <c r="Y171" s="33"/>
      <c r="Z171" s="33"/>
      <c r="AA171" s="33"/>
      <c r="AB171" s="33"/>
      <c r="AC171" s="33"/>
      <c r="AD171" s="33"/>
      <c r="AE171" s="33"/>
      <c r="AT171" s="16" t="s">
        <v>360</v>
      </c>
      <c r="AU171" s="16" t="s">
        <v>84</v>
      </c>
    </row>
    <row r="172" spans="1:65" s="2" customFormat="1" ht="16.5" customHeight="1">
      <c r="A172" s="33"/>
      <c r="B172" s="34"/>
      <c r="C172" s="200" t="s">
        <v>292</v>
      </c>
      <c r="D172" s="200" t="s">
        <v>162</v>
      </c>
      <c r="E172" s="201" t="s">
        <v>1484</v>
      </c>
      <c r="F172" s="202" t="s">
        <v>1485</v>
      </c>
      <c r="G172" s="203" t="s">
        <v>743</v>
      </c>
      <c r="H172" s="204">
        <v>1</v>
      </c>
      <c r="I172" s="205"/>
      <c r="J172" s="206">
        <f>ROUND(I172*H172,2)</f>
        <v>0</v>
      </c>
      <c r="K172" s="202" t="s">
        <v>1302</v>
      </c>
      <c r="L172" s="38"/>
      <c r="M172" s="207" t="s">
        <v>1</v>
      </c>
      <c r="N172" s="208" t="s">
        <v>42</v>
      </c>
      <c r="O172" s="70"/>
      <c r="P172" s="209">
        <f>O172*H172</f>
        <v>0</v>
      </c>
      <c r="Q172" s="209">
        <v>0</v>
      </c>
      <c r="R172" s="209">
        <f>Q172*H172</f>
        <v>0</v>
      </c>
      <c r="S172" s="209">
        <v>0</v>
      </c>
      <c r="T172" s="210">
        <f>S172*H172</f>
        <v>0</v>
      </c>
      <c r="U172" s="33"/>
      <c r="V172" s="33"/>
      <c r="W172" s="33"/>
      <c r="X172" s="33"/>
      <c r="Y172" s="33"/>
      <c r="Z172" s="33"/>
      <c r="AA172" s="33"/>
      <c r="AB172" s="33"/>
      <c r="AC172" s="33"/>
      <c r="AD172" s="33"/>
      <c r="AE172" s="33"/>
      <c r="AR172" s="211" t="s">
        <v>625</v>
      </c>
      <c r="AT172" s="211" t="s">
        <v>162</v>
      </c>
      <c r="AU172" s="211" t="s">
        <v>84</v>
      </c>
      <c r="AY172" s="16" t="s">
        <v>161</v>
      </c>
      <c r="BE172" s="212">
        <f>IF(N172="základní",J172,0)</f>
        <v>0</v>
      </c>
      <c r="BF172" s="212">
        <f>IF(N172="snížená",J172,0)</f>
        <v>0</v>
      </c>
      <c r="BG172" s="212">
        <f>IF(N172="zákl. přenesená",J172,0)</f>
        <v>0</v>
      </c>
      <c r="BH172" s="212">
        <f>IF(N172="sníž. přenesená",J172,0)</f>
        <v>0</v>
      </c>
      <c r="BI172" s="212">
        <f>IF(N172="nulová",J172,0)</f>
        <v>0</v>
      </c>
      <c r="BJ172" s="16" t="s">
        <v>84</v>
      </c>
      <c r="BK172" s="212">
        <f>ROUND(I172*H172,2)</f>
        <v>0</v>
      </c>
      <c r="BL172" s="16" t="s">
        <v>625</v>
      </c>
      <c r="BM172" s="211" t="s">
        <v>560</v>
      </c>
    </row>
    <row r="173" spans="1:47" s="2" customFormat="1" ht="19.2">
      <c r="A173" s="33"/>
      <c r="B173" s="34"/>
      <c r="C173" s="35"/>
      <c r="D173" s="215" t="s">
        <v>360</v>
      </c>
      <c r="E173" s="35"/>
      <c r="F173" s="261" t="s">
        <v>1486</v>
      </c>
      <c r="G173" s="35"/>
      <c r="H173" s="35"/>
      <c r="I173" s="122"/>
      <c r="J173" s="35"/>
      <c r="K173" s="35"/>
      <c r="L173" s="38"/>
      <c r="M173" s="267"/>
      <c r="N173" s="268"/>
      <c r="O173" s="248"/>
      <c r="P173" s="248"/>
      <c r="Q173" s="248"/>
      <c r="R173" s="248"/>
      <c r="S173" s="248"/>
      <c r="T173" s="269"/>
      <c r="U173" s="33"/>
      <c r="V173" s="33"/>
      <c r="W173" s="33"/>
      <c r="X173" s="33"/>
      <c r="Y173" s="33"/>
      <c r="Z173" s="33"/>
      <c r="AA173" s="33"/>
      <c r="AB173" s="33"/>
      <c r="AC173" s="33"/>
      <c r="AD173" s="33"/>
      <c r="AE173" s="33"/>
      <c r="AT173" s="16" t="s">
        <v>360</v>
      </c>
      <c r="AU173" s="16" t="s">
        <v>84</v>
      </c>
    </row>
    <row r="174" spans="1:31" s="2" customFormat="1" ht="6.9" customHeight="1">
      <c r="A174" s="33"/>
      <c r="B174" s="53"/>
      <c r="C174" s="54"/>
      <c r="D174" s="54"/>
      <c r="E174" s="54"/>
      <c r="F174" s="54"/>
      <c r="G174" s="54"/>
      <c r="H174" s="54"/>
      <c r="I174" s="158"/>
      <c r="J174" s="54"/>
      <c r="K174" s="54"/>
      <c r="L174" s="38"/>
      <c r="M174" s="33"/>
      <c r="O174" s="33"/>
      <c r="P174" s="33"/>
      <c r="Q174" s="33"/>
      <c r="R174" s="33"/>
      <c r="S174" s="33"/>
      <c r="T174" s="33"/>
      <c r="U174" s="33"/>
      <c r="V174" s="33"/>
      <c r="W174" s="33"/>
      <c r="X174" s="33"/>
      <c r="Y174" s="33"/>
      <c r="Z174" s="33"/>
      <c r="AA174" s="33"/>
      <c r="AB174" s="33"/>
      <c r="AC174" s="33"/>
      <c r="AD174" s="33"/>
      <c r="AE174" s="33"/>
    </row>
  </sheetData>
  <sheetProtection algorithmName="SHA-512" hashValue="z6YMrBNb6Ik9dkPXy/vn3tFP4dGt5ag4DZjmXag08CrnVNaaO8rn6XJDdYvg6a+6CnzajCDBtQn/H5cEmD81pQ==" saltValue="AuB8RpQo09RCLwU4KkKgj07XmDUr2jOjLOs5O0qf3h+tJn56rbQ1ZtMxMLUtJdqv+UzW2pVEbGzglMZk1ATE1w==" spinCount="100000" sheet="1" objects="1" scenarios="1" formatColumns="0" formatRows="0" autoFilter="0"/>
  <autoFilter ref="C119:K173"/>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PC_Dela\Ladislav</dc:creator>
  <cp:keywords/>
  <dc:description/>
  <cp:lastModifiedBy>Martin Sedlák</cp:lastModifiedBy>
  <dcterms:created xsi:type="dcterms:W3CDTF">2019-09-11T07:58:04Z</dcterms:created>
  <dcterms:modified xsi:type="dcterms:W3CDTF">2019-10-10T08:31:07Z</dcterms:modified>
  <cp:category/>
  <cp:version/>
  <cp:contentType/>
  <cp:contentStatus/>
</cp:coreProperties>
</file>