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Pavel\00_ROZDĚLANÉ ZAKÁZKY\Kotelny Nový Jičín\219002-02_Kotelna Na Jičínce\05_Rozpočet+VV\"/>
    </mc:Choice>
  </mc:AlternateContent>
  <xr:revisionPtr revIDLastSave="0" documentId="13_ncr:1_{1AB73591-D811-4D75-ABAA-66C95CFEDD08}" xr6:coauthVersionLast="45" xr6:coauthVersionMax="45" xr10:uidLastSave="{00000000-0000-0000-0000-000000000000}"/>
  <bookViews>
    <workbookView xWindow="28680" yWindow="-1425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Pol'!$A$1:$W$98</definedName>
    <definedName name="_xlnm.Print_Area" localSheetId="4">'SO01 02 Pol'!$A$1:$W$563</definedName>
    <definedName name="_xlnm.Print_Area" localSheetId="5">'SO01 03 Pol'!$A$1:$W$103</definedName>
    <definedName name="_xlnm.Print_Area" localSheetId="6">'SO01 04 Pol'!$A$1:$W$60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73" i="1" s="1"/>
  <c r="J72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I41" i="1" s="1"/>
  <c r="F41" i="1"/>
  <c r="G40" i="1"/>
  <c r="F40" i="1"/>
  <c r="G39" i="1"/>
  <c r="F39" i="1"/>
  <c r="G59" i="15"/>
  <c r="BA52" i="15"/>
  <c r="BA50" i="15"/>
  <c r="BA46" i="15"/>
  <c r="BA39" i="15"/>
  <c r="BA38" i="15"/>
  <c r="BA37" i="15"/>
  <c r="BA35" i="15"/>
  <c r="BA34" i="15"/>
  <c r="BA31" i="15"/>
  <c r="BA30" i="15"/>
  <c r="BA26" i="15"/>
  <c r="BA25" i="15"/>
  <c r="BA24" i="15"/>
  <c r="BA23" i="15"/>
  <c r="G8" i="15"/>
  <c r="G9" i="15"/>
  <c r="M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K8" i="15" s="1"/>
  <c r="M12" i="15"/>
  <c r="O12" i="15"/>
  <c r="Q12" i="15"/>
  <c r="V12" i="15"/>
  <c r="G13" i="15"/>
  <c r="I13" i="15"/>
  <c r="K13" i="15"/>
  <c r="M13" i="15"/>
  <c r="O13" i="15"/>
  <c r="Q13" i="15"/>
  <c r="V13" i="15"/>
  <c r="G14" i="15"/>
  <c r="AE59" i="15" s="1"/>
  <c r="I14" i="15"/>
  <c r="K14" i="15"/>
  <c r="O14" i="15"/>
  <c r="Q14" i="15"/>
  <c r="V14" i="15"/>
  <c r="V8" i="15" s="1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3" i="15"/>
  <c r="I33" i="15"/>
  <c r="K33" i="15"/>
  <c r="M33" i="15"/>
  <c r="O33" i="15"/>
  <c r="Q33" i="15"/>
  <c r="V33" i="15"/>
  <c r="G36" i="15"/>
  <c r="M36" i="15" s="1"/>
  <c r="I36" i="15"/>
  <c r="K36" i="15"/>
  <c r="O36" i="15"/>
  <c r="Q36" i="15"/>
  <c r="V36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5" i="15"/>
  <c r="I45" i="15"/>
  <c r="I44" i="15" s="1"/>
  <c r="K45" i="15"/>
  <c r="K44" i="15" s="1"/>
  <c r="M45" i="15"/>
  <c r="O45" i="15"/>
  <c r="O44" i="15" s="1"/>
  <c r="Q45" i="15"/>
  <c r="V45" i="15"/>
  <c r="G47" i="15"/>
  <c r="G44" i="15" s="1"/>
  <c r="I47" i="15"/>
  <c r="K47" i="15"/>
  <c r="M47" i="15"/>
  <c r="O47" i="15"/>
  <c r="Q47" i="15"/>
  <c r="V47" i="15"/>
  <c r="V44" i="15" s="1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Q44" i="15" s="1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AF59" i="15"/>
  <c r="G102" i="14"/>
  <c r="G9" i="14"/>
  <c r="I9" i="14"/>
  <c r="I8" i="14" s="1"/>
  <c r="K9" i="14"/>
  <c r="K8" i="14" s="1"/>
  <c r="M9" i="14"/>
  <c r="O9" i="14"/>
  <c r="Q9" i="14"/>
  <c r="Q8" i="14" s="1"/>
  <c r="V9" i="14"/>
  <c r="G10" i="14"/>
  <c r="G8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O8" i="14" s="1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Q31" i="14"/>
  <c r="G32" i="14"/>
  <c r="I32" i="14"/>
  <c r="K32" i="14"/>
  <c r="K31" i="14" s="1"/>
  <c r="M32" i="14"/>
  <c r="O32" i="14"/>
  <c r="O31" i="14" s="1"/>
  <c r="Q32" i="14"/>
  <c r="V32" i="14"/>
  <c r="G33" i="14"/>
  <c r="I33" i="14"/>
  <c r="I31" i="14" s="1"/>
  <c r="K33" i="14"/>
  <c r="M33" i="14"/>
  <c r="O33" i="14"/>
  <c r="Q33" i="14"/>
  <c r="V33" i="14"/>
  <c r="G34" i="14"/>
  <c r="G31" i="14" s="1"/>
  <c r="I34" i="14"/>
  <c r="K34" i="14"/>
  <c r="O34" i="14"/>
  <c r="Q34" i="14"/>
  <c r="V34" i="14"/>
  <c r="V31" i="14" s="1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8" i="14"/>
  <c r="I38" i="14"/>
  <c r="K38" i="14"/>
  <c r="K37" i="14" s="1"/>
  <c r="M38" i="14"/>
  <c r="O38" i="14"/>
  <c r="O37" i="14" s="1"/>
  <c r="Q38" i="14"/>
  <c r="V38" i="14"/>
  <c r="G39" i="14"/>
  <c r="I39" i="14"/>
  <c r="I37" i="14" s="1"/>
  <c r="K39" i="14"/>
  <c r="M39" i="14"/>
  <c r="O39" i="14"/>
  <c r="Q39" i="14"/>
  <c r="V39" i="14"/>
  <c r="G40" i="14"/>
  <c r="G37" i="14" s="1"/>
  <c r="I40" i="14"/>
  <c r="K40" i="14"/>
  <c r="O40" i="14"/>
  <c r="Q40" i="14"/>
  <c r="V40" i="14"/>
  <c r="V37" i="14" s="1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Q37" i="14" s="1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7" i="14"/>
  <c r="M47" i="14" s="1"/>
  <c r="I47" i="14"/>
  <c r="I46" i="14" s="1"/>
  <c r="K47" i="14"/>
  <c r="O47" i="14"/>
  <c r="Q47" i="14"/>
  <c r="Q46" i="14" s="1"/>
  <c r="V47" i="14"/>
  <c r="V46" i="14" s="1"/>
  <c r="G48" i="14"/>
  <c r="M48" i="14" s="1"/>
  <c r="I48" i="14"/>
  <c r="K48" i="14"/>
  <c r="O48" i="14"/>
  <c r="O46" i="14" s="1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K46" i="14" s="1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I65" i="14"/>
  <c r="K65" i="14"/>
  <c r="G66" i="14"/>
  <c r="M66" i="14" s="1"/>
  <c r="M65" i="14" s="1"/>
  <c r="I66" i="14"/>
  <c r="K66" i="14"/>
  <c r="O66" i="14"/>
  <c r="O65" i="14" s="1"/>
  <c r="Q66" i="14"/>
  <c r="Q65" i="14" s="1"/>
  <c r="V66" i="14"/>
  <c r="V65" i="14" s="1"/>
  <c r="G67" i="14"/>
  <c r="I67" i="14"/>
  <c r="K67" i="14"/>
  <c r="M67" i="14"/>
  <c r="O67" i="14"/>
  <c r="Q67" i="14"/>
  <c r="V67" i="14"/>
  <c r="G69" i="14"/>
  <c r="I69" i="14"/>
  <c r="I68" i="14" s="1"/>
  <c r="K69" i="14"/>
  <c r="K68" i="14" s="1"/>
  <c r="M69" i="14"/>
  <c r="O69" i="14"/>
  <c r="Q69" i="14"/>
  <c r="V69" i="14"/>
  <c r="G70" i="14"/>
  <c r="G68" i="14" s="1"/>
  <c r="I70" i="14"/>
  <c r="K70" i="14"/>
  <c r="O70" i="14"/>
  <c r="Q70" i="14"/>
  <c r="V70" i="14"/>
  <c r="V68" i="14" s="1"/>
  <c r="G71" i="14"/>
  <c r="M71" i="14" s="1"/>
  <c r="I71" i="14"/>
  <c r="K71" i="14"/>
  <c r="O71" i="14"/>
  <c r="Q71" i="14"/>
  <c r="Q68" i="14" s="1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O68" i="14" s="1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AF102" i="14"/>
  <c r="G562" i="13"/>
  <c r="BA544" i="13"/>
  <c r="BA263" i="13"/>
  <c r="I8" i="13"/>
  <c r="K8" i="13"/>
  <c r="G9" i="13"/>
  <c r="M9" i="13" s="1"/>
  <c r="I9" i="13"/>
  <c r="K9" i="13"/>
  <c r="O9" i="13"/>
  <c r="Q9" i="13"/>
  <c r="Q8" i="13" s="1"/>
  <c r="V9" i="13"/>
  <c r="V8" i="13" s="1"/>
  <c r="G12" i="13"/>
  <c r="G8" i="13" s="1"/>
  <c r="I12" i="13"/>
  <c r="K12" i="13"/>
  <c r="O12" i="13"/>
  <c r="O8" i="13" s="1"/>
  <c r="Q12" i="13"/>
  <c r="V12" i="13"/>
  <c r="G14" i="13"/>
  <c r="I14" i="13"/>
  <c r="I13" i="13" s="1"/>
  <c r="K14" i="13"/>
  <c r="K13" i="13" s="1"/>
  <c r="M14" i="13"/>
  <c r="O14" i="13"/>
  <c r="Q14" i="13"/>
  <c r="V14" i="13"/>
  <c r="G17" i="13"/>
  <c r="I17" i="13"/>
  <c r="K17" i="13"/>
  <c r="M17" i="13"/>
  <c r="O17" i="13"/>
  <c r="Q17" i="13"/>
  <c r="V17" i="13"/>
  <c r="V13" i="13" s="1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Q13" i="13" s="1"/>
  <c r="V26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O13" i="13" s="1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2" i="13"/>
  <c r="M42" i="13" s="1"/>
  <c r="I42" i="13"/>
  <c r="K42" i="13"/>
  <c r="O42" i="13"/>
  <c r="Q42" i="13"/>
  <c r="V42" i="13"/>
  <c r="O47" i="13"/>
  <c r="G48" i="13"/>
  <c r="I48" i="13"/>
  <c r="I47" i="13" s="1"/>
  <c r="K48" i="13"/>
  <c r="K47" i="13" s="1"/>
  <c r="M48" i="13"/>
  <c r="O48" i="13"/>
  <c r="Q48" i="13"/>
  <c r="V48" i="13"/>
  <c r="G52" i="13"/>
  <c r="I52" i="13"/>
  <c r="K52" i="13"/>
  <c r="M52" i="13"/>
  <c r="O52" i="13"/>
  <c r="Q52" i="13"/>
  <c r="V52" i="13"/>
  <c r="V47" i="13" s="1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Q47" i="13" s="1"/>
  <c r="V61" i="13"/>
  <c r="G66" i="13"/>
  <c r="I66" i="13"/>
  <c r="K66" i="13"/>
  <c r="M66" i="13"/>
  <c r="O66" i="13"/>
  <c r="Q66" i="13"/>
  <c r="V66" i="13"/>
  <c r="G72" i="13"/>
  <c r="I72" i="13"/>
  <c r="I71" i="13" s="1"/>
  <c r="K72" i="13"/>
  <c r="M72" i="13"/>
  <c r="O72" i="13"/>
  <c r="Q72" i="13"/>
  <c r="Q71" i="13" s="1"/>
  <c r="V72" i="13"/>
  <c r="G76" i="13"/>
  <c r="G71" i="13" s="1"/>
  <c r="I76" i="13"/>
  <c r="K76" i="13"/>
  <c r="K71" i="13" s="1"/>
  <c r="O76" i="13"/>
  <c r="Q76" i="13"/>
  <c r="V76" i="13"/>
  <c r="V71" i="13" s="1"/>
  <c r="G80" i="13"/>
  <c r="I80" i="13"/>
  <c r="K80" i="13"/>
  <c r="M80" i="13"/>
  <c r="O80" i="13"/>
  <c r="Q80" i="13"/>
  <c r="V80" i="13"/>
  <c r="G84" i="13"/>
  <c r="M84" i="13" s="1"/>
  <c r="I84" i="13"/>
  <c r="K84" i="13"/>
  <c r="O84" i="13"/>
  <c r="Q84" i="13"/>
  <c r="V84" i="13"/>
  <c r="G90" i="13"/>
  <c r="M90" i="13" s="1"/>
  <c r="I90" i="13"/>
  <c r="K90" i="13"/>
  <c r="O90" i="13"/>
  <c r="O71" i="13" s="1"/>
  <c r="Q90" i="13"/>
  <c r="V90" i="13"/>
  <c r="G96" i="13"/>
  <c r="I96" i="13"/>
  <c r="K96" i="13"/>
  <c r="M96" i="13"/>
  <c r="O96" i="13"/>
  <c r="Q96" i="13"/>
  <c r="V96" i="13"/>
  <c r="G103" i="13"/>
  <c r="I103" i="13"/>
  <c r="K103" i="13"/>
  <c r="M103" i="13"/>
  <c r="O103" i="13"/>
  <c r="Q103" i="13"/>
  <c r="V103" i="13"/>
  <c r="G110" i="13"/>
  <c r="I110" i="13"/>
  <c r="K110" i="13"/>
  <c r="M110" i="13"/>
  <c r="O110" i="13"/>
  <c r="Q110" i="13"/>
  <c r="V110" i="13"/>
  <c r="G114" i="13"/>
  <c r="M114" i="13" s="1"/>
  <c r="I114" i="13"/>
  <c r="K114" i="13"/>
  <c r="O114" i="13"/>
  <c r="Q114" i="13"/>
  <c r="V114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7" i="13"/>
  <c r="I127" i="13"/>
  <c r="K127" i="13"/>
  <c r="M127" i="13"/>
  <c r="O127" i="13"/>
  <c r="Q127" i="13"/>
  <c r="V127" i="13"/>
  <c r="G131" i="13"/>
  <c r="I131" i="13"/>
  <c r="K131" i="13"/>
  <c r="M131" i="13"/>
  <c r="O131" i="13"/>
  <c r="Q131" i="13"/>
  <c r="V131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Q138" i="13"/>
  <c r="V138" i="13"/>
  <c r="G141" i="13"/>
  <c r="M141" i="13" s="1"/>
  <c r="I141" i="13"/>
  <c r="K141" i="13"/>
  <c r="O141" i="13"/>
  <c r="Q141" i="13"/>
  <c r="V141" i="13"/>
  <c r="G143" i="13"/>
  <c r="I143" i="13"/>
  <c r="K143" i="13"/>
  <c r="M143" i="13"/>
  <c r="O143" i="13"/>
  <c r="Q143" i="13"/>
  <c r="V143" i="13"/>
  <c r="G145" i="13"/>
  <c r="I145" i="13"/>
  <c r="K145" i="13"/>
  <c r="M145" i="13"/>
  <c r="O145" i="13"/>
  <c r="Q145" i="13"/>
  <c r="V145" i="13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5" i="13"/>
  <c r="M155" i="13" s="1"/>
  <c r="I155" i="13"/>
  <c r="K155" i="13"/>
  <c r="O155" i="13"/>
  <c r="Q155" i="13"/>
  <c r="V155" i="13"/>
  <c r="G161" i="13"/>
  <c r="I161" i="13"/>
  <c r="K161" i="13"/>
  <c r="M161" i="13"/>
  <c r="O161" i="13"/>
  <c r="Q161" i="13"/>
  <c r="V161" i="13"/>
  <c r="G165" i="13"/>
  <c r="I165" i="13"/>
  <c r="K165" i="13"/>
  <c r="M165" i="13"/>
  <c r="O165" i="13"/>
  <c r="Q165" i="13"/>
  <c r="V165" i="13"/>
  <c r="G170" i="13"/>
  <c r="I170" i="13"/>
  <c r="K170" i="13"/>
  <c r="M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1" i="13"/>
  <c r="I191" i="13"/>
  <c r="K191" i="13"/>
  <c r="M191" i="13"/>
  <c r="O191" i="13"/>
  <c r="Q191" i="13"/>
  <c r="V191" i="13"/>
  <c r="G194" i="13"/>
  <c r="I194" i="13"/>
  <c r="K194" i="13"/>
  <c r="M194" i="13"/>
  <c r="O194" i="13"/>
  <c r="Q194" i="13"/>
  <c r="V194" i="13"/>
  <c r="G198" i="13"/>
  <c r="I198" i="13"/>
  <c r="K198" i="13"/>
  <c r="M198" i="13"/>
  <c r="O198" i="13"/>
  <c r="Q198" i="13"/>
  <c r="V198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8" i="13"/>
  <c r="M208" i="13" s="1"/>
  <c r="I208" i="13"/>
  <c r="K208" i="13"/>
  <c r="O208" i="13"/>
  <c r="Q208" i="13"/>
  <c r="V208" i="13"/>
  <c r="G214" i="13"/>
  <c r="I214" i="13"/>
  <c r="K214" i="13"/>
  <c r="K213" i="13" s="1"/>
  <c r="M214" i="13"/>
  <c r="O214" i="13"/>
  <c r="Q214" i="13"/>
  <c r="V214" i="13"/>
  <c r="V213" i="13" s="1"/>
  <c r="G215" i="13"/>
  <c r="I215" i="13"/>
  <c r="I213" i="13" s="1"/>
  <c r="K215" i="13"/>
  <c r="M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Q213" i="13" s="1"/>
  <c r="V218" i="13"/>
  <c r="G219" i="13"/>
  <c r="I219" i="13"/>
  <c r="K219" i="13"/>
  <c r="M219" i="13"/>
  <c r="O219" i="13"/>
  <c r="Q219" i="13"/>
  <c r="V219" i="13"/>
  <c r="G220" i="13"/>
  <c r="I220" i="13"/>
  <c r="K220" i="13"/>
  <c r="M220" i="13"/>
  <c r="O220" i="13"/>
  <c r="O213" i="13" s="1"/>
  <c r="Q220" i="13"/>
  <c r="V220" i="13"/>
  <c r="G222" i="13"/>
  <c r="I222" i="13"/>
  <c r="K222" i="13"/>
  <c r="M222" i="13"/>
  <c r="O222" i="13"/>
  <c r="Q222" i="13"/>
  <c r="V222" i="13"/>
  <c r="G224" i="13"/>
  <c r="M224" i="13" s="1"/>
  <c r="I224" i="13"/>
  <c r="K224" i="13"/>
  <c r="O224" i="13"/>
  <c r="Q224" i="13"/>
  <c r="V224" i="13"/>
  <c r="G229" i="13"/>
  <c r="I229" i="13"/>
  <c r="K229" i="13"/>
  <c r="M229" i="13"/>
  <c r="O229" i="13"/>
  <c r="Q229" i="13"/>
  <c r="V229" i="13"/>
  <c r="G235" i="13"/>
  <c r="M235" i="13" s="1"/>
  <c r="I235" i="13"/>
  <c r="I234" i="13" s="1"/>
  <c r="K235" i="13"/>
  <c r="O235" i="13"/>
  <c r="O234" i="13" s="1"/>
  <c r="Q235" i="13"/>
  <c r="Q234" i="13" s="1"/>
  <c r="V235" i="13"/>
  <c r="G238" i="13"/>
  <c r="M238" i="13" s="1"/>
  <c r="I238" i="13"/>
  <c r="K238" i="13"/>
  <c r="K234" i="13" s="1"/>
  <c r="O238" i="13"/>
  <c r="Q238" i="13"/>
  <c r="V238" i="13"/>
  <c r="V234" i="13" s="1"/>
  <c r="G240" i="13"/>
  <c r="I240" i="13"/>
  <c r="K240" i="13"/>
  <c r="M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7" i="13"/>
  <c r="M247" i="13" s="1"/>
  <c r="I247" i="13"/>
  <c r="K247" i="13"/>
  <c r="O247" i="13"/>
  <c r="Q247" i="13"/>
  <c r="V247" i="13"/>
  <c r="G249" i="13"/>
  <c r="I249" i="13"/>
  <c r="K249" i="13"/>
  <c r="M249" i="13"/>
  <c r="O249" i="13"/>
  <c r="Q249" i="13"/>
  <c r="V249" i="13"/>
  <c r="G261" i="13"/>
  <c r="I261" i="13"/>
  <c r="K261" i="13"/>
  <c r="M261" i="13"/>
  <c r="O261" i="13"/>
  <c r="Q261" i="13"/>
  <c r="V261" i="13"/>
  <c r="G264" i="13"/>
  <c r="M264" i="13" s="1"/>
  <c r="I264" i="13"/>
  <c r="K264" i="13"/>
  <c r="O264" i="13"/>
  <c r="Q264" i="13"/>
  <c r="V264" i="13"/>
  <c r="G267" i="13"/>
  <c r="M267" i="13" s="1"/>
  <c r="I267" i="13"/>
  <c r="K267" i="13"/>
  <c r="O267" i="13"/>
  <c r="Q267" i="13"/>
  <c r="V267" i="13"/>
  <c r="G270" i="13"/>
  <c r="I270" i="13"/>
  <c r="K270" i="13"/>
  <c r="M270" i="13"/>
  <c r="O270" i="13"/>
  <c r="Q270" i="13"/>
  <c r="V270" i="13"/>
  <c r="G272" i="13"/>
  <c r="G234" i="13" s="1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M276" i="13" s="1"/>
  <c r="I276" i="13"/>
  <c r="K276" i="13"/>
  <c r="O276" i="13"/>
  <c r="Q276" i="13"/>
  <c r="V276" i="13"/>
  <c r="G278" i="13"/>
  <c r="I278" i="13"/>
  <c r="K278" i="13"/>
  <c r="M278" i="13"/>
  <c r="O278" i="13"/>
  <c r="Q278" i="13"/>
  <c r="V278" i="13"/>
  <c r="G280" i="13"/>
  <c r="I280" i="13"/>
  <c r="K280" i="13"/>
  <c r="M280" i="13"/>
  <c r="O280" i="13"/>
  <c r="Q280" i="13"/>
  <c r="V280" i="13"/>
  <c r="G282" i="13"/>
  <c r="M282" i="13" s="1"/>
  <c r="I282" i="13"/>
  <c r="K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I286" i="13"/>
  <c r="K286" i="13"/>
  <c r="M286" i="13"/>
  <c r="O286" i="13"/>
  <c r="Q286" i="13"/>
  <c r="V286" i="13"/>
  <c r="G288" i="13"/>
  <c r="I288" i="13"/>
  <c r="K288" i="13"/>
  <c r="M288" i="13"/>
  <c r="O288" i="13"/>
  <c r="Q288" i="13"/>
  <c r="V288" i="13"/>
  <c r="G290" i="13"/>
  <c r="M290" i="13" s="1"/>
  <c r="I290" i="13"/>
  <c r="K290" i="13"/>
  <c r="O290" i="13"/>
  <c r="Q290" i="13"/>
  <c r="V290" i="13"/>
  <c r="G292" i="13"/>
  <c r="M292" i="13" s="1"/>
  <c r="I292" i="13"/>
  <c r="K292" i="13"/>
  <c r="O292" i="13"/>
  <c r="Q292" i="13"/>
  <c r="V292" i="13"/>
  <c r="G295" i="13"/>
  <c r="I295" i="13"/>
  <c r="K295" i="13"/>
  <c r="M295" i="13"/>
  <c r="O295" i="13"/>
  <c r="Q295" i="13"/>
  <c r="V295" i="13"/>
  <c r="G298" i="13"/>
  <c r="M298" i="13" s="1"/>
  <c r="I298" i="13"/>
  <c r="K298" i="13"/>
  <c r="O298" i="13"/>
  <c r="Q298" i="13"/>
  <c r="V298" i="13"/>
  <c r="G299" i="13"/>
  <c r="M299" i="13" s="1"/>
  <c r="I299" i="13"/>
  <c r="K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I303" i="13"/>
  <c r="K303" i="13"/>
  <c r="M303" i="13"/>
  <c r="O303" i="13"/>
  <c r="Q303" i="13"/>
  <c r="V303" i="13"/>
  <c r="G305" i="13"/>
  <c r="I305" i="13"/>
  <c r="K305" i="13"/>
  <c r="M305" i="13"/>
  <c r="O305" i="13"/>
  <c r="Q305" i="13"/>
  <c r="V305" i="13"/>
  <c r="G307" i="13"/>
  <c r="M307" i="13" s="1"/>
  <c r="I307" i="13"/>
  <c r="K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I313" i="13"/>
  <c r="K313" i="13"/>
  <c r="M313" i="13"/>
  <c r="O313" i="13"/>
  <c r="Q313" i="13"/>
  <c r="V313" i="13"/>
  <c r="G318" i="13"/>
  <c r="M318" i="13" s="1"/>
  <c r="I318" i="13"/>
  <c r="K318" i="13"/>
  <c r="O318" i="13"/>
  <c r="Q318" i="13"/>
  <c r="V318" i="13"/>
  <c r="G324" i="13"/>
  <c r="I324" i="13"/>
  <c r="K324" i="13"/>
  <c r="M324" i="13"/>
  <c r="O324" i="13"/>
  <c r="Q324" i="13"/>
  <c r="Q323" i="13" s="1"/>
  <c r="V324" i="13"/>
  <c r="V323" i="13" s="1"/>
  <c r="G327" i="13"/>
  <c r="G323" i="13" s="1"/>
  <c r="I327" i="13"/>
  <c r="K327" i="13"/>
  <c r="O327" i="13"/>
  <c r="O323" i="13" s="1"/>
  <c r="Q327" i="13"/>
  <c r="V327" i="13"/>
  <c r="G330" i="13"/>
  <c r="M330" i="13" s="1"/>
  <c r="I330" i="13"/>
  <c r="K330" i="13"/>
  <c r="O330" i="13"/>
  <c r="Q330" i="13"/>
  <c r="V330" i="13"/>
  <c r="G333" i="13"/>
  <c r="M333" i="13" s="1"/>
  <c r="I333" i="13"/>
  <c r="K333" i="13"/>
  <c r="O333" i="13"/>
  <c r="Q333" i="13"/>
  <c r="V333" i="13"/>
  <c r="G334" i="13"/>
  <c r="I334" i="13"/>
  <c r="K334" i="13"/>
  <c r="M334" i="13"/>
  <c r="O334" i="13"/>
  <c r="Q334" i="13"/>
  <c r="V334" i="13"/>
  <c r="G337" i="13"/>
  <c r="I337" i="13"/>
  <c r="K337" i="13"/>
  <c r="M337" i="13"/>
  <c r="O337" i="13"/>
  <c r="Q337" i="13"/>
  <c r="V337" i="13"/>
  <c r="G340" i="13"/>
  <c r="M340" i="13" s="1"/>
  <c r="I340" i="13"/>
  <c r="I323" i="13" s="1"/>
  <c r="K340" i="13"/>
  <c r="O340" i="13"/>
  <c r="Q340" i="13"/>
  <c r="V340" i="13"/>
  <c r="G342" i="13"/>
  <c r="M342" i="13" s="1"/>
  <c r="I342" i="13"/>
  <c r="K342" i="13"/>
  <c r="O342" i="13"/>
  <c r="Q342" i="13"/>
  <c r="V342" i="13"/>
  <c r="G344" i="13"/>
  <c r="I344" i="13"/>
  <c r="K344" i="13"/>
  <c r="M344" i="13"/>
  <c r="O344" i="13"/>
  <c r="Q344" i="13"/>
  <c r="V344" i="13"/>
  <c r="G348" i="13"/>
  <c r="I348" i="13"/>
  <c r="K348" i="13"/>
  <c r="M348" i="13"/>
  <c r="O348" i="13"/>
  <c r="Q348" i="13"/>
  <c r="V348" i="13"/>
  <c r="G350" i="13"/>
  <c r="M350" i="13" s="1"/>
  <c r="I350" i="13"/>
  <c r="K350" i="13"/>
  <c r="O350" i="13"/>
  <c r="Q350" i="13"/>
  <c r="V350" i="13"/>
  <c r="G352" i="13"/>
  <c r="M352" i="13" s="1"/>
  <c r="I352" i="13"/>
  <c r="K352" i="13"/>
  <c r="K323" i="13" s="1"/>
  <c r="O352" i="13"/>
  <c r="Q352" i="13"/>
  <c r="V352" i="13"/>
  <c r="G355" i="13"/>
  <c r="I355" i="13"/>
  <c r="K355" i="13"/>
  <c r="M355" i="13"/>
  <c r="O355" i="13"/>
  <c r="Q355" i="13"/>
  <c r="V355" i="13"/>
  <c r="G357" i="13"/>
  <c r="M357" i="13" s="1"/>
  <c r="I357" i="13"/>
  <c r="K357" i="13"/>
  <c r="O357" i="13"/>
  <c r="Q357" i="13"/>
  <c r="V357" i="13"/>
  <c r="G359" i="13"/>
  <c r="M359" i="13" s="1"/>
  <c r="I359" i="13"/>
  <c r="K359" i="13"/>
  <c r="O359" i="13"/>
  <c r="Q359" i="13"/>
  <c r="V359" i="13"/>
  <c r="G361" i="13"/>
  <c r="M361" i="13" s="1"/>
  <c r="I361" i="13"/>
  <c r="K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9" i="13"/>
  <c r="M369" i="13" s="1"/>
  <c r="I369" i="13"/>
  <c r="K369" i="13"/>
  <c r="O369" i="13"/>
  <c r="Q369" i="13"/>
  <c r="V369" i="13"/>
  <c r="G374" i="13"/>
  <c r="I374" i="13"/>
  <c r="K374" i="13"/>
  <c r="M374" i="13"/>
  <c r="O374" i="13"/>
  <c r="Q374" i="13"/>
  <c r="V374" i="13"/>
  <c r="G377" i="13"/>
  <c r="I377" i="13"/>
  <c r="K377" i="13"/>
  <c r="K373" i="13" s="1"/>
  <c r="M377" i="13"/>
  <c r="O377" i="13"/>
  <c r="O373" i="13" s="1"/>
  <c r="Q377" i="13"/>
  <c r="V377" i="13"/>
  <c r="G380" i="13"/>
  <c r="I380" i="13"/>
  <c r="K380" i="13"/>
  <c r="M380" i="13"/>
  <c r="O380" i="13"/>
  <c r="Q380" i="13"/>
  <c r="V380" i="13"/>
  <c r="G383" i="13"/>
  <c r="M383" i="13" s="1"/>
  <c r="I383" i="13"/>
  <c r="I373" i="13" s="1"/>
  <c r="K383" i="13"/>
  <c r="O383" i="13"/>
  <c r="Q383" i="13"/>
  <c r="V383" i="13"/>
  <c r="G386" i="13"/>
  <c r="I386" i="13"/>
  <c r="K386" i="13"/>
  <c r="M386" i="13"/>
  <c r="O386" i="13"/>
  <c r="Q386" i="13"/>
  <c r="V386" i="13"/>
  <c r="G389" i="13"/>
  <c r="M389" i="13" s="1"/>
  <c r="I389" i="13"/>
  <c r="K389" i="13"/>
  <c r="O389" i="13"/>
  <c r="Q389" i="13"/>
  <c r="V389" i="13"/>
  <c r="G392" i="13"/>
  <c r="M392" i="13" s="1"/>
  <c r="I392" i="13"/>
  <c r="K392" i="13"/>
  <c r="O392" i="13"/>
  <c r="Q392" i="13"/>
  <c r="Q373" i="13" s="1"/>
  <c r="V392" i="13"/>
  <c r="G395" i="13"/>
  <c r="M395" i="13" s="1"/>
  <c r="I395" i="13"/>
  <c r="K395" i="13"/>
  <c r="O395" i="13"/>
  <c r="Q395" i="13"/>
  <c r="V395" i="13"/>
  <c r="G398" i="13"/>
  <c r="I398" i="13"/>
  <c r="K398" i="13"/>
  <c r="M398" i="13"/>
  <c r="O398" i="13"/>
  <c r="Q398" i="13"/>
  <c r="V398" i="13"/>
  <c r="G402" i="13"/>
  <c r="I402" i="13"/>
  <c r="K402" i="13"/>
  <c r="M402" i="13"/>
  <c r="O402" i="13"/>
  <c r="Q402" i="13"/>
  <c r="V402" i="13"/>
  <c r="G406" i="13"/>
  <c r="M406" i="13" s="1"/>
  <c r="I406" i="13"/>
  <c r="K406" i="13"/>
  <c r="O406" i="13"/>
  <c r="Q406" i="13"/>
  <c r="V406" i="13"/>
  <c r="G407" i="13"/>
  <c r="M407" i="13" s="1"/>
  <c r="I407" i="13"/>
  <c r="K407" i="13"/>
  <c r="O407" i="13"/>
  <c r="Q407" i="13"/>
  <c r="V407" i="13"/>
  <c r="V373" i="13" s="1"/>
  <c r="G408" i="13"/>
  <c r="I408" i="13"/>
  <c r="K408" i="13"/>
  <c r="M408" i="13"/>
  <c r="O408" i="13"/>
  <c r="Q408" i="13"/>
  <c r="V408" i="13"/>
  <c r="G409" i="13"/>
  <c r="I409" i="13"/>
  <c r="K409" i="13"/>
  <c r="M409" i="13"/>
  <c r="O409" i="13"/>
  <c r="Q409" i="13"/>
  <c r="V409" i="13"/>
  <c r="G410" i="13"/>
  <c r="I410" i="13"/>
  <c r="K410" i="13"/>
  <c r="M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I412" i="13"/>
  <c r="K412" i="13"/>
  <c r="M412" i="13"/>
  <c r="O412" i="13"/>
  <c r="Q412" i="13"/>
  <c r="V412" i="13"/>
  <c r="G413" i="13"/>
  <c r="M413" i="13" s="1"/>
  <c r="I413" i="13"/>
  <c r="K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I416" i="13"/>
  <c r="K416" i="13"/>
  <c r="M416" i="13"/>
  <c r="O416" i="13"/>
  <c r="Q416" i="13"/>
  <c r="V416" i="13"/>
  <c r="G417" i="13"/>
  <c r="I417" i="13"/>
  <c r="K417" i="13"/>
  <c r="M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I420" i="13"/>
  <c r="K420" i="13"/>
  <c r="M420" i="13"/>
  <c r="O420" i="13"/>
  <c r="Q420" i="13"/>
  <c r="V420" i="13"/>
  <c r="G422" i="13"/>
  <c r="I422" i="13"/>
  <c r="K422" i="13"/>
  <c r="M422" i="13"/>
  <c r="O422" i="13"/>
  <c r="Q422" i="13"/>
  <c r="V422" i="13"/>
  <c r="G426" i="13"/>
  <c r="I426" i="13"/>
  <c r="K426" i="13"/>
  <c r="M426" i="13"/>
  <c r="O426" i="13"/>
  <c r="Q426" i="13"/>
  <c r="V426" i="13"/>
  <c r="G431" i="13"/>
  <c r="I431" i="13"/>
  <c r="K431" i="13"/>
  <c r="M431" i="13"/>
  <c r="O431" i="13"/>
  <c r="Q431" i="13"/>
  <c r="Q430" i="13" s="1"/>
  <c r="V431" i="13"/>
  <c r="V430" i="13" s="1"/>
  <c r="G436" i="13"/>
  <c r="G430" i="13" s="1"/>
  <c r="I436" i="13"/>
  <c r="K436" i="13"/>
  <c r="O436" i="13"/>
  <c r="O430" i="13" s="1"/>
  <c r="Q436" i="13"/>
  <c r="V436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7" i="13"/>
  <c r="I447" i="13"/>
  <c r="K447" i="13"/>
  <c r="M447" i="13"/>
  <c r="O447" i="13"/>
  <c r="Q447" i="13"/>
  <c r="V447" i="13"/>
  <c r="G450" i="13"/>
  <c r="I450" i="13"/>
  <c r="K450" i="13"/>
  <c r="M450" i="13"/>
  <c r="O450" i="13"/>
  <c r="Q450" i="13"/>
  <c r="V450" i="13"/>
  <c r="G452" i="13"/>
  <c r="M452" i="13" s="1"/>
  <c r="I452" i="13"/>
  <c r="I430" i="13" s="1"/>
  <c r="K452" i="13"/>
  <c r="O452" i="13"/>
  <c r="Q452" i="13"/>
  <c r="V452" i="13"/>
  <c r="G453" i="13"/>
  <c r="M453" i="13" s="1"/>
  <c r="I453" i="13"/>
  <c r="K453" i="13"/>
  <c r="O453" i="13"/>
  <c r="Q453" i="13"/>
  <c r="V453" i="13"/>
  <c r="G457" i="13"/>
  <c r="I457" i="13"/>
  <c r="K457" i="13"/>
  <c r="M457" i="13"/>
  <c r="O457" i="13"/>
  <c r="Q457" i="13"/>
  <c r="V457" i="13"/>
  <c r="G459" i="13"/>
  <c r="I459" i="13"/>
  <c r="K459" i="13"/>
  <c r="M459" i="13"/>
  <c r="O459" i="13"/>
  <c r="Q459" i="13"/>
  <c r="V459" i="13"/>
  <c r="G463" i="13"/>
  <c r="I463" i="13"/>
  <c r="K463" i="13"/>
  <c r="M463" i="13"/>
  <c r="O463" i="13"/>
  <c r="Q463" i="13"/>
  <c r="V463" i="13"/>
  <c r="G466" i="13"/>
  <c r="M466" i="13" s="1"/>
  <c r="I466" i="13"/>
  <c r="K466" i="13"/>
  <c r="K430" i="13" s="1"/>
  <c r="O466" i="13"/>
  <c r="Q466" i="13"/>
  <c r="V466" i="13"/>
  <c r="G469" i="13"/>
  <c r="I469" i="13"/>
  <c r="K469" i="13"/>
  <c r="M469" i="13"/>
  <c r="O469" i="13"/>
  <c r="Q469" i="13"/>
  <c r="V469" i="13"/>
  <c r="G473" i="13"/>
  <c r="M473" i="13" s="1"/>
  <c r="I473" i="13"/>
  <c r="K473" i="13"/>
  <c r="O473" i="13"/>
  <c r="Q473" i="13"/>
  <c r="V473" i="13"/>
  <c r="G475" i="13"/>
  <c r="M475" i="13" s="1"/>
  <c r="I475" i="13"/>
  <c r="K475" i="13"/>
  <c r="O475" i="13"/>
  <c r="Q475" i="13"/>
  <c r="V475" i="13"/>
  <c r="G477" i="13"/>
  <c r="M477" i="13" s="1"/>
  <c r="I477" i="13"/>
  <c r="K477" i="13"/>
  <c r="O477" i="13"/>
  <c r="Q477" i="13"/>
  <c r="V477" i="13"/>
  <c r="G479" i="13"/>
  <c r="I479" i="13"/>
  <c r="K479" i="13"/>
  <c r="M479" i="13"/>
  <c r="O479" i="13"/>
  <c r="Q479" i="13"/>
  <c r="V479" i="13"/>
  <c r="G483" i="13"/>
  <c r="I483" i="13"/>
  <c r="K483" i="13"/>
  <c r="M483" i="13"/>
  <c r="O483" i="13"/>
  <c r="Q483" i="13"/>
  <c r="V483" i="13"/>
  <c r="G485" i="13"/>
  <c r="M485" i="13" s="1"/>
  <c r="I485" i="13"/>
  <c r="K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3" i="13"/>
  <c r="I493" i="13"/>
  <c r="K493" i="13"/>
  <c r="M493" i="13"/>
  <c r="O493" i="13"/>
  <c r="Q493" i="13"/>
  <c r="V493" i="13"/>
  <c r="G496" i="13"/>
  <c r="I496" i="13"/>
  <c r="K496" i="13"/>
  <c r="M496" i="13"/>
  <c r="O496" i="13"/>
  <c r="Q496" i="13"/>
  <c r="V496" i="13"/>
  <c r="G498" i="13"/>
  <c r="M498" i="13" s="1"/>
  <c r="I498" i="13"/>
  <c r="K498" i="13"/>
  <c r="O498" i="13"/>
  <c r="Q498" i="13"/>
  <c r="V498" i="13"/>
  <c r="G502" i="13"/>
  <c r="I502" i="13"/>
  <c r="K502" i="13"/>
  <c r="M502" i="13"/>
  <c r="O502" i="13"/>
  <c r="Q502" i="13"/>
  <c r="V502" i="13"/>
  <c r="G506" i="13"/>
  <c r="M506" i="13" s="1"/>
  <c r="I506" i="13"/>
  <c r="K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M510" i="13" s="1"/>
  <c r="I510" i="13"/>
  <c r="K510" i="13"/>
  <c r="O510" i="13"/>
  <c r="Q510" i="13"/>
  <c r="V510" i="13"/>
  <c r="G512" i="13"/>
  <c r="I512" i="13"/>
  <c r="K512" i="13"/>
  <c r="M512" i="13"/>
  <c r="O512" i="13"/>
  <c r="Q512" i="13"/>
  <c r="V512" i="13"/>
  <c r="G514" i="13"/>
  <c r="I514" i="13"/>
  <c r="K514" i="13"/>
  <c r="M514" i="13"/>
  <c r="O514" i="13"/>
  <c r="Q514" i="13"/>
  <c r="V514" i="13"/>
  <c r="G516" i="13"/>
  <c r="M516" i="13" s="1"/>
  <c r="I516" i="13"/>
  <c r="K516" i="13"/>
  <c r="O516" i="13"/>
  <c r="Q516" i="13"/>
  <c r="V516" i="13"/>
  <c r="G517" i="13"/>
  <c r="M517" i="13" s="1"/>
  <c r="I517" i="13"/>
  <c r="K517" i="13"/>
  <c r="O517" i="13"/>
  <c r="Q517" i="13"/>
  <c r="V517" i="13"/>
  <c r="G519" i="13"/>
  <c r="I519" i="13"/>
  <c r="K519" i="13"/>
  <c r="M519" i="13"/>
  <c r="O519" i="13"/>
  <c r="Q519" i="13"/>
  <c r="V519" i="13"/>
  <c r="G520" i="13"/>
  <c r="I520" i="13"/>
  <c r="K520" i="13"/>
  <c r="M520" i="13"/>
  <c r="O520" i="13"/>
  <c r="Q520" i="13"/>
  <c r="V520" i="13"/>
  <c r="G521" i="13"/>
  <c r="I521" i="13"/>
  <c r="K521" i="13"/>
  <c r="M521" i="13"/>
  <c r="O521" i="13"/>
  <c r="Q521" i="13"/>
  <c r="V521" i="13"/>
  <c r="G525" i="13"/>
  <c r="M525" i="13" s="1"/>
  <c r="I525" i="13"/>
  <c r="K525" i="13"/>
  <c r="O525" i="13"/>
  <c r="Q525" i="13"/>
  <c r="V525" i="13"/>
  <c r="I529" i="13"/>
  <c r="K529" i="13"/>
  <c r="V529" i="13"/>
  <c r="G530" i="13"/>
  <c r="M530" i="13" s="1"/>
  <c r="M529" i="13" s="1"/>
  <c r="I530" i="13"/>
  <c r="K530" i="13"/>
  <c r="O530" i="13"/>
  <c r="O529" i="13" s="1"/>
  <c r="Q530" i="13"/>
  <c r="Q529" i="13" s="1"/>
  <c r="V530" i="13"/>
  <c r="G532" i="13"/>
  <c r="O532" i="13"/>
  <c r="Q532" i="13"/>
  <c r="G533" i="13"/>
  <c r="I533" i="13"/>
  <c r="K533" i="13"/>
  <c r="K532" i="13" s="1"/>
  <c r="M533" i="13"/>
  <c r="M532" i="13" s="1"/>
  <c r="O533" i="13"/>
  <c r="Q533" i="13"/>
  <c r="V533" i="13"/>
  <c r="V532" i="13" s="1"/>
  <c r="G537" i="13"/>
  <c r="I537" i="13"/>
  <c r="I532" i="13" s="1"/>
  <c r="K537" i="13"/>
  <c r="M537" i="13"/>
  <c r="O537" i="13"/>
  <c r="Q537" i="13"/>
  <c r="V537" i="13"/>
  <c r="K542" i="13"/>
  <c r="G543" i="13"/>
  <c r="G542" i="13" s="1"/>
  <c r="I543" i="13"/>
  <c r="I542" i="13" s="1"/>
  <c r="K543" i="13"/>
  <c r="O543" i="13"/>
  <c r="O542" i="13" s="1"/>
  <c r="Q543" i="13"/>
  <c r="Q542" i="13" s="1"/>
  <c r="V543" i="13"/>
  <c r="V542" i="13" s="1"/>
  <c r="G548" i="13"/>
  <c r="M548" i="13" s="1"/>
  <c r="I548" i="13"/>
  <c r="K548" i="13"/>
  <c r="O548" i="13"/>
  <c r="Q548" i="13"/>
  <c r="V548" i="13"/>
  <c r="G552" i="13"/>
  <c r="I552" i="13"/>
  <c r="K552" i="13"/>
  <c r="M552" i="13"/>
  <c r="O552" i="13"/>
  <c r="Q552" i="13"/>
  <c r="V552" i="13"/>
  <c r="G557" i="13"/>
  <c r="I557" i="13"/>
  <c r="K557" i="13"/>
  <c r="M557" i="13"/>
  <c r="O557" i="13"/>
  <c r="Q557" i="13"/>
  <c r="V557" i="13"/>
  <c r="AF562" i="13"/>
  <c r="G97" i="12"/>
  <c r="G9" i="12"/>
  <c r="I9" i="12"/>
  <c r="I8" i="12" s="1"/>
  <c r="K9" i="12"/>
  <c r="K8" i="12" s="1"/>
  <c r="M9" i="12"/>
  <c r="O9" i="12"/>
  <c r="O8" i="12" s="1"/>
  <c r="Q9" i="12"/>
  <c r="Q8" i="12" s="1"/>
  <c r="V9" i="12"/>
  <c r="G14" i="12"/>
  <c r="I14" i="12"/>
  <c r="K14" i="12"/>
  <c r="M14" i="12"/>
  <c r="O14" i="12"/>
  <c r="Q14" i="12"/>
  <c r="V14" i="12"/>
  <c r="V8" i="12" s="1"/>
  <c r="G16" i="12"/>
  <c r="G8" i="12" s="1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6" i="12"/>
  <c r="I26" i="12"/>
  <c r="K26" i="12"/>
  <c r="M26" i="12"/>
  <c r="O26" i="12"/>
  <c r="Q26" i="12"/>
  <c r="V26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70" i="12"/>
  <c r="G71" i="12"/>
  <c r="I71" i="12"/>
  <c r="K71" i="12"/>
  <c r="M71" i="12"/>
  <c r="O71" i="12"/>
  <c r="Q71" i="12"/>
  <c r="Q70" i="12" s="1"/>
  <c r="V71" i="12"/>
  <c r="V70" i="12" s="1"/>
  <c r="G74" i="12"/>
  <c r="M74" i="12" s="1"/>
  <c r="M70" i="12" s="1"/>
  <c r="I74" i="12"/>
  <c r="I70" i="12" s="1"/>
  <c r="K74" i="12"/>
  <c r="K70" i="12" s="1"/>
  <c r="O74" i="12"/>
  <c r="Q74" i="12"/>
  <c r="V74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3" i="12"/>
  <c r="I83" i="12"/>
  <c r="K83" i="12"/>
  <c r="M83" i="12"/>
  <c r="O83" i="12"/>
  <c r="O70" i="12" s="1"/>
  <c r="Q83" i="12"/>
  <c r="V83" i="12"/>
  <c r="G84" i="12"/>
  <c r="I84" i="12"/>
  <c r="K84" i="12"/>
  <c r="M84" i="12"/>
  <c r="O84" i="12"/>
  <c r="Q84" i="12"/>
  <c r="V84" i="12"/>
  <c r="G88" i="12"/>
  <c r="I88" i="12"/>
  <c r="K88" i="12"/>
  <c r="M88" i="12"/>
  <c r="O88" i="12"/>
  <c r="Q88" i="12"/>
  <c r="V88" i="12"/>
  <c r="O92" i="12"/>
  <c r="Q92" i="12"/>
  <c r="V92" i="12"/>
  <c r="G93" i="12"/>
  <c r="M93" i="12" s="1"/>
  <c r="M92" i="12" s="1"/>
  <c r="I93" i="12"/>
  <c r="I92" i="12" s="1"/>
  <c r="K93" i="12"/>
  <c r="K92" i="12" s="1"/>
  <c r="O93" i="12"/>
  <c r="Q93" i="12"/>
  <c r="V93" i="12"/>
  <c r="AF97" i="12"/>
  <c r="I20" i="1"/>
  <c r="I19" i="1"/>
  <c r="I18" i="1"/>
  <c r="I17" i="1"/>
  <c r="I16" i="1"/>
  <c r="F45" i="1"/>
  <c r="G23" i="1" s="1"/>
  <c r="G45" i="1"/>
  <c r="G25" i="1" s="1"/>
  <c r="H45" i="1"/>
  <c r="I44" i="1"/>
  <c r="I43" i="1"/>
  <c r="I42" i="1"/>
  <c r="I40" i="1"/>
  <c r="I39" i="1"/>
  <c r="I45" i="1" s="1"/>
  <c r="J62" i="1" l="1"/>
  <c r="J70" i="1"/>
  <c r="J54" i="1"/>
  <c r="J52" i="1"/>
  <c r="J63" i="1"/>
  <c r="J53" i="1"/>
  <c r="J56" i="1"/>
  <c r="J55" i="1"/>
  <c r="J69" i="1"/>
  <c r="J67" i="1"/>
  <c r="J60" i="1"/>
  <c r="J68" i="1"/>
  <c r="J61" i="1"/>
  <c r="J71" i="1"/>
  <c r="J57" i="1"/>
  <c r="J58" i="1"/>
  <c r="J64" i="1"/>
  <c r="J59" i="1"/>
  <c r="J65" i="1"/>
  <c r="J66" i="1"/>
  <c r="A27" i="1"/>
  <c r="A28" i="1" s="1"/>
  <c r="G28" i="1" s="1"/>
  <c r="G27" i="1" s="1"/>
  <c r="G29" i="1" s="1"/>
  <c r="M44" i="15"/>
  <c r="M14" i="15"/>
  <c r="M8" i="15" s="1"/>
  <c r="M37" i="14"/>
  <c r="M68" i="14"/>
  <c r="M31" i="14"/>
  <c r="M46" i="14"/>
  <c r="G65" i="14"/>
  <c r="M40" i="14"/>
  <c r="AE102" i="14"/>
  <c r="M70" i="14"/>
  <c r="M34" i="14"/>
  <c r="M10" i="14"/>
  <c r="M8" i="14" s="1"/>
  <c r="G46" i="14"/>
  <c r="M234" i="13"/>
  <c r="M213" i="13"/>
  <c r="M373" i="13"/>
  <c r="M47" i="13"/>
  <c r="M13" i="13"/>
  <c r="G213" i="13"/>
  <c r="G47" i="13"/>
  <c r="G13" i="13"/>
  <c r="G373" i="13"/>
  <c r="G529" i="13"/>
  <c r="AE562" i="13"/>
  <c r="M436" i="13"/>
  <c r="M430" i="13" s="1"/>
  <c r="M327" i="13"/>
  <c r="M323" i="13" s="1"/>
  <c r="M272" i="13"/>
  <c r="M12" i="13"/>
  <c r="M8" i="13" s="1"/>
  <c r="M543" i="13"/>
  <c r="M542" i="13" s="1"/>
  <c r="M76" i="13"/>
  <c r="M71" i="13" s="1"/>
  <c r="M8" i="12"/>
  <c r="AE97" i="12"/>
  <c r="G92" i="12"/>
  <c r="J39" i="1"/>
  <c r="J45" i="1" s="1"/>
  <c r="J44" i="1"/>
  <c r="J43" i="1"/>
  <c r="J42" i="1"/>
  <c r="J41" i="1"/>
  <c r="J40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04F4D217-1DCB-49EA-9C60-D4822FE9C6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6D4E0-0543-4491-BAB0-F46C835361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3EB6F0E8-8951-4D5A-A3A2-529B13D2CB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468F2E-D50B-4F9B-B85A-02A308429E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656D3EBF-4529-4545-9794-B1B7C9F1BC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A8850C4-0040-40CC-9811-9CA880A919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Stanek Libor</author>
  </authors>
  <commentList>
    <comment ref="S6" authorId="0" shapeId="0" xr:uid="{31E7BF12-547B-40FA-B1A9-C62E0F3609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7C8CCC-DBD0-47EE-ACD5-FB2E87FD96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<sst xmlns="http://schemas.openxmlformats.org/spreadsheetml/2006/main" count="3396" uniqueCount="1025">
  <si>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</si>
  <si>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</si>
  <si>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</si>
  <si>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</si>
  <si>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</si>
  <si>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</si>
  <si>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</si>
  <si>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</si>
  <si>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</si>
  <si>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</si>
  <si>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</si>
  <si>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</si>
  <si>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</si>
  <si>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</si>
  <si>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</si>
  <si>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</si>
  <si>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</si>
  <si>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</si>
  <si>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</si>
  <si>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</si>
  <si>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</si>
  <si>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</si>
  <si>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</si>
  <si>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</si>
  <si>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</si>
  <si>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</si>
  <si>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</si>
  <si>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</si>
  <si>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</si>
  <si>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</si>
  <si>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</si>
  <si>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</si>
  <si>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</si>
  <si>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</si>
  <si>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</si>
  <si>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</si>
  <si>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</si>
  <si>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</si>
  <si>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</si>
  <si>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</si>
  <si>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</si>
  <si>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</si>
  <si>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</si>
  <si>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219002-02</t>
  </si>
  <si>
    <t>Nový Jičín - U Jičínky</t>
  </si>
  <si>
    <t>Stavba</t>
  </si>
  <si>
    <t>SO01</t>
  </si>
  <si>
    <t>Modernizace plynové kotelny U Jičínky v Novém Jičíně</t>
  </si>
  <si>
    <t>01</t>
  </si>
  <si>
    <t>Plynová odběrná zařízení</t>
  </si>
  <si>
    <t>02</t>
  </si>
  <si>
    <t>Technologie</t>
  </si>
  <si>
    <t>03</t>
  </si>
  <si>
    <t xml:space="preserve"> Měření, regulace a silnoproudá elektrotechnika</t>
  </si>
  <si>
    <t>04</t>
  </si>
  <si>
    <t>Ostatní a vedlejší náklady</t>
  </si>
  <si>
    <t>Celkem za stavbu</t>
  </si>
  <si>
    <t>CZK</t>
  </si>
  <si>
    <t>Rekapitulace dílů</t>
  </si>
  <si>
    <t>Typ dílu</t>
  </si>
  <si>
    <t>96</t>
  </si>
  <si>
    <t>Bourání konstrukcí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</si>
  <si>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</si>
  <si>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</si>
  <si>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</si>
  <si>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</si>
  <si>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</si>
  <si>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</si>
  <si>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</si>
  <si>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</si>
  <si>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</si>
  <si>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</si>
  <si>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</si>
  <si>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</si>
  <si>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</si>
  <si>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</si>
  <si>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</si>
  <si>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</si>
  <si>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</si>
  <si>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</si>
  <si>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</si>
  <si>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</si>
  <si>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</si>
  <si>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</si>
  <si>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</si>
  <si>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</si>
  <si>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</si>
  <si>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</si>
  <si>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</si>
  <si>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</si>
  <si>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</si>
  <si>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</si>
  <si>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</si>
  <si>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</si>
  <si>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</si>
  <si>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</si>
  <si>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</si>
  <si>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</si>
  <si>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</si>
  <si>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</si>
  <si>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</si>
  <si>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</si>
  <si>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</si>
  <si>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</si>
  <si>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</si>
  <si>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</si>
  <si>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</si>
  <si>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</si>
  <si>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</si>
  <si>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</si>
  <si>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</si>
  <si>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</si>
  <si>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</si>
  <si>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</si>
  <si>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</si>
  <si>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</si>
  <si>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</si>
  <si>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</si>
  <si>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</si>
  <si>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</si>
  <si>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</si>
  <si>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</si>
  <si>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</si>
  <si>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</si>
  <si>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</si>
  <si>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</si>
  <si>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</si>
  <si>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</si>
  <si>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723120203R00</t>
  </si>
  <si>
    <t>Potrubí z trubek černých závitových svařovaných DN 20</t>
  </si>
  <si>
    <t>m</t>
  </si>
  <si>
    <t>800-721</t>
  </si>
  <si>
    <t>RTS 19/ I</t>
  </si>
  <si>
    <t>POL1_</t>
  </si>
  <si>
    <t>bezešvých ČSN 42 0250 a běžných ČSN 42 5710 - jakost 11353.0,</t>
  </si>
  <si>
    <t>SPI</t>
  </si>
  <si>
    <t>Potrubí včetně tvarovek a zednických výpomocí.</t>
  </si>
  <si>
    <t>POP</t>
  </si>
  <si>
    <t>Včetně pomocného lešení o výšce podlahy do 1900 mm a pro zatížení do 1,5 kPa.</t>
  </si>
  <si>
    <t>3,4*3</t>
  </si>
  <si>
    <t>VV</t>
  </si>
  <si>
    <t>723150801R00</t>
  </si>
  <si>
    <t>Demontáž potrubí svařovaného z trubek hladkých do D 32 mm</t>
  </si>
  <si>
    <t>Indiv</t>
  </si>
  <si>
    <t>3*3</t>
  </si>
  <si>
    <t>723150803R00</t>
  </si>
  <si>
    <t>Demontáž potrubí svařovaného z trubek hladkých přes D 44,5 mm do D 76 mm</t>
  </si>
  <si>
    <t>723150304R00</t>
  </si>
  <si>
    <t>Potrubí ocelové hladké černé svařované D 32 mm, s 2,6 mm</t>
  </si>
  <si>
    <t>723150354R00</t>
  </si>
  <si>
    <t>Zhotovení redukce kováním 2 DN, DN 80/40</t>
  </si>
  <si>
    <t>kus</t>
  </si>
  <si>
    <t>723190901R00</t>
  </si>
  <si>
    <t>Opravy plynovodního potrubí doplňkové práce_x000D_
 uzavření nebo otevření plynového potrubí při opravách</t>
  </si>
  <si>
    <t>Množství dle uzavíraných úseků</t>
  </si>
  <si>
    <t>- připojovací potrubí od akumulačního zásobníku až po napojení na kotel</t>
  </si>
  <si>
    <t>- úsek pro osazení bezpečnostního uzávěru v místnosti s regulační stanicí</t>
  </si>
  <si>
    <t>4</t>
  </si>
  <si>
    <t>723190907R00</t>
  </si>
  <si>
    <t>Opravy plynovodního potrubí doplňkové práce_x000D_
 odvzdušnění a napuštění plynového potrubí</t>
  </si>
  <si>
    <t>Viz TZ D.1.4.b-01</t>
  </si>
  <si>
    <t>(3,4*3)+7+9</t>
  </si>
  <si>
    <t>723190909R00</t>
  </si>
  <si>
    <t>Opravy plynovodního potrubí doplňkové práce_x000D_
 neúřední tlaková zkouška dosavadního potrubí</t>
  </si>
  <si>
    <t>723225113R00</t>
  </si>
  <si>
    <t>Armatury závitové s jedním závitem včetně materiálu vzorkovací ventil přímý, vnitřní závit, DN 15, mosaz</t>
  </si>
  <si>
    <t>Viz TZ D.1.4.b-01, D.1.4.b-04, 05</t>
  </si>
  <si>
    <t>723237214R00</t>
  </si>
  <si>
    <t>Kohout kulový  , mosazný, závit vnitřní-vnitřní, DN 20, PN 5, včetně dodávky materiálu</t>
  </si>
  <si>
    <t>3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</si>
  <si>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</si>
  <si>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</si>
  <si>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</si>
  <si>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</si>
  <si>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723237220R00</t>
  </si>
  <si>
    <t>Uchycení potrubí</t>
  </si>
  <si>
    <t>soubor</t>
  </si>
  <si>
    <t>Vlastní</t>
  </si>
  <si>
    <t>723237221R00</t>
  </si>
  <si>
    <t>Revize plynu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</si>
  <si>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</si>
  <si>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</si>
  <si>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</si>
  <si>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</si>
  <si>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</si>
  <si>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</si>
  <si>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723260831R00</t>
  </si>
  <si>
    <t>Bezpečnostní uzávěr STL plynu, DN40 přírubový, pravý, Qmax=130 m3/h, včetně montáže</t>
  </si>
  <si>
    <t>Bezpečnostní uzávěr plynu osazen nově v plynoměrném kiosku za plynoměrem.</t>
  </si>
  <si>
    <t>723295214R00</t>
  </si>
  <si>
    <t>31941135R</t>
  </si>
  <si>
    <t>koleno 90 °; jednoznačné; DN 3/4" mm; temperovaná litina; černé; spoj s vnějším a vnitřním závitem</t>
  </si>
  <si>
    <t>SPCM</t>
  </si>
  <si>
    <t>POL3_</t>
  </si>
  <si>
    <t>6</t>
  </si>
  <si>
    <t>31941136R</t>
  </si>
  <si>
    <t>koleno 90 °; jednoznačné; DN 1" mm; temperovaná litina; černé; spoj s vnějším a vnitřním závitem</t>
  </si>
  <si>
    <t>4*3</t>
  </si>
  <si>
    <t>723-01</t>
  </si>
  <si>
    <t>Manometr 0-25kPa, M20x1,5, včetně kondenzační smyčky a třícest. zkušebního ventilu, včetně montáže</t>
  </si>
  <si>
    <t>Viz TZ D.1.4.b-01, D.1.4.b-05, 06</t>
  </si>
  <si>
    <t>998723101R00</t>
  </si>
  <si>
    <t>Přesun hmot pro vnitřní plynovod v objektech výšky do 6 m</t>
  </si>
  <si>
    <t>t</t>
  </si>
  <si>
    <t>POL7_</t>
  </si>
  <si>
    <t>vodorovně do 50 m</t>
  </si>
  <si>
    <t xml:space="preserve">Hmotnosti z položek s pořadovými čísly: : </t>
  </si>
  <si>
    <t xml:space="preserve">1,2,3,4,5,9,10,11,12,18,19,20,21,22, : </t>
  </si>
  <si>
    <t>Součet: : 0,37299</t>
  </si>
  <si>
    <t>998723192R00</t>
  </si>
  <si>
    <t>Přesun hmot pro vnitřní plynovod příplatek k ceně za zvětšený přesun přes vymezenou největší dopravní vzdálenost_x000D_
 do 100 m</t>
  </si>
  <si>
    <t>734263315R00</t>
  </si>
  <si>
    <t>Šroubení včetně dodávky materiálu topenářské, přímé, mosazné, DN 32, PN 10, včetně dodávky materiálu</t>
  </si>
  <si>
    <t>800-731</t>
  </si>
  <si>
    <t>Položka pořadí 19 : 3,00000*2</t>
  </si>
  <si>
    <t>Položka pořadí 11 : 3,00000*2</t>
  </si>
  <si>
    <t>734265312R00</t>
  </si>
  <si>
    <t>Šroubení včetně dodávky materiálu topenářské šroubení, DN 15, přímé, PN 16, mosaz</t>
  </si>
  <si>
    <t>Položka pořadí 9 : 3,00000*2</t>
  </si>
  <si>
    <t>Položka pořadí 12 : 3,00000*2</t>
  </si>
  <si>
    <t>734265313R00</t>
  </si>
  <si>
    <t>Šroubení včetně dodávky materiálu topenářské, přímé, mosazné, DN 20, PN 16, včetně dodávky materiálu</t>
  </si>
  <si>
    <t>Položka pořadí 10 : 3,00000*2</t>
  </si>
  <si>
    <t>734494121R00</t>
  </si>
  <si>
    <t>Stavoznaky, ochranné jímky, návarky návarky s metrickým závitem_x000D_
 M 20x1,5, délka do 220 mm</t>
  </si>
  <si>
    <t>Položka pořadí 22 : 3,00000</t>
  </si>
  <si>
    <t>734263320R00</t>
  </si>
  <si>
    <t>Redukce ocelová varná DN 32/25, montáž v ceně potrubí</t>
  </si>
  <si>
    <t>998734101R00</t>
  </si>
  <si>
    <t>Přesun hmot pro armatury v objektech výšky do 6 m</t>
  </si>
  <si>
    <t xml:space="preserve">26,27,28,29, : </t>
  </si>
  <si>
    <t>Součet: : 0,00543</t>
  </si>
  <si>
    <t>998734193R00</t>
  </si>
  <si>
    <t>Přesun hmot pro armatury příplatek k ceně za zvětšený přesun přes vymezenou největší dopravní vzdálenost_x000D_
 do 500 m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</si>
  <si>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</si>
  <si>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</si>
  <si>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</si>
  <si>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</si>
  <si>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Položka pořadí 7 : 26,20000</t>
  </si>
  <si>
    <t>SUM</t>
  </si>
  <si>
    <t>END</t>
  </si>
  <si>
    <t>961044111R00</t>
  </si>
  <si>
    <t>Bourání základů z betonu prostého</t>
  </si>
  <si>
    <t>m3</t>
  </si>
  <si>
    <t>801-3</t>
  </si>
  <si>
    <t>nebo vybourání otvorů průřezové plochy přes 4 m2 v základech,</t>
  </si>
  <si>
    <t>1,5*1*5,3</t>
  </si>
  <si>
    <t>961044150R00</t>
  </si>
  <si>
    <t>Zapravení stěny po ubourání komínové obezdívky</t>
  </si>
  <si>
    <t>713713000R00</t>
  </si>
  <si>
    <t>Izolace potrubí pouzdry z minerální vlny s AL polepem DN20, tl. 20 mm, vč. montáže</t>
  </si>
  <si>
    <t>Viz výkres D.1.4.d-04, 05</t>
  </si>
  <si>
    <t>Položka pořadí 122 : 6,00000</t>
  </si>
  <si>
    <t>713713100R00</t>
  </si>
  <si>
    <t>Izolace potrubí pouzdry z minerální vlny s AL polepem DN25, tl. 20 mm, vč. montáže</t>
  </si>
  <si>
    <t>Položka pořadí 123 : 22,50000</t>
  </si>
  <si>
    <t>713713101R00</t>
  </si>
  <si>
    <t>Izolace potrubí pouzdry z minerální vlny s AL polepem DN50, tl. 50 mm, vč. montáže</t>
  </si>
  <si>
    <t>Položka pořadí 124 : 23,50000</t>
  </si>
  <si>
    <t>713713102R00</t>
  </si>
  <si>
    <t>Izolace potrubí pouzdry z minerální vlny s AL polepem DN65, tl. 50 mm, vč. montáže</t>
  </si>
  <si>
    <t>Položka pořadí 126 : 13,80000</t>
  </si>
  <si>
    <t>713713102R10</t>
  </si>
  <si>
    <t>Izolace potrubí pouzdry z minerální vlny s AL polepem DN80, tl. 50 mm, vč. montáže</t>
  </si>
  <si>
    <t>Položka pořadí 127 : 34,50000</t>
  </si>
  <si>
    <t>713713103R00</t>
  </si>
  <si>
    <t>Izolační pouzdro na armatury, UK DN 65, vč. montáže</t>
  </si>
  <si>
    <t>viz výkres D.2-04, 05</t>
  </si>
  <si>
    <t>713713103R10</t>
  </si>
  <si>
    <t>Izolační pouzdro na armatury, UK DN 80, vč. montáže</t>
  </si>
  <si>
    <t>713713104R00</t>
  </si>
  <si>
    <t>Tepelně izolační kryt, černá barva, ocelové provedení, pro odlučovač nečistot a kalů DN 80, včetně montáže</t>
  </si>
  <si>
    <t>713713105R00</t>
  </si>
  <si>
    <t>Izolační rohož z minerální vlny tl. 100 mm, pro rozdělovač a sběrač, včetně montáže</t>
  </si>
  <si>
    <t>m2</t>
  </si>
  <si>
    <t>998713101R00</t>
  </si>
  <si>
    <t>Přesun hmot pro izolace tepelné v objektech výšky do 6 m</t>
  </si>
  <si>
    <t>800-713</t>
  </si>
  <si>
    <t>50 m vodorovně</t>
  </si>
  <si>
    <t xml:space="preserve">3,4,5,6,7,8,9,10,11, : </t>
  </si>
  <si>
    <t>Součet: : 0,14680</t>
  </si>
  <si>
    <t>998713192R00</t>
  </si>
  <si>
    <t>Přesun hmot pro izolace tepelné příplatek k ceně za zvětšený přesun přes vymezenou největší dopravní vzdálenost za vzdálenost do 100 m</t>
  </si>
  <si>
    <t>721176102R00</t>
  </si>
  <si>
    <t>Potrubí HT připojovací vnější průměr D 40 mm, tloušťka stěny 1,8 mm, DN 40</t>
  </si>
  <si>
    <t>včetně tvarovek, objímek. Bez zednických výpomocí.</t>
  </si>
  <si>
    <t>16</t>
  </si>
  <si>
    <t>721176103R00</t>
  </si>
  <si>
    <t>Potrubí HT připojovací vnější průměr D 50 mm, tloušťka stěny 1,8 mm, DN 50</t>
  </si>
  <si>
    <t>Potrubí včetně tvarovek. Bez zednických výpomocí.</t>
  </si>
  <si>
    <t>Viz výkres D.2-04, 05</t>
  </si>
  <si>
    <t>9</t>
  </si>
  <si>
    <t>721176130R00</t>
  </si>
  <si>
    <t>Zápachová uzávěrka pro odkapávání kondenzátu, včetně montáže</t>
  </si>
  <si>
    <t>721176131R00</t>
  </si>
  <si>
    <t>Nálevka se sifonem pro odkapávání kondenzátu včetně montáže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</si>
  <si>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</si>
  <si>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</si>
  <si>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</si>
  <si>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14,15,16,17, : </t>
  </si>
  <si>
    <t>Součet: : 0,02681</t>
  </si>
  <si>
    <t>998721192R00</t>
  </si>
  <si>
    <t>Přesun hmot pro vnitřní kanalizaci příplatek k ceně za zvětšený přesun přes vymezenou největší dopravní vzdálenost_x000D_
 do 100 m</t>
  </si>
  <si>
    <t>722130234R00</t>
  </si>
  <si>
    <t>Potrubí z ocelových trubek závitových pozinkovaných DN 32, svařovaných 11 343,  , včetně dodávky materiálu</t>
  </si>
  <si>
    <t>1,5</t>
  </si>
  <si>
    <t>722130235R00</t>
  </si>
  <si>
    <t>Potrubí z ocelových trubek závitových pozinkovaných DN 40, svařovaných 11 343,  , včetně dodávky materiálu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</si>
  <si>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</si>
  <si>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</si>
  <si>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</si>
  <si>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4,6</t>
  </si>
  <si>
    <t>722172315R00</t>
  </si>
  <si>
    <t>Potrubí z plastických hmot polypropylenové potrubí PP-R, D 50 mm, s 6,9 mm, PN 16, polyfúzně svařované, včetně zednických výpomocí</t>
  </si>
  <si>
    <t>3,5</t>
  </si>
  <si>
    <t>722172316R00</t>
  </si>
  <si>
    <t>Potrubí z plastických hmot polypropylenové potrubí PP-R, D 63 mm, s 8,6 mm, PN 16, polyfúzně svařované, včetně zednických výpomocí</t>
  </si>
  <si>
    <t>2,3</t>
  </si>
  <si>
    <t>722172334R00</t>
  </si>
  <si>
    <t>Potrubí z plastických hmot polypropylenové potrubí PP-R, D 40 mm, s 6,7 mm, PN 20, polyfúzně svařované, včetně zednických výpomocí</t>
  </si>
  <si>
    <t>Potrubí cirkulační vody.</t>
  </si>
  <si>
    <t>19,6</t>
  </si>
  <si>
    <t>722172335R00</t>
  </si>
  <si>
    <t>Potrubí z plastických hmot polypropylenové potrubí PP-R, D 50 mm, s 8,3 mm, PN 20, polyfúzně svařované, včetně zednických výpomocí</t>
  </si>
  <si>
    <t>Potrubí teplé vody.</t>
  </si>
  <si>
    <t>21,2</t>
  </si>
  <si>
    <t>722181213RT7</t>
  </si>
  <si>
    <t>Izolace vodovodního potrubí návleková z trubic z pěnového polyetylenu, tloušťka stěny 13 mm, d 22 mm</t>
  </si>
  <si>
    <t>viz. technická zpráva</t>
  </si>
  <si>
    <t>Položka pořadí 22 : 4,60000</t>
  </si>
  <si>
    <t>722181213RW6</t>
  </si>
  <si>
    <t>Izolace vodovodního potrubí návleková z trubic z pěnového polyetylenu, tloušťka stěny 13 mm, d 50 mm</t>
  </si>
  <si>
    <t>V položce je kalkulována dodávka izolační trubice, spon a lepicí pásky.</t>
  </si>
  <si>
    <t>Položka pořadí 23 : 3,50000</t>
  </si>
  <si>
    <t>722181213RY3</t>
  </si>
  <si>
    <t>Izolace vodovodního potrubí návleková z trubic z pěnového polyetylenu, tloušťka stěny 13 mm, d 63 mm</t>
  </si>
  <si>
    <t>Položka pořadí 24 : 2,30000</t>
  </si>
  <si>
    <t>722181214RV9</t>
  </si>
  <si>
    <t>Izolace vodovodního potrubí návleková z trubic z pěnového polyetylenu, tloušťka stěny 20 mm, d 40 mm</t>
  </si>
  <si>
    <t>Izolace pro potrubí cirkulační vody.</t>
  </si>
  <si>
    <t>Položka pořadí 25 : 19,60000</t>
  </si>
  <si>
    <t>722181214RW6</t>
  </si>
  <si>
    <t>Izolace vodovodního potrubí návleková z trubic z pěnového polyetylenu, tloušťka stěny 20 mm, d 50 mm</t>
  </si>
  <si>
    <t>Položka pořadí 26 : 21,20000</t>
  </si>
  <si>
    <t>722221112R00</t>
  </si>
  <si>
    <t>Kohout kulový, vypouštěcí a napouštěcí, vnější závit, mosazný, DN 15, PN 10, včetně dodávky materiálu</t>
  </si>
  <si>
    <t>viz. výkres D.2-05</t>
  </si>
  <si>
    <t>722235651R00</t>
  </si>
  <si>
    <t>Ventil zpětný ventil, vnitřní-vnitřní závit, DN 15, PN 20, mosaz</t>
  </si>
  <si>
    <t>722235655R00</t>
  </si>
  <si>
    <t>Ventil zpětný ventil, vnitřní-vnitřní závit, DN 40, PN 20, mosaz</t>
  </si>
  <si>
    <t>722235111R00</t>
  </si>
  <si>
    <t>Kohout kulový, mosazný, vnitřní-vnitřní závit, DN 15, PN 25, včetně dodávky materiálu</t>
  </si>
  <si>
    <t>2</t>
  </si>
  <si>
    <t>722235115R00</t>
  </si>
  <si>
    <t>Kohout kulový, mosazný, vnitřní-vnitřní závit, DN 40, PN 25, včetně dodávky materiálu</t>
  </si>
  <si>
    <t>722235521R00</t>
  </si>
  <si>
    <t>Filtr vodovodní, mosazný, vnitřní-vnitřní závit , DN 15, PN 20, včetně dodávky materiálu</t>
  </si>
  <si>
    <t>722235525R00</t>
  </si>
  <si>
    <t>Filtr vodovodní, mosazný, vnitřní-vnitřní závit , DN 40, PN 20, včetně dodávky materiálu</t>
  </si>
  <si>
    <t>722264112R00</t>
  </si>
  <si>
    <t>Vodoměr bytový, závitový, jednovtokový, suchoběžný, DN 15, pro teplotu vody do 30°C, montáž horizontálně i vertikálně, jmenovitý průtok 1,5 m3/hod, PN 10, délka 110 mm</t>
  </si>
  <si>
    <t>722280106R00</t>
  </si>
  <si>
    <t>Tlakové zkoušky vodovodního potrubí do DN 32</t>
  </si>
  <si>
    <t>Včetně dodávky vody, uzavření a zabezpečení konců potrubí.</t>
  </si>
  <si>
    <t>viz.technická zpráva</t>
  </si>
  <si>
    <t>Položka pořadí 20 : 1,50000</t>
  </si>
  <si>
    <t>722280107R00</t>
  </si>
  <si>
    <t>Tlakové zkoušky vodovodního potrubí přes DN 32 do DN 40</t>
  </si>
  <si>
    <t>Položka pořadí 21 : 3,00000</t>
  </si>
  <si>
    <t>722280108R00</t>
  </si>
  <si>
    <t>Tlakové zkoušky vodovodního potrubí přes DN 40 do DN 50</t>
  </si>
  <si>
    <t>722290234R00</t>
  </si>
  <si>
    <t>Proplach a dezinfekce vodovodního potrubí do DN 80</t>
  </si>
  <si>
    <t>Položka pořadí 41 : 27,70000</t>
  </si>
  <si>
    <t>Položka pořadí 42 : 2,30000</t>
  </si>
  <si>
    <t>Položka pořadí 40 : 25,70000</t>
  </si>
  <si>
    <t>722000000R00</t>
  </si>
  <si>
    <t>Teploměr 0-120°C, včetně montáže</t>
  </si>
  <si>
    <t>722100000R00</t>
  </si>
  <si>
    <t>Manometr 0-10 bar, M20x1,5, včetně montáže</t>
  </si>
  <si>
    <t>722300004R00</t>
  </si>
  <si>
    <t>Cirkulační oběhové čerpadlo, závitové, DN32, PN10, Qmax=3 m3/h při H= 8 m, korozivzdorná ocel, včetně montáže</t>
  </si>
  <si>
    <t>722300005R00</t>
  </si>
  <si>
    <t>Průtočná tlaková expanzní nádoba o objemu 33 l, PN16, s armaturou zajištující průtok nádobou, pro pitnou vodu, včetně montáže</t>
  </si>
  <si>
    <t>722320000R00</t>
  </si>
  <si>
    <t>Filtr mechanických nečistot 100 µm, DN15</t>
  </si>
  <si>
    <t>722330000R00</t>
  </si>
  <si>
    <t>Potrubní oddělovač DN15 s ochranou proti kontaminaci kapalin rizikové třídy 4, vč. montáže</t>
  </si>
  <si>
    <t>722360000R00</t>
  </si>
  <si>
    <t>Napojení na stávající rozvod SV</t>
  </si>
  <si>
    <t>722360001R00</t>
  </si>
  <si>
    <t>Napojení na stávající rozvod TV</t>
  </si>
  <si>
    <t>722360002R00</t>
  </si>
  <si>
    <t>Napojení na stávající rozvod CV</t>
  </si>
  <si>
    <t>722400000R00</t>
  </si>
  <si>
    <t>Žlab pozinkovaný pro potrubí d 20 mm, včetně montáže</t>
  </si>
  <si>
    <t xml:space="preserve">m     </t>
  </si>
  <si>
    <t>Viz výkres D.2-05</t>
  </si>
  <si>
    <t>722410000R00</t>
  </si>
  <si>
    <t>Žlab pozinkovaný pro potrubí d 40 mm, včetně montáže</t>
  </si>
  <si>
    <t>722420000R00</t>
  </si>
  <si>
    <t>Žlab pozinkovaný pro potrubí d 50 mm, včetně montáže</t>
  </si>
  <si>
    <t>722430000R00</t>
  </si>
  <si>
    <t>Žlab pozinkovaný pro potrubí d 63 mm, včetně montáže</t>
  </si>
  <si>
    <t>722435000R00</t>
  </si>
  <si>
    <t>Demontáž technologie - Tlaková expanzní nádoba o objemu 24 l</t>
  </si>
  <si>
    <t>Viz TZ D.2-01, D.2-03</t>
  </si>
  <si>
    <t>998722101R00</t>
  </si>
  <si>
    <t>Přesun hmot pro vnitřní vodovod v objektech výšky do 6 m</t>
  </si>
  <si>
    <t xml:space="preserve">20,21,22,23,24,25,26,27,28,29,30,31,33,34,35,36,39,43,44,45,46,47,53,54,55,56,57, : </t>
  </si>
  <si>
    <t>Součet: : 0,44915</t>
  </si>
  <si>
    <t>998722192R00</t>
  </si>
  <si>
    <t>Přesun hmot pro vnitřní vodovod příplatek k ceně za zvětšený přesun přes vymezenou největší dopravní vzdálenost_x000D_
 do 100 m</t>
  </si>
  <si>
    <t>210458100R00</t>
  </si>
  <si>
    <t>Teplovzdušná jednotka - Teplovodní o výkonu 11 kW</t>
  </si>
  <si>
    <t>210458102R00</t>
  </si>
  <si>
    <t>Digitální ventilátor do kruhového potrubí 600 m3/h při 150 Pa, vč. příslušenství a napojení na vzt potrubí</t>
  </si>
  <si>
    <t>210458103R00</t>
  </si>
  <si>
    <t>Vzduchotechnické potrubí d=250 mm</t>
  </si>
  <si>
    <t>210458104R00</t>
  </si>
  <si>
    <t>Zapravení stávajícího otvoru pro nový ventilátor</t>
  </si>
  <si>
    <t>210458105R00</t>
  </si>
  <si>
    <t>Demontáž stávajícího ventilátoru, včetně příslušenství</t>
  </si>
  <si>
    <t>210458110R00</t>
  </si>
  <si>
    <t>Montáž vzduchotechnické jednotky včetně ovládání, regulace a zavěšení</t>
  </si>
  <si>
    <t>728-02</t>
  </si>
  <si>
    <t>Protidešťová mřížka pro potrubí d 250 mm, včetně montáže</t>
  </si>
  <si>
    <t>Viz TZ D.1.4.d-01, D.1.3_PBŘ, D.1.4.d-05, 07</t>
  </si>
  <si>
    <t>728-03</t>
  </si>
  <si>
    <t>Vnitřní mřížka pro potrubí d 250 mm, včetně montáže</t>
  </si>
  <si>
    <t>998728101R00</t>
  </si>
  <si>
    <t>Přesun hmot pro vzduchotechniku v objektech výšky do 6 m</t>
  </si>
  <si>
    <t>800-728</t>
  </si>
  <si>
    <t xml:space="preserve">60,61,62,66,67, : </t>
  </si>
  <si>
    <t>Součet: : 0,06190</t>
  </si>
  <si>
    <t>998728193R00</t>
  </si>
  <si>
    <t>Přesun hmot pro vzduchotechniku - příplatek k ceně za zvětšený přesun přes vymezenou největší dopravní vzdálenost do 500 m</t>
  </si>
  <si>
    <t>724311819R00</t>
  </si>
  <si>
    <t>Demontáž tlakových nádrží přes 1500 do 5000 litrů</t>
  </si>
  <si>
    <t>Demontáž tlakového expandéru 2,5 m3.</t>
  </si>
  <si>
    <t>731201815R00</t>
  </si>
  <si>
    <t>Demontáž kotlů ocelových žárotrubných skříňových s polomechanickým roštem o výkonu přes 185 do 290 kW</t>
  </si>
  <si>
    <t>731201816R00</t>
  </si>
  <si>
    <t>Demontáž kotlů ocelových žárotrubných skříňových s polomechanickým roštem o výkonu přes 290 do 465 kW</t>
  </si>
  <si>
    <t>731202820R00</t>
  </si>
  <si>
    <t>Demontáž kotlů ocelových rozřezání demontovaných kotlů ocelových o hmotnosti přes 500 do 1 000 kg</t>
  </si>
  <si>
    <t>731249129R00</t>
  </si>
  <si>
    <t>Montáž ocelových kotlů do 50 kW (100 kW) na kapalná a plynná paliva_x000D_
 přes 85 do 100 kW</t>
  </si>
  <si>
    <t>Viz TZ D.2-01, D.2-04, 05</t>
  </si>
  <si>
    <t>Položka pořadí 78 : 2,00000</t>
  </si>
  <si>
    <t>731292812R00</t>
  </si>
  <si>
    <t>Demontáž hořáků na kapalná a plynná paliva o výkonu přes145 do 300 kW</t>
  </si>
  <si>
    <t>998731102R00</t>
  </si>
  <si>
    <t>Přesun hmot pro kotelny umístěné ve výšce (hloubce) do 12 m</t>
  </si>
  <si>
    <t>Hmotnost položky pořadí 91 : 0,00300*2</t>
  </si>
  <si>
    <t>Hmotnost položky pořadí 90 : 0,00300*2</t>
  </si>
  <si>
    <t>Hmotnost položky pořadí 89 : 0,00300*2</t>
  </si>
  <si>
    <t>Hmotnost položky pořadí 88 : 0,03000*2</t>
  </si>
  <si>
    <t>Hmotnost položky pořadí 87 : 0,00600*2</t>
  </si>
  <si>
    <t>Hmotnost položky pořadí 86 : 0,00800*2</t>
  </si>
  <si>
    <t>Hmotnost položky pořadí 85 : 0,06000*2</t>
  </si>
  <si>
    <t>Hmotnost položky pořadí 84 : 0,00030*2</t>
  </si>
  <si>
    <t>Hmotnost položky pořadí 93 : 0,01500*2</t>
  </si>
  <si>
    <t>Hmotnost položky pořadí 94 : 0,01000*2</t>
  </si>
  <si>
    <t>731-01</t>
  </si>
  <si>
    <t>Stacionární kondenzační kotel s nerezovým výměníkem o maximálním výkonu 82,7 kW, včetně příslušenství, technické a fyzikální vlasnosti viz technická zpráva</t>
  </si>
  <si>
    <t>Včetně regulačního přístroje MASTER, hlídače minimálního tlaku a kaskádového modulu pro daný typ kotle.</t>
  </si>
  <si>
    <t>Včetně regulačního přístroje SLAVE a hlídače minimálního tlaku.</t>
  </si>
  <si>
    <t>731-01a</t>
  </si>
  <si>
    <t>Plynový hořák pro příslušný typ kotle, včetně příslušenství a montáže</t>
  </si>
  <si>
    <t>včetně regulátoru, filtru a kulového uzávěru.</t>
  </si>
  <si>
    <t>731-01b</t>
  </si>
  <si>
    <t>Stacionární smaltovaný nepřímotopný zásobník teplé vody o objemu 970 l a výkonu 110 kW, hm= 322 kg, v= 2,05 m, d= 1,05 m, včetně izolace a montáže</t>
  </si>
  <si>
    <t>731-02</t>
  </si>
  <si>
    <t>Napojení na stávající rozvody ÚT</t>
  </si>
  <si>
    <t>Viz D.2-04</t>
  </si>
  <si>
    <t>731-03</t>
  </si>
  <si>
    <t>Neutralizační zařízení kondenzátu pro výkon min. 300 kW, včetně granulátu</t>
  </si>
  <si>
    <t>Viz TZ D.2-01, D.2-04, 05,</t>
  </si>
  <si>
    <t>731-04</t>
  </si>
  <si>
    <t>Montáž neutralizačního zařízení</t>
  </si>
  <si>
    <t>Viz TZ D.2-01, D.2-08</t>
  </si>
  <si>
    <t>731-10</t>
  </si>
  <si>
    <t>Komín a odkouření - Připojovací kus 183/DN125 plast, s měřícím otvorem</t>
  </si>
  <si>
    <t>731-13</t>
  </si>
  <si>
    <t>Komín a odkouření - Prodloužení 1000 mm, DN125</t>
  </si>
  <si>
    <t>731-17</t>
  </si>
  <si>
    <t>Komín a odkouření - Koleno 87°, DN125 s revizním otvorem</t>
  </si>
  <si>
    <t>731-18</t>
  </si>
  <si>
    <t>Komín a odkouření - Sada šachty DN125, vč. patního kolena, hlavice a rozpěrných držáků</t>
  </si>
  <si>
    <t>731-19</t>
  </si>
  <si>
    <t>Komín a odkouření - Prodloužení 2000 mm, DN125</t>
  </si>
  <si>
    <t>731-20</t>
  </si>
  <si>
    <t>Komín a odkouření - Ukončovací hlavice, DN125</t>
  </si>
  <si>
    <t>731-20a</t>
  </si>
  <si>
    <t>Komín a odkouření - Revizní trubka DN125, plast</t>
  </si>
  <si>
    <t>731-20b</t>
  </si>
  <si>
    <t>Komín a odkouření - Tlumič hluku spalin DN180, nerez, útlum 15 dB</t>
  </si>
  <si>
    <t>Tlumič osazen na výstupu spalin z kotle.</t>
  </si>
  <si>
    <t>731-20c</t>
  </si>
  <si>
    <t>Komín a odkouření - Těsnící manžeta odvodu spalin</t>
  </si>
  <si>
    <t>731-21</t>
  </si>
  <si>
    <t>Montáž odkouření, komín 20,5 m</t>
  </si>
  <si>
    <t>731-22</t>
  </si>
  <si>
    <t>Komín a odkouření - spojovací materiál, distanční objímky, těsnění aj.</t>
  </si>
  <si>
    <t>Viz TZ D.2-01, D.2-05,</t>
  </si>
  <si>
    <t>731-25</t>
  </si>
  <si>
    <t>Demontáž technologie - Odkouření od kotle, včetně veškerého příslušenství, viz technická zpráva a výkresová část</t>
  </si>
  <si>
    <t>731-30</t>
  </si>
  <si>
    <t>Přenosný hasicí přístroj CO2 s hasicí schopností min. 55 B</t>
  </si>
  <si>
    <t>Viz TZ D.1.4.d-01, D.1.3_PBŘ</t>
  </si>
  <si>
    <t>731-32</t>
  </si>
  <si>
    <t>Detektor pro kontrolu těsnosti spojů</t>
  </si>
  <si>
    <t>Viz TZ D.1.4.d-01,  D.1.3_PBŘ</t>
  </si>
  <si>
    <t>731-33</t>
  </si>
  <si>
    <t>Lékárnička</t>
  </si>
  <si>
    <t>731-34</t>
  </si>
  <si>
    <t>Bateriová svítilna</t>
  </si>
  <si>
    <t>731-35</t>
  </si>
  <si>
    <t>Detektor oxidu uhelnatého</t>
  </si>
  <si>
    <t>998731101R00</t>
  </si>
  <si>
    <t>Přesun hmot pro kotelny umístěné ve výšce (hloubce) do 6 m</t>
  </si>
  <si>
    <t xml:space="preserve">71,72,73,74,75,77,78,79,80,82,83,84,85,86,87,88,89,90,91,92,93,94,96, : </t>
  </si>
  <si>
    <t>Součet: : 2,30307</t>
  </si>
  <si>
    <t>998731193R00</t>
  </si>
  <si>
    <t>Přesun hmot pro kotelny příplatek k ceně za zvětšený přesun přes vymezenou největší dopravní vzdálenost_x000D_
 do 500 m</t>
  </si>
  <si>
    <t>732111132R00</t>
  </si>
  <si>
    <t>Rozdělovače a sběrače včetně dodávky (výroby) těles_x000D_
 tělesa rozdělovačů a sběračů o délce 1 m, DN 125</t>
  </si>
  <si>
    <t>Včetně tělesa základní délky 1 m, dna a odvodňovacího hrdla.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</si>
  <si>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</si>
  <si>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</si>
  <si>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</si>
  <si>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</si>
  <si>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732199100RM1</t>
  </si>
  <si>
    <t>Montáž orientačních štítků s dodávkou orientačního štítku</t>
  </si>
  <si>
    <t>732214813R00</t>
  </si>
  <si>
    <t>Demontáž ohříváků zásobníkových - vypouštění vody z ohříváků_x000D_
 o obsahu do 630 l</t>
  </si>
  <si>
    <t>Vypuštění akumulační nádoby o objemu 500 l.</t>
  </si>
  <si>
    <t>Viz výkres D.2-03</t>
  </si>
  <si>
    <t>732393818R00</t>
  </si>
  <si>
    <t>Ostatní - rozřezání demontovaných nádrží_x000D_
 o obsahu nádrže přes 2000 do 5000 l</t>
  </si>
  <si>
    <t>Rozřezání tlakového expandéru 2,5 m3.</t>
  </si>
  <si>
    <t>732420811R00</t>
  </si>
  <si>
    <t>Demontáž čerpadel oběhových spirálních(do potrubí) DN 25</t>
  </si>
  <si>
    <t>Viz. technická zpráva</t>
  </si>
  <si>
    <t>732420814R00</t>
  </si>
  <si>
    <t>Demontáž čerpadel oběhových spirálních(do potrubí) DN 65</t>
  </si>
  <si>
    <t>732-01</t>
  </si>
  <si>
    <t>Expanzní automat, řídící jednotka s touch displejem, 2ks čerpadel, exp. nádoba 50 l, PN 6, provozní tlak do a včetně 4,8 bar, beztlaká exp. nádoba 400 l, vč. montáže</t>
  </si>
  <si>
    <t>Otevírací přetlak pojistného ventilu do a včetně 4,8 bar</t>
  </si>
  <si>
    <t>Max. t=70 °C na membráně, vyměnitelný vak</t>
  </si>
  <si>
    <t>732212820R00</t>
  </si>
  <si>
    <t>Demontáž akumulační nádoby o objemu 500 l</t>
  </si>
  <si>
    <t>732221820R00</t>
  </si>
  <si>
    <t>Demontáž protiproud.výměníku s vložkou U pro ohřev TUV</t>
  </si>
  <si>
    <t>732430000R00</t>
  </si>
  <si>
    <t>Tlaková expanzní nádoba o jm. objemu 50 l, PN6, d=409 mm, hm.=5,7 kg, včetně montáže</t>
  </si>
  <si>
    <t>Viz TZ D.1.4.d-01, D1.4.d-04, 05</t>
  </si>
  <si>
    <t>Tlaková expanzní nádoba k expanznímu automatu o objemu 50 l.</t>
  </si>
  <si>
    <t>732431000R00</t>
  </si>
  <si>
    <t>Oběhové čerpadlo s aut. přizpůsobením výkonu, DN40, PN10, přírubové, Qnom=6,5 m3/h při H= 9 m, včetně montáže</t>
  </si>
  <si>
    <t>Viz TZ D.2-01, D.2-05</t>
  </si>
  <si>
    <t>732432000R00</t>
  </si>
  <si>
    <t>Odlučovač nečistot a kalů DN 80, tmax=110°C, PN10, Q=27 m3/h s magentickou vložkou, včetně montáže</t>
  </si>
  <si>
    <t>732432100R00</t>
  </si>
  <si>
    <t>Oběhové čerpadlo s aut. přizpůsobením výkonu, DN25, PN10, závitové, Qnom=3,3 m3/h při H= 6 m, včetně montáže</t>
  </si>
  <si>
    <t>732433000R00</t>
  </si>
  <si>
    <t>Magnetická vložka D 50/140.3, l=300 mm, včetně montáže</t>
  </si>
  <si>
    <t>Viz TZ D.2-01</t>
  </si>
  <si>
    <t>732434000R00</t>
  </si>
  <si>
    <t>Dávkovací nádoba na chemikálie DN 100, včetně montáže</t>
  </si>
  <si>
    <t>998732101R00</t>
  </si>
  <si>
    <t>Přesun hmot pro strojovny v objektech výšky do 6 m</t>
  </si>
  <si>
    <t xml:space="preserve">103,104,105,106,108,109,110,111,114,115,116,117,118,119, : </t>
  </si>
  <si>
    <t>Součet: : 0,48422</t>
  </si>
  <si>
    <t>998732193R00</t>
  </si>
  <si>
    <t>Přesun hmot pro strojovny příplatek k ceně za zvětšený přesun přes vymezenou největší dopravní vzdálenost_x000D_
 do 500 m</t>
  </si>
  <si>
    <t>733111104R00</t>
  </si>
  <si>
    <t>Potrubí z trubek závitových ocelových bezešvých, běžných, nízkotlaké, DN 20</t>
  </si>
  <si>
    <t>733111105R00</t>
  </si>
  <si>
    <t>Potrubí z trubek závitových ocelových bezešvých, běžných, nízkotlaké, DN 25</t>
  </si>
  <si>
    <t>22,5</t>
  </si>
  <si>
    <t>733111108R00</t>
  </si>
  <si>
    <t>Potrubí z trubek závitových ocelových bezešvých, běžných, nízkotlaké, DN 50</t>
  </si>
  <si>
    <t>23,5</t>
  </si>
  <si>
    <t>733110808R00</t>
  </si>
  <si>
    <t>Demontáž potrubí z ocelových trubek závitových přes 32 do DN 50</t>
  </si>
  <si>
    <t>Viz. výkres D.2-03</t>
  </si>
  <si>
    <t>35</t>
  </si>
  <si>
    <t>733121121R00</t>
  </si>
  <si>
    <t>Potrubí z trubek hladkých ocelových bezešvých tvářených za tepla_x000D_
 nízkotlaké, D 70 mm, tloušťka stěny 3,2 mm</t>
  </si>
  <si>
    <t>13,8</t>
  </si>
  <si>
    <t>733121126R00</t>
  </si>
  <si>
    <t>Potrubí z trubek hladkých ocelových bezešvých tvářených za tepla_x000D_
 nízkotlaké, D 89, tloušťka stěny 5 mm</t>
  </si>
  <si>
    <t>34,5</t>
  </si>
  <si>
    <t>733120832R00</t>
  </si>
  <si>
    <t>Demontáž potrubí z ocelových trubek hladkých přes 89 do D 133</t>
  </si>
  <si>
    <t>30</t>
  </si>
  <si>
    <t>733120836R00</t>
  </si>
  <si>
    <t>Demontáž potrubí z ocelových trubek hladkých přes 133 do D 159</t>
  </si>
  <si>
    <t>73,7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</si>
  <si>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</si>
  <si>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</si>
  <si>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</si>
  <si>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</si>
  <si>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D.1.4.d-01</t>
  </si>
  <si>
    <t>733150344R00</t>
  </si>
  <si>
    <t>přes 1DN, DN 65/40</t>
  </si>
  <si>
    <t>733150352R00</t>
  </si>
  <si>
    <t>přes 2 DN, DN 50/20</t>
  </si>
  <si>
    <t>733150353R00</t>
  </si>
  <si>
    <t>Zhotovení redukce kováním přes 2 DN, DN 50/25</t>
  </si>
  <si>
    <t>733150357R00</t>
  </si>
  <si>
    <t>přes 2 DN, DN 150/80</t>
  </si>
  <si>
    <t>733-02</t>
  </si>
  <si>
    <t>Varné koleno ocelové 90° DN 25, montáž v ceně potrubí</t>
  </si>
  <si>
    <t>733-04</t>
  </si>
  <si>
    <t>Varné koleno ocelové 90° DN 50, montáž v ceně potrubí</t>
  </si>
  <si>
    <t>733-05</t>
  </si>
  <si>
    <t>Varné koleno ocelové 90° DN 65, montáž v ceně potrubí</t>
  </si>
  <si>
    <t>733-06</t>
  </si>
  <si>
    <t>Varné koleno ocelové 90° DN 80, montáž v ceně potrubí</t>
  </si>
  <si>
    <t>733-15</t>
  </si>
  <si>
    <t>Redukce ocelová varná DN 50/40, montáž v ceně potrubí</t>
  </si>
  <si>
    <t>733-16</t>
  </si>
  <si>
    <t>Redukce ocelová varná DN 65/50, montáž v ceně potrubí</t>
  </si>
  <si>
    <t>733-17</t>
  </si>
  <si>
    <t>Redukce ocelová varná DN 80/65, montáž v ceně potrubí</t>
  </si>
  <si>
    <t>733-21</t>
  </si>
  <si>
    <t>T kus ocelový varný DN 50, včetně montáže</t>
  </si>
  <si>
    <t>733-22</t>
  </si>
  <si>
    <t>T kus ocelový varný DN 65, včetně montáže</t>
  </si>
  <si>
    <t>733-23</t>
  </si>
  <si>
    <t>T kus ocelový varný DN 80, včetně montáže</t>
  </si>
  <si>
    <t>733-30</t>
  </si>
  <si>
    <t>Uchycení potrubí (závěsy typu U,L a objímky na potrubí)</t>
  </si>
  <si>
    <t>998733101R00</t>
  </si>
  <si>
    <t>Přesun hmot pro rozvody potrubí v objektech výšky do 6 m</t>
  </si>
  <si>
    <t xml:space="preserve">122,123,124,125,126,127,128,129,132,133,134,135,136,137,138,139,140,141,142,146, : </t>
  </si>
  <si>
    <t>Součet: : 1,08967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</si>
  <si>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</si>
  <si>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</si>
  <si>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</si>
  <si>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se dvěma přírubami, PN 0,6, DN 65, bez dodávky materiálu</t>
  </si>
  <si>
    <t>Položka pořadí 174 : 2,00000</t>
  </si>
  <si>
    <t>Položka pořadí 164 : 1,00000</t>
  </si>
  <si>
    <t>Položka pořadí 154 : 4,00000</t>
  </si>
  <si>
    <t>Položka pořadí 151 : 1,00000</t>
  </si>
  <si>
    <t>734109116R00</t>
  </si>
  <si>
    <t>Montáž přírubových armatur se dvěma přírubami, PN 0,6, DN 80, bez dodávky materiálu</t>
  </si>
  <si>
    <t>Položka pořadí 155 : 5,00000</t>
  </si>
  <si>
    <t>734163157R00</t>
  </si>
  <si>
    <t>Filtr přírubový, litinový, DN 65, PN 16, bez navaření přírub, včetně dodávky materiálu</t>
  </si>
  <si>
    <t>734173216R00</t>
  </si>
  <si>
    <t>Přírubový spoj PN 0,6/I MPa, DN 65, včetně dodávky materiálu</t>
  </si>
  <si>
    <t>Položka pořadí 105 : 2,00000</t>
  </si>
  <si>
    <t>Položka pořadí 103 : 2,00000</t>
  </si>
  <si>
    <t>10</t>
  </si>
  <si>
    <t>734173217R00</t>
  </si>
  <si>
    <t>Přírubový spoj PN 0,6/I MPa, DN 80, včetně dodávky materiálu</t>
  </si>
  <si>
    <t>734193217R00</t>
  </si>
  <si>
    <t>Klapka mezipřírubová uzavírací a regulační, litinová, PN 16, spoj bez navaření přírub, DN 65, včetně dodávky materiálu</t>
  </si>
  <si>
    <t>Viz výkres D.1.4.d-05, 08</t>
  </si>
  <si>
    <t>734193218R00</t>
  </si>
  <si>
    <t>Klapka mezipřírubová uzavírací a regulační, litinová, PN 16, spoj bez navaření přírub, DN 80, včetně dodávky materiálu</t>
  </si>
  <si>
    <t>734209113R00</t>
  </si>
  <si>
    <t>Montáž závitové armatury se dvěma závity, G 1/2", bez dodávky materiálu</t>
  </si>
  <si>
    <t>Položka pořadí 170 : 15,00000</t>
  </si>
  <si>
    <t>Položka pořadí 160 : 8,00000</t>
  </si>
  <si>
    <t>Položka pořadí 159 : 8,00000</t>
  </si>
  <si>
    <t>734209114R00</t>
  </si>
  <si>
    <t>Montáž závitové armatury se dvěma závity, G 3/4", bez dodávky materiálu</t>
  </si>
  <si>
    <t>Položka pořadí 161 : 6,00000</t>
  </si>
  <si>
    <t>734209118R00</t>
  </si>
  <si>
    <t>Montáž závitové armatury se dvěma závity, G 2", bez dodávky materiálu</t>
  </si>
  <si>
    <t>Položka pořadí 171 : 4,00000</t>
  </si>
  <si>
    <t>Položka pořadí 163 : 1,00000</t>
  </si>
  <si>
    <t>Položka pořadí 162 : 15,00000</t>
  </si>
  <si>
    <t>734213112R00</t>
  </si>
  <si>
    <t>Ventil automatický, odvzdušňovací, mosazný, PN 10, DN 15, včetně dodávky materiálu</t>
  </si>
  <si>
    <t>8</t>
  </si>
  <si>
    <t>734233111R00</t>
  </si>
  <si>
    <t>Kohout kulový, mosazný, DN 15, PN 25, vnitřní-vnitřní, včetně dodávky materiálu</t>
  </si>
  <si>
    <t>734233112R00</t>
  </si>
  <si>
    <t>Kohout kulový, mosazný, DN 20, PN 25, vnitřní-vnitřní, včetně dodávky materiálu</t>
  </si>
  <si>
    <t>Kulový kohout na potrubí k expanzní nádobě o objemu 50 l. : 1</t>
  </si>
  <si>
    <t>Kulový kohout na přívodním potrubí k teplovzdušné jednotce : 1</t>
  </si>
  <si>
    <t>734233116R00</t>
  </si>
  <si>
    <t>Kohout kulový, mosazný, DN 50, PN 16, vnitřní-vnitřní, včetně dodávky materiálu</t>
  </si>
  <si>
    <t>15</t>
  </si>
  <si>
    <t>734243126R00</t>
  </si>
  <si>
    <t>Ventil zpětný, mosazný, DN 50, PN 20, vnitřní-vnitřní závit, včetně dodávky materiálu</t>
  </si>
  <si>
    <t>734243127R00</t>
  </si>
  <si>
    <t>Ventil zpětný, mosazný, DN 65, PN 20, vnitřní-vnitřní závit, včetně dodávky materiálu</t>
  </si>
  <si>
    <t>Zpětná klapka přírubová DN65.</t>
  </si>
  <si>
    <t>734263312R00</t>
  </si>
  <si>
    <t>Šroubení topenářské, přímé, mosazné, DN 15, PN 10, včetně dodávky materiálu</t>
  </si>
  <si>
    <t/>
  </si>
  <si>
    <t>Položka pořadí 160 : 8,00000*2</t>
  </si>
  <si>
    <t>734263313R00</t>
  </si>
  <si>
    <t>Šroubení topenářské, přímé, mosazné, DN 20, PN 10, včetně dodávky materiálu</t>
  </si>
  <si>
    <t>Položka pořadí 161 : 6,00000*2</t>
  </si>
  <si>
    <t>734263314R00</t>
  </si>
  <si>
    <t>Šroubení topenářské, přímé, mosazné, DN 25, PN 10, včetně dodávky materiálu</t>
  </si>
  <si>
    <t>Položka pořadí 117 : 1,00000*2</t>
  </si>
  <si>
    <t>734263316R00</t>
  </si>
  <si>
    <t>Šroubení topenářské, přímé, mosazné, DN 40, PN 10, včetně dodávky materiálu</t>
  </si>
  <si>
    <t>Položka pořadí 115 : 1,00000*2</t>
  </si>
  <si>
    <t>734265317R00</t>
  </si>
  <si>
    <t>Šroubení topenářské, přímé, mosazné, DN 50, PN 16, včetně dodávky materiálu</t>
  </si>
  <si>
    <t>Položka pořadí 163 : 1,00000*2</t>
  </si>
  <si>
    <t>Položka pořadí 171 : 4,00000*2</t>
  </si>
  <si>
    <t>Položka pořadí 162 : 15,00000*2</t>
  </si>
  <si>
    <t>734293312R00</t>
  </si>
  <si>
    <t>Kohout kulový, napouštěcí a vypouštěcí, mosazný, DN 15, PN 10, včetně dodávky materiálu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</si>
  <si>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</si>
  <si>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</si>
  <si>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</si>
  <si>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Položka pořadí 182 : 2,00000</t>
  </si>
  <si>
    <t>Položka pořadí 180 : 8,00000</t>
  </si>
  <si>
    <t>734494213R00</t>
  </si>
  <si>
    <t>Návarek s trubkovým závitem G 1/2", včetně dodávky materiálu</t>
  </si>
  <si>
    <t>Položka pořadí 178 : 8,00000</t>
  </si>
  <si>
    <t>734-02</t>
  </si>
  <si>
    <t>Pryžový vibrační mezikus tmax=100°C, PN10 DN65, včetně montáže</t>
  </si>
  <si>
    <t>734-04</t>
  </si>
  <si>
    <t>Vyvažovací ventil DN40, vč. měřících ventilků, včetně montáže</t>
  </si>
  <si>
    <t>Viz TZ D.1.4.d-01, D.1.4.d-05</t>
  </si>
  <si>
    <t>734-05</t>
  </si>
  <si>
    <t>Vyvažovací ventil DN50, vč. měřících ventilků, včetně montáže</t>
  </si>
  <si>
    <t>734-10</t>
  </si>
  <si>
    <t>Pojistný ventil ot. tlak 4 bar, 3/4"x1", včetně montáže</t>
  </si>
  <si>
    <t>Viz výkres D1.4.d-05</t>
  </si>
  <si>
    <t>734-11</t>
  </si>
  <si>
    <t>7341-13</t>
  </si>
  <si>
    <t>Regulátor teploty s ponorným čidlem, rozsah 40-70°C, včetně montáže</t>
  </si>
  <si>
    <t>734-12</t>
  </si>
  <si>
    <t>Manometr 0-4bar, M20x1,5, vč. zahnuté přivařovací smyčky M20x1,5, vč. třícestného ventilu, včetně montáže</t>
  </si>
  <si>
    <t>734191450R00</t>
  </si>
  <si>
    <t>Regulační ventil DN 20 s vnitřním závitem, pro termostat</t>
  </si>
  <si>
    <t>734290238R00</t>
  </si>
  <si>
    <t>Termomanometr 0-4 bar a 0-120 °C, včetně montáže</t>
  </si>
  <si>
    <t xml:space="preserve">149,150,151,152,153,154,155,160,161,162,163,164,169,171,172,173,174,175,176,177,178,179,180,181,182, : </t>
  </si>
  <si>
    <t>Součet: : 0,40567</t>
  </si>
  <si>
    <t>767995105R00</t>
  </si>
  <si>
    <t>Výroba a montáž atypických kovovových doplňků staveb hmotnosti přes 50 do 100 kg</t>
  </si>
  <si>
    <t>kg</t>
  </si>
  <si>
    <t>800-767</t>
  </si>
  <si>
    <t>Výroba a montáž ocelového pozinkovaného roštu včetně vstupního otvoru do sníženého prostoru.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</si>
  <si>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</si>
  <si>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</si>
  <si>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</si>
  <si>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</si>
  <si>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979087112R00</t>
  </si>
  <si>
    <t xml:space="preserve">Vodorovná doprava suti a vybouraných hmot nakládání suti na dopravní prostředky,  </t>
  </si>
  <si>
    <t>821-1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</si>
  <si>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</si>
  <si>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</si>
  <si>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</si>
  <si>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1,57,64,70,71,72,75,95,109,110,112,113,125,128,129, : </t>
  </si>
  <si>
    <t>Součet: : 27,58194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</si>
  <si>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</si>
  <si>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</si>
  <si>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</si>
  <si>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</si>
  <si>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</si>
  <si>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</si>
  <si>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979999999R10</t>
  </si>
  <si>
    <t>10 % příměsí</t>
  </si>
  <si>
    <t>D001</t>
  </si>
  <si>
    <t>Detektor oxid uhelnatý</t>
  </si>
  <si>
    <t>ks</t>
  </si>
  <si>
    <t>POL3_0</t>
  </si>
  <si>
    <t>D002</t>
  </si>
  <si>
    <t>Montáž - detektor oxid uhelnatý</t>
  </si>
  <si>
    <t>POL1_9</t>
  </si>
  <si>
    <t>D003</t>
  </si>
  <si>
    <t>Detektor zemní plyn</t>
  </si>
  <si>
    <t>D004</t>
  </si>
  <si>
    <t>Montáž - detektor zemní plyn</t>
  </si>
  <si>
    <t>D007</t>
  </si>
  <si>
    <t>Zdroj detektoru</t>
  </si>
  <si>
    <t>D008</t>
  </si>
  <si>
    <t>Montáž - zdroj detektoru</t>
  </si>
  <si>
    <t>D009</t>
  </si>
  <si>
    <t>Snímač teploty venkovní, Pt1000/3850</t>
  </si>
  <si>
    <t>D010</t>
  </si>
  <si>
    <t>Montáž - snímač teploty venkovní, Pt1000/3850</t>
  </si>
  <si>
    <t>D011</t>
  </si>
  <si>
    <t>Snímač teploty prostorový, Pt1000/3850</t>
  </si>
  <si>
    <t>D012</t>
  </si>
  <si>
    <t>Montáž - snímač teploty prostorový, Pt1000/3850</t>
  </si>
  <si>
    <t>40511391R</t>
  </si>
  <si>
    <t>Snímač odpor.do jímky 1duchý ponor 250 se stonkem</t>
  </si>
  <si>
    <t>D014</t>
  </si>
  <si>
    <t>Montáž - snímač odpor.do jímky 1duchý ponor 250 se stonkem</t>
  </si>
  <si>
    <t>405910068R</t>
  </si>
  <si>
    <t>Jímka nerezová,G1/2</t>
  </si>
  <si>
    <t>D016</t>
  </si>
  <si>
    <t>Montáž - jímka nerezová,G1/2</t>
  </si>
  <si>
    <t>40511399R</t>
  </si>
  <si>
    <t>Snímač odpor.do jímky bojleru se stonkem</t>
  </si>
  <si>
    <t>D114</t>
  </si>
  <si>
    <t>Montáž - snímač odpor.do jímky bojleru se stonkem</t>
  </si>
  <si>
    <t>D019</t>
  </si>
  <si>
    <t>Snímač zaplavení, plovákový</t>
  </si>
  <si>
    <t>D020</t>
  </si>
  <si>
    <t>Montáž - snímač zaplavení, plovákový</t>
  </si>
  <si>
    <t>D021</t>
  </si>
  <si>
    <t>Snímač tlaku, 0-6bar, 0-10V, M20x1,5</t>
  </si>
  <si>
    <t>D022</t>
  </si>
  <si>
    <t>Montáž - snímač tlaku, 0-6bar, 0-10V, M20x1,5</t>
  </si>
  <si>
    <t>D023</t>
  </si>
  <si>
    <t>3cestný mosazný manometrický kohout, M20x1,5</t>
  </si>
  <si>
    <t>D024</t>
  </si>
  <si>
    <t>Montáž - 3cestný mosazný manometrický kohout, M20x1,5</t>
  </si>
  <si>
    <t>V015</t>
  </si>
  <si>
    <t>3cestný ventil, DN40, Kvs 25</t>
  </si>
  <si>
    <t>VK004</t>
  </si>
  <si>
    <t>2cestná klapka, DN50</t>
  </si>
  <si>
    <t>VS002</t>
  </si>
  <si>
    <t>Servopohon 0-10V, 24V AC,DC , 20Nm</t>
  </si>
  <si>
    <t>VS004</t>
  </si>
  <si>
    <t>Servopohon ON/OFF, 24V AC,DC , 20Nm</t>
  </si>
  <si>
    <t>VSM001</t>
  </si>
  <si>
    <t>Montáž - ventil, servopohon</t>
  </si>
  <si>
    <t>HW060</t>
  </si>
  <si>
    <t>Elektroměr</t>
  </si>
  <si>
    <t>HW061</t>
  </si>
  <si>
    <t>Montáž - elektroměr</t>
  </si>
  <si>
    <t>HW007</t>
  </si>
  <si>
    <t>DDC regulátor, I/O, RS232, RS485, web</t>
  </si>
  <si>
    <t>Montáž - DDC regulátor, I/O, RS232, RS485, web</t>
  </si>
  <si>
    <t>HW109</t>
  </si>
  <si>
    <t>Barevný display, 7 “ LCD TFT</t>
  </si>
  <si>
    <t>HW110</t>
  </si>
  <si>
    <t>Montáž - barevný display, 7 “ LCD TFT</t>
  </si>
  <si>
    <t>HW050</t>
  </si>
  <si>
    <t>GSM Modem</t>
  </si>
  <si>
    <t>Montáž - GSM Modem</t>
  </si>
  <si>
    <t>34121550R</t>
  </si>
  <si>
    <t>Kabel sdělovací s Cu jádrem JYTY 2 x 1 mm</t>
  </si>
  <si>
    <t>34121554R</t>
  </si>
  <si>
    <t>Kabel sdělovací s Cu jádrem JYTY 4 x 1 mm</t>
  </si>
  <si>
    <t>34121582R</t>
  </si>
  <si>
    <t>Kabel sdělovací s Cu jádrem 750V JQTQ 4 x 0,8 mm</t>
  </si>
  <si>
    <t>34140966R</t>
  </si>
  <si>
    <t>Vodič silový CY zelenožlutý 6,00 mm2 - drát</t>
  </si>
  <si>
    <t>34111030R</t>
  </si>
  <si>
    <t>Kabel silový s Cu jádrem 750 V CYKY 3 x 1,5 mm2</t>
  </si>
  <si>
    <t>34111094R</t>
  </si>
  <si>
    <t>Kabel silový s Cu jádrem 750 V CYKY 4 x 2,5 mm2</t>
  </si>
  <si>
    <t>553473901R</t>
  </si>
  <si>
    <t>Žlab kabelový 50X125X0,7 mm včetně spojovacího materiálu</t>
  </si>
  <si>
    <t>553473900R</t>
  </si>
  <si>
    <t>Žlab kabelový 50X62X0,7 mm včetně spojovacího materiálu</t>
  </si>
  <si>
    <t>KT001</t>
  </si>
  <si>
    <t>Podpěra na stěnu, žárově zinkovaná</t>
  </si>
  <si>
    <t>soub</t>
  </si>
  <si>
    <t>KT003</t>
  </si>
  <si>
    <t>Trubka plast 25, vč. příchytek , spojek</t>
  </si>
  <si>
    <t>KT002</t>
  </si>
  <si>
    <t>Závěs stropní</t>
  </si>
  <si>
    <t>222260721R00</t>
  </si>
  <si>
    <t>Montáž - žlab 62/50mm, přísluš. na úchyt.body,zavíkov.</t>
  </si>
  <si>
    <t>222260722R00</t>
  </si>
  <si>
    <t>Montáž - žlab 125/50mm,vč.přísluš.,na úch.body,zavík.</t>
  </si>
  <si>
    <t>222260573R00</t>
  </si>
  <si>
    <t>Montáž - trubka plast. tuhá 25 na příchytkách vč.příchytek</t>
  </si>
  <si>
    <t>222281301R00</t>
  </si>
  <si>
    <t>Montáž - JYTY 1 mm - CYKY do 2,5 mm, 2-5 žil, v trubkách</t>
  </si>
  <si>
    <t>222281551R00</t>
  </si>
  <si>
    <t>Montáž - JYTY 1 mm-CYKY do 2,5 mm, do 5 žil, volně ve žlabu</t>
  </si>
  <si>
    <t>210800626R00</t>
  </si>
  <si>
    <t>Montáž - vodič nn a vn CYA 6 mm2 uložený volně</t>
  </si>
  <si>
    <t>210100001R00</t>
  </si>
  <si>
    <t>Ukončení vodičů v rozvaděči + zapojení do 2,5 mm2</t>
  </si>
  <si>
    <t>SW001</t>
  </si>
  <si>
    <t>SW pro DDC</t>
  </si>
  <si>
    <t>DB</t>
  </si>
  <si>
    <t>SW002</t>
  </si>
  <si>
    <t>SW generace grafické obrazovky, historie poruch, trendy</t>
  </si>
  <si>
    <t>OE001</t>
  </si>
  <si>
    <t>Doplnění vývodu do silového rozvaděče</t>
  </si>
  <si>
    <t>Montáž - doplnění vývodu do silového rozvaděče</t>
  </si>
  <si>
    <t>Svítidlo zářivkové přisazené průmyslové 2x36W s vyšším krytím</t>
  </si>
  <si>
    <t>POL12_0</t>
  </si>
  <si>
    <t>Montáž - svítidlo zářivkové přisazené průmyslové 2x36W s vyšším krytím</t>
  </si>
  <si>
    <t>POL12_1</t>
  </si>
  <si>
    <t>OE002</t>
  </si>
  <si>
    <t>Svítidlo zářivkové přisazené průmyslové 2x28W s vyšším krytím</t>
  </si>
  <si>
    <t>Monttáž - svítidlo zářivkové přisazené průmyslové 2x28W s vyšším krytím</t>
  </si>
  <si>
    <t>OE003</t>
  </si>
  <si>
    <t>Svítidlo zářivkové přisazené průmyslové 2x24W s vyšším krytím</t>
  </si>
  <si>
    <t>Monttáž - svítidlo zářivkové přisazené průmyslové 2x24W s vyšším krytím</t>
  </si>
  <si>
    <t>OE004</t>
  </si>
  <si>
    <t>Svídidlo přisazené s PIR detektorem</t>
  </si>
  <si>
    <t>Montáž - svídidlo přisazené s PIR detektorem</t>
  </si>
  <si>
    <t>OE005</t>
  </si>
  <si>
    <t>Svítidlo LED venkovní 2x36W s vyšším krytím IP66</t>
  </si>
  <si>
    <t>Montáž - svítidlo LED venkovní 2x36W s vyšším krytím IP66</t>
  </si>
  <si>
    <t>OE006</t>
  </si>
  <si>
    <t>Vypínač přisazený 1, 6, 7 - systém ovládání projednat</t>
  </si>
  <si>
    <t>Montáž - vypínač přisazený 1, 6, 7 - systém ovládání projednat</t>
  </si>
  <si>
    <t>OE007</t>
  </si>
  <si>
    <t>Stop tlačítko-hřib, krabice na povrch</t>
  </si>
  <si>
    <t>Montáž - Stop tlačítko-hřib, krabice na povrch</t>
  </si>
  <si>
    <t>OE008</t>
  </si>
  <si>
    <t>Zásuvková skříň 400V/230V/16A na povrch</t>
  </si>
  <si>
    <t>Montáž - zásuvková skříň 400V/230V/16A na povrch</t>
  </si>
  <si>
    <t>Drobný elektroinstalační a spojovací materiál</t>
  </si>
  <si>
    <t>Materiál: wago svorky, vázací pásky, svorkovnice, izolační pásky; vruty, hmoždinky</t>
  </si>
  <si>
    <t>OE109</t>
  </si>
  <si>
    <t>Doplňující ochranné pospojení</t>
  </si>
  <si>
    <t>R001</t>
  </si>
  <si>
    <t>Rozváděč přisazený, oceloplechový, vystrojený, 2000x800x400</t>
  </si>
  <si>
    <t>Montáž - rozváděč přisazený, oceloplechový, vystrojený, 2000x800x400</t>
  </si>
  <si>
    <t>OE102</t>
  </si>
  <si>
    <t>Demontáže</t>
  </si>
  <si>
    <t>hod</t>
  </si>
  <si>
    <t>OE103</t>
  </si>
  <si>
    <t>Revize</t>
  </si>
  <si>
    <t>OE104</t>
  </si>
  <si>
    <t>Dílenská dokumentace</t>
  </si>
  <si>
    <t>OE105</t>
  </si>
  <si>
    <t>Projektová dokumentace skutečného stavu</t>
  </si>
  <si>
    <t>OE106</t>
  </si>
  <si>
    <t>Test 1:1</t>
  </si>
  <si>
    <t>Testování každého datového bodu s programem a technologií zda plní funci dle algoritmu</t>
  </si>
  <si>
    <t>OE107</t>
  </si>
  <si>
    <t>Zprovoznění, zaškolení obsluhy</t>
  </si>
  <si>
    <t>OE108</t>
  </si>
  <si>
    <t>Ostatní režijní náklady</t>
  </si>
  <si>
    <t>VRN-VN-01</t>
  </si>
  <si>
    <t>Revize kouřovodu, komínu</t>
  </si>
  <si>
    <t>VRN-VN-02</t>
  </si>
  <si>
    <t>Měření emisí</t>
  </si>
  <si>
    <t>VRN-VN-03</t>
  </si>
  <si>
    <t>Spuštění kotle</t>
  </si>
  <si>
    <t>VRN-VN-04</t>
  </si>
  <si>
    <t>Vyregulování a seřízení vyvyžovacích armatur</t>
  </si>
  <si>
    <t>VRN-VN-05</t>
  </si>
  <si>
    <t>Vypuštění a vyplachování systému viz technická zpráva</t>
  </si>
  <si>
    <t>VRN-VN-06</t>
  </si>
  <si>
    <t>Napuštění systému a úprava vody na výstupní parametry viz technická zpráva</t>
  </si>
  <si>
    <t>VRN-VN-07</t>
  </si>
  <si>
    <t>Vizuální kontrola svárů (EN 970)</t>
  </si>
  <si>
    <t>904      R02</t>
  </si>
  <si>
    <t>Hzs-zkousky v ramci montaz.praci, Topná zkouška</t>
  </si>
  <si>
    <t>Prav.M</t>
  </si>
  <si>
    <t>POL10_</t>
  </si>
  <si>
    <t>VRN-VN-08</t>
  </si>
  <si>
    <t>Požární hlídka po dokončení svářečských prací</t>
  </si>
  <si>
    <t>VRN-VN-10</t>
  </si>
  <si>
    <t>Zkouška těsnosti dle ČSN 060310</t>
  </si>
  <si>
    <t>VRN-VN-11</t>
  </si>
  <si>
    <t>Označení štítky - popis zařízení, armatur a strojů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</si>
  <si>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</si>
  <si>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</si>
  <si>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</si>
  <si>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</si>
  <si>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005121 R</t>
  </si>
  <si>
    <t>Zařízení staveniště</t>
  </si>
  <si>
    <t>Soubor</t>
  </si>
  <si>
    <t>POL99_8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</si>
  <si>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</si>
  <si>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</si>
  <si>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</si>
  <si>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</si>
  <si>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</si>
  <si>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</si>
  <si>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</si>
  <si>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</si>
  <si>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</si>
  <si>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</si>
  <si>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</si>
  <si>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</si>
  <si>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</si>
  <si>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</si>
  <si>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</si>
  <si>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</si>
  <si>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</si>
  <si>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</si>
  <si>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</si>
  <si>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</si>
  <si>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</si>
  <si>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</si>
  <si>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</si>
  <si>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</si>
  <si>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</si>
  <si>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</si>
  <si>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</si>
  <si>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</si>
  <si>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</si>
  <si>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</si>
  <si>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</si>
  <si>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</si>
  <si>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</si>
  <si>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</si>
  <si>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</si>
  <si>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</si>
  <si>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</si>
  <si>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</si>
  <si>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</si>
  <si>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 - pouze kompletace</t>
  </si>
  <si>
    <t>005231040R</t>
  </si>
  <si>
    <t>Provozní řády</t>
  </si>
  <si>
    <t>VRN-ON-03</t>
  </si>
  <si>
    <t>Zpracování technologických postupů jednotlivých prací včetně průběžné aktualizace a odsouhlasení</t>
  </si>
  <si>
    <t>VRN-ON-05</t>
  </si>
  <si>
    <t>Zpracování technologických postupů bouracích prací včetně vymezení ohroženého prostoru, podchycení a odsouhlasení navrženého řešení</t>
  </si>
  <si>
    <t>VRN-ON-08</t>
  </si>
  <si>
    <t>Zpracování plánu organizace výstavby</t>
  </si>
  <si>
    <t>VRN-ON-10</t>
  </si>
  <si>
    <t>Zaškolení obsluhy</t>
  </si>
  <si>
    <t>Modernizace plynové kotelny Nový Jičín - U Jičínky</t>
  </si>
  <si>
    <t>Město Nový Jičín</t>
  </si>
  <si>
    <t>00298212</t>
  </si>
  <si>
    <t>Masarykovo nám. 1/1</t>
  </si>
  <si>
    <t>CZ00298212</t>
  </si>
  <si>
    <t>741 01</t>
  </si>
  <si>
    <t>Nový Jičín</t>
  </si>
  <si>
    <t>Zadavatel při zpracování zadávací dokumentace a položkového rozpočtu včetně projektové dokumentace postupoval v souladu se základními zásadami zadávacího řízení dle § 6 ZZVZ a s maximální snahou na vymezení technických standardů stavebních prací, jejichž splnění požaduje. Vzhledem k tomu, že běžně používané cenové soustavy mají ve svých databázích definovány i položky, u nichž je v textu použit i popis a označení reprezentativního materiálu, umožňuje zadavatel v takovém případě použít pro plnění veřejné zakázky i jiných, kvalitativně a technicky obdobných řešení, pokud zadávací podmínky výslovně nestanoví z objektivních důvodů jinak.</t>
  </si>
  <si>
    <t>Filtr, vnitřní-vnitřní závit DN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</si>
</sst>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7" fillId="0" borderId="18" xfId="0" applyNumberFormat="1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JHISd1ZUGyIaSpRQ604+IXR/Q7B3pm+eKoIKlS7cSo5QWGwwq3OsivYAtIKf2aj8JD2yduU4aNfFbgc5lOjfwg==" saltValue="yKJjR/7Ltm8AiJ1y4Qa0a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L86" sqref="L8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18" t="s">
        <v>41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75" t="s">
        <v>22</v>
      </c>
      <c r="C2" s="76"/>
      <c r="D2" s="77" t="s">
        <v>43</v>
      </c>
      <c r="E2" s="240" t="s">
        <v>1016</v>
      </c>
      <c r="F2" s="241"/>
      <c r="G2" s="241"/>
      <c r="H2" s="241"/>
      <c r="I2" s="241"/>
      <c r="J2" s="242"/>
      <c r="O2" s="2"/>
    </row>
    <row r="3" spans="1:15" ht="27" hidden="1" customHeight="1" x14ac:dyDescent="0.2">
      <c r="A3" s="3"/>
      <c r="B3" s="78"/>
      <c r="C3" s="76"/>
      <c r="D3" s="79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80"/>
      <c r="C4" s="81"/>
      <c r="D4" s="82"/>
      <c r="E4" s="214"/>
      <c r="F4" s="214"/>
      <c r="G4" s="214"/>
      <c r="H4" s="214"/>
      <c r="I4" s="214"/>
      <c r="J4" s="215"/>
    </row>
    <row r="5" spans="1:15" ht="24" customHeight="1" x14ac:dyDescent="0.2">
      <c r="A5" s="3"/>
      <c r="B5" s="43" t="s">
        <v>42</v>
      </c>
      <c r="C5" s="189"/>
      <c r="D5" s="193" t="s">
        <v>1017</v>
      </c>
      <c r="E5" s="190"/>
      <c r="F5" s="190"/>
      <c r="G5" s="190"/>
      <c r="H5" s="192" t="s">
        <v>40</v>
      </c>
      <c r="I5" s="197" t="s">
        <v>1018</v>
      </c>
      <c r="J5" s="10"/>
    </row>
    <row r="6" spans="1:15" ht="15.75" customHeight="1" x14ac:dyDescent="0.2">
      <c r="A6" s="3"/>
      <c r="B6" s="37"/>
      <c r="C6" s="190"/>
      <c r="D6" s="193" t="s">
        <v>1019</v>
      </c>
      <c r="E6" s="190"/>
      <c r="F6" s="190"/>
      <c r="G6" s="190"/>
      <c r="H6" s="192" t="s">
        <v>34</v>
      </c>
      <c r="I6" s="197" t="s">
        <v>1020</v>
      </c>
      <c r="J6" s="10"/>
    </row>
    <row r="7" spans="1:15" ht="15.75" customHeight="1" x14ac:dyDescent="0.2">
      <c r="A7" s="3"/>
      <c r="B7" s="38"/>
      <c r="C7" s="191" t="s">
        <v>1021</v>
      </c>
      <c r="D7" s="195" t="s">
        <v>1022</v>
      </c>
      <c r="E7" s="194"/>
      <c r="F7" s="194"/>
      <c r="G7" s="194"/>
      <c r="H7" s="196"/>
      <c r="I7" s="194"/>
      <c r="J7" s="47"/>
    </row>
    <row r="8" spans="1:15" ht="24" hidden="1" customHeight="1" x14ac:dyDescent="0.2">
      <c r="A8" s="3"/>
      <c r="B8" s="43" t="s">
        <v>20</v>
      </c>
      <c r="C8" s="4"/>
      <c r="D8" s="32"/>
      <c r="E8" s="4"/>
      <c r="F8" s="4"/>
      <c r="G8" s="41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1"/>
      <c r="H9" s="26" t="s">
        <v>34</v>
      </c>
      <c r="I9" s="30"/>
      <c r="J9" s="10"/>
    </row>
    <row r="10" spans="1:15" ht="15.75" hidden="1" customHeight="1" x14ac:dyDescent="0.2">
      <c r="A10" s="3"/>
      <c r="B10" s="48"/>
      <c r="C10" s="25"/>
      <c r="D10" s="42"/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28"/>
      <c r="E11" s="228"/>
      <c r="F11" s="228"/>
      <c r="G11" s="228"/>
      <c r="H11" s="26" t="s">
        <v>40</v>
      </c>
      <c r="I11" s="84"/>
      <c r="J11" s="10"/>
    </row>
    <row r="12" spans="1:15" ht="15.75" customHeight="1" x14ac:dyDescent="0.2">
      <c r="A12" s="3"/>
      <c r="B12" s="37"/>
      <c r="C12" s="24"/>
      <c r="D12" s="213"/>
      <c r="E12" s="213"/>
      <c r="F12" s="213"/>
      <c r="G12" s="213"/>
      <c r="H12" s="26" t="s">
        <v>34</v>
      </c>
      <c r="I12" s="84"/>
      <c r="J12" s="10"/>
    </row>
    <row r="13" spans="1:15" ht="15.75" customHeight="1" x14ac:dyDescent="0.2">
      <c r="A13" s="3"/>
      <c r="B13" s="38"/>
      <c r="C13" s="25"/>
      <c r="D13" s="83"/>
      <c r="E13" s="216"/>
      <c r="F13" s="217"/>
      <c r="G13" s="217"/>
      <c r="H13" s="27"/>
      <c r="I13" s="31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37" t="s">
        <v>24</v>
      </c>
      <c r="B16" s="53" t="s">
        <v>24</v>
      </c>
      <c r="C16" s="54"/>
      <c r="D16" s="55"/>
      <c r="E16" s="204"/>
      <c r="F16" s="205"/>
      <c r="G16" s="204"/>
      <c r="H16" s="205"/>
      <c r="I16" s="204">
        <f>SUMIF(F52:F72,A16,I52:I72)+SUMIF(F52:F72,"PSU",I52:I72)</f>
        <v>0</v>
      </c>
      <c r="J16" s="206"/>
    </row>
    <row r="17" spans="1:10" ht="23.25" customHeight="1" x14ac:dyDescent="0.2">
      <c r="A17" s="137" t="s">
        <v>25</v>
      </c>
      <c r="B17" s="53" t="s">
        <v>25</v>
      </c>
      <c r="C17" s="54"/>
      <c r="D17" s="55"/>
      <c r="E17" s="204"/>
      <c r="F17" s="205"/>
      <c r="G17" s="204"/>
      <c r="H17" s="205"/>
      <c r="I17" s="204">
        <f>SUMIF(F52:F72,A17,I52:I72)</f>
        <v>0</v>
      </c>
      <c r="J17" s="206"/>
    </row>
    <row r="18" spans="1:10" ht="23.25" customHeight="1" x14ac:dyDescent="0.2">
      <c r="A18" s="137" t="s">
        <v>26</v>
      </c>
      <c r="B18" s="53" t="s">
        <v>26</v>
      </c>
      <c r="C18" s="54"/>
      <c r="D18" s="55"/>
      <c r="E18" s="204"/>
      <c r="F18" s="205"/>
      <c r="G18" s="204"/>
      <c r="H18" s="205"/>
      <c r="I18" s="204">
        <f>SUMIF(F52:F72,A18,I52:I72)</f>
        <v>0</v>
      </c>
      <c r="J18" s="206"/>
    </row>
    <row r="19" spans="1:10" ht="23.25" customHeight="1" x14ac:dyDescent="0.2">
      <c r="A19" s="137" t="s">
        <v>99</v>
      </c>
      <c r="B19" s="53" t="s">
        <v>27</v>
      </c>
      <c r="C19" s="54"/>
      <c r="D19" s="55"/>
      <c r="E19" s="204"/>
      <c r="F19" s="205"/>
      <c r="G19" s="204"/>
      <c r="H19" s="205"/>
      <c r="I19" s="204">
        <f>SUMIF(F52:F72,A19,I52:I72)</f>
        <v>0</v>
      </c>
      <c r="J19" s="206"/>
    </row>
    <row r="20" spans="1:10" ht="23.25" customHeight="1" x14ac:dyDescent="0.2">
      <c r="A20" s="137" t="s">
        <v>100</v>
      </c>
      <c r="B20" s="53" t="s">
        <v>28</v>
      </c>
      <c r="C20" s="54"/>
      <c r="D20" s="55"/>
      <c r="E20" s="204"/>
      <c r="F20" s="205"/>
      <c r="G20" s="204"/>
      <c r="H20" s="205"/>
      <c r="I20" s="204">
        <f>SUMIF(F52:F72,A20,I52:I72)</f>
        <v>0</v>
      </c>
      <c r="J20" s="206"/>
    </row>
    <row r="21" spans="1:10" ht="23.25" customHeight="1" x14ac:dyDescent="0.2">
      <c r="A21" s="3"/>
      <c r="B21" s="70" t="s">
        <v>29</v>
      </c>
      <c r="C21" s="71"/>
      <c r="D21" s="72"/>
      <c r="E21" s="207"/>
      <c r="F21" s="231"/>
      <c r="G21" s="207"/>
      <c r="H21" s="231"/>
      <c r="I21" s="207">
        <f>SUM(I16:J20)</f>
        <v>0</v>
      </c>
      <c r="J21" s="208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2">
        <f>ZakladDPHSniVypocet</f>
        <v>0</v>
      </c>
      <c r="H23" s="203"/>
      <c r="I23" s="203"/>
      <c r="J23" s="58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0">
        <f>I23*E23/100</f>
        <v>0</v>
      </c>
      <c r="H24" s="201"/>
      <c r="I24" s="201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2">
        <f>ZakladDPHZaklVypocet</f>
        <v>0</v>
      </c>
      <c r="H25" s="203"/>
      <c r="I25" s="203"/>
      <c r="J25" s="58" t="str">
        <f t="shared" si="0"/>
        <v>CZK</v>
      </c>
    </row>
    <row r="26" spans="1:10" ht="23.25" hidden="1" customHeight="1" x14ac:dyDescent="0.2">
      <c r="A26" s="3"/>
      <c r="B26" s="45" t="s">
        <v>15</v>
      </c>
      <c r="C26" s="21"/>
      <c r="D26" s="17"/>
      <c r="E26" s="39">
        <f>SazbaDPH2</f>
        <v>21</v>
      </c>
      <c r="F26" s="40" t="s">
        <v>0</v>
      </c>
      <c r="G26" s="221">
        <f>I25*E25/100</f>
        <v>0</v>
      </c>
      <c r="H26" s="222"/>
      <c r="I26" s="222"/>
      <c r="J26" s="52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223">
        <f>CenaCelkemBezDPH-(ZakladDPHSni+ZakladDPHZakl)</f>
        <v>0</v>
      </c>
      <c r="H27" s="223"/>
      <c r="I27" s="223"/>
      <c r="J27" s="59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4" t="s">
        <v>23</v>
      </c>
      <c r="C28" s="115"/>
      <c r="D28" s="115"/>
      <c r="E28" s="116"/>
      <c r="F28" s="117"/>
      <c r="G28" s="210">
        <f>IF(A28&gt;50, ROUNDUP(A27, 0), ROUNDDOWN(A27, 0))</f>
        <v>0</v>
      </c>
      <c r="H28" s="210"/>
      <c r="I28" s="210"/>
      <c r="J28" s="118" t="str">
        <f t="shared" si="0"/>
        <v>CZK</v>
      </c>
    </row>
    <row r="29" spans="1:10" ht="27.75" hidden="1" customHeight="1" thickBot="1" x14ac:dyDescent="0.25">
      <c r="A29" s="3"/>
      <c r="B29" s="114" t="s">
        <v>35</v>
      </c>
      <c r="C29" s="119"/>
      <c r="D29" s="119"/>
      <c r="E29" s="119"/>
      <c r="F29" s="119"/>
      <c r="G29" s="209">
        <f>ZakladDPHSni+DPHSni+ZakladDPHZakl+DPHZakl+Zaokrouhleni</f>
        <v>0</v>
      </c>
      <c r="H29" s="209"/>
      <c r="I29" s="209"/>
      <c r="J29" s="120" t="s">
        <v>57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43850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11"/>
      <c r="E34" s="212"/>
      <c r="F34" s="29"/>
      <c r="G34" s="211"/>
      <c r="H34" s="212"/>
      <c r="I34" s="212"/>
      <c r="J34" s="34"/>
    </row>
    <row r="35" spans="1:10" ht="12.75" customHeight="1" x14ac:dyDescent="0.2">
      <c r="A35" s="3"/>
      <c r="B35" s="3"/>
      <c r="C35" s="4"/>
      <c r="D35" s="199" t="s">
        <v>2</v>
      </c>
      <c r="E35" s="19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88"/>
    </row>
    <row r="38" spans="1:10" ht="25.5" customHeight="1" x14ac:dyDescent="0.2">
      <c r="A38" s="86" t="s">
        <v>37</v>
      </c>
      <c r="B38" s="90" t="s">
        <v>17</v>
      </c>
      <c r="C38" s="91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5" t="s">
        <v>1</v>
      </c>
      <c r="J38" s="96" t="s">
        <v>0</v>
      </c>
    </row>
    <row r="39" spans="1:10" ht="25.5" hidden="1" customHeight="1" x14ac:dyDescent="0.2">
      <c r="A39" s="86">
        <v>1</v>
      </c>
      <c r="B39" s="97" t="s">
        <v>45</v>
      </c>
      <c r="C39" s="232"/>
      <c r="D39" s="233"/>
      <c r="E39" s="233"/>
      <c r="F39" s="98">
        <f>'SO01 01 Pol'!AE97+'SO01 02 Pol'!AE562+'SO01 03 Pol'!AE102+'SO01 04 Pol'!AE59</f>
        <v>0</v>
      </c>
      <c r="G39" s="99">
        <f>'SO01 01 Pol'!AF97+'SO01 02 Pol'!AF562+'SO01 03 Pol'!AF102+'SO01 04 Pol'!AF59</f>
        <v>0</v>
      </c>
      <c r="H39" s="100"/>
      <c r="I39" s="101">
        <f t="shared" ref="I39:I44" si="1">F39+G39+H39</f>
        <v>0</v>
      </c>
      <c r="J39" s="102" t="str">
        <f t="shared" ref="J39:J44" si="2">IF(CenaCelkemVypocet=0,"",I39/CenaCelkemVypocet*100)</f>
        <v/>
      </c>
    </row>
    <row r="40" spans="1:10" ht="25.5" customHeight="1" x14ac:dyDescent="0.2">
      <c r="A40" s="86">
        <v>2</v>
      </c>
      <c r="B40" s="103" t="s">
        <v>46</v>
      </c>
      <c r="C40" s="234" t="s">
        <v>47</v>
      </c>
      <c r="D40" s="235"/>
      <c r="E40" s="235"/>
      <c r="F40" s="104">
        <f>'SO01 01 Pol'!AE97+'SO01 02 Pol'!AE562+'SO01 03 Pol'!AE102+'SO01 04 Pol'!AE59</f>
        <v>0</v>
      </c>
      <c r="G40" s="105">
        <f>'SO01 01 Pol'!AF97+'SO01 02 Pol'!AF562+'SO01 03 Pol'!AF102+'SO01 04 Pol'!AF59</f>
        <v>0</v>
      </c>
      <c r="H40" s="105"/>
      <c r="I40" s="106">
        <f t="shared" si="1"/>
        <v>0</v>
      </c>
      <c r="J40" s="107" t="str">
        <f t="shared" si="2"/>
        <v/>
      </c>
    </row>
    <row r="41" spans="1:10" ht="25.5" customHeight="1" x14ac:dyDescent="0.2">
      <c r="A41" s="86">
        <v>3</v>
      </c>
      <c r="B41" s="108" t="s">
        <v>48</v>
      </c>
      <c r="C41" s="232" t="s">
        <v>49</v>
      </c>
      <c r="D41" s="233"/>
      <c r="E41" s="233"/>
      <c r="F41" s="109">
        <f>'SO01 01 Pol'!AE97</f>
        <v>0</v>
      </c>
      <c r="G41" s="100">
        <f>'SO01 01 Pol'!AF97</f>
        <v>0</v>
      </c>
      <c r="H41" s="100"/>
      <c r="I41" s="101">
        <f t="shared" si="1"/>
        <v>0</v>
      </c>
      <c r="J41" s="102" t="str">
        <f t="shared" si="2"/>
        <v/>
      </c>
    </row>
    <row r="42" spans="1:10" ht="25.5" customHeight="1" x14ac:dyDescent="0.2">
      <c r="A42" s="86">
        <v>3</v>
      </c>
      <c r="B42" s="108" t="s">
        <v>50</v>
      </c>
      <c r="C42" s="232" t="s">
        <v>51</v>
      </c>
      <c r="D42" s="233"/>
      <c r="E42" s="233"/>
      <c r="F42" s="109">
        <f>'SO01 02 Pol'!AE562</f>
        <v>0</v>
      </c>
      <c r="G42" s="100">
        <f>'SO01 02 Pol'!AF562</f>
        <v>0</v>
      </c>
      <c r="H42" s="100"/>
      <c r="I42" s="101">
        <f t="shared" si="1"/>
        <v>0</v>
      </c>
      <c r="J42" s="102" t="str">
        <f t="shared" si="2"/>
        <v/>
      </c>
    </row>
    <row r="43" spans="1:10" ht="25.5" customHeight="1" x14ac:dyDescent="0.2">
      <c r="A43" s="86">
        <v>3</v>
      </c>
      <c r="B43" s="108" t="s">
        <v>52</v>
      </c>
      <c r="C43" s="232" t="s">
        <v>53</v>
      </c>
      <c r="D43" s="233"/>
      <c r="E43" s="233"/>
      <c r="F43" s="109">
        <f>'SO01 03 Pol'!AE102</f>
        <v>0</v>
      </c>
      <c r="G43" s="100">
        <f>'SO01 03 Pol'!AF102</f>
        <v>0</v>
      </c>
      <c r="H43" s="100"/>
      <c r="I43" s="101">
        <f t="shared" si="1"/>
        <v>0</v>
      </c>
      <c r="J43" s="102" t="str">
        <f t="shared" si="2"/>
        <v/>
      </c>
    </row>
    <row r="44" spans="1:10" ht="25.5" customHeight="1" x14ac:dyDescent="0.2">
      <c r="A44" s="86">
        <v>3</v>
      </c>
      <c r="B44" s="108" t="s">
        <v>54</v>
      </c>
      <c r="C44" s="232" t="s">
        <v>55</v>
      </c>
      <c r="D44" s="233"/>
      <c r="E44" s="233"/>
      <c r="F44" s="109">
        <f>'SO01 04 Pol'!AE59</f>
        <v>0</v>
      </c>
      <c r="G44" s="100">
        <f>'SO01 04 Pol'!AF59</f>
        <v>0</v>
      </c>
      <c r="H44" s="100"/>
      <c r="I44" s="101">
        <f t="shared" si="1"/>
        <v>0</v>
      </c>
      <c r="J44" s="102" t="str">
        <f t="shared" si="2"/>
        <v/>
      </c>
    </row>
    <row r="45" spans="1:10" ht="25.5" customHeight="1" x14ac:dyDescent="0.2">
      <c r="A45" s="86"/>
      <c r="B45" s="238" t="s">
        <v>56</v>
      </c>
      <c r="C45" s="239"/>
      <c r="D45" s="239"/>
      <c r="E45" s="239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1" t="s">
        <v>58</v>
      </c>
    </row>
    <row r="51" spans="1:10" ht="25.5" customHeight="1" x14ac:dyDescent="0.2">
      <c r="A51" s="122"/>
      <c r="B51" s="125" t="s">
        <v>17</v>
      </c>
      <c r="C51" s="125" t="s">
        <v>5</v>
      </c>
      <c r="D51" s="126"/>
      <c r="E51" s="126"/>
      <c r="F51" s="127" t="s">
        <v>59</v>
      </c>
      <c r="G51" s="127"/>
      <c r="H51" s="127"/>
      <c r="I51" s="127" t="s">
        <v>29</v>
      </c>
      <c r="J51" s="127" t="s">
        <v>0</v>
      </c>
    </row>
    <row r="52" spans="1:10" ht="25.5" customHeight="1" x14ac:dyDescent="0.2">
      <c r="A52" s="123"/>
      <c r="B52" s="128" t="s">
        <v>60</v>
      </c>
      <c r="C52" s="236" t="s">
        <v>61</v>
      </c>
      <c r="D52" s="237"/>
      <c r="E52" s="237"/>
      <c r="F52" s="133" t="s">
        <v>24</v>
      </c>
      <c r="G52" s="134"/>
      <c r="H52" s="134"/>
      <c r="I52" s="134">
        <f>'SO01 02 Pol'!G8</f>
        <v>0</v>
      </c>
      <c r="J52" s="131" t="str">
        <f>IF(I73=0,"",I52/I73*100)</f>
        <v/>
      </c>
    </row>
    <row r="53" spans="1:10" ht="25.5" customHeight="1" x14ac:dyDescent="0.2">
      <c r="A53" s="123"/>
      <c r="B53" s="128" t="s">
        <v>62</v>
      </c>
      <c r="C53" s="236" t="s">
        <v>63</v>
      </c>
      <c r="D53" s="237"/>
      <c r="E53" s="237"/>
      <c r="F53" s="133" t="s">
        <v>25</v>
      </c>
      <c r="G53" s="134"/>
      <c r="H53" s="134"/>
      <c r="I53" s="134">
        <f>'SO01 02 Pol'!G13</f>
        <v>0</v>
      </c>
      <c r="J53" s="131" t="str">
        <f>IF(I73=0,"",I53/I73*100)</f>
        <v/>
      </c>
    </row>
    <row r="54" spans="1:10" ht="25.5" customHeight="1" x14ac:dyDescent="0.2">
      <c r="A54" s="123"/>
      <c r="B54" s="128" t="s">
        <v>64</v>
      </c>
      <c r="C54" s="236" t="s">
        <v>65</v>
      </c>
      <c r="D54" s="237"/>
      <c r="E54" s="237"/>
      <c r="F54" s="133" t="s">
        <v>25</v>
      </c>
      <c r="G54" s="134"/>
      <c r="H54" s="134"/>
      <c r="I54" s="134">
        <f>'SO01 02 Pol'!G47</f>
        <v>0</v>
      </c>
      <c r="J54" s="131" t="str">
        <f>IF(I73=0,"",I54/I73*100)</f>
        <v/>
      </c>
    </row>
    <row r="55" spans="1:10" ht="25.5" customHeight="1" x14ac:dyDescent="0.2">
      <c r="A55" s="123"/>
      <c r="B55" s="128" t="s">
        <v>66</v>
      </c>
      <c r="C55" s="236" t="s">
        <v>67</v>
      </c>
      <c r="D55" s="237"/>
      <c r="E55" s="237"/>
      <c r="F55" s="133" t="s">
        <v>25</v>
      </c>
      <c r="G55" s="134"/>
      <c r="H55" s="134"/>
      <c r="I55" s="134">
        <f>'SO01 02 Pol'!G71</f>
        <v>0</v>
      </c>
      <c r="J55" s="131" t="str">
        <f>IF(I73=0,"",I55/I73*100)</f>
        <v/>
      </c>
    </row>
    <row r="56" spans="1:10" ht="25.5" customHeight="1" x14ac:dyDescent="0.2">
      <c r="A56" s="123"/>
      <c r="B56" s="128" t="s">
        <v>68</v>
      </c>
      <c r="C56" s="236" t="s">
        <v>69</v>
      </c>
      <c r="D56" s="237"/>
      <c r="E56" s="237"/>
      <c r="F56" s="133" t="s">
        <v>25</v>
      </c>
      <c r="G56" s="134"/>
      <c r="H56" s="134"/>
      <c r="I56" s="134">
        <f>'SO01 01 Pol'!G8</f>
        <v>0</v>
      </c>
      <c r="J56" s="131" t="str">
        <f>IF(I73=0,"",I56/I73*100)</f>
        <v/>
      </c>
    </row>
    <row r="57" spans="1:10" ht="25.5" customHeight="1" x14ac:dyDescent="0.2">
      <c r="A57" s="123"/>
      <c r="B57" s="128" t="s">
        <v>70</v>
      </c>
      <c r="C57" s="236" t="s">
        <v>71</v>
      </c>
      <c r="D57" s="237"/>
      <c r="E57" s="237"/>
      <c r="F57" s="133" t="s">
        <v>25</v>
      </c>
      <c r="G57" s="134"/>
      <c r="H57" s="134"/>
      <c r="I57" s="134">
        <f>'SO01 02 Pol'!G213</f>
        <v>0</v>
      </c>
      <c r="J57" s="131" t="str">
        <f>IF(I73=0,"",I57/I73*100)</f>
        <v/>
      </c>
    </row>
    <row r="58" spans="1:10" ht="25.5" customHeight="1" x14ac:dyDescent="0.2">
      <c r="A58" s="123"/>
      <c r="B58" s="128" t="s">
        <v>72</v>
      </c>
      <c r="C58" s="236" t="s">
        <v>73</v>
      </c>
      <c r="D58" s="237"/>
      <c r="E58" s="237"/>
      <c r="F58" s="133" t="s">
        <v>25</v>
      </c>
      <c r="G58" s="134"/>
      <c r="H58" s="134"/>
      <c r="I58" s="134">
        <f>'SO01 02 Pol'!G234</f>
        <v>0</v>
      </c>
      <c r="J58" s="131" t="str">
        <f>IF(I73=0,"",I58/I73*100)</f>
        <v/>
      </c>
    </row>
    <row r="59" spans="1:10" ht="25.5" customHeight="1" x14ac:dyDescent="0.2">
      <c r="A59" s="123"/>
      <c r="B59" s="128" t="s">
        <v>74</v>
      </c>
      <c r="C59" s="236" t="s">
        <v>75</v>
      </c>
      <c r="D59" s="237"/>
      <c r="E59" s="237"/>
      <c r="F59" s="133" t="s">
        <v>25</v>
      </c>
      <c r="G59" s="134"/>
      <c r="H59" s="134"/>
      <c r="I59" s="134">
        <f>'SO01 02 Pol'!G323</f>
        <v>0</v>
      </c>
      <c r="J59" s="131" t="str">
        <f>IF(I73=0,"",I59/I73*100)</f>
        <v/>
      </c>
    </row>
    <row r="60" spans="1:10" ht="25.5" customHeight="1" x14ac:dyDescent="0.2">
      <c r="A60" s="123"/>
      <c r="B60" s="128" t="s">
        <v>76</v>
      </c>
      <c r="C60" s="236" t="s">
        <v>77</v>
      </c>
      <c r="D60" s="237"/>
      <c r="E60" s="237"/>
      <c r="F60" s="133" t="s">
        <v>25</v>
      </c>
      <c r="G60" s="134"/>
      <c r="H60" s="134"/>
      <c r="I60" s="134">
        <f>'SO01 02 Pol'!G373</f>
        <v>0</v>
      </c>
      <c r="J60" s="131" t="str">
        <f>IF(I73=0,"",I60/I73*100)</f>
        <v/>
      </c>
    </row>
    <row r="61" spans="1:10" ht="25.5" customHeight="1" x14ac:dyDescent="0.2">
      <c r="A61" s="123"/>
      <c r="B61" s="128" t="s">
        <v>78</v>
      </c>
      <c r="C61" s="236" t="s">
        <v>79</v>
      </c>
      <c r="D61" s="237"/>
      <c r="E61" s="237"/>
      <c r="F61" s="133" t="s">
        <v>25</v>
      </c>
      <c r="G61" s="134"/>
      <c r="H61" s="134"/>
      <c r="I61" s="134">
        <f>'SO01 01 Pol'!G70+'SO01 02 Pol'!G430</f>
        <v>0</v>
      </c>
      <c r="J61" s="131" t="str">
        <f>IF(I73=0,"",I61/I73*100)</f>
        <v/>
      </c>
    </row>
    <row r="62" spans="1:10" ht="25.5" customHeight="1" x14ac:dyDescent="0.2">
      <c r="A62" s="123"/>
      <c r="B62" s="128" t="s">
        <v>80</v>
      </c>
      <c r="C62" s="236" t="s">
        <v>81</v>
      </c>
      <c r="D62" s="237"/>
      <c r="E62" s="237"/>
      <c r="F62" s="133" t="s">
        <v>25</v>
      </c>
      <c r="G62" s="134"/>
      <c r="H62" s="134"/>
      <c r="I62" s="134">
        <f>'SO01 02 Pol'!G529</f>
        <v>0</v>
      </c>
      <c r="J62" s="131" t="str">
        <f>IF(I73=0,"",I62/I73*100)</f>
        <v/>
      </c>
    </row>
    <row r="63" spans="1:10" ht="25.5" customHeight="1" x14ac:dyDescent="0.2">
      <c r="A63" s="123"/>
      <c r="B63" s="128" t="s">
        <v>82</v>
      </c>
      <c r="C63" s="236" t="s">
        <v>83</v>
      </c>
      <c r="D63" s="237"/>
      <c r="E63" s="237"/>
      <c r="F63" s="133" t="s">
        <v>25</v>
      </c>
      <c r="G63" s="134"/>
      <c r="H63" s="134"/>
      <c r="I63" s="134">
        <f>'SO01 01 Pol'!G92+'SO01 02 Pol'!G532</f>
        <v>0</v>
      </c>
      <c r="J63" s="131" t="str">
        <f>IF(I73=0,"",I63/I73*100)</f>
        <v/>
      </c>
    </row>
    <row r="64" spans="1:10" ht="25.5" customHeight="1" x14ac:dyDescent="0.2">
      <c r="A64" s="123"/>
      <c r="B64" s="128" t="s">
        <v>84</v>
      </c>
      <c r="C64" s="236" t="s">
        <v>85</v>
      </c>
      <c r="D64" s="237"/>
      <c r="E64" s="237"/>
      <c r="F64" s="133" t="s">
        <v>26</v>
      </c>
      <c r="G64" s="134"/>
      <c r="H64" s="134"/>
      <c r="I64" s="134">
        <f>'SO01 03 Pol'!G8</f>
        <v>0</v>
      </c>
      <c r="J64" s="131" t="str">
        <f>IF(I73=0,"",I64/I73*100)</f>
        <v/>
      </c>
    </row>
    <row r="65" spans="1:10" ht="25.5" customHeight="1" x14ac:dyDescent="0.2">
      <c r="A65" s="123"/>
      <c r="B65" s="128" t="s">
        <v>86</v>
      </c>
      <c r="C65" s="236" t="s">
        <v>87</v>
      </c>
      <c r="D65" s="237"/>
      <c r="E65" s="237"/>
      <c r="F65" s="133" t="s">
        <v>26</v>
      </c>
      <c r="G65" s="134"/>
      <c r="H65" s="134"/>
      <c r="I65" s="134">
        <f>'SO01 03 Pol'!G37</f>
        <v>0</v>
      </c>
      <c r="J65" s="131" t="str">
        <f>IF(I73=0,"",I65/I73*100)</f>
        <v/>
      </c>
    </row>
    <row r="66" spans="1:10" ht="25.5" customHeight="1" x14ac:dyDescent="0.2">
      <c r="A66" s="123"/>
      <c r="B66" s="128" t="s">
        <v>88</v>
      </c>
      <c r="C66" s="236" t="s">
        <v>89</v>
      </c>
      <c r="D66" s="237"/>
      <c r="E66" s="237"/>
      <c r="F66" s="133" t="s">
        <v>26</v>
      </c>
      <c r="G66" s="134"/>
      <c r="H66" s="134"/>
      <c r="I66" s="134">
        <f>'SO01 03 Pol'!G46</f>
        <v>0</v>
      </c>
      <c r="J66" s="131" t="str">
        <f>IF(I73=0,"",I66/I73*100)</f>
        <v/>
      </c>
    </row>
    <row r="67" spans="1:10" ht="25.5" customHeight="1" x14ac:dyDescent="0.2">
      <c r="A67" s="123"/>
      <c r="B67" s="128" t="s">
        <v>90</v>
      </c>
      <c r="C67" s="236" t="s">
        <v>91</v>
      </c>
      <c r="D67" s="237"/>
      <c r="E67" s="237"/>
      <c r="F67" s="133" t="s">
        <v>26</v>
      </c>
      <c r="G67" s="134"/>
      <c r="H67" s="134"/>
      <c r="I67" s="134">
        <f>'SO01 03 Pol'!G68</f>
        <v>0</v>
      </c>
      <c r="J67" s="131" t="str">
        <f>IF(I73=0,"",I67/I73*100)</f>
        <v/>
      </c>
    </row>
    <row r="68" spans="1:10" ht="25.5" customHeight="1" x14ac:dyDescent="0.2">
      <c r="A68" s="123"/>
      <c r="B68" s="128" t="s">
        <v>92</v>
      </c>
      <c r="C68" s="236" t="s">
        <v>93</v>
      </c>
      <c r="D68" s="237"/>
      <c r="E68" s="237"/>
      <c r="F68" s="133" t="s">
        <v>26</v>
      </c>
      <c r="G68" s="134"/>
      <c r="H68" s="134"/>
      <c r="I68" s="134">
        <f>'SO01 03 Pol'!G65</f>
        <v>0</v>
      </c>
      <c r="J68" s="131" t="str">
        <f>IF(I73=0,"",I68/I73*100)</f>
        <v/>
      </c>
    </row>
    <row r="69" spans="1:10" ht="25.5" customHeight="1" x14ac:dyDescent="0.2">
      <c r="A69" s="123"/>
      <c r="B69" s="128" t="s">
        <v>94</v>
      </c>
      <c r="C69" s="236" t="s">
        <v>95</v>
      </c>
      <c r="D69" s="237"/>
      <c r="E69" s="237"/>
      <c r="F69" s="133" t="s">
        <v>26</v>
      </c>
      <c r="G69" s="134"/>
      <c r="H69" s="134"/>
      <c r="I69" s="134">
        <f>'SO01 03 Pol'!G31</f>
        <v>0</v>
      </c>
      <c r="J69" s="131" t="str">
        <f>IF(I73=0,"",I69/I73*100)</f>
        <v/>
      </c>
    </row>
    <row r="70" spans="1:10" ht="25.5" customHeight="1" x14ac:dyDescent="0.2">
      <c r="A70" s="123"/>
      <c r="B70" s="128" t="s">
        <v>96</v>
      </c>
      <c r="C70" s="236" t="s">
        <v>97</v>
      </c>
      <c r="D70" s="237"/>
      <c r="E70" s="237"/>
      <c r="F70" s="133" t="s">
        <v>98</v>
      </c>
      <c r="G70" s="134"/>
      <c r="H70" s="134"/>
      <c r="I70" s="134">
        <f>'SO01 02 Pol'!G542</f>
        <v>0</v>
      </c>
      <c r="J70" s="131" t="str">
        <f>IF(I73=0,"",I70/I73*100)</f>
        <v/>
      </c>
    </row>
    <row r="71" spans="1:10" ht="25.5" customHeight="1" x14ac:dyDescent="0.2">
      <c r="A71" s="123"/>
      <c r="B71" s="128" t="s">
        <v>99</v>
      </c>
      <c r="C71" s="236" t="s">
        <v>27</v>
      </c>
      <c r="D71" s="237"/>
      <c r="E71" s="237"/>
      <c r="F71" s="133" t="s">
        <v>99</v>
      </c>
      <c r="G71" s="134"/>
      <c r="H71" s="134"/>
      <c r="I71" s="134">
        <f>'SO01 04 Pol'!G8</f>
        <v>0</v>
      </c>
      <c r="J71" s="131" t="str">
        <f>IF(I73=0,"",I71/I73*100)</f>
        <v/>
      </c>
    </row>
    <row r="72" spans="1:10" ht="25.5" customHeight="1" x14ac:dyDescent="0.2">
      <c r="A72" s="123"/>
      <c r="B72" s="128" t="s">
        <v>100</v>
      </c>
      <c r="C72" s="236" t="s">
        <v>28</v>
      </c>
      <c r="D72" s="237"/>
      <c r="E72" s="237"/>
      <c r="F72" s="133" t="s">
        <v>100</v>
      </c>
      <c r="G72" s="134"/>
      <c r="H72" s="134"/>
      <c r="I72" s="134">
        <f>'SO01 04 Pol'!G44</f>
        <v>0</v>
      </c>
      <c r="J72" s="131" t="str">
        <f>IF(I73=0,"",I72/I73*100)</f>
        <v/>
      </c>
    </row>
    <row r="73" spans="1:10" ht="25.5" customHeight="1" x14ac:dyDescent="0.2">
      <c r="A73" s="124"/>
      <c r="B73" s="129" t="s">
        <v>1</v>
      </c>
      <c r="C73" s="129"/>
      <c r="D73" s="130"/>
      <c r="E73" s="130"/>
      <c r="F73" s="135"/>
      <c r="G73" s="136"/>
      <c r="H73" s="136"/>
      <c r="I73" s="136">
        <f>SUM(I52:I72)</f>
        <v>0</v>
      </c>
      <c r="J73" s="132">
        <f>SUM(J52:J72)</f>
        <v>0</v>
      </c>
    </row>
    <row r="74" spans="1:10" x14ac:dyDescent="0.2">
      <c r="B74" s="260" t="s">
        <v>1023</v>
      </c>
      <c r="C74" s="261"/>
      <c r="D74" s="261"/>
      <c r="E74" s="261"/>
      <c r="F74" s="261"/>
      <c r="G74" s="261"/>
      <c r="H74" s="261"/>
      <c r="I74" s="261"/>
      <c r="J74" s="261"/>
    </row>
    <row r="75" spans="1:10" x14ac:dyDescent="0.2">
      <c r="B75" s="262"/>
      <c r="C75" s="262"/>
      <c r="D75" s="262"/>
      <c r="E75" s="262"/>
      <c r="F75" s="262"/>
      <c r="G75" s="262"/>
      <c r="H75" s="262"/>
      <c r="I75" s="262"/>
      <c r="J75" s="262"/>
    </row>
    <row r="76" spans="1:10" x14ac:dyDescent="0.2">
      <c r="B76" s="262"/>
      <c r="C76" s="262"/>
      <c r="D76" s="262"/>
      <c r="E76" s="262"/>
      <c r="F76" s="262"/>
      <c r="G76" s="262"/>
      <c r="H76" s="262"/>
      <c r="I76" s="262"/>
      <c r="J76" s="262"/>
    </row>
    <row r="77" spans="1:10" x14ac:dyDescent="0.2">
      <c r="B77" s="262"/>
      <c r="C77" s="262"/>
      <c r="D77" s="262"/>
      <c r="E77" s="262"/>
      <c r="F77" s="262"/>
      <c r="G77" s="262"/>
      <c r="H77" s="262"/>
      <c r="I77" s="262"/>
      <c r="J77" s="262"/>
    </row>
    <row r="78" spans="1:10" x14ac:dyDescent="0.2">
      <c r="B78" s="262"/>
      <c r="C78" s="262"/>
      <c r="D78" s="262"/>
      <c r="E78" s="262"/>
      <c r="F78" s="262"/>
      <c r="G78" s="262"/>
      <c r="H78" s="262"/>
      <c r="I78" s="262"/>
      <c r="J78" s="262"/>
    </row>
    <row r="79" spans="1:10" x14ac:dyDescent="0.2">
      <c r="B79" s="262"/>
      <c r="C79" s="262"/>
      <c r="D79" s="262"/>
      <c r="E79" s="262"/>
      <c r="F79" s="262"/>
      <c r="G79" s="262"/>
      <c r="H79" s="262"/>
      <c r="I79" s="262"/>
      <c r="J79" s="262"/>
    </row>
  </sheetData>
  <sheetProtection algorithmName="SHA-512" hashValue="2DwQs3eIhPpWpBee3viIBLKFessn96VgsmrXEqa0L9vn83QHfogofzqljLNy60nEfgUCotOZdEJOkIEe2Ord2Q==" saltValue="1Uor9CJ2vmYV6vSCaBEW1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74:J79"/>
    <mergeCell ref="C70:E70"/>
    <mergeCell ref="C71:E71"/>
    <mergeCell ref="C72:E72"/>
    <mergeCell ref="E2:J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4" t="s">
        <v>7</v>
      </c>
      <c r="B2" s="73"/>
      <c r="C2" s="245"/>
      <c r="D2" s="245"/>
      <c r="E2" s="245"/>
      <c r="F2" s="245"/>
      <c r="G2" s="246"/>
    </row>
    <row r="3" spans="1:7" ht="24.95" customHeight="1" x14ac:dyDescent="0.2">
      <c r="A3" s="74" t="s">
        <v>8</v>
      </c>
      <c r="B3" s="73"/>
      <c r="C3" s="245"/>
      <c r="D3" s="245"/>
      <c r="E3" s="245"/>
      <c r="F3" s="245"/>
      <c r="G3" s="246"/>
    </row>
    <row r="4" spans="1:7" ht="24.95" customHeight="1" x14ac:dyDescent="0.2">
      <c r="A4" s="74" t="s">
        <v>9</v>
      </c>
      <c r="B4" s="73"/>
      <c r="C4" s="245"/>
      <c r="D4" s="245"/>
      <c r="E4" s="245"/>
      <c r="F4" s="245"/>
      <c r="G4" s="246"/>
    </row>
    <row r="5" spans="1:7" x14ac:dyDescent="0.2">
      <c r="B5" s="6"/>
      <c r="C5" s="7"/>
      <c r="D5" s="8"/>
    </row>
  </sheetData>
  <sheetProtection algorithmName="SHA-512" hashValue="7LngYGrJQk4GSYuqtgC/UR+kclx/bEdG9HEkeVn/KHVsTACTpQePK2fLHzE4oTeTfwvyt9xx4OBzG8I+U7DILA==" saltValue="SXyqWZXGS7GZhYK0DEvsI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4143-07DF-4666-8402-788F151892B5}">
  <sheetPr>
    <outlinePr summaryBelow="0"/>
  </sheetPr>
  <dimension ref="A1:BH5000"/>
  <sheetViews>
    <sheetView workbookViewId="0">
      <pane ySplit="7" topLeftCell="A33" activePane="bottomLeft" state="frozen"/>
      <selection pane="bottomLeft" activeCell="C50" sqref="C50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101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139" t="s">
        <v>7</v>
      </c>
      <c r="B2" s="73" t="s">
        <v>43</v>
      </c>
      <c r="C2" s="250" t="s">
        <v>44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139" t="s">
        <v>8</v>
      </c>
      <c r="B3" s="73" t="s">
        <v>46</v>
      </c>
      <c r="C3" s="250" t="s">
        <v>47</v>
      </c>
      <c r="D3" s="251"/>
      <c r="E3" s="251"/>
      <c r="F3" s="251"/>
      <c r="G3" s="252"/>
      <c r="AC3" s="85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48</v>
      </c>
      <c r="C4" s="253" t="s">
        <v>49</v>
      </c>
      <c r="D4" s="254"/>
      <c r="E4" s="254"/>
      <c r="F4" s="254"/>
      <c r="G4" s="255"/>
      <c r="AG4" t="s">
        <v>105</v>
      </c>
    </row>
    <row r="5" spans="1:60" x14ac:dyDescent="0.2">
      <c r="D5" s="138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126</v>
      </c>
      <c r="B8" s="161" t="s">
        <v>68</v>
      </c>
      <c r="C8" s="181" t="s">
        <v>69</v>
      </c>
      <c r="D8" s="162"/>
      <c r="E8" s="163"/>
      <c r="F8" s="164"/>
      <c r="G8" s="164">
        <f>SUMIF(AG9:AG69,"&lt;&gt;NOR",G9:G69)</f>
        <v>0</v>
      </c>
      <c r="H8" s="164"/>
      <c r="I8" s="164">
        <f>SUM(I9:I69)</f>
        <v>0</v>
      </c>
      <c r="J8" s="164"/>
      <c r="K8" s="164">
        <f>SUM(K9:K69)</f>
        <v>0</v>
      </c>
      <c r="L8" s="164"/>
      <c r="M8" s="164">
        <f>SUM(M9:M69)</f>
        <v>0</v>
      </c>
      <c r="N8" s="164"/>
      <c r="O8" s="164">
        <f>SUM(O9:O69)</f>
        <v>0.24</v>
      </c>
      <c r="P8" s="164"/>
      <c r="Q8" s="164">
        <f>SUM(Q9:Q69)</f>
        <v>0.08</v>
      </c>
      <c r="R8" s="164"/>
      <c r="S8" s="164"/>
      <c r="T8" s="165"/>
      <c r="U8" s="159"/>
      <c r="V8" s="159">
        <f>SUM(V9:V69)</f>
        <v>23.22</v>
      </c>
      <c r="W8" s="159"/>
      <c r="AG8" t="s">
        <v>127</v>
      </c>
    </row>
    <row r="9" spans="1:60" outlineLevel="1" x14ac:dyDescent="0.2">
      <c r="A9" s="166">
        <v>1</v>
      </c>
      <c r="B9" s="167" t="s">
        <v>128</v>
      </c>
      <c r="C9" s="182" t="s">
        <v>129</v>
      </c>
      <c r="D9" s="168" t="s">
        <v>130</v>
      </c>
      <c r="E9" s="169">
        <v>10.200000000000001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71">
        <v>1.455E-2</v>
      </c>
      <c r="O9" s="171">
        <f>ROUND(E9*N9,2)</f>
        <v>0.15</v>
      </c>
      <c r="P9" s="171">
        <v>0</v>
      </c>
      <c r="Q9" s="171">
        <f>ROUND(E9*P9,2)</f>
        <v>0</v>
      </c>
      <c r="R9" s="171" t="s">
        <v>131</v>
      </c>
      <c r="S9" s="171" t="s">
        <v>132</v>
      </c>
      <c r="T9" s="172" t="s">
        <v>132</v>
      </c>
      <c r="U9" s="156">
        <v>0.78400000000000003</v>
      </c>
      <c r="V9" s="156">
        <f>ROUND(E9*U9,2)</f>
        <v>8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6" t="s">
        <v>134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136</v>
      </c>
      <c r="D11" s="248"/>
      <c r="E11" s="248"/>
      <c r="F11" s="248"/>
      <c r="G11" s="248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137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7" t="s">
        <v>138</v>
      </c>
      <c r="D12" s="248"/>
      <c r="E12" s="248"/>
      <c r="F12" s="248"/>
      <c r="G12" s="24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3" t="s">
        <v>139</v>
      </c>
      <c r="D13" s="157"/>
      <c r="E13" s="158">
        <v>10.200000000000001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140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141</v>
      </c>
      <c r="C14" s="182" t="s">
        <v>142</v>
      </c>
      <c r="D14" s="168" t="s">
        <v>130</v>
      </c>
      <c r="E14" s="169">
        <v>9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71">
        <v>2.5000000000000001E-4</v>
      </c>
      <c r="O14" s="171">
        <f>ROUND(E14*N14,2)</f>
        <v>0</v>
      </c>
      <c r="P14" s="171">
        <v>2.5400000000000002E-3</v>
      </c>
      <c r="Q14" s="171">
        <f>ROUND(E14*P14,2)</f>
        <v>0.02</v>
      </c>
      <c r="R14" s="171" t="s">
        <v>131</v>
      </c>
      <c r="S14" s="171" t="s">
        <v>132</v>
      </c>
      <c r="T14" s="172" t="s">
        <v>143</v>
      </c>
      <c r="U14" s="156">
        <v>3.0000000000000002E-2</v>
      </c>
      <c r="V14" s="156">
        <f>ROUND(E14*U14,2)</f>
        <v>0.27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3" t="s">
        <v>144</v>
      </c>
      <c r="D15" s="157"/>
      <c r="E15" s="158">
        <v>9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140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3</v>
      </c>
      <c r="B16" s="167" t="s">
        <v>145</v>
      </c>
      <c r="C16" s="182" t="s">
        <v>146</v>
      </c>
      <c r="D16" s="168" t="s">
        <v>130</v>
      </c>
      <c r="E16" s="169">
        <v>10.200000000000001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71">
        <v>2.5000000000000001E-4</v>
      </c>
      <c r="O16" s="171">
        <f>ROUND(E16*N16,2)</f>
        <v>0</v>
      </c>
      <c r="P16" s="171">
        <v>5.5300000000000002E-3</v>
      </c>
      <c r="Q16" s="171">
        <f>ROUND(E16*P16,2)</f>
        <v>0.06</v>
      </c>
      <c r="R16" s="171" t="s">
        <v>131</v>
      </c>
      <c r="S16" s="171" t="s">
        <v>132</v>
      </c>
      <c r="T16" s="172" t="s">
        <v>143</v>
      </c>
      <c r="U16" s="156">
        <v>4.8000000000000001E-2</v>
      </c>
      <c r="V16" s="156">
        <f>ROUND(E16*U16,2)</f>
        <v>0.49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3" t="s">
        <v>139</v>
      </c>
      <c r="D17" s="157"/>
      <c r="E17" s="158">
        <v>10.200000000000001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4</v>
      </c>
      <c r="B18" s="167" t="s">
        <v>147</v>
      </c>
      <c r="C18" s="182" t="s">
        <v>148</v>
      </c>
      <c r="D18" s="168" t="s">
        <v>130</v>
      </c>
      <c r="E18" s="169">
        <v>10.200000000000001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15</v>
      </c>
      <c r="M18" s="171">
        <f>G18*(1+L18/100)</f>
        <v>0</v>
      </c>
      <c r="N18" s="171">
        <v>7.3700000000000007E-3</v>
      </c>
      <c r="O18" s="171">
        <f>ROUND(E18*N18,2)</f>
        <v>0.08</v>
      </c>
      <c r="P18" s="171">
        <v>0</v>
      </c>
      <c r="Q18" s="171">
        <f>ROUND(E18*P18,2)</f>
        <v>0</v>
      </c>
      <c r="R18" s="171" t="s">
        <v>131</v>
      </c>
      <c r="S18" s="171" t="s">
        <v>132</v>
      </c>
      <c r="T18" s="172" t="s">
        <v>132</v>
      </c>
      <c r="U18" s="156">
        <v>0.47600000000000003</v>
      </c>
      <c r="V18" s="156">
        <f>ROUND(E18*U18,2)</f>
        <v>4.8600000000000003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133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3" t="s">
        <v>139</v>
      </c>
      <c r="D19" s="157"/>
      <c r="E19" s="158">
        <v>10.200000000000001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140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149</v>
      </c>
      <c r="C20" s="184" t="s">
        <v>150</v>
      </c>
      <c r="D20" s="175" t="s">
        <v>151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2.9500000000000004E-3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131</v>
      </c>
      <c r="S20" s="178" t="s">
        <v>132</v>
      </c>
      <c r="T20" s="179" t="s">
        <v>132</v>
      </c>
      <c r="U20" s="156">
        <v>1.6640000000000001</v>
      </c>
      <c r="V20" s="156">
        <f>ROUND(E20*U20,2)</f>
        <v>1.66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133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6</v>
      </c>
      <c r="B21" s="167" t="s">
        <v>152</v>
      </c>
      <c r="C21" s="182" t="s">
        <v>153</v>
      </c>
      <c r="D21" s="168" t="s">
        <v>151</v>
      </c>
      <c r="E21" s="169">
        <v>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131</v>
      </c>
      <c r="S21" s="171" t="s">
        <v>132</v>
      </c>
      <c r="T21" s="172" t="s">
        <v>132</v>
      </c>
      <c r="U21" s="156">
        <v>6.4000000000000001E-2</v>
      </c>
      <c r="V21" s="156">
        <f>ROUND(E21*U21,2)</f>
        <v>0.26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133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8" t="s">
        <v>154</v>
      </c>
      <c r="D22" s="259"/>
      <c r="E22" s="259"/>
      <c r="F22" s="259"/>
      <c r="G22" s="25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7" t="s">
        <v>155</v>
      </c>
      <c r="D23" s="248"/>
      <c r="E23" s="248"/>
      <c r="F23" s="248"/>
      <c r="G23" s="24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7" t="s">
        <v>156</v>
      </c>
      <c r="D24" s="248"/>
      <c r="E24" s="248"/>
      <c r="F24" s="248"/>
      <c r="G24" s="24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3" t="s">
        <v>157</v>
      </c>
      <c r="D25" s="157"/>
      <c r="E25" s="158">
        <v>4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140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7</v>
      </c>
      <c r="B26" s="167" t="s">
        <v>158</v>
      </c>
      <c r="C26" s="182" t="s">
        <v>159</v>
      </c>
      <c r="D26" s="168" t="s">
        <v>130</v>
      </c>
      <c r="E26" s="169">
        <v>26.200000000000003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15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 t="s">
        <v>131</v>
      </c>
      <c r="S26" s="171" t="s">
        <v>132</v>
      </c>
      <c r="T26" s="172" t="s">
        <v>132</v>
      </c>
      <c r="U26" s="156">
        <v>6.2000000000000006E-2</v>
      </c>
      <c r="V26" s="156">
        <f>ROUND(E26*U26,2)</f>
        <v>1.62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8" t="s">
        <v>160</v>
      </c>
      <c r="D27" s="259"/>
      <c r="E27" s="259"/>
      <c r="F27" s="259"/>
      <c r="G27" s="25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161</v>
      </c>
      <c r="D28" s="157"/>
      <c r="E28" s="158">
        <v>26.200000000000003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8</v>
      </c>
      <c r="B29" s="167" t="s">
        <v>162</v>
      </c>
      <c r="C29" s="182" t="s">
        <v>163</v>
      </c>
      <c r="D29" s="168" t="s">
        <v>151</v>
      </c>
      <c r="E29" s="169">
        <v>4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15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131</v>
      </c>
      <c r="S29" s="171" t="s">
        <v>132</v>
      </c>
      <c r="T29" s="172" t="s">
        <v>132</v>
      </c>
      <c r="U29" s="156">
        <v>0.48200000000000004</v>
      </c>
      <c r="V29" s="156">
        <f>ROUND(E29*U29,2)</f>
        <v>1.93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8" t="s">
        <v>160</v>
      </c>
      <c r="D30" s="259"/>
      <c r="E30" s="259"/>
      <c r="F30" s="259"/>
      <c r="G30" s="25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157</v>
      </c>
      <c r="D31" s="157"/>
      <c r="E31" s="158">
        <v>4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140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9</v>
      </c>
      <c r="B32" s="167" t="s">
        <v>164</v>
      </c>
      <c r="C32" s="182" t="s">
        <v>165</v>
      </c>
      <c r="D32" s="168" t="s">
        <v>151</v>
      </c>
      <c r="E32" s="169">
        <v>3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71">
        <v>2.0000000000000001E-4</v>
      </c>
      <c r="O32" s="171">
        <f>ROUND(E32*N32,2)</f>
        <v>0</v>
      </c>
      <c r="P32" s="171">
        <v>0</v>
      </c>
      <c r="Q32" s="171">
        <f>ROUND(E32*P32,2)</f>
        <v>0</v>
      </c>
      <c r="R32" s="171" t="s">
        <v>131</v>
      </c>
      <c r="S32" s="171" t="s">
        <v>132</v>
      </c>
      <c r="T32" s="172" t="s">
        <v>132</v>
      </c>
      <c r="U32" s="156">
        <v>0.14500000000000002</v>
      </c>
      <c r="V32" s="156">
        <f>ROUND(E32*U32,2)</f>
        <v>0.44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133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8" t="s">
        <v>166</v>
      </c>
      <c r="D33" s="259"/>
      <c r="E33" s="259"/>
      <c r="F33" s="259"/>
      <c r="G33" s="25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10</v>
      </c>
      <c r="B34" s="167" t="s">
        <v>167</v>
      </c>
      <c r="C34" s="182" t="s">
        <v>168</v>
      </c>
      <c r="D34" s="168" t="s">
        <v>151</v>
      </c>
      <c r="E34" s="169">
        <v>3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15</v>
      </c>
      <c r="M34" s="171">
        <f>G34*(1+L34/100)</f>
        <v>0</v>
      </c>
      <c r="N34" s="171">
        <v>3.8000000000000002E-4</v>
      </c>
      <c r="O34" s="171">
        <f>ROUND(E34*N34,2)</f>
        <v>0</v>
      </c>
      <c r="P34" s="171">
        <v>0</v>
      </c>
      <c r="Q34" s="171">
        <f>ROUND(E34*P34,2)</f>
        <v>0</v>
      </c>
      <c r="R34" s="171" t="s">
        <v>131</v>
      </c>
      <c r="S34" s="171" t="s">
        <v>132</v>
      </c>
      <c r="T34" s="172" t="s">
        <v>132</v>
      </c>
      <c r="U34" s="156">
        <v>0.20600000000000002</v>
      </c>
      <c r="V34" s="156">
        <f>ROUND(E34*U34,2)</f>
        <v>0.62</v>
      </c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133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169</v>
      </c>
      <c r="D35" s="157"/>
      <c r="E35" s="158">
        <v>3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11</v>
      </c>
      <c r="B36" s="167" t="s">
        <v>170</v>
      </c>
      <c r="C36" s="182" t="s">
        <v>171</v>
      </c>
      <c r="D36" s="168" t="s">
        <v>151</v>
      </c>
      <c r="E36" s="169">
        <v>3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15</v>
      </c>
      <c r="M36" s="171">
        <f>G36*(1+L36/100)</f>
        <v>0</v>
      </c>
      <c r="N36" s="171">
        <v>8.9000000000000006E-4</v>
      </c>
      <c r="O36" s="171">
        <f>ROUND(E36*N36,2)</f>
        <v>0</v>
      </c>
      <c r="P36" s="171">
        <v>0</v>
      </c>
      <c r="Q36" s="171">
        <f>ROUND(E36*P36,2)</f>
        <v>0</v>
      </c>
      <c r="R36" s="171" t="s">
        <v>131</v>
      </c>
      <c r="S36" s="171" t="s">
        <v>132</v>
      </c>
      <c r="T36" s="172" t="s">
        <v>132</v>
      </c>
      <c r="U36" s="156">
        <v>0.26900000000000002</v>
      </c>
      <c r="V36" s="156">
        <f>ROUND(E36*U36,2)</f>
        <v>0.81</v>
      </c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133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3" t="s">
        <v>169</v>
      </c>
      <c r="D37" s="157"/>
      <c r="E37" s="158">
        <v>3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12</v>
      </c>
      <c r="B38" s="167" t="s">
        <v>172</v>
      </c>
      <c r="C38" s="182" t="s">
        <v>173</v>
      </c>
      <c r="D38" s="168" t="s">
        <v>151</v>
      </c>
      <c r="E38" s="169">
        <v>3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15</v>
      </c>
      <c r="M38" s="171">
        <f>G38*(1+L38/100)</f>
        <v>0</v>
      </c>
      <c r="N38" s="171">
        <v>2.4000000000000001E-4</v>
      </c>
      <c r="O38" s="171">
        <f>ROUND(E38*N38,2)</f>
        <v>0</v>
      </c>
      <c r="P38" s="171">
        <v>0</v>
      </c>
      <c r="Q38" s="171">
        <f>ROUND(E38*P38,2)</f>
        <v>0</v>
      </c>
      <c r="R38" s="171" t="s">
        <v>131</v>
      </c>
      <c r="S38" s="171" t="s">
        <v>132</v>
      </c>
      <c r="T38" s="172" t="s">
        <v>132</v>
      </c>
      <c r="U38" s="156">
        <v>0.16600000000000001</v>
      </c>
      <c r="V38" s="156">
        <f>ROUND(E38*U38,2)</f>
        <v>0.5</v>
      </c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8" t="s">
        <v>166</v>
      </c>
      <c r="D39" s="259"/>
      <c r="E39" s="259"/>
      <c r="F39" s="259"/>
      <c r="G39" s="25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13</v>
      </c>
      <c r="B40" s="167" t="s">
        <v>174</v>
      </c>
      <c r="C40" s="182" t="s">
        <v>175</v>
      </c>
      <c r="D40" s="168" t="s">
        <v>176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15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177</v>
      </c>
      <c r="T40" s="172" t="s">
        <v>143</v>
      </c>
      <c r="U40" s="156">
        <v>0</v>
      </c>
      <c r="V40" s="156">
        <f>ROUND(E40*U40,2)</f>
        <v>0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133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8" t="s">
        <v>166</v>
      </c>
      <c r="D41" s="259"/>
      <c r="E41" s="259"/>
      <c r="F41" s="259"/>
      <c r="G41" s="25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14</v>
      </c>
      <c r="B42" s="167" t="s">
        <v>178</v>
      </c>
      <c r="C42" s="182" t="s">
        <v>179</v>
      </c>
      <c r="D42" s="168" t="s">
        <v>176</v>
      </c>
      <c r="E42" s="169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15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177</v>
      </c>
      <c r="T42" s="172" t="s">
        <v>143</v>
      </c>
      <c r="U42" s="156">
        <v>0</v>
      </c>
      <c r="V42" s="156">
        <f>ROUND(E42*U42,2)</f>
        <v>0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133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8" t="s">
        <v>160</v>
      </c>
      <c r="D43" s="259"/>
      <c r="E43" s="259"/>
      <c r="F43" s="259"/>
      <c r="G43" s="25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15</v>
      </c>
      <c r="B44" s="167" t="s">
        <v>180</v>
      </c>
      <c r="C44" s="182" t="s">
        <v>181</v>
      </c>
      <c r="D44" s="168" t="s">
        <v>176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15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177</v>
      </c>
      <c r="T44" s="172" t="s">
        <v>143</v>
      </c>
      <c r="U44" s="156">
        <v>0</v>
      </c>
      <c r="V44" s="156">
        <f>ROUND(E44*U44,2)</f>
        <v>0</v>
      </c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133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8" t="s">
        <v>166</v>
      </c>
      <c r="D45" s="259"/>
      <c r="E45" s="259"/>
      <c r="F45" s="259"/>
      <c r="G45" s="25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16</v>
      </c>
      <c r="B46" s="167" t="s">
        <v>182</v>
      </c>
      <c r="C46" s="182" t="s">
        <v>183</v>
      </c>
      <c r="D46" s="168" t="s">
        <v>176</v>
      </c>
      <c r="E46" s="169">
        <v>1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15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177</v>
      </c>
      <c r="T46" s="172" t="s">
        <v>143</v>
      </c>
      <c r="U46" s="156">
        <v>0</v>
      </c>
      <c r="V46" s="156">
        <f>ROUND(E46*U46,2)</f>
        <v>0</v>
      </c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8" t="s">
        <v>166</v>
      </c>
      <c r="D47" s="259"/>
      <c r="E47" s="259"/>
      <c r="F47" s="259"/>
      <c r="G47" s="25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17</v>
      </c>
      <c r="B48" s="167" t="s">
        <v>184</v>
      </c>
      <c r="C48" s="182" t="s">
        <v>185</v>
      </c>
      <c r="D48" s="168" t="s">
        <v>176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15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177</v>
      </c>
      <c r="T48" s="172" t="s">
        <v>143</v>
      </c>
      <c r="U48" s="156">
        <v>0</v>
      </c>
      <c r="V48" s="156">
        <f>ROUND(E48*U48,2)</f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133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8" t="s">
        <v>160</v>
      </c>
      <c r="D49" s="259"/>
      <c r="E49" s="259"/>
      <c r="F49" s="259"/>
      <c r="G49" s="25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18</v>
      </c>
      <c r="B50" s="167" t="s">
        <v>186</v>
      </c>
      <c r="C50" s="182" t="s">
        <v>187</v>
      </c>
      <c r="D50" s="168" t="s">
        <v>151</v>
      </c>
      <c r="E50" s="169">
        <v>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71">
        <v>5.0000000000000001E-3</v>
      </c>
      <c r="O50" s="171">
        <f>ROUND(E50*N50,2)</f>
        <v>0.01</v>
      </c>
      <c r="P50" s="171">
        <v>0</v>
      </c>
      <c r="Q50" s="171">
        <f>ROUND(E50*P50,2)</f>
        <v>0</v>
      </c>
      <c r="R50" s="171"/>
      <c r="S50" s="171" t="s">
        <v>177</v>
      </c>
      <c r="T50" s="172" t="s">
        <v>143</v>
      </c>
      <c r="U50" s="156">
        <v>0</v>
      </c>
      <c r="V50" s="156">
        <f>ROUND(E50*U50,2)</f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133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8" t="s">
        <v>188</v>
      </c>
      <c r="D51" s="259"/>
      <c r="E51" s="259"/>
      <c r="F51" s="259"/>
      <c r="G51" s="259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19</v>
      </c>
      <c r="B52" s="167" t="s">
        <v>189</v>
      </c>
      <c r="C52" s="182" t="s">
        <v>1024</v>
      </c>
      <c r="D52" s="168" t="s">
        <v>151</v>
      </c>
      <c r="E52" s="169">
        <v>3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71">
        <v>5.6000000000000006E-4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177</v>
      </c>
      <c r="T52" s="172" t="s">
        <v>132</v>
      </c>
      <c r="U52" s="156">
        <v>0.26900000000000002</v>
      </c>
      <c r="V52" s="156">
        <f>ROUND(E52*U52,2)</f>
        <v>0.81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3" t="s">
        <v>169</v>
      </c>
      <c r="D53" s="157"/>
      <c r="E53" s="158">
        <v>3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6">
        <v>20</v>
      </c>
      <c r="B54" s="167" t="s">
        <v>190</v>
      </c>
      <c r="C54" s="182" t="s">
        <v>191</v>
      </c>
      <c r="D54" s="168" t="s">
        <v>151</v>
      </c>
      <c r="E54" s="169">
        <v>6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15</v>
      </c>
      <c r="M54" s="171">
        <f>G54*(1+L54/100)</f>
        <v>0</v>
      </c>
      <c r="N54" s="171">
        <v>1.5000000000000001E-4</v>
      </c>
      <c r="O54" s="171">
        <f>ROUND(E54*N54,2)</f>
        <v>0</v>
      </c>
      <c r="P54" s="171">
        <v>0</v>
      </c>
      <c r="Q54" s="171">
        <f>ROUND(E54*P54,2)</f>
        <v>0</v>
      </c>
      <c r="R54" s="171" t="s">
        <v>192</v>
      </c>
      <c r="S54" s="171" t="s">
        <v>132</v>
      </c>
      <c r="T54" s="172" t="s">
        <v>132</v>
      </c>
      <c r="U54" s="156">
        <v>0</v>
      </c>
      <c r="V54" s="156">
        <f>ROUND(E54*U54,2)</f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193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3" t="s">
        <v>194</v>
      </c>
      <c r="D55" s="157"/>
      <c r="E55" s="158">
        <v>6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21</v>
      </c>
      <c r="B56" s="167" t="s">
        <v>195</v>
      </c>
      <c r="C56" s="182" t="s">
        <v>196</v>
      </c>
      <c r="D56" s="168" t="s">
        <v>151</v>
      </c>
      <c r="E56" s="169">
        <v>12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15</v>
      </c>
      <c r="M56" s="171">
        <f>G56*(1+L56/100)</f>
        <v>0</v>
      </c>
      <c r="N56" s="171">
        <v>2.6000000000000003E-4</v>
      </c>
      <c r="O56" s="171">
        <f>ROUND(E56*N56,2)</f>
        <v>0</v>
      </c>
      <c r="P56" s="171">
        <v>0</v>
      </c>
      <c r="Q56" s="171">
        <f>ROUND(E56*P56,2)</f>
        <v>0</v>
      </c>
      <c r="R56" s="171" t="s">
        <v>192</v>
      </c>
      <c r="S56" s="171" t="s">
        <v>132</v>
      </c>
      <c r="T56" s="172" t="s">
        <v>132</v>
      </c>
      <c r="U56" s="156">
        <v>0</v>
      </c>
      <c r="V56" s="156">
        <f>ROUND(E56*U56,2)</f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193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3" t="s">
        <v>197</v>
      </c>
      <c r="D57" s="157"/>
      <c r="E57" s="158">
        <v>12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6">
        <v>22</v>
      </c>
      <c r="B58" s="167" t="s">
        <v>198</v>
      </c>
      <c r="C58" s="182" t="s">
        <v>199</v>
      </c>
      <c r="D58" s="168" t="s">
        <v>151</v>
      </c>
      <c r="E58" s="169">
        <v>3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15</v>
      </c>
      <c r="M58" s="171">
        <f>G58*(1+L58/100)</f>
        <v>0</v>
      </c>
      <c r="N58" s="171">
        <v>5.0000000000000001E-4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177</v>
      </c>
      <c r="T58" s="172" t="s">
        <v>143</v>
      </c>
      <c r="U58" s="156">
        <v>0</v>
      </c>
      <c r="V58" s="156">
        <f>ROUND(E58*U58,2)</f>
        <v>0</v>
      </c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193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8" t="s">
        <v>200</v>
      </c>
      <c r="D59" s="259"/>
      <c r="E59" s="259"/>
      <c r="F59" s="259"/>
      <c r="G59" s="25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23</v>
      </c>
      <c r="B60" s="167" t="s">
        <v>201</v>
      </c>
      <c r="C60" s="182" t="s">
        <v>202</v>
      </c>
      <c r="D60" s="168" t="s">
        <v>203</v>
      </c>
      <c r="E60" s="169">
        <v>0.37299000000000004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15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 t="s">
        <v>131</v>
      </c>
      <c r="S60" s="171" t="s">
        <v>132</v>
      </c>
      <c r="T60" s="172" t="s">
        <v>132</v>
      </c>
      <c r="U60" s="156">
        <v>1.3330000000000002</v>
      </c>
      <c r="V60" s="156">
        <f>ROUND(E60*U60,2)</f>
        <v>0.5</v>
      </c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204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6" t="s">
        <v>205</v>
      </c>
      <c r="D61" s="257"/>
      <c r="E61" s="257"/>
      <c r="F61" s="257"/>
      <c r="G61" s="257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135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3" t="s">
        <v>206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140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207</v>
      </c>
      <c r="D63" s="157"/>
      <c r="E63" s="158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3" t="s">
        <v>208</v>
      </c>
      <c r="D64" s="157"/>
      <c r="E64" s="158">
        <v>0.37299000000000004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3.75" outlineLevel="1" x14ac:dyDescent="0.2">
      <c r="A65" s="166">
        <v>24</v>
      </c>
      <c r="B65" s="167" t="s">
        <v>209</v>
      </c>
      <c r="C65" s="182" t="s">
        <v>210</v>
      </c>
      <c r="D65" s="168" t="s">
        <v>203</v>
      </c>
      <c r="E65" s="169">
        <v>0.37299000000000004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1" t="s">
        <v>131</v>
      </c>
      <c r="S65" s="171" t="s">
        <v>132</v>
      </c>
      <c r="T65" s="172" t="s">
        <v>132</v>
      </c>
      <c r="U65" s="156">
        <v>1.2130000000000001</v>
      </c>
      <c r="V65" s="156">
        <f>ROUND(E65*U65,2)</f>
        <v>0.45</v>
      </c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204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6" t="s">
        <v>205</v>
      </c>
      <c r="D66" s="257"/>
      <c r="E66" s="257"/>
      <c r="F66" s="257"/>
      <c r="G66" s="257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135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3" t="s">
        <v>206</v>
      </c>
      <c r="D67" s="157"/>
      <c r="E67" s="158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140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3" t="s">
        <v>207</v>
      </c>
      <c r="D68" s="157"/>
      <c r="E68" s="158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140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3" t="s">
        <v>208</v>
      </c>
      <c r="D69" s="157"/>
      <c r="E69" s="158">
        <v>0.37299000000000004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0" t="s">
        <v>126</v>
      </c>
      <c r="B70" s="161" t="s">
        <v>78</v>
      </c>
      <c r="C70" s="181" t="s">
        <v>79</v>
      </c>
      <c r="D70" s="162"/>
      <c r="E70" s="163"/>
      <c r="F70" s="164"/>
      <c r="G70" s="164">
        <f>SUMIF(AG71:AG91,"&lt;&gt;NOR",G71:G91)</f>
        <v>0</v>
      </c>
      <c r="H70" s="164"/>
      <c r="I70" s="164">
        <f>SUM(I71:I91)</f>
        <v>0</v>
      </c>
      <c r="J70" s="164"/>
      <c r="K70" s="164">
        <f>SUM(K71:K91)</f>
        <v>0</v>
      </c>
      <c r="L70" s="164"/>
      <c r="M70" s="164">
        <f>SUM(M71:M91)</f>
        <v>0</v>
      </c>
      <c r="N70" s="164"/>
      <c r="O70" s="164">
        <f>SUM(O71:O91)</f>
        <v>0</v>
      </c>
      <c r="P70" s="164"/>
      <c r="Q70" s="164">
        <f>SUM(Q71:Q91)</f>
        <v>0</v>
      </c>
      <c r="R70" s="164"/>
      <c r="S70" s="164"/>
      <c r="T70" s="165"/>
      <c r="U70" s="159"/>
      <c r="V70" s="159">
        <f>SUM(V71:V91)</f>
        <v>3.7999999999999994</v>
      </c>
      <c r="W70" s="159"/>
      <c r="AG70" t="s">
        <v>127</v>
      </c>
    </row>
    <row r="71" spans="1:60" ht="22.5" outlineLevel="1" x14ac:dyDescent="0.2">
      <c r="A71" s="166">
        <v>25</v>
      </c>
      <c r="B71" s="167" t="s">
        <v>211</v>
      </c>
      <c r="C71" s="182" t="s">
        <v>212</v>
      </c>
      <c r="D71" s="168" t="s">
        <v>151</v>
      </c>
      <c r="E71" s="169">
        <v>12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15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213</v>
      </c>
      <c r="S71" s="171" t="s">
        <v>132</v>
      </c>
      <c r="T71" s="172" t="s">
        <v>132</v>
      </c>
      <c r="U71" s="156">
        <v>0.12400000000000001</v>
      </c>
      <c r="V71" s="156">
        <f>ROUND(E71*U71,2)</f>
        <v>1.49</v>
      </c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133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3" t="s">
        <v>214</v>
      </c>
      <c r="D72" s="157"/>
      <c r="E72" s="158">
        <v>6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140</v>
      </c>
      <c r="AH72" s="147">
        <v>5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215</v>
      </c>
      <c r="D73" s="157"/>
      <c r="E73" s="158">
        <v>6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140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26</v>
      </c>
      <c r="B74" s="167" t="s">
        <v>216</v>
      </c>
      <c r="C74" s="182" t="s">
        <v>217</v>
      </c>
      <c r="D74" s="168" t="s">
        <v>151</v>
      </c>
      <c r="E74" s="169">
        <v>12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15</v>
      </c>
      <c r="M74" s="171">
        <f>G74*(1+L74/100)</f>
        <v>0</v>
      </c>
      <c r="N74" s="171">
        <v>1.1E-4</v>
      </c>
      <c r="O74" s="171">
        <f>ROUND(E74*N74,2)</f>
        <v>0</v>
      </c>
      <c r="P74" s="171">
        <v>0</v>
      </c>
      <c r="Q74" s="171">
        <f>ROUND(E74*P74,2)</f>
        <v>0</v>
      </c>
      <c r="R74" s="171" t="s">
        <v>213</v>
      </c>
      <c r="S74" s="171" t="s">
        <v>132</v>
      </c>
      <c r="T74" s="172" t="s">
        <v>132</v>
      </c>
      <c r="U74" s="156">
        <v>8.2000000000000003E-2</v>
      </c>
      <c r="V74" s="156">
        <f>ROUND(E74*U74,2)</f>
        <v>0.98</v>
      </c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133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8" t="s">
        <v>166</v>
      </c>
      <c r="D75" s="259"/>
      <c r="E75" s="259"/>
      <c r="F75" s="259"/>
      <c r="G75" s="259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3" t="s">
        <v>218</v>
      </c>
      <c r="D76" s="157"/>
      <c r="E76" s="158">
        <v>6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140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3" t="s">
        <v>219</v>
      </c>
      <c r="D77" s="157"/>
      <c r="E77" s="158">
        <v>6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140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66">
        <v>27</v>
      </c>
      <c r="B78" s="167" t="s">
        <v>220</v>
      </c>
      <c r="C78" s="182" t="s">
        <v>221</v>
      </c>
      <c r="D78" s="168" t="s">
        <v>151</v>
      </c>
      <c r="E78" s="169">
        <v>6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15</v>
      </c>
      <c r="M78" s="171">
        <f>G78*(1+L78/100)</f>
        <v>0</v>
      </c>
      <c r="N78" s="171">
        <v>1.8000000000000001E-4</v>
      </c>
      <c r="O78" s="171">
        <f>ROUND(E78*N78,2)</f>
        <v>0</v>
      </c>
      <c r="P78" s="171">
        <v>0</v>
      </c>
      <c r="Q78" s="171">
        <f>ROUND(E78*P78,2)</f>
        <v>0</v>
      </c>
      <c r="R78" s="171" t="s">
        <v>213</v>
      </c>
      <c r="S78" s="171" t="s">
        <v>132</v>
      </c>
      <c r="T78" s="172" t="s">
        <v>132</v>
      </c>
      <c r="U78" s="156">
        <v>9.3000000000000013E-2</v>
      </c>
      <c r="V78" s="156">
        <f>ROUND(E78*U78,2)</f>
        <v>0.56000000000000005</v>
      </c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222</v>
      </c>
      <c r="D79" s="157"/>
      <c r="E79" s="158">
        <v>6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140</v>
      </c>
      <c r="AH79" s="147">
        <v>5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6">
        <v>28</v>
      </c>
      <c r="B80" s="167" t="s">
        <v>223</v>
      </c>
      <c r="C80" s="182" t="s">
        <v>224</v>
      </c>
      <c r="D80" s="168" t="s">
        <v>151</v>
      </c>
      <c r="E80" s="169">
        <v>3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15</v>
      </c>
      <c r="M80" s="171">
        <f>G80*(1+L80/100)</f>
        <v>0</v>
      </c>
      <c r="N80" s="171">
        <v>5.1000000000000004E-4</v>
      </c>
      <c r="O80" s="171">
        <f>ROUND(E80*N80,2)</f>
        <v>0</v>
      </c>
      <c r="P80" s="171">
        <v>0</v>
      </c>
      <c r="Q80" s="171">
        <f>ROUND(E80*P80,2)</f>
        <v>0</v>
      </c>
      <c r="R80" s="171" t="s">
        <v>213</v>
      </c>
      <c r="S80" s="171" t="s">
        <v>132</v>
      </c>
      <c r="T80" s="172" t="s">
        <v>132</v>
      </c>
      <c r="U80" s="156">
        <v>0.251</v>
      </c>
      <c r="V80" s="156">
        <f>ROUND(E80*U80,2)</f>
        <v>0.75</v>
      </c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8" t="s">
        <v>166</v>
      </c>
      <c r="D81" s="259"/>
      <c r="E81" s="259"/>
      <c r="F81" s="259"/>
      <c r="G81" s="259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3" t="s">
        <v>225</v>
      </c>
      <c r="D82" s="157"/>
      <c r="E82" s="158">
        <v>3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140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29</v>
      </c>
      <c r="B83" s="174" t="s">
        <v>226</v>
      </c>
      <c r="C83" s="184" t="s">
        <v>227</v>
      </c>
      <c r="D83" s="175" t="s">
        <v>151</v>
      </c>
      <c r="E83" s="176">
        <v>3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8">
        <v>5.0000000000000001E-4</v>
      </c>
      <c r="O83" s="178">
        <f>ROUND(E83*N83,2)</f>
        <v>0</v>
      </c>
      <c r="P83" s="178">
        <v>0</v>
      </c>
      <c r="Q83" s="178">
        <f>ROUND(E83*P83,2)</f>
        <v>0</v>
      </c>
      <c r="R83" s="178"/>
      <c r="S83" s="178" t="s">
        <v>177</v>
      </c>
      <c r="T83" s="179" t="s">
        <v>143</v>
      </c>
      <c r="U83" s="156">
        <v>0</v>
      </c>
      <c r="V83" s="156">
        <f>ROUND(E83*U83,2)</f>
        <v>0</v>
      </c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30</v>
      </c>
      <c r="B84" s="167" t="s">
        <v>228</v>
      </c>
      <c r="C84" s="182" t="s">
        <v>229</v>
      </c>
      <c r="D84" s="168" t="s">
        <v>203</v>
      </c>
      <c r="E84" s="169">
        <v>5.4300000000000008E-3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15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 t="s">
        <v>213</v>
      </c>
      <c r="S84" s="171" t="s">
        <v>132</v>
      </c>
      <c r="T84" s="172" t="s">
        <v>132</v>
      </c>
      <c r="U84" s="156">
        <v>2.5750000000000002</v>
      </c>
      <c r="V84" s="156">
        <f>ROUND(E84*U84,2)</f>
        <v>0.01</v>
      </c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204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3" t="s">
        <v>206</v>
      </c>
      <c r="D85" s="157"/>
      <c r="E85" s="158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3" t="s">
        <v>230</v>
      </c>
      <c r="D86" s="157"/>
      <c r="E86" s="158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140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3" t="s">
        <v>231</v>
      </c>
      <c r="D87" s="157"/>
      <c r="E87" s="158">
        <v>5.4300000000000008E-3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66">
        <v>31</v>
      </c>
      <c r="B88" s="167" t="s">
        <v>232</v>
      </c>
      <c r="C88" s="182" t="s">
        <v>233</v>
      </c>
      <c r="D88" s="168" t="s">
        <v>203</v>
      </c>
      <c r="E88" s="169">
        <v>5.4300000000000008E-3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15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 t="s">
        <v>213</v>
      </c>
      <c r="S88" s="171" t="s">
        <v>132</v>
      </c>
      <c r="T88" s="172" t="s">
        <v>132</v>
      </c>
      <c r="U88" s="156">
        <v>1.3550000000000002</v>
      </c>
      <c r="V88" s="156">
        <f>ROUND(E88*U88,2)</f>
        <v>0.01</v>
      </c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204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3" t="s">
        <v>206</v>
      </c>
      <c r="D89" s="157"/>
      <c r="E89" s="158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3" t="s">
        <v>230</v>
      </c>
      <c r="D90" s="157"/>
      <c r="E90" s="158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140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3" t="s">
        <v>231</v>
      </c>
      <c r="D91" s="157"/>
      <c r="E91" s="158">
        <v>5.4300000000000008E-3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0" t="s">
        <v>126</v>
      </c>
      <c r="B92" s="161" t="s">
        <v>82</v>
      </c>
      <c r="C92" s="181" t="s">
        <v>83</v>
      </c>
      <c r="D92" s="162"/>
      <c r="E92" s="163"/>
      <c r="F92" s="164"/>
      <c r="G92" s="164">
        <f>SUMIF(AG93:AG95,"&lt;&gt;NOR",G93:G95)</f>
        <v>0</v>
      </c>
      <c r="H92" s="164"/>
      <c r="I92" s="164">
        <f>SUM(I93:I95)</f>
        <v>0</v>
      </c>
      <c r="J92" s="164"/>
      <c r="K92" s="164">
        <f>SUM(K93:K95)</f>
        <v>0</v>
      </c>
      <c r="L92" s="164"/>
      <c r="M92" s="164">
        <f>SUM(M93:M95)</f>
        <v>0</v>
      </c>
      <c r="N92" s="164"/>
      <c r="O92" s="164">
        <f>SUM(O93:O95)</f>
        <v>0</v>
      </c>
      <c r="P92" s="164"/>
      <c r="Q92" s="164">
        <f>SUM(Q93:Q95)</f>
        <v>0</v>
      </c>
      <c r="R92" s="164"/>
      <c r="S92" s="164"/>
      <c r="T92" s="165"/>
      <c r="U92" s="159"/>
      <c r="V92" s="159">
        <f>SUM(V93:V95)</f>
        <v>2.33</v>
      </c>
      <c r="W92" s="159"/>
      <c r="AG92" t="s">
        <v>127</v>
      </c>
    </row>
    <row r="93" spans="1:60" ht="22.5" outlineLevel="1" x14ac:dyDescent="0.2">
      <c r="A93" s="166">
        <v>32</v>
      </c>
      <c r="B93" s="167" t="s">
        <v>234</v>
      </c>
      <c r="C93" s="182" t="s">
        <v>235</v>
      </c>
      <c r="D93" s="168" t="s">
        <v>130</v>
      </c>
      <c r="E93" s="169">
        <v>26.200000000000003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15</v>
      </c>
      <c r="M93" s="171">
        <f>G93*(1+L93/100)</f>
        <v>0</v>
      </c>
      <c r="N93" s="171">
        <v>7.0000000000000007E-5</v>
      </c>
      <c r="O93" s="171">
        <f>ROUND(E93*N93,2)</f>
        <v>0</v>
      </c>
      <c r="P93" s="171">
        <v>0</v>
      </c>
      <c r="Q93" s="171">
        <f>ROUND(E93*P93,2)</f>
        <v>0</v>
      </c>
      <c r="R93" s="171" t="s">
        <v>236</v>
      </c>
      <c r="S93" s="171" t="s">
        <v>132</v>
      </c>
      <c r="T93" s="172" t="s">
        <v>132</v>
      </c>
      <c r="U93" s="156">
        <v>8.900000000000001E-2</v>
      </c>
      <c r="V93" s="156">
        <f>ROUND(E93*U93,2)</f>
        <v>2.33</v>
      </c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133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6" t="s">
        <v>237</v>
      </c>
      <c r="D94" s="257"/>
      <c r="E94" s="257"/>
      <c r="F94" s="257"/>
      <c r="G94" s="257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135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238</v>
      </c>
      <c r="D95" s="157"/>
      <c r="E95" s="158">
        <v>26.200000000000003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140</v>
      </c>
      <c r="AH95" s="147">
        <v>5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5"/>
      <c r="B96" s="6"/>
      <c r="C96" s="185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v>15</v>
      </c>
      <c r="AF96">
        <v>21</v>
      </c>
    </row>
    <row r="97" spans="1:33" x14ac:dyDescent="0.2">
      <c r="A97" s="150"/>
      <c r="B97" s="151" t="s">
        <v>29</v>
      </c>
      <c r="C97" s="186"/>
      <c r="D97" s="152"/>
      <c r="E97" s="153"/>
      <c r="F97" s="153"/>
      <c r="G97" s="180">
        <f>G8+G70+G92</f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f>SUMIF(L7:L95,AE96,G7:G95)</f>
        <v>0</v>
      </c>
      <c r="AF97">
        <f>SUMIF(L7:L95,AF96,G7:G95)</f>
        <v>0</v>
      </c>
      <c r="AG97" t="s">
        <v>239</v>
      </c>
    </row>
    <row r="98" spans="1:33" x14ac:dyDescent="0.2">
      <c r="C98" s="187"/>
      <c r="D98" s="138"/>
      <c r="AG98" t="s">
        <v>240</v>
      </c>
    </row>
    <row r="99" spans="1:33" x14ac:dyDescent="0.2">
      <c r="D99" s="138"/>
    </row>
    <row r="100" spans="1:33" x14ac:dyDescent="0.2">
      <c r="D100" s="138"/>
    </row>
    <row r="101" spans="1:33" x14ac:dyDescent="0.2">
      <c r="D101" s="138"/>
    </row>
    <row r="102" spans="1:33" x14ac:dyDescent="0.2">
      <c r="D102" s="138"/>
    </row>
    <row r="103" spans="1:33" x14ac:dyDescent="0.2">
      <c r="D103" s="138"/>
    </row>
    <row r="104" spans="1:33" x14ac:dyDescent="0.2">
      <c r="D104" s="138"/>
    </row>
    <row r="105" spans="1:33" x14ac:dyDescent="0.2">
      <c r="D105" s="138"/>
    </row>
    <row r="106" spans="1:33" x14ac:dyDescent="0.2">
      <c r="D106" s="138"/>
    </row>
    <row r="107" spans="1:33" x14ac:dyDescent="0.2">
      <c r="D107" s="138"/>
    </row>
    <row r="108" spans="1:33" x14ac:dyDescent="0.2">
      <c r="D108" s="138"/>
    </row>
    <row r="109" spans="1:33" x14ac:dyDescent="0.2">
      <c r="D109" s="138"/>
    </row>
    <row r="110" spans="1:33" x14ac:dyDescent="0.2">
      <c r="D110" s="138"/>
    </row>
    <row r="111" spans="1:33" x14ac:dyDescent="0.2">
      <c r="D111" s="138"/>
    </row>
    <row r="112" spans="1:33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VUOgwud+Fk1winS0bACK6XXwuUDkzddcvji0cw8qjjUroCzHUMgwIErYLNgAFQ3gYhzVz7WyfeAtBvNV41vemQ==" saltValue="7yi/0/L3MXhntkOHwCjqlQ==" spinCount="100000" sheet="1"/>
  <mergeCells count="26">
    <mergeCell ref="C81:G81"/>
    <mergeCell ref="C94:G94"/>
    <mergeCell ref="C49:G49"/>
    <mergeCell ref="C51:G51"/>
    <mergeCell ref="C59:G59"/>
    <mergeCell ref="C61:G61"/>
    <mergeCell ref="C66:G66"/>
    <mergeCell ref="C75:G75"/>
    <mergeCell ref="C47:G47"/>
    <mergeCell ref="C12:G12"/>
    <mergeCell ref="C22:G22"/>
    <mergeCell ref="C23:G23"/>
    <mergeCell ref="C24:G24"/>
    <mergeCell ref="C27:G27"/>
    <mergeCell ref="C30:G30"/>
    <mergeCell ref="C33:G33"/>
    <mergeCell ref="C39:G39"/>
    <mergeCell ref="C41:G41"/>
    <mergeCell ref="C43:G43"/>
    <mergeCell ref="C45:G45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986B-46ED-402A-9D33-77F9309090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101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139" t="s">
        <v>7</v>
      </c>
      <c r="B2" s="73" t="s">
        <v>43</v>
      </c>
      <c r="C2" s="250" t="s">
        <v>44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139" t="s">
        <v>8</v>
      </c>
      <c r="B3" s="73" t="s">
        <v>46</v>
      </c>
      <c r="C3" s="250" t="s">
        <v>47</v>
      </c>
      <c r="D3" s="251"/>
      <c r="E3" s="251"/>
      <c r="F3" s="251"/>
      <c r="G3" s="252"/>
      <c r="AC3" s="85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50</v>
      </c>
      <c r="C4" s="253" t="s">
        <v>51</v>
      </c>
      <c r="D4" s="254"/>
      <c r="E4" s="254"/>
      <c r="F4" s="254"/>
      <c r="G4" s="255"/>
      <c r="AG4" t="s">
        <v>105</v>
      </c>
    </row>
    <row r="5" spans="1:60" x14ac:dyDescent="0.2">
      <c r="D5" s="138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126</v>
      </c>
      <c r="B8" s="161" t="s">
        <v>60</v>
      </c>
      <c r="C8" s="181" t="s">
        <v>61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15.9</v>
      </c>
      <c r="R8" s="164"/>
      <c r="S8" s="164"/>
      <c r="T8" s="165"/>
      <c r="U8" s="159"/>
      <c r="V8" s="159">
        <f>SUM(V9:V12)</f>
        <v>57.61</v>
      </c>
      <c r="W8" s="159"/>
      <c r="AG8" t="s">
        <v>127</v>
      </c>
    </row>
    <row r="9" spans="1:60" outlineLevel="1" x14ac:dyDescent="0.2">
      <c r="A9" s="166">
        <v>1</v>
      </c>
      <c r="B9" s="167" t="s">
        <v>241</v>
      </c>
      <c r="C9" s="182" t="s">
        <v>242</v>
      </c>
      <c r="D9" s="168" t="s">
        <v>243</v>
      </c>
      <c r="E9" s="169">
        <v>7.95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71">
        <v>0</v>
      </c>
      <c r="O9" s="171">
        <f>ROUND(E9*N9,2)</f>
        <v>0</v>
      </c>
      <c r="P9" s="171">
        <v>2</v>
      </c>
      <c r="Q9" s="171">
        <f>ROUND(E9*P9,2)</f>
        <v>15.9</v>
      </c>
      <c r="R9" s="171" t="s">
        <v>244</v>
      </c>
      <c r="S9" s="171" t="s">
        <v>132</v>
      </c>
      <c r="T9" s="172" t="s">
        <v>143</v>
      </c>
      <c r="U9" s="156">
        <v>6.4360000000000008</v>
      </c>
      <c r="V9" s="156">
        <f>ROUND(E9*U9,2)</f>
        <v>51.17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6" t="s">
        <v>245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246</v>
      </c>
      <c r="D11" s="157"/>
      <c r="E11" s="158">
        <v>7.95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247</v>
      </c>
      <c r="C12" s="184" t="s">
        <v>248</v>
      </c>
      <c r="D12" s="175" t="s">
        <v>176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177</v>
      </c>
      <c r="T12" s="179" t="s">
        <v>143</v>
      </c>
      <c r="U12" s="156">
        <v>6.4360000000000008</v>
      </c>
      <c r="V12" s="156">
        <f>ROUND(E12*U12,2)</f>
        <v>6.44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126</v>
      </c>
      <c r="B13" s="161" t="s">
        <v>62</v>
      </c>
      <c r="C13" s="181" t="s">
        <v>63</v>
      </c>
      <c r="D13" s="162"/>
      <c r="E13" s="163"/>
      <c r="F13" s="164"/>
      <c r="G13" s="164">
        <f>SUMIF(AG14:AG46,"&lt;&gt;NOR",G14:G46)</f>
        <v>0</v>
      </c>
      <c r="H13" s="164"/>
      <c r="I13" s="164">
        <f>SUM(I14:I46)</f>
        <v>0</v>
      </c>
      <c r="J13" s="164"/>
      <c r="K13" s="164">
        <f>SUM(K14:K46)</f>
        <v>0</v>
      </c>
      <c r="L13" s="164"/>
      <c r="M13" s="164">
        <f>SUM(M14:M46)</f>
        <v>0</v>
      </c>
      <c r="N13" s="164"/>
      <c r="O13" s="164">
        <f>SUM(O14:O46)</f>
        <v>0.13</v>
      </c>
      <c r="P13" s="164"/>
      <c r="Q13" s="164">
        <f>SUM(Q14:Q46)</f>
        <v>0</v>
      </c>
      <c r="R13" s="164"/>
      <c r="S13" s="164"/>
      <c r="T13" s="165"/>
      <c r="U13" s="159"/>
      <c r="V13" s="159">
        <f>SUM(V14:V46)</f>
        <v>0.45</v>
      </c>
      <c r="W13" s="159"/>
      <c r="AG13" t="s">
        <v>127</v>
      </c>
    </row>
    <row r="14" spans="1:60" outlineLevel="1" x14ac:dyDescent="0.2">
      <c r="A14" s="166">
        <v>3</v>
      </c>
      <c r="B14" s="167" t="s">
        <v>249</v>
      </c>
      <c r="C14" s="182" t="s">
        <v>250</v>
      </c>
      <c r="D14" s="168" t="s">
        <v>130</v>
      </c>
      <c r="E14" s="169">
        <v>6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15</v>
      </c>
      <c r="M14" s="171">
        <f>G14*(1+L14/100)</f>
        <v>0</v>
      </c>
      <c r="N14" s="171">
        <v>1E-3</v>
      </c>
      <c r="O14" s="171">
        <f>ROUND(E14*N14,2)</f>
        <v>0.01</v>
      </c>
      <c r="P14" s="171">
        <v>0</v>
      </c>
      <c r="Q14" s="171">
        <f>ROUND(E14*P14,2)</f>
        <v>0</v>
      </c>
      <c r="R14" s="171"/>
      <c r="S14" s="171" t="s">
        <v>177</v>
      </c>
      <c r="T14" s="172" t="s">
        <v>143</v>
      </c>
      <c r="U14" s="156">
        <v>0</v>
      </c>
      <c r="V14" s="156">
        <f>ROUND(E14*U14,2)</f>
        <v>0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8" t="s">
        <v>251</v>
      </c>
      <c r="D15" s="259"/>
      <c r="E15" s="259"/>
      <c r="F15" s="259"/>
      <c r="G15" s="25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3" t="s">
        <v>252</v>
      </c>
      <c r="D16" s="157"/>
      <c r="E16" s="158">
        <v>6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140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4</v>
      </c>
      <c r="B17" s="167" t="s">
        <v>253</v>
      </c>
      <c r="C17" s="182" t="s">
        <v>254</v>
      </c>
      <c r="D17" s="168" t="s">
        <v>130</v>
      </c>
      <c r="E17" s="169">
        <v>22.5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71">
        <v>1E-3</v>
      </c>
      <c r="O17" s="171">
        <f>ROUND(E17*N17,2)</f>
        <v>0.02</v>
      </c>
      <c r="P17" s="171">
        <v>0</v>
      </c>
      <c r="Q17" s="171">
        <f>ROUND(E17*P17,2)</f>
        <v>0</v>
      </c>
      <c r="R17" s="171"/>
      <c r="S17" s="171" t="s">
        <v>177</v>
      </c>
      <c r="T17" s="172" t="s">
        <v>143</v>
      </c>
      <c r="U17" s="156">
        <v>0</v>
      </c>
      <c r="V17" s="156">
        <f>ROUND(E17*U17,2)</f>
        <v>0</v>
      </c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133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8" t="s">
        <v>251</v>
      </c>
      <c r="D18" s="259"/>
      <c r="E18" s="259"/>
      <c r="F18" s="259"/>
      <c r="G18" s="25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3" t="s">
        <v>255</v>
      </c>
      <c r="D19" s="157"/>
      <c r="E19" s="158">
        <v>22.5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140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5</v>
      </c>
      <c r="B20" s="167" t="s">
        <v>256</v>
      </c>
      <c r="C20" s="182" t="s">
        <v>257</v>
      </c>
      <c r="D20" s="168" t="s">
        <v>130</v>
      </c>
      <c r="E20" s="169">
        <v>23.5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71">
        <v>1E-3</v>
      </c>
      <c r="O20" s="171">
        <f>ROUND(E20*N20,2)</f>
        <v>0.02</v>
      </c>
      <c r="P20" s="171">
        <v>0</v>
      </c>
      <c r="Q20" s="171">
        <f>ROUND(E20*P20,2)</f>
        <v>0</v>
      </c>
      <c r="R20" s="171"/>
      <c r="S20" s="171" t="s">
        <v>177</v>
      </c>
      <c r="T20" s="172" t="s">
        <v>143</v>
      </c>
      <c r="U20" s="156">
        <v>0</v>
      </c>
      <c r="V20" s="156">
        <f>ROUND(E20*U20,2)</f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133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8" t="s">
        <v>251</v>
      </c>
      <c r="D21" s="259"/>
      <c r="E21" s="259"/>
      <c r="F21" s="259"/>
      <c r="G21" s="259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137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258</v>
      </c>
      <c r="D22" s="157"/>
      <c r="E22" s="158">
        <v>23.5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140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6</v>
      </c>
      <c r="B23" s="167" t="s">
        <v>259</v>
      </c>
      <c r="C23" s="182" t="s">
        <v>260</v>
      </c>
      <c r="D23" s="168" t="s">
        <v>130</v>
      </c>
      <c r="E23" s="169">
        <v>13.8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15</v>
      </c>
      <c r="M23" s="171">
        <f>G23*(1+L23/100)</f>
        <v>0</v>
      </c>
      <c r="N23" s="171">
        <v>1E-3</v>
      </c>
      <c r="O23" s="171">
        <f>ROUND(E23*N23,2)</f>
        <v>0.01</v>
      </c>
      <c r="P23" s="171">
        <v>0</v>
      </c>
      <c r="Q23" s="171">
        <f>ROUND(E23*P23,2)</f>
        <v>0</v>
      </c>
      <c r="R23" s="171"/>
      <c r="S23" s="171" t="s">
        <v>177</v>
      </c>
      <c r="T23" s="172" t="s">
        <v>143</v>
      </c>
      <c r="U23" s="156">
        <v>0</v>
      </c>
      <c r="V23" s="156">
        <f>ROUND(E23*U23,2)</f>
        <v>0</v>
      </c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8" t="s">
        <v>251</v>
      </c>
      <c r="D24" s="259"/>
      <c r="E24" s="259"/>
      <c r="F24" s="259"/>
      <c r="G24" s="259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3" t="s">
        <v>261</v>
      </c>
      <c r="D25" s="157"/>
      <c r="E25" s="158">
        <v>13.8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140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7</v>
      </c>
      <c r="B26" s="167" t="s">
        <v>262</v>
      </c>
      <c r="C26" s="182" t="s">
        <v>263</v>
      </c>
      <c r="D26" s="168" t="s">
        <v>130</v>
      </c>
      <c r="E26" s="169">
        <v>34.5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15</v>
      </c>
      <c r="M26" s="171">
        <f>G26*(1+L26/100)</f>
        <v>0</v>
      </c>
      <c r="N26" s="171">
        <v>1E-3</v>
      </c>
      <c r="O26" s="171">
        <f>ROUND(E26*N26,2)</f>
        <v>0.03</v>
      </c>
      <c r="P26" s="171">
        <v>0</v>
      </c>
      <c r="Q26" s="171">
        <f>ROUND(E26*P26,2)</f>
        <v>0</v>
      </c>
      <c r="R26" s="171"/>
      <c r="S26" s="171" t="s">
        <v>177</v>
      </c>
      <c r="T26" s="172" t="s">
        <v>143</v>
      </c>
      <c r="U26" s="156">
        <v>0</v>
      </c>
      <c r="V26" s="156">
        <f>ROUND(E26*U26,2)</f>
        <v>0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8" t="s">
        <v>251</v>
      </c>
      <c r="D27" s="259"/>
      <c r="E27" s="259"/>
      <c r="F27" s="259"/>
      <c r="G27" s="25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264</v>
      </c>
      <c r="D28" s="157"/>
      <c r="E28" s="158">
        <v>34.5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140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8</v>
      </c>
      <c r="B29" s="167" t="s">
        <v>265</v>
      </c>
      <c r="C29" s="182" t="s">
        <v>266</v>
      </c>
      <c r="D29" s="168" t="s">
        <v>151</v>
      </c>
      <c r="E29" s="169">
        <v>10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15</v>
      </c>
      <c r="M29" s="171">
        <f>G29*(1+L29/100)</f>
        <v>0</v>
      </c>
      <c r="N29" s="171">
        <v>2E-3</v>
      </c>
      <c r="O29" s="171">
        <f>ROUND(E29*N29,2)</f>
        <v>0.02</v>
      </c>
      <c r="P29" s="171">
        <v>0</v>
      </c>
      <c r="Q29" s="171">
        <f>ROUND(E29*P29,2)</f>
        <v>0</v>
      </c>
      <c r="R29" s="171"/>
      <c r="S29" s="171" t="s">
        <v>177</v>
      </c>
      <c r="T29" s="172" t="s">
        <v>143</v>
      </c>
      <c r="U29" s="156">
        <v>0</v>
      </c>
      <c r="V29" s="156">
        <f>ROUND(E29*U29,2)</f>
        <v>0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8" t="s">
        <v>267</v>
      </c>
      <c r="D30" s="259"/>
      <c r="E30" s="259"/>
      <c r="F30" s="259"/>
      <c r="G30" s="25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9</v>
      </c>
      <c r="B31" s="167" t="s">
        <v>268</v>
      </c>
      <c r="C31" s="182" t="s">
        <v>269</v>
      </c>
      <c r="D31" s="168" t="s">
        <v>151</v>
      </c>
      <c r="E31" s="169">
        <v>7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71">
        <v>2E-3</v>
      </c>
      <c r="O31" s="171">
        <f>ROUND(E31*N31,2)</f>
        <v>0.01</v>
      </c>
      <c r="P31" s="171">
        <v>0</v>
      </c>
      <c r="Q31" s="171">
        <f>ROUND(E31*P31,2)</f>
        <v>0</v>
      </c>
      <c r="R31" s="171"/>
      <c r="S31" s="171" t="s">
        <v>177</v>
      </c>
      <c r="T31" s="172" t="s">
        <v>143</v>
      </c>
      <c r="U31" s="156">
        <v>0</v>
      </c>
      <c r="V31" s="156">
        <f>ROUND(E31*U31,2)</f>
        <v>0</v>
      </c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8" t="s">
        <v>267</v>
      </c>
      <c r="D32" s="259"/>
      <c r="E32" s="259"/>
      <c r="F32" s="259"/>
      <c r="G32" s="259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6">
        <v>10</v>
      </c>
      <c r="B33" s="167" t="s">
        <v>270</v>
      </c>
      <c r="C33" s="182" t="s">
        <v>271</v>
      </c>
      <c r="D33" s="168" t="s">
        <v>151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71">
        <v>0.01</v>
      </c>
      <c r="O33" s="171">
        <f>ROUND(E33*N33,2)</f>
        <v>0.01</v>
      </c>
      <c r="P33" s="171">
        <v>0</v>
      </c>
      <c r="Q33" s="171">
        <f>ROUND(E33*P33,2)</f>
        <v>0</v>
      </c>
      <c r="R33" s="171"/>
      <c r="S33" s="171" t="s">
        <v>177</v>
      </c>
      <c r="T33" s="172" t="s">
        <v>143</v>
      </c>
      <c r="U33" s="156">
        <v>0</v>
      </c>
      <c r="V33" s="156">
        <f>ROUND(E33*U33,2)</f>
        <v>0</v>
      </c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133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8" t="s">
        <v>267</v>
      </c>
      <c r="D34" s="259"/>
      <c r="E34" s="259"/>
      <c r="F34" s="259"/>
      <c r="G34" s="25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11</v>
      </c>
      <c r="B35" s="167" t="s">
        <v>272</v>
      </c>
      <c r="C35" s="182" t="s">
        <v>273</v>
      </c>
      <c r="D35" s="168" t="s">
        <v>274</v>
      </c>
      <c r="E35" s="169">
        <v>2.5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15</v>
      </c>
      <c r="M35" s="171">
        <f>G35*(1+L35/100)</f>
        <v>0</v>
      </c>
      <c r="N35" s="171">
        <v>1E-3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177</v>
      </c>
      <c r="T35" s="172" t="s">
        <v>143</v>
      </c>
      <c r="U35" s="156">
        <v>0</v>
      </c>
      <c r="V35" s="156">
        <f>ROUND(E35*U35,2)</f>
        <v>0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133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8" t="s">
        <v>267</v>
      </c>
      <c r="D36" s="259"/>
      <c r="E36" s="259"/>
      <c r="F36" s="259"/>
      <c r="G36" s="25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12</v>
      </c>
      <c r="B37" s="167" t="s">
        <v>275</v>
      </c>
      <c r="C37" s="182" t="s">
        <v>276</v>
      </c>
      <c r="D37" s="168" t="s">
        <v>203</v>
      </c>
      <c r="E37" s="169">
        <v>0.14680000000000001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15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277</v>
      </c>
      <c r="S37" s="171" t="s">
        <v>132</v>
      </c>
      <c r="T37" s="172" t="s">
        <v>132</v>
      </c>
      <c r="U37" s="156">
        <v>1.7400000000000002</v>
      </c>
      <c r="V37" s="156">
        <f>ROUND(E37*U37,2)</f>
        <v>0.26</v>
      </c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204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278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3" t="s">
        <v>206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140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3" t="s">
        <v>279</v>
      </c>
      <c r="D40" s="157"/>
      <c r="E40" s="158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140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3" t="s">
        <v>280</v>
      </c>
      <c r="D41" s="157"/>
      <c r="E41" s="158">
        <v>0.14680000000000001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140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6">
        <v>13</v>
      </c>
      <c r="B42" s="167" t="s">
        <v>281</v>
      </c>
      <c r="C42" s="182" t="s">
        <v>282</v>
      </c>
      <c r="D42" s="168" t="s">
        <v>203</v>
      </c>
      <c r="E42" s="169">
        <v>0.14680000000000001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15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 t="s">
        <v>277</v>
      </c>
      <c r="S42" s="171" t="s">
        <v>132</v>
      </c>
      <c r="T42" s="172" t="s">
        <v>132</v>
      </c>
      <c r="U42" s="156">
        <v>1.282</v>
      </c>
      <c r="V42" s="156">
        <f>ROUND(E42*U42,2)</f>
        <v>0.19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204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6" t="s">
        <v>278</v>
      </c>
      <c r="D43" s="257"/>
      <c r="E43" s="257"/>
      <c r="F43" s="257"/>
      <c r="G43" s="257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3" t="s">
        <v>206</v>
      </c>
      <c r="D44" s="157"/>
      <c r="E44" s="158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140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3" t="s">
        <v>279</v>
      </c>
      <c r="D45" s="157"/>
      <c r="E45" s="158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140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3" t="s">
        <v>280</v>
      </c>
      <c r="D46" s="157"/>
      <c r="E46" s="158">
        <v>0.14680000000000001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0" t="s">
        <v>126</v>
      </c>
      <c r="B47" s="161" t="s">
        <v>64</v>
      </c>
      <c r="C47" s="181" t="s">
        <v>65</v>
      </c>
      <c r="D47" s="162"/>
      <c r="E47" s="163"/>
      <c r="F47" s="164"/>
      <c r="G47" s="164">
        <f>SUMIF(AG48:AG70,"&lt;&gt;NOR",G48:G70)</f>
        <v>0</v>
      </c>
      <c r="H47" s="164"/>
      <c r="I47" s="164">
        <f>SUM(I48:I70)</f>
        <v>0</v>
      </c>
      <c r="J47" s="164"/>
      <c r="K47" s="164">
        <f>SUM(K48:K70)</f>
        <v>0</v>
      </c>
      <c r="L47" s="164"/>
      <c r="M47" s="164">
        <f>SUM(M48:M70)</f>
        <v>0</v>
      </c>
      <c r="N47" s="164"/>
      <c r="O47" s="164">
        <f>SUM(O48:O70)</f>
        <v>0.03</v>
      </c>
      <c r="P47" s="164"/>
      <c r="Q47" s="164">
        <f>SUM(Q48:Q70)</f>
        <v>0</v>
      </c>
      <c r="R47" s="164"/>
      <c r="S47" s="164"/>
      <c r="T47" s="165"/>
      <c r="U47" s="159"/>
      <c r="V47" s="159">
        <f>SUM(V48:V70)</f>
        <v>8.4199999999999982</v>
      </c>
      <c r="W47" s="159"/>
      <c r="AG47" t="s">
        <v>127</v>
      </c>
    </row>
    <row r="48" spans="1:60" outlineLevel="1" x14ac:dyDescent="0.2">
      <c r="A48" s="166">
        <v>14</v>
      </c>
      <c r="B48" s="167" t="s">
        <v>283</v>
      </c>
      <c r="C48" s="182" t="s">
        <v>284</v>
      </c>
      <c r="D48" s="168" t="s">
        <v>130</v>
      </c>
      <c r="E48" s="169">
        <v>16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15</v>
      </c>
      <c r="M48" s="171">
        <f>G48*(1+L48/100)</f>
        <v>0</v>
      </c>
      <c r="N48" s="171">
        <v>3.8000000000000002E-4</v>
      </c>
      <c r="O48" s="171">
        <f>ROUND(E48*N48,2)</f>
        <v>0.01</v>
      </c>
      <c r="P48" s="171">
        <v>0</v>
      </c>
      <c r="Q48" s="171">
        <f>ROUND(E48*P48,2)</f>
        <v>0</v>
      </c>
      <c r="R48" s="171" t="s">
        <v>131</v>
      </c>
      <c r="S48" s="171" t="s">
        <v>132</v>
      </c>
      <c r="T48" s="172" t="s">
        <v>132</v>
      </c>
      <c r="U48" s="156">
        <v>0.32</v>
      </c>
      <c r="V48" s="156">
        <f>ROUND(E48*U48,2)</f>
        <v>5.12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133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285</v>
      </c>
      <c r="D49" s="257"/>
      <c r="E49" s="257"/>
      <c r="F49" s="257"/>
      <c r="G49" s="25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135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267</v>
      </c>
      <c r="D50" s="248"/>
      <c r="E50" s="248"/>
      <c r="F50" s="248"/>
      <c r="G50" s="248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3" t="s">
        <v>286</v>
      </c>
      <c r="D51" s="157"/>
      <c r="E51" s="158">
        <v>16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140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15</v>
      </c>
      <c r="B52" s="167" t="s">
        <v>287</v>
      </c>
      <c r="C52" s="182" t="s">
        <v>288</v>
      </c>
      <c r="D52" s="168" t="s">
        <v>130</v>
      </c>
      <c r="E52" s="169">
        <v>9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71">
        <v>4.7000000000000004E-4</v>
      </c>
      <c r="O52" s="171">
        <f>ROUND(E52*N52,2)</f>
        <v>0</v>
      </c>
      <c r="P52" s="171">
        <v>0</v>
      </c>
      <c r="Q52" s="171">
        <f>ROUND(E52*P52,2)</f>
        <v>0</v>
      </c>
      <c r="R52" s="171" t="s">
        <v>131</v>
      </c>
      <c r="S52" s="171" t="s">
        <v>132</v>
      </c>
      <c r="T52" s="172" t="s">
        <v>132</v>
      </c>
      <c r="U52" s="156">
        <v>0.35900000000000004</v>
      </c>
      <c r="V52" s="156">
        <f>ROUND(E52*U52,2)</f>
        <v>3.23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285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135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7" t="s">
        <v>289</v>
      </c>
      <c r="D54" s="248"/>
      <c r="E54" s="248"/>
      <c r="F54" s="248"/>
      <c r="G54" s="24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7" t="s">
        <v>290</v>
      </c>
      <c r="D55" s="248"/>
      <c r="E55" s="248"/>
      <c r="F55" s="248"/>
      <c r="G55" s="24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3" t="s">
        <v>291</v>
      </c>
      <c r="D56" s="157"/>
      <c r="E56" s="158">
        <v>9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140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16</v>
      </c>
      <c r="B57" s="167" t="s">
        <v>292</v>
      </c>
      <c r="C57" s="182" t="s">
        <v>293</v>
      </c>
      <c r="D57" s="168" t="s">
        <v>151</v>
      </c>
      <c r="E57" s="169">
        <v>3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71">
        <v>5.0000000000000001E-4</v>
      </c>
      <c r="O57" s="171">
        <f>ROUND(E57*N57,2)</f>
        <v>0</v>
      </c>
      <c r="P57" s="171">
        <v>0</v>
      </c>
      <c r="Q57" s="171">
        <f>ROUND(E57*P57,2)</f>
        <v>0</v>
      </c>
      <c r="R57" s="171"/>
      <c r="S57" s="171" t="s">
        <v>177</v>
      </c>
      <c r="T57" s="172" t="s">
        <v>143</v>
      </c>
      <c r="U57" s="156">
        <v>0</v>
      </c>
      <c r="V57" s="156">
        <f>ROUND(E57*U57,2)</f>
        <v>0</v>
      </c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133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8" t="s">
        <v>290</v>
      </c>
      <c r="D58" s="259"/>
      <c r="E58" s="259"/>
      <c r="F58" s="259"/>
      <c r="G58" s="259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6">
        <v>17</v>
      </c>
      <c r="B59" s="167" t="s">
        <v>294</v>
      </c>
      <c r="C59" s="182" t="s">
        <v>295</v>
      </c>
      <c r="D59" s="168" t="s">
        <v>151</v>
      </c>
      <c r="E59" s="169">
        <v>3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15</v>
      </c>
      <c r="M59" s="171">
        <f>G59*(1+L59/100)</f>
        <v>0</v>
      </c>
      <c r="N59" s="171">
        <v>5.0000000000000001E-3</v>
      </c>
      <c r="O59" s="171">
        <f>ROUND(E59*N59,2)</f>
        <v>0.02</v>
      </c>
      <c r="P59" s="171">
        <v>0</v>
      </c>
      <c r="Q59" s="171">
        <f>ROUND(E59*P59,2)</f>
        <v>0</v>
      </c>
      <c r="R59" s="171"/>
      <c r="S59" s="171" t="s">
        <v>177</v>
      </c>
      <c r="T59" s="172" t="s">
        <v>143</v>
      </c>
      <c r="U59" s="156">
        <v>0</v>
      </c>
      <c r="V59" s="156">
        <f>ROUND(E59*U59,2)</f>
        <v>0</v>
      </c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133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8" t="s">
        <v>290</v>
      </c>
      <c r="D60" s="259"/>
      <c r="E60" s="259"/>
      <c r="F60" s="259"/>
      <c r="G60" s="259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137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6">
        <v>18</v>
      </c>
      <c r="B61" s="167" t="s">
        <v>296</v>
      </c>
      <c r="C61" s="182" t="s">
        <v>297</v>
      </c>
      <c r="D61" s="168" t="s">
        <v>203</v>
      </c>
      <c r="E61" s="169">
        <v>2.681E-2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15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 t="s">
        <v>131</v>
      </c>
      <c r="S61" s="171" t="s">
        <v>132</v>
      </c>
      <c r="T61" s="172" t="s">
        <v>132</v>
      </c>
      <c r="U61" s="156">
        <v>1.4700000000000002</v>
      </c>
      <c r="V61" s="156">
        <f>ROUND(E61*U61,2)</f>
        <v>0.04</v>
      </c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204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6" t="s">
        <v>298</v>
      </c>
      <c r="D62" s="257"/>
      <c r="E62" s="257"/>
      <c r="F62" s="257"/>
      <c r="G62" s="257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135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206</v>
      </c>
      <c r="D63" s="157"/>
      <c r="E63" s="158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140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3" t="s">
        <v>299</v>
      </c>
      <c r="D64" s="157"/>
      <c r="E64" s="158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140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3" t="s">
        <v>300</v>
      </c>
      <c r="D65" s="157"/>
      <c r="E65" s="158">
        <v>2.681E-2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/>
      <c r="AG65" s="147" t="s">
        <v>140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1" x14ac:dyDescent="0.2">
      <c r="A66" s="166">
        <v>19</v>
      </c>
      <c r="B66" s="167" t="s">
        <v>301</v>
      </c>
      <c r="C66" s="182" t="s">
        <v>302</v>
      </c>
      <c r="D66" s="168" t="s">
        <v>203</v>
      </c>
      <c r="E66" s="169">
        <v>2.681E-2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15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 t="s">
        <v>131</v>
      </c>
      <c r="S66" s="171" t="s">
        <v>132</v>
      </c>
      <c r="T66" s="172" t="s">
        <v>132</v>
      </c>
      <c r="U66" s="156">
        <v>1.0790000000000002</v>
      </c>
      <c r="V66" s="156">
        <f>ROUND(E66*U66,2)</f>
        <v>0.03</v>
      </c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204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6" t="s">
        <v>298</v>
      </c>
      <c r="D67" s="257"/>
      <c r="E67" s="257"/>
      <c r="F67" s="257"/>
      <c r="G67" s="25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135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3" t="s">
        <v>206</v>
      </c>
      <c r="D68" s="157"/>
      <c r="E68" s="158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140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3" t="s">
        <v>299</v>
      </c>
      <c r="D69" s="157"/>
      <c r="E69" s="158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3" t="s">
        <v>300</v>
      </c>
      <c r="D70" s="157"/>
      <c r="E70" s="158">
        <v>2.681E-2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140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0" t="s">
        <v>126</v>
      </c>
      <c r="B71" s="161" t="s">
        <v>66</v>
      </c>
      <c r="C71" s="181" t="s">
        <v>67</v>
      </c>
      <c r="D71" s="162"/>
      <c r="E71" s="163"/>
      <c r="F71" s="164"/>
      <c r="G71" s="164">
        <f>SUMIF(AG72:AG212,"&lt;&gt;NOR",G72:G212)</f>
        <v>0</v>
      </c>
      <c r="H71" s="164"/>
      <c r="I71" s="164">
        <f>SUM(I72:I212)</f>
        <v>0</v>
      </c>
      <c r="J71" s="164"/>
      <c r="K71" s="164">
        <f>SUM(K72:K212)</f>
        <v>0</v>
      </c>
      <c r="L71" s="164"/>
      <c r="M71" s="164">
        <f>SUM(M72:M212)</f>
        <v>0</v>
      </c>
      <c r="N71" s="164"/>
      <c r="O71" s="164">
        <f>SUM(O72:O212)</f>
        <v>0.44000000000000006</v>
      </c>
      <c r="P71" s="164"/>
      <c r="Q71" s="164">
        <f>SUM(Q72:Q212)</f>
        <v>0.03</v>
      </c>
      <c r="R71" s="164"/>
      <c r="S71" s="164"/>
      <c r="T71" s="165"/>
      <c r="U71" s="159"/>
      <c r="V71" s="159">
        <f>SUM(V72:V212)</f>
        <v>63.780000000000015</v>
      </c>
      <c r="W71" s="159"/>
      <c r="AG71" t="s">
        <v>127</v>
      </c>
    </row>
    <row r="72" spans="1:60" ht="22.5" outlineLevel="1" x14ac:dyDescent="0.2">
      <c r="A72" s="166">
        <v>20</v>
      </c>
      <c r="B72" s="167" t="s">
        <v>303</v>
      </c>
      <c r="C72" s="182" t="s">
        <v>304</v>
      </c>
      <c r="D72" s="168" t="s">
        <v>130</v>
      </c>
      <c r="E72" s="169">
        <v>1.5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15</v>
      </c>
      <c r="M72" s="171">
        <f>G72*(1+L72/100)</f>
        <v>0</v>
      </c>
      <c r="N72" s="171">
        <v>1.387E-2</v>
      </c>
      <c r="O72" s="171">
        <f>ROUND(E72*N72,2)</f>
        <v>0.02</v>
      </c>
      <c r="P72" s="171">
        <v>0</v>
      </c>
      <c r="Q72" s="171">
        <f>ROUND(E72*P72,2)</f>
        <v>0</v>
      </c>
      <c r="R72" s="171" t="s">
        <v>131</v>
      </c>
      <c r="S72" s="171" t="s">
        <v>132</v>
      </c>
      <c r="T72" s="172" t="s">
        <v>132</v>
      </c>
      <c r="U72" s="156">
        <v>0.82900000000000007</v>
      </c>
      <c r="V72" s="156">
        <f>ROUND(E72*U72,2)</f>
        <v>1.24</v>
      </c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133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8" t="s">
        <v>136</v>
      </c>
      <c r="D73" s="259"/>
      <c r="E73" s="259"/>
      <c r="F73" s="259"/>
      <c r="G73" s="25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7" t="s">
        <v>267</v>
      </c>
      <c r="D74" s="248"/>
      <c r="E74" s="248"/>
      <c r="F74" s="248"/>
      <c r="G74" s="248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3" t="s">
        <v>305</v>
      </c>
      <c r="D75" s="157"/>
      <c r="E75" s="158">
        <v>1.5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140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21</v>
      </c>
      <c r="B76" s="167" t="s">
        <v>306</v>
      </c>
      <c r="C76" s="182" t="s">
        <v>307</v>
      </c>
      <c r="D76" s="168" t="s">
        <v>130</v>
      </c>
      <c r="E76" s="169">
        <v>3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15</v>
      </c>
      <c r="M76" s="171">
        <f>G76*(1+L76/100)</f>
        <v>0</v>
      </c>
      <c r="N76" s="171">
        <v>1.6080000000000001E-2</v>
      </c>
      <c r="O76" s="171">
        <f>ROUND(E76*N76,2)</f>
        <v>0.05</v>
      </c>
      <c r="P76" s="171">
        <v>0</v>
      </c>
      <c r="Q76" s="171">
        <f>ROUND(E76*P76,2)</f>
        <v>0</v>
      </c>
      <c r="R76" s="171" t="s">
        <v>131</v>
      </c>
      <c r="S76" s="171" t="s">
        <v>132</v>
      </c>
      <c r="T76" s="172" t="s">
        <v>132</v>
      </c>
      <c r="U76" s="156">
        <v>0.91800000000000004</v>
      </c>
      <c r="V76" s="156">
        <f>ROUND(E76*U76,2)</f>
        <v>2.75</v>
      </c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8" t="s">
        <v>136</v>
      </c>
      <c r="D77" s="259"/>
      <c r="E77" s="259"/>
      <c r="F77" s="259"/>
      <c r="G77" s="259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137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7" t="s">
        <v>267</v>
      </c>
      <c r="D78" s="248"/>
      <c r="E78" s="248"/>
      <c r="F78" s="248"/>
      <c r="G78" s="248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137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169</v>
      </c>
      <c r="D79" s="157"/>
      <c r="E79" s="158">
        <v>3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140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6">
        <v>22</v>
      </c>
      <c r="B80" s="167" t="s">
        <v>308</v>
      </c>
      <c r="C80" s="182" t="s">
        <v>309</v>
      </c>
      <c r="D80" s="168" t="s">
        <v>130</v>
      </c>
      <c r="E80" s="169">
        <v>4.6000000000000005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15</v>
      </c>
      <c r="M80" s="171">
        <f>G80*(1+L80/100)</f>
        <v>0</v>
      </c>
      <c r="N80" s="171">
        <v>3.9900000000000005E-3</v>
      </c>
      <c r="O80" s="171">
        <f>ROUND(E80*N80,2)</f>
        <v>0.02</v>
      </c>
      <c r="P80" s="171">
        <v>0</v>
      </c>
      <c r="Q80" s="171">
        <f>ROUND(E80*P80,2)</f>
        <v>0</v>
      </c>
      <c r="R80" s="171" t="s">
        <v>131</v>
      </c>
      <c r="S80" s="171" t="s">
        <v>132</v>
      </c>
      <c r="T80" s="172" t="s">
        <v>132</v>
      </c>
      <c r="U80" s="156">
        <v>0.54290000000000005</v>
      </c>
      <c r="V80" s="156">
        <f>ROUND(E80*U80,2)</f>
        <v>2.5</v>
      </c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6" t="s">
        <v>310</v>
      </c>
      <c r="D81" s="257"/>
      <c r="E81" s="257"/>
      <c r="F81" s="257"/>
      <c r="G81" s="257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135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7" t="s">
        <v>290</v>
      </c>
      <c r="D82" s="248"/>
      <c r="E82" s="248"/>
      <c r="F82" s="248"/>
      <c r="G82" s="248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3" t="s">
        <v>311</v>
      </c>
      <c r="D83" s="157"/>
      <c r="E83" s="158">
        <v>4.6000000000000005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140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23</v>
      </c>
      <c r="B84" s="167" t="s">
        <v>312</v>
      </c>
      <c r="C84" s="182" t="s">
        <v>313</v>
      </c>
      <c r="D84" s="168" t="s">
        <v>130</v>
      </c>
      <c r="E84" s="169">
        <v>3.5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15</v>
      </c>
      <c r="M84" s="171">
        <f>G84*(1+L84/100)</f>
        <v>0</v>
      </c>
      <c r="N84" s="171">
        <v>5.9400000000000008E-3</v>
      </c>
      <c r="O84" s="171">
        <f>ROUND(E84*N84,2)</f>
        <v>0.02</v>
      </c>
      <c r="P84" s="171">
        <v>0</v>
      </c>
      <c r="Q84" s="171">
        <f>ROUND(E84*P84,2)</f>
        <v>0</v>
      </c>
      <c r="R84" s="171" t="s">
        <v>131</v>
      </c>
      <c r="S84" s="171" t="s">
        <v>132</v>
      </c>
      <c r="T84" s="172" t="s">
        <v>132</v>
      </c>
      <c r="U84" s="156">
        <v>0.92570000000000008</v>
      </c>
      <c r="V84" s="156">
        <f>ROUND(E84*U84,2)</f>
        <v>3.24</v>
      </c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133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6" t="s">
        <v>310</v>
      </c>
      <c r="D85" s="257"/>
      <c r="E85" s="257"/>
      <c r="F85" s="257"/>
      <c r="G85" s="257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135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7" t="s">
        <v>136</v>
      </c>
      <c r="D86" s="248"/>
      <c r="E86" s="248"/>
      <c r="F86" s="248"/>
      <c r="G86" s="248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7" t="s">
        <v>138</v>
      </c>
      <c r="D87" s="248"/>
      <c r="E87" s="248"/>
      <c r="F87" s="248"/>
      <c r="G87" s="248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7" t="s">
        <v>290</v>
      </c>
      <c r="D88" s="248"/>
      <c r="E88" s="248"/>
      <c r="F88" s="248"/>
      <c r="G88" s="248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3" t="s">
        <v>314</v>
      </c>
      <c r="D89" s="157"/>
      <c r="E89" s="158">
        <v>3.5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140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24</v>
      </c>
      <c r="B90" s="167" t="s">
        <v>315</v>
      </c>
      <c r="C90" s="182" t="s">
        <v>316</v>
      </c>
      <c r="D90" s="168" t="s">
        <v>130</v>
      </c>
      <c r="E90" s="169">
        <v>2.3000000000000003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15</v>
      </c>
      <c r="M90" s="171">
        <f>G90*(1+L90/100)</f>
        <v>0</v>
      </c>
      <c r="N90" s="171">
        <v>6.5400000000000007E-3</v>
      </c>
      <c r="O90" s="171">
        <f>ROUND(E90*N90,2)</f>
        <v>0.02</v>
      </c>
      <c r="P90" s="171">
        <v>0</v>
      </c>
      <c r="Q90" s="171">
        <f>ROUND(E90*P90,2)</f>
        <v>0</v>
      </c>
      <c r="R90" s="171" t="s">
        <v>131</v>
      </c>
      <c r="S90" s="171" t="s">
        <v>132</v>
      </c>
      <c r="T90" s="172" t="s">
        <v>132</v>
      </c>
      <c r="U90" s="156">
        <v>1.0048000000000001</v>
      </c>
      <c r="V90" s="156">
        <f>ROUND(E90*U90,2)</f>
        <v>2.31</v>
      </c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133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6" t="s">
        <v>310</v>
      </c>
      <c r="D91" s="257"/>
      <c r="E91" s="257"/>
      <c r="F91" s="257"/>
      <c r="G91" s="257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135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7" t="s">
        <v>136</v>
      </c>
      <c r="D92" s="248"/>
      <c r="E92" s="248"/>
      <c r="F92" s="248"/>
      <c r="G92" s="248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7" t="s">
        <v>138</v>
      </c>
      <c r="D93" s="248"/>
      <c r="E93" s="248"/>
      <c r="F93" s="248"/>
      <c r="G93" s="248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7" t="s">
        <v>290</v>
      </c>
      <c r="D94" s="248"/>
      <c r="E94" s="248"/>
      <c r="F94" s="248"/>
      <c r="G94" s="248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137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317</v>
      </c>
      <c r="D95" s="157"/>
      <c r="E95" s="158">
        <v>2.3000000000000003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140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66">
        <v>25</v>
      </c>
      <c r="B96" s="167" t="s">
        <v>318</v>
      </c>
      <c r="C96" s="182" t="s">
        <v>319</v>
      </c>
      <c r="D96" s="168" t="s">
        <v>130</v>
      </c>
      <c r="E96" s="169">
        <v>19.600000000000001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15</v>
      </c>
      <c r="M96" s="171">
        <f>G96*(1+L96/100)</f>
        <v>0</v>
      </c>
      <c r="N96" s="171">
        <v>5.7300000000000007E-3</v>
      </c>
      <c r="O96" s="171">
        <f>ROUND(E96*N96,2)</f>
        <v>0.11</v>
      </c>
      <c r="P96" s="171">
        <v>0</v>
      </c>
      <c r="Q96" s="171">
        <f>ROUND(E96*P96,2)</f>
        <v>0</v>
      </c>
      <c r="R96" s="171" t="s">
        <v>131</v>
      </c>
      <c r="S96" s="171" t="s">
        <v>132</v>
      </c>
      <c r="T96" s="172" t="s">
        <v>132</v>
      </c>
      <c r="U96" s="156">
        <v>0.75470000000000004</v>
      </c>
      <c r="V96" s="156">
        <f>ROUND(E96*U96,2)</f>
        <v>14.79</v>
      </c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6" t="s">
        <v>310</v>
      </c>
      <c r="D97" s="257"/>
      <c r="E97" s="257"/>
      <c r="F97" s="257"/>
      <c r="G97" s="25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7" t="s">
        <v>136</v>
      </c>
      <c r="D98" s="248"/>
      <c r="E98" s="248"/>
      <c r="F98" s="248"/>
      <c r="G98" s="248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7" t="s">
        <v>138</v>
      </c>
      <c r="D99" s="248"/>
      <c r="E99" s="248"/>
      <c r="F99" s="248"/>
      <c r="G99" s="248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137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7" t="s">
        <v>320</v>
      </c>
      <c r="D100" s="248"/>
      <c r="E100" s="248"/>
      <c r="F100" s="248"/>
      <c r="G100" s="248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7" t="s">
        <v>290</v>
      </c>
      <c r="D101" s="248"/>
      <c r="E101" s="248"/>
      <c r="F101" s="248"/>
      <c r="G101" s="248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3" t="s">
        <v>321</v>
      </c>
      <c r="D102" s="157"/>
      <c r="E102" s="158">
        <v>19.600000000000001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66">
        <v>26</v>
      </c>
      <c r="B103" s="167" t="s">
        <v>322</v>
      </c>
      <c r="C103" s="182" t="s">
        <v>323</v>
      </c>
      <c r="D103" s="168" t="s">
        <v>130</v>
      </c>
      <c r="E103" s="169">
        <v>21.200000000000003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15</v>
      </c>
      <c r="M103" s="171">
        <f>G103*(1+L103/100)</f>
        <v>0</v>
      </c>
      <c r="N103" s="171">
        <v>6.1000000000000004E-3</v>
      </c>
      <c r="O103" s="171">
        <f>ROUND(E103*N103,2)</f>
        <v>0.13</v>
      </c>
      <c r="P103" s="171">
        <v>0</v>
      </c>
      <c r="Q103" s="171">
        <f>ROUND(E103*P103,2)</f>
        <v>0</v>
      </c>
      <c r="R103" s="171" t="s">
        <v>131</v>
      </c>
      <c r="S103" s="171" t="s">
        <v>132</v>
      </c>
      <c r="T103" s="172" t="s">
        <v>132</v>
      </c>
      <c r="U103" s="156">
        <v>0.92570000000000008</v>
      </c>
      <c r="V103" s="156">
        <f>ROUND(E103*U103,2)</f>
        <v>19.62</v>
      </c>
      <c r="W103" s="156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133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6" t="s">
        <v>310</v>
      </c>
      <c r="D104" s="257"/>
      <c r="E104" s="257"/>
      <c r="F104" s="257"/>
      <c r="G104" s="257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7" t="s">
        <v>136</v>
      </c>
      <c r="D105" s="248"/>
      <c r="E105" s="248"/>
      <c r="F105" s="248"/>
      <c r="G105" s="248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7" t="s">
        <v>138</v>
      </c>
      <c r="D106" s="248"/>
      <c r="E106" s="248"/>
      <c r="F106" s="248"/>
      <c r="G106" s="248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137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7" t="s">
        <v>324</v>
      </c>
      <c r="D107" s="248"/>
      <c r="E107" s="248"/>
      <c r="F107" s="248"/>
      <c r="G107" s="248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7" t="s">
        <v>290</v>
      </c>
      <c r="D108" s="248"/>
      <c r="E108" s="248"/>
      <c r="F108" s="248"/>
      <c r="G108" s="248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3" t="s">
        <v>325</v>
      </c>
      <c r="D109" s="157"/>
      <c r="E109" s="158">
        <v>21.200000000000003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27</v>
      </c>
      <c r="B110" s="167" t="s">
        <v>326</v>
      </c>
      <c r="C110" s="182" t="s">
        <v>327</v>
      </c>
      <c r="D110" s="168" t="s">
        <v>130</v>
      </c>
      <c r="E110" s="169">
        <v>4.6000000000000005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15</v>
      </c>
      <c r="M110" s="171">
        <f>G110*(1+L110/100)</f>
        <v>0</v>
      </c>
      <c r="N110" s="171">
        <v>4.0000000000000003E-5</v>
      </c>
      <c r="O110" s="171">
        <f>ROUND(E110*N110,2)</f>
        <v>0</v>
      </c>
      <c r="P110" s="171">
        <v>0</v>
      </c>
      <c r="Q110" s="171">
        <f>ROUND(E110*P110,2)</f>
        <v>0</v>
      </c>
      <c r="R110" s="171" t="s">
        <v>131</v>
      </c>
      <c r="S110" s="171" t="s">
        <v>132</v>
      </c>
      <c r="T110" s="172" t="s">
        <v>132</v>
      </c>
      <c r="U110" s="156">
        <v>0.129</v>
      </c>
      <c r="V110" s="156">
        <f>ROUND(E110*U110,2)</f>
        <v>0.59</v>
      </c>
      <c r="W110" s="156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8" t="s">
        <v>251</v>
      </c>
      <c r="D111" s="259"/>
      <c r="E111" s="259"/>
      <c r="F111" s="259"/>
      <c r="G111" s="25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7" t="s">
        <v>328</v>
      </c>
      <c r="D112" s="248"/>
      <c r="E112" s="248"/>
      <c r="F112" s="248"/>
      <c r="G112" s="248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3" t="s">
        <v>329</v>
      </c>
      <c r="D113" s="157"/>
      <c r="E113" s="158">
        <v>4.6000000000000005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140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6">
        <v>28</v>
      </c>
      <c r="B114" s="167" t="s">
        <v>330</v>
      </c>
      <c r="C114" s="182" t="s">
        <v>331</v>
      </c>
      <c r="D114" s="168" t="s">
        <v>130</v>
      </c>
      <c r="E114" s="169">
        <v>3.5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15</v>
      </c>
      <c r="M114" s="171">
        <f>G114*(1+L114/100)</f>
        <v>0</v>
      </c>
      <c r="N114" s="171">
        <v>1.4000000000000001E-4</v>
      </c>
      <c r="O114" s="171">
        <f>ROUND(E114*N114,2)</f>
        <v>0</v>
      </c>
      <c r="P114" s="171">
        <v>0</v>
      </c>
      <c r="Q114" s="171">
        <f>ROUND(E114*P114,2)</f>
        <v>0</v>
      </c>
      <c r="R114" s="171" t="s">
        <v>131</v>
      </c>
      <c r="S114" s="171" t="s">
        <v>132</v>
      </c>
      <c r="T114" s="172" t="s">
        <v>132</v>
      </c>
      <c r="U114" s="156">
        <v>0.17</v>
      </c>
      <c r="V114" s="156">
        <f>ROUND(E114*U114,2)</f>
        <v>0.6</v>
      </c>
      <c r="W114" s="156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8" t="s">
        <v>332</v>
      </c>
      <c r="D115" s="259"/>
      <c r="E115" s="259"/>
      <c r="F115" s="259"/>
      <c r="G115" s="259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137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7" t="s">
        <v>328</v>
      </c>
      <c r="D116" s="248"/>
      <c r="E116" s="248"/>
      <c r="F116" s="248"/>
      <c r="G116" s="248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3" t="s">
        <v>333</v>
      </c>
      <c r="D117" s="157"/>
      <c r="E117" s="158">
        <v>3.5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140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6">
        <v>29</v>
      </c>
      <c r="B118" s="167" t="s">
        <v>334</v>
      </c>
      <c r="C118" s="182" t="s">
        <v>335</v>
      </c>
      <c r="D118" s="168" t="s">
        <v>130</v>
      </c>
      <c r="E118" s="169">
        <v>2.3000000000000003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15</v>
      </c>
      <c r="M118" s="171">
        <f>G118*(1+L118/100)</f>
        <v>0</v>
      </c>
      <c r="N118" s="171">
        <v>1.9000000000000001E-4</v>
      </c>
      <c r="O118" s="171">
        <f>ROUND(E118*N118,2)</f>
        <v>0</v>
      </c>
      <c r="P118" s="171">
        <v>0</v>
      </c>
      <c r="Q118" s="171">
        <f>ROUND(E118*P118,2)</f>
        <v>0</v>
      </c>
      <c r="R118" s="171" t="s">
        <v>131</v>
      </c>
      <c r="S118" s="171" t="s">
        <v>132</v>
      </c>
      <c r="T118" s="172" t="s">
        <v>132</v>
      </c>
      <c r="U118" s="156">
        <v>0.2</v>
      </c>
      <c r="V118" s="156">
        <f>ROUND(E118*U118,2)</f>
        <v>0.46</v>
      </c>
      <c r="W118" s="156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133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8" t="s">
        <v>332</v>
      </c>
      <c r="D119" s="259"/>
      <c r="E119" s="259"/>
      <c r="F119" s="259"/>
      <c r="G119" s="259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137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7" t="s">
        <v>328</v>
      </c>
      <c r="D120" s="248"/>
      <c r="E120" s="248"/>
      <c r="F120" s="248"/>
      <c r="G120" s="248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137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3" t="s">
        <v>336</v>
      </c>
      <c r="D121" s="157"/>
      <c r="E121" s="158">
        <v>2.3000000000000003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140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66">
        <v>30</v>
      </c>
      <c r="B122" s="167" t="s">
        <v>337</v>
      </c>
      <c r="C122" s="182" t="s">
        <v>338</v>
      </c>
      <c r="D122" s="168" t="s">
        <v>130</v>
      </c>
      <c r="E122" s="169">
        <v>19.600000000000001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15</v>
      </c>
      <c r="M122" s="171">
        <f>G122*(1+L122/100)</f>
        <v>0</v>
      </c>
      <c r="N122" s="171">
        <v>1.2E-4</v>
      </c>
      <c r="O122" s="171">
        <f>ROUND(E122*N122,2)</f>
        <v>0</v>
      </c>
      <c r="P122" s="171">
        <v>0</v>
      </c>
      <c r="Q122" s="171">
        <f>ROUND(E122*P122,2)</f>
        <v>0</v>
      </c>
      <c r="R122" s="171" t="s">
        <v>131</v>
      </c>
      <c r="S122" s="171" t="s">
        <v>132</v>
      </c>
      <c r="T122" s="172" t="s">
        <v>132</v>
      </c>
      <c r="U122" s="156">
        <v>0.157</v>
      </c>
      <c r="V122" s="156">
        <f>ROUND(E122*U122,2)</f>
        <v>3.08</v>
      </c>
      <c r="W122" s="156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133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8" t="s">
        <v>332</v>
      </c>
      <c r="D123" s="259"/>
      <c r="E123" s="259"/>
      <c r="F123" s="259"/>
      <c r="G123" s="259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137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7" t="s">
        <v>339</v>
      </c>
      <c r="D124" s="248"/>
      <c r="E124" s="248"/>
      <c r="F124" s="248"/>
      <c r="G124" s="248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137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7" t="s">
        <v>328</v>
      </c>
      <c r="D125" s="248"/>
      <c r="E125" s="248"/>
      <c r="F125" s="248"/>
      <c r="G125" s="248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3" t="s">
        <v>340</v>
      </c>
      <c r="D126" s="157"/>
      <c r="E126" s="158">
        <v>19.600000000000001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140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31</v>
      </c>
      <c r="B127" s="167" t="s">
        <v>341</v>
      </c>
      <c r="C127" s="182" t="s">
        <v>342</v>
      </c>
      <c r="D127" s="168" t="s">
        <v>130</v>
      </c>
      <c r="E127" s="169">
        <v>21.200000000000003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15</v>
      </c>
      <c r="M127" s="171">
        <f>G127*(1+L127/100)</f>
        <v>0</v>
      </c>
      <c r="N127" s="171">
        <v>1.6000000000000001E-4</v>
      </c>
      <c r="O127" s="171">
        <f>ROUND(E127*N127,2)</f>
        <v>0</v>
      </c>
      <c r="P127" s="171">
        <v>0</v>
      </c>
      <c r="Q127" s="171">
        <f>ROUND(E127*P127,2)</f>
        <v>0</v>
      </c>
      <c r="R127" s="171" t="s">
        <v>131</v>
      </c>
      <c r="S127" s="171" t="s">
        <v>132</v>
      </c>
      <c r="T127" s="172" t="s">
        <v>132</v>
      </c>
      <c r="U127" s="156">
        <v>0.17</v>
      </c>
      <c r="V127" s="156">
        <f>ROUND(E127*U127,2)</f>
        <v>3.6</v>
      </c>
      <c r="W127" s="156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133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8" t="s">
        <v>332</v>
      </c>
      <c r="D128" s="259"/>
      <c r="E128" s="259"/>
      <c r="F128" s="259"/>
      <c r="G128" s="259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137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7" t="s">
        <v>328</v>
      </c>
      <c r="D129" s="248"/>
      <c r="E129" s="248"/>
      <c r="F129" s="248"/>
      <c r="G129" s="248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137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3" t="s">
        <v>343</v>
      </c>
      <c r="D130" s="157"/>
      <c r="E130" s="158">
        <v>21.200000000000003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140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66">
        <v>32</v>
      </c>
      <c r="B131" s="167" t="s">
        <v>344</v>
      </c>
      <c r="C131" s="182" t="s">
        <v>345</v>
      </c>
      <c r="D131" s="168" t="s">
        <v>151</v>
      </c>
      <c r="E131" s="169">
        <v>3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15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 t="s">
        <v>131</v>
      </c>
      <c r="S131" s="171" t="s">
        <v>132</v>
      </c>
      <c r="T131" s="172" t="s">
        <v>132</v>
      </c>
      <c r="U131" s="156">
        <v>8.3000000000000004E-2</v>
      </c>
      <c r="V131" s="156">
        <f>ROUND(E131*U131,2)</f>
        <v>0.25</v>
      </c>
      <c r="W131" s="156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133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8" t="s">
        <v>346</v>
      </c>
      <c r="D132" s="259"/>
      <c r="E132" s="259"/>
      <c r="F132" s="259"/>
      <c r="G132" s="259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137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3" t="s">
        <v>169</v>
      </c>
      <c r="D133" s="157"/>
      <c r="E133" s="158">
        <v>3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33</v>
      </c>
      <c r="B134" s="167" t="s">
        <v>347</v>
      </c>
      <c r="C134" s="182" t="s">
        <v>348</v>
      </c>
      <c r="D134" s="168" t="s">
        <v>151</v>
      </c>
      <c r="E134" s="169">
        <v>1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15</v>
      </c>
      <c r="M134" s="171">
        <f>G134*(1+L134/100)</f>
        <v>0</v>
      </c>
      <c r="N134" s="171">
        <v>1.6000000000000001E-4</v>
      </c>
      <c r="O134" s="171">
        <f>ROUND(E134*N134,2)</f>
        <v>0</v>
      </c>
      <c r="P134" s="171">
        <v>0</v>
      </c>
      <c r="Q134" s="171">
        <f>ROUND(E134*P134,2)</f>
        <v>0</v>
      </c>
      <c r="R134" s="171" t="s">
        <v>131</v>
      </c>
      <c r="S134" s="171" t="s">
        <v>132</v>
      </c>
      <c r="T134" s="172" t="s">
        <v>132</v>
      </c>
      <c r="U134" s="156">
        <v>0.16500000000000001</v>
      </c>
      <c r="V134" s="156">
        <f>ROUND(E134*U134,2)</f>
        <v>0.17</v>
      </c>
      <c r="W134" s="156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133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8" t="s">
        <v>346</v>
      </c>
      <c r="D135" s="259"/>
      <c r="E135" s="259"/>
      <c r="F135" s="259"/>
      <c r="G135" s="259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137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6">
        <v>34</v>
      </c>
      <c r="B136" s="167" t="s">
        <v>349</v>
      </c>
      <c r="C136" s="182" t="s">
        <v>350</v>
      </c>
      <c r="D136" s="168" t="s">
        <v>151</v>
      </c>
      <c r="E136" s="169">
        <v>1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15</v>
      </c>
      <c r="M136" s="171">
        <f>G136*(1+L136/100)</f>
        <v>0</v>
      </c>
      <c r="N136" s="171">
        <v>9.2000000000000003E-4</v>
      </c>
      <c r="O136" s="171">
        <f>ROUND(E136*N136,2)</f>
        <v>0</v>
      </c>
      <c r="P136" s="171">
        <v>0</v>
      </c>
      <c r="Q136" s="171">
        <f>ROUND(E136*P136,2)</f>
        <v>0</v>
      </c>
      <c r="R136" s="171" t="s">
        <v>131</v>
      </c>
      <c r="S136" s="171" t="s">
        <v>132</v>
      </c>
      <c r="T136" s="172" t="s">
        <v>132</v>
      </c>
      <c r="U136" s="156">
        <v>0.35100000000000003</v>
      </c>
      <c r="V136" s="156">
        <f>ROUND(E136*U136,2)</f>
        <v>0.35</v>
      </c>
      <c r="W136" s="156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133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8" t="s">
        <v>346</v>
      </c>
      <c r="D137" s="259"/>
      <c r="E137" s="259"/>
      <c r="F137" s="259"/>
      <c r="G137" s="259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137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6">
        <v>35</v>
      </c>
      <c r="B138" s="167" t="s">
        <v>351</v>
      </c>
      <c r="C138" s="182" t="s">
        <v>352</v>
      </c>
      <c r="D138" s="168" t="s">
        <v>151</v>
      </c>
      <c r="E138" s="169">
        <v>2</v>
      </c>
      <c r="F138" s="170"/>
      <c r="G138" s="171">
        <f>ROUND(E138*F138,2)</f>
        <v>0</v>
      </c>
      <c r="H138" s="170"/>
      <c r="I138" s="171">
        <f>ROUND(E138*H138,2)</f>
        <v>0</v>
      </c>
      <c r="J138" s="170"/>
      <c r="K138" s="171">
        <f>ROUND(E138*J138,2)</f>
        <v>0</v>
      </c>
      <c r="L138" s="171">
        <v>15</v>
      </c>
      <c r="M138" s="171">
        <f>G138*(1+L138/100)</f>
        <v>0</v>
      </c>
      <c r="N138" s="171">
        <v>1.4000000000000001E-4</v>
      </c>
      <c r="O138" s="171">
        <f>ROUND(E138*N138,2)</f>
        <v>0</v>
      </c>
      <c r="P138" s="171">
        <v>0</v>
      </c>
      <c r="Q138" s="171">
        <f>ROUND(E138*P138,2)</f>
        <v>0</v>
      </c>
      <c r="R138" s="171" t="s">
        <v>131</v>
      </c>
      <c r="S138" s="171" t="s">
        <v>132</v>
      </c>
      <c r="T138" s="172" t="s">
        <v>132</v>
      </c>
      <c r="U138" s="156">
        <v>0.16500000000000001</v>
      </c>
      <c r="V138" s="156">
        <f>ROUND(E138*U138,2)</f>
        <v>0.33</v>
      </c>
      <c r="W138" s="156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133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8" t="s">
        <v>346</v>
      </c>
      <c r="D139" s="259"/>
      <c r="E139" s="259"/>
      <c r="F139" s="259"/>
      <c r="G139" s="259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137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3" t="s">
        <v>353</v>
      </c>
      <c r="D140" s="157"/>
      <c r="E140" s="158">
        <v>2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36</v>
      </c>
      <c r="B141" s="167" t="s">
        <v>354</v>
      </c>
      <c r="C141" s="182" t="s">
        <v>355</v>
      </c>
      <c r="D141" s="168" t="s">
        <v>151</v>
      </c>
      <c r="E141" s="169">
        <v>1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15</v>
      </c>
      <c r="M141" s="171">
        <f>G141*(1+L141/100)</f>
        <v>0</v>
      </c>
      <c r="N141" s="171">
        <v>7.7000000000000007E-4</v>
      </c>
      <c r="O141" s="171">
        <f>ROUND(E141*N141,2)</f>
        <v>0</v>
      </c>
      <c r="P141" s="171">
        <v>0</v>
      </c>
      <c r="Q141" s="171">
        <f>ROUND(E141*P141,2)</f>
        <v>0</v>
      </c>
      <c r="R141" s="171" t="s">
        <v>131</v>
      </c>
      <c r="S141" s="171" t="s">
        <v>132</v>
      </c>
      <c r="T141" s="172" t="s">
        <v>132</v>
      </c>
      <c r="U141" s="156">
        <v>0.35100000000000003</v>
      </c>
      <c r="V141" s="156">
        <f>ROUND(E141*U141,2)</f>
        <v>0.35</v>
      </c>
      <c r="W141" s="156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133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8" t="s">
        <v>346</v>
      </c>
      <c r="D142" s="259"/>
      <c r="E142" s="259"/>
      <c r="F142" s="259"/>
      <c r="G142" s="259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137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37</v>
      </c>
      <c r="B143" s="167" t="s">
        <v>356</v>
      </c>
      <c r="C143" s="182" t="s">
        <v>357</v>
      </c>
      <c r="D143" s="168" t="s">
        <v>151</v>
      </c>
      <c r="E143" s="169">
        <v>1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15</v>
      </c>
      <c r="M143" s="171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1" t="s">
        <v>131</v>
      </c>
      <c r="S143" s="171" t="s">
        <v>132</v>
      </c>
      <c r="T143" s="172" t="s">
        <v>132</v>
      </c>
      <c r="U143" s="156">
        <v>0.16500000000000001</v>
      </c>
      <c r="V143" s="156">
        <f>ROUND(E143*U143,2)</f>
        <v>0.17</v>
      </c>
      <c r="W143" s="156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133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8" t="s">
        <v>346</v>
      </c>
      <c r="D144" s="259"/>
      <c r="E144" s="259"/>
      <c r="F144" s="259"/>
      <c r="G144" s="259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137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38</v>
      </c>
      <c r="B145" s="167" t="s">
        <v>358</v>
      </c>
      <c r="C145" s="182" t="s">
        <v>359</v>
      </c>
      <c r="D145" s="168" t="s">
        <v>151</v>
      </c>
      <c r="E145" s="169">
        <v>2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15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 t="s">
        <v>131</v>
      </c>
      <c r="S145" s="171" t="s">
        <v>132</v>
      </c>
      <c r="T145" s="172" t="s">
        <v>132</v>
      </c>
      <c r="U145" s="156">
        <v>0.35100000000000003</v>
      </c>
      <c r="V145" s="156">
        <f>ROUND(E145*U145,2)</f>
        <v>0.7</v>
      </c>
      <c r="W145" s="156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8" t="s">
        <v>346</v>
      </c>
      <c r="D146" s="259"/>
      <c r="E146" s="259"/>
      <c r="F146" s="259"/>
      <c r="G146" s="259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137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3" t="s">
        <v>353</v>
      </c>
      <c r="D147" s="157"/>
      <c r="E147" s="158">
        <v>2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3">
        <v>39</v>
      </c>
      <c r="B148" s="174" t="s">
        <v>360</v>
      </c>
      <c r="C148" s="184" t="s">
        <v>361</v>
      </c>
      <c r="D148" s="175" t="s">
        <v>151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15</v>
      </c>
      <c r="M148" s="178">
        <f>G148*(1+L148/100)</f>
        <v>0</v>
      </c>
      <c r="N148" s="178">
        <v>2.15E-3</v>
      </c>
      <c r="O148" s="178">
        <f>ROUND(E148*N148,2)</f>
        <v>0</v>
      </c>
      <c r="P148" s="178">
        <v>0</v>
      </c>
      <c r="Q148" s="178">
        <f>ROUND(E148*P148,2)</f>
        <v>0</v>
      </c>
      <c r="R148" s="178" t="s">
        <v>131</v>
      </c>
      <c r="S148" s="178" t="s">
        <v>132</v>
      </c>
      <c r="T148" s="179" t="s">
        <v>132</v>
      </c>
      <c r="U148" s="156">
        <v>0.37200000000000005</v>
      </c>
      <c r="V148" s="156">
        <f>ROUND(E148*U148,2)</f>
        <v>0.37</v>
      </c>
      <c r="W148" s="156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133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40</v>
      </c>
      <c r="B149" s="167" t="s">
        <v>362</v>
      </c>
      <c r="C149" s="182" t="s">
        <v>363</v>
      </c>
      <c r="D149" s="168" t="s">
        <v>130</v>
      </c>
      <c r="E149" s="169">
        <v>25.700000000000003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15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1" t="s">
        <v>131</v>
      </c>
      <c r="S149" s="171" t="s">
        <v>132</v>
      </c>
      <c r="T149" s="172" t="s">
        <v>132</v>
      </c>
      <c r="U149" s="156">
        <v>2.9000000000000001E-2</v>
      </c>
      <c r="V149" s="156">
        <f>ROUND(E149*U149,2)</f>
        <v>0.75</v>
      </c>
      <c r="W149" s="156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133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8" t="s">
        <v>364</v>
      </c>
      <c r="D150" s="259"/>
      <c r="E150" s="259"/>
      <c r="F150" s="259"/>
      <c r="G150" s="259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137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7" t="s">
        <v>365</v>
      </c>
      <c r="D151" s="248"/>
      <c r="E151" s="248"/>
      <c r="F151" s="248"/>
      <c r="G151" s="248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137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3" t="s">
        <v>340</v>
      </c>
      <c r="D152" s="157"/>
      <c r="E152" s="158">
        <v>19.600000000000001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140</v>
      </c>
      <c r="AH152" s="147">
        <v>5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3" t="s">
        <v>329</v>
      </c>
      <c r="D153" s="157"/>
      <c r="E153" s="158">
        <v>4.6000000000000005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140</v>
      </c>
      <c r="AH153" s="147">
        <v>5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3" t="s">
        <v>366</v>
      </c>
      <c r="D154" s="157"/>
      <c r="E154" s="158">
        <v>1.5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140</v>
      </c>
      <c r="AH154" s="147">
        <v>5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66">
        <v>41</v>
      </c>
      <c r="B155" s="167" t="s">
        <v>367</v>
      </c>
      <c r="C155" s="182" t="s">
        <v>368</v>
      </c>
      <c r="D155" s="168" t="s">
        <v>130</v>
      </c>
      <c r="E155" s="169">
        <v>27.700000000000003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15</v>
      </c>
      <c r="M155" s="171">
        <f>G155*(1+L155/100)</f>
        <v>0</v>
      </c>
      <c r="N155" s="171">
        <v>0</v>
      </c>
      <c r="O155" s="171">
        <f>ROUND(E155*N155,2)</f>
        <v>0</v>
      </c>
      <c r="P155" s="171">
        <v>0</v>
      </c>
      <c r="Q155" s="171">
        <f>ROUND(E155*P155,2)</f>
        <v>0</v>
      </c>
      <c r="R155" s="171" t="s">
        <v>131</v>
      </c>
      <c r="S155" s="171" t="s">
        <v>132</v>
      </c>
      <c r="T155" s="172" t="s">
        <v>132</v>
      </c>
      <c r="U155" s="156">
        <v>3.1000000000000003E-2</v>
      </c>
      <c r="V155" s="156">
        <f>ROUND(E155*U155,2)</f>
        <v>0.86</v>
      </c>
      <c r="W155" s="156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133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8" t="s">
        <v>364</v>
      </c>
      <c r="D156" s="259"/>
      <c r="E156" s="259"/>
      <c r="F156" s="259"/>
      <c r="G156" s="259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137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7" t="s">
        <v>365</v>
      </c>
      <c r="D157" s="248"/>
      <c r="E157" s="248"/>
      <c r="F157" s="248"/>
      <c r="G157" s="248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137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3" t="s">
        <v>369</v>
      </c>
      <c r="D158" s="157"/>
      <c r="E158" s="158">
        <v>3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140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3" t="s">
        <v>333</v>
      </c>
      <c r="D159" s="157"/>
      <c r="E159" s="158">
        <v>3.5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140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3" t="s">
        <v>343</v>
      </c>
      <c r="D160" s="157"/>
      <c r="E160" s="158">
        <v>21.200000000000003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140</v>
      </c>
      <c r="AH160" s="147">
        <v>5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6">
        <v>42</v>
      </c>
      <c r="B161" s="167" t="s">
        <v>370</v>
      </c>
      <c r="C161" s="182" t="s">
        <v>371</v>
      </c>
      <c r="D161" s="168" t="s">
        <v>130</v>
      </c>
      <c r="E161" s="169">
        <v>2.3000000000000003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15</v>
      </c>
      <c r="M161" s="171">
        <f>G161*(1+L161/100)</f>
        <v>0</v>
      </c>
      <c r="N161" s="171">
        <v>0</v>
      </c>
      <c r="O161" s="171">
        <f>ROUND(E161*N161,2)</f>
        <v>0</v>
      </c>
      <c r="P161" s="171">
        <v>0</v>
      </c>
      <c r="Q161" s="171">
        <f>ROUND(E161*P161,2)</f>
        <v>0</v>
      </c>
      <c r="R161" s="171" t="s">
        <v>131</v>
      </c>
      <c r="S161" s="171" t="s">
        <v>132</v>
      </c>
      <c r="T161" s="172" t="s">
        <v>132</v>
      </c>
      <c r="U161" s="156">
        <v>4.2000000000000003E-2</v>
      </c>
      <c r="V161" s="156">
        <f>ROUND(E161*U161,2)</f>
        <v>0.1</v>
      </c>
      <c r="W161" s="156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133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8" t="s">
        <v>364</v>
      </c>
      <c r="D162" s="259"/>
      <c r="E162" s="259"/>
      <c r="F162" s="259"/>
      <c r="G162" s="259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137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7" t="s">
        <v>365</v>
      </c>
      <c r="D163" s="248"/>
      <c r="E163" s="248"/>
      <c r="F163" s="248"/>
      <c r="G163" s="248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137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3" t="s">
        <v>336</v>
      </c>
      <c r="D164" s="157"/>
      <c r="E164" s="158">
        <v>2.3000000000000003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140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6">
        <v>43</v>
      </c>
      <c r="B165" s="167" t="s">
        <v>372</v>
      </c>
      <c r="C165" s="182" t="s">
        <v>373</v>
      </c>
      <c r="D165" s="168" t="s">
        <v>130</v>
      </c>
      <c r="E165" s="169">
        <v>55.7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15</v>
      </c>
      <c r="M165" s="171">
        <f>G165*(1+L165/100)</f>
        <v>0</v>
      </c>
      <c r="N165" s="171">
        <v>1.0000000000000001E-5</v>
      </c>
      <c r="O165" s="171">
        <f>ROUND(E165*N165,2)</f>
        <v>0</v>
      </c>
      <c r="P165" s="171">
        <v>0</v>
      </c>
      <c r="Q165" s="171">
        <f>ROUND(E165*P165,2)</f>
        <v>0</v>
      </c>
      <c r="R165" s="171" t="s">
        <v>131</v>
      </c>
      <c r="S165" s="171" t="s">
        <v>132</v>
      </c>
      <c r="T165" s="172" t="s">
        <v>132</v>
      </c>
      <c r="U165" s="156">
        <v>6.2000000000000006E-2</v>
      </c>
      <c r="V165" s="156">
        <f>ROUND(E165*U165,2)</f>
        <v>3.45</v>
      </c>
      <c r="W165" s="156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133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8" t="s">
        <v>365</v>
      </c>
      <c r="D166" s="259"/>
      <c r="E166" s="259"/>
      <c r="F166" s="259"/>
      <c r="G166" s="259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137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3" t="s">
        <v>374</v>
      </c>
      <c r="D167" s="157"/>
      <c r="E167" s="158">
        <v>27.700000000000003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140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3" t="s">
        <v>375</v>
      </c>
      <c r="D168" s="157"/>
      <c r="E168" s="158">
        <v>2.3000000000000003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140</v>
      </c>
      <c r="AH168" s="147">
        <v>5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3" t="s">
        <v>376</v>
      </c>
      <c r="D169" s="157"/>
      <c r="E169" s="158">
        <v>25.700000000000003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140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44</v>
      </c>
      <c r="B170" s="167" t="s">
        <v>377</v>
      </c>
      <c r="C170" s="182" t="s">
        <v>378</v>
      </c>
      <c r="D170" s="168" t="s">
        <v>151</v>
      </c>
      <c r="E170" s="169">
        <v>2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15</v>
      </c>
      <c r="M170" s="171">
        <f>G170*(1+L170/100)</f>
        <v>0</v>
      </c>
      <c r="N170" s="171">
        <v>5.0000000000000001E-4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177</v>
      </c>
      <c r="T170" s="172" t="s">
        <v>143</v>
      </c>
      <c r="U170" s="156">
        <v>0</v>
      </c>
      <c r="V170" s="156">
        <f>ROUND(E170*U170,2)</f>
        <v>0</v>
      </c>
      <c r="W170" s="15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133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8" t="s">
        <v>290</v>
      </c>
      <c r="D171" s="259"/>
      <c r="E171" s="259"/>
      <c r="F171" s="259"/>
      <c r="G171" s="259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137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6">
        <v>45</v>
      </c>
      <c r="B172" s="167" t="s">
        <v>379</v>
      </c>
      <c r="C172" s="182" t="s">
        <v>380</v>
      </c>
      <c r="D172" s="168" t="s">
        <v>151</v>
      </c>
      <c r="E172" s="169">
        <v>2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15</v>
      </c>
      <c r="M172" s="171">
        <f>G172*(1+L172/100)</f>
        <v>0</v>
      </c>
      <c r="N172" s="171">
        <v>5.0000000000000001E-4</v>
      </c>
      <c r="O172" s="171">
        <f>ROUND(E172*N172,2)</f>
        <v>0</v>
      </c>
      <c r="P172" s="171">
        <v>0</v>
      </c>
      <c r="Q172" s="171">
        <f>ROUND(E172*P172,2)</f>
        <v>0</v>
      </c>
      <c r="R172" s="171"/>
      <c r="S172" s="171" t="s">
        <v>177</v>
      </c>
      <c r="T172" s="172" t="s">
        <v>143</v>
      </c>
      <c r="U172" s="156">
        <v>0</v>
      </c>
      <c r="V172" s="156">
        <f>ROUND(E172*U172,2)</f>
        <v>0</v>
      </c>
      <c r="W172" s="15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133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8" t="s">
        <v>290</v>
      </c>
      <c r="D173" s="259"/>
      <c r="E173" s="259"/>
      <c r="F173" s="259"/>
      <c r="G173" s="259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137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46</v>
      </c>
      <c r="B174" s="167" t="s">
        <v>381</v>
      </c>
      <c r="C174" s="182" t="s">
        <v>382</v>
      </c>
      <c r="D174" s="168" t="s">
        <v>151</v>
      </c>
      <c r="E174" s="169">
        <v>1</v>
      </c>
      <c r="F174" s="170"/>
      <c r="G174" s="171">
        <f>ROUND(E174*F174,2)</f>
        <v>0</v>
      </c>
      <c r="H174" s="170"/>
      <c r="I174" s="171">
        <f>ROUND(E174*H174,2)</f>
        <v>0</v>
      </c>
      <c r="J174" s="170"/>
      <c r="K174" s="171">
        <f>ROUND(E174*J174,2)</f>
        <v>0</v>
      </c>
      <c r="L174" s="171">
        <v>15</v>
      </c>
      <c r="M174" s="171">
        <f>G174*(1+L174/100)</f>
        <v>0</v>
      </c>
      <c r="N174" s="171">
        <v>5.0000000000000001E-3</v>
      </c>
      <c r="O174" s="171">
        <f>ROUND(E174*N174,2)</f>
        <v>0.01</v>
      </c>
      <c r="P174" s="171">
        <v>0</v>
      </c>
      <c r="Q174" s="171">
        <f>ROUND(E174*P174,2)</f>
        <v>0</v>
      </c>
      <c r="R174" s="171"/>
      <c r="S174" s="171" t="s">
        <v>177</v>
      </c>
      <c r="T174" s="172" t="s">
        <v>143</v>
      </c>
      <c r="U174" s="156">
        <v>0</v>
      </c>
      <c r="V174" s="156">
        <f>ROUND(E174*U174,2)</f>
        <v>0</v>
      </c>
      <c r="W174" s="15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133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8" t="s">
        <v>290</v>
      </c>
      <c r="D175" s="259"/>
      <c r="E175" s="259"/>
      <c r="F175" s="259"/>
      <c r="G175" s="259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137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66">
        <v>47</v>
      </c>
      <c r="B176" s="167" t="s">
        <v>383</v>
      </c>
      <c r="C176" s="182" t="s">
        <v>384</v>
      </c>
      <c r="D176" s="168" t="s">
        <v>151</v>
      </c>
      <c r="E176" s="169">
        <v>1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15</v>
      </c>
      <c r="M176" s="171">
        <f>G176*(1+L176/100)</f>
        <v>0</v>
      </c>
      <c r="N176" s="171">
        <v>0.01</v>
      </c>
      <c r="O176" s="171">
        <f>ROUND(E176*N176,2)</f>
        <v>0.01</v>
      </c>
      <c r="P176" s="171">
        <v>0</v>
      </c>
      <c r="Q176" s="171">
        <f>ROUND(E176*P176,2)</f>
        <v>0</v>
      </c>
      <c r="R176" s="171"/>
      <c r="S176" s="171" t="s">
        <v>177</v>
      </c>
      <c r="T176" s="172" t="s">
        <v>143</v>
      </c>
      <c r="U176" s="156">
        <v>0</v>
      </c>
      <c r="V176" s="156">
        <f>ROUND(E176*U176,2)</f>
        <v>0</v>
      </c>
      <c r="W176" s="15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133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8" t="s">
        <v>290</v>
      </c>
      <c r="D177" s="259"/>
      <c r="E177" s="259"/>
      <c r="F177" s="259"/>
      <c r="G177" s="259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137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48</v>
      </c>
      <c r="B178" s="167" t="s">
        <v>385</v>
      </c>
      <c r="C178" s="182" t="s">
        <v>386</v>
      </c>
      <c r="D178" s="168" t="s">
        <v>151</v>
      </c>
      <c r="E178" s="169">
        <v>1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15</v>
      </c>
      <c r="M178" s="171">
        <f>G178*(1+L178/100)</f>
        <v>0</v>
      </c>
      <c r="N178" s="171">
        <v>0</v>
      </c>
      <c r="O178" s="171">
        <f>ROUND(E178*N178,2)</f>
        <v>0</v>
      </c>
      <c r="P178" s="171">
        <v>0</v>
      </c>
      <c r="Q178" s="171">
        <f>ROUND(E178*P178,2)</f>
        <v>0</v>
      </c>
      <c r="R178" s="171"/>
      <c r="S178" s="171" t="s">
        <v>177</v>
      </c>
      <c r="T178" s="172" t="s">
        <v>143</v>
      </c>
      <c r="U178" s="156">
        <v>0</v>
      </c>
      <c r="V178" s="156">
        <f>ROUND(E178*U178,2)</f>
        <v>0</v>
      </c>
      <c r="W178" s="156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133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8" t="s">
        <v>290</v>
      </c>
      <c r="D179" s="259"/>
      <c r="E179" s="259"/>
      <c r="F179" s="259"/>
      <c r="G179" s="259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137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66">
        <v>49</v>
      </c>
      <c r="B180" s="167" t="s">
        <v>387</v>
      </c>
      <c r="C180" s="182" t="s">
        <v>388</v>
      </c>
      <c r="D180" s="168" t="s">
        <v>151</v>
      </c>
      <c r="E180" s="169">
        <v>1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15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177</v>
      </c>
      <c r="T180" s="172" t="s">
        <v>143</v>
      </c>
      <c r="U180" s="156">
        <v>0</v>
      </c>
      <c r="V180" s="156">
        <f>ROUND(E180*U180,2)</f>
        <v>0</v>
      </c>
      <c r="W180" s="156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133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8" t="s">
        <v>290</v>
      </c>
      <c r="D181" s="259"/>
      <c r="E181" s="259"/>
      <c r="F181" s="259"/>
      <c r="G181" s="259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137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50</v>
      </c>
      <c r="B182" s="167" t="s">
        <v>389</v>
      </c>
      <c r="C182" s="182" t="s">
        <v>390</v>
      </c>
      <c r="D182" s="168" t="s">
        <v>176</v>
      </c>
      <c r="E182" s="169">
        <v>1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15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177</v>
      </c>
      <c r="T182" s="172" t="s">
        <v>143</v>
      </c>
      <c r="U182" s="156">
        <v>0</v>
      </c>
      <c r="V182" s="156">
        <f>ROUND(E182*U182,2)</f>
        <v>0</v>
      </c>
      <c r="W182" s="156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133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8" t="s">
        <v>290</v>
      </c>
      <c r="D183" s="259"/>
      <c r="E183" s="259"/>
      <c r="F183" s="259"/>
      <c r="G183" s="259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137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51</v>
      </c>
      <c r="B184" s="167" t="s">
        <v>391</v>
      </c>
      <c r="C184" s="182" t="s">
        <v>392</v>
      </c>
      <c r="D184" s="168" t="s">
        <v>176</v>
      </c>
      <c r="E184" s="169">
        <v>1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15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1"/>
      <c r="S184" s="171" t="s">
        <v>177</v>
      </c>
      <c r="T184" s="172" t="s">
        <v>143</v>
      </c>
      <c r="U184" s="156">
        <v>0</v>
      </c>
      <c r="V184" s="156">
        <f>ROUND(E184*U184,2)</f>
        <v>0</v>
      </c>
      <c r="W184" s="156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133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8" t="s">
        <v>290</v>
      </c>
      <c r="D185" s="259"/>
      <c r="E185" s="259"/>
      <c r="F185" s="259"/>
      <c r="G185" s="259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137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52</v>
      </c>
      <c r="B186" s="167" t="s">
        <v>393</v>
      </c>
      <c r="C186" s="182" t="s">
        <v>394</v>
      </c>
      <c r="D186" s="168" t="s">
        <v>176</v>
      </c>
      <c r="E186" s="169">
        <v>1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15</v>
      </c>
      <c r="M186" s="171">
        <f>G186*(1+L186/100)</f>
        <v>0</v>
      </c>
      <c r="N186" s="171">
        <v>0</v>
      </c>
      <c r="O186" s="171">
        <f>ROUND(E186*N186,2)</f>
        <v>0</v>
      </c>
      <c r="P186" s="171">
        <v>0</v>
      </c>
      <c r="Q186" s="171">
        <f>ROUND(E186*P186,2)</f>
        <v>0</v>
      </c>
      <c r="R186" s="171"/>
      <c r="S186" s="171" t="s">
        <v>177</v>
      </c>
      <c r="T186" s="172" t="s">
        <v>143</v>
      </c>
      <c r="U186" s="156">
        <v>0</v>
      </c>
      <c r="V186" s="156">
        <f>ROUND(E186*U186,2)</f>
        <v>0</v>
      </c>
      <c r="W186" s="156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133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58" t="s">
        <v>290</v>
      </c>
      <c r="D187" s="259"/>
      <c r="E187" s="259"/>
      <c r="F187" s="259"/>
      <c r="G187" s="259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53</v>
      </c>
      <c r="B188" s="167" t="s">
        <v>395</v>
      </c>
      <c r="C188" s="182" t="s">
        <v>396</v>
      </c>
      <c r="D188" s="168" t="s">
        <v>397</v>
      </c>
      <c r="E188" s="169">
        <v>4.6000000000000005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15</v>
      </c>
      <c r="M188" s="171">
        <f>G188*(1+L188/100)</f>
        <v>0</v>
      </c>
      <c r="N188" s="171">
        <v>5.0000000000000001E-4</v>
      </c>
      <c r="O188" s="171">
        <f>ROUND(E188*N188,2)</f>
        <v>0</v>
      </c>
      <c r="P188" s="171">
        <v>0</v>
      </c>
      <c r="Q188" s="171">
        <f>ROUND(E188*P188,2)</f>
        <v>0</v>
      </c>
      <c r="R188" s="171"/>
      <c r="S188" s="171" t="s">
        <v>177</v>
      </c>
      <c r="T188" s="172" t="s">
        <v>143</v>
      </c>
      <c r="U188" s="156">
        <v>0</v>
      </c>
      <c r="V188" s="156">
        <f>ROUND(E188*U188,2)</f>
        <v>0</v>
      </c>
      <c r="W188" s="156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133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8" t="s">
        <v>398</v>
      </c>
      <c r="D189" s="259"/>
      <c r="E189" s="259"/>
      <c r="F189" s="259"/>
      <c r="G189" s="259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137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3" t="s">
        <v>329</v>
      </c>
      <c r="D190" s="157"/>
      <c r="E190" s="158">
        <v>4.6000000000000005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140</v>
      </c>
      <c r="AH190" s="147">
        <v>5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6">
        <v>54</v>
      </c>
      <c r="B191" s="167" t="s">
        <v>399</v>
      </c>
      <c r="C191" s="182" t="s">
        <v>400</v>
      </c>
      <c r="D191" s="168" t="s">
        <v>397</v>
      </c>
      <c r="E191" s="169">
        <v>19.600000000000001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15</v>
      </c>
      <c r="M191" s="171">
        <f>G191*(1+L191/100)</f>
        <v>0</v>
      </c>
      <c r="N191" s="171">
        <v>5.0000000000000001E-4</v>
      </c>
      <c r="O191" s="171">
        <f>ROUND(E191*N191,2)</f>
        <v>0.01</v>
      </c>
      <c r="P191" s="171">
        <v>0</v>
      </c>
      <c r="Q191" s="171">
        <f>ROUND(E191*P191,2)</f>
        <v>0</v>
      </c>
      <c r="R191" s="171"/>
      <c r="S191" s="171" t="s">
        <v>177</v>
      </c>
      <c r="T191" s="172" t="s">
        <v>143</v>
      </c>
      <c r="U191" s="156">
        <v>0</v>
      </c>
      <c r="V191" s="156">
        <f>ROUND(E191*U191,2)</f>
        <v>0</v>
      </c>
      <c r="W191" s="156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133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58" t="s">
        <v>398</v>
      </c>
      <c r="D192" s="259"/>
      <c r="E192" s="259"/>
      <c r="F192" s="259"/>
      <c r="G192" s="259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137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3" t="s">
        <v>340</v>
      </c>
      <c r="D193" s="157"/>
      <c r="E193" s="158">
        <v>19.600000000000001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140</v>
      </c>
      <c r="AH193" s="147">
        <v>5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55</v>
      </c>
      <c r="B194" s="167" t="s">
        <v>401</v>
      </c>
      <c r="C194" s="182" t="s">
        <v>402</v>
      </c>
      <c r="D194" s="168" t="s">
        <v>397</v>
      </c>
      <c r="E194" s="169">
        <v>24.700000000000003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15</v>
      </c>
      <c r="M194" s="171">
        <f>G194*(1+L194/100)</f>
        <v>0</v>
      </c>
      <c r="N194" s="171">
        <v>5.0000000000000001E-4</v>
      </c>
      <c r="O194" s="171">
        <f>ROUND(E194*N194,2)</f>
        <v>0.01</v>
      </c>
      <c r="P194" s="171">
        <v>0</v>
      </c>
      <c r="Q194" s="171">
        <f>ROUND(E194*P194,2)</f>
        <v>0</v>
      </c>
      <c r="R194" s="171"/>
      <c r="S194" s="171" t="s">
        <v>177</v>
      </c>
      <c r="T194" s="172" t="s">
        <v>143</v>
      </c>
      <c r="U194" s="156">
        <v>0</v>
      </c>
      <c r="V194" s="156">
        <f>ROUND(E194*U194,2)</f>
        <v>0</v>
      </c>
      <c r="W194" s="156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133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8" t="s">
        <v>398</v>
      </c>
      <c r="D195" s="259"/>
      <c r="E195" s="259"/>
      <c r="F195" s="259"/>
      <c r="G195" s="259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137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3" t="s">
        <v>343</v>
      </c>
      <c r="D196" s="157"/>
      <c r="E196" s="158">
        <v>21.200000000000003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140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3" t="s">
        <v>333</v>
      </c>
      <c r="D197" s="157"/>
      <c r="E197" s="158">
        <v>3.5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140</v>
      </c>
      <c r="AH197" s="147">
        <v>5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6">
        <v>56</v>
      </c>
      <c r="B198" s="167" t="s">
        <v>403</v>
      </c>
      <c r="C198" s="182" t="s">
        <v>404</v>
      </c>
      <c r="D198" s="168" t="s">
        <v>397</v>
      </c>
      <c r="E198" s="169">
        <v>2.3000000000000003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15</v>
      </c>
      <c r="M198" s="171">
        <f>G198*(1+L198/100)</f>
        <v>0</v>
      </c>
      <c r="N198" s="171">
        <v>5.0000000000000001E-4</v>
      </c>
      <c r="O198" s="171">
        <f>ROUND(E198*N198,2)</f>
        <v>0</v>
      </c>
      <c r="P198" s="171">
        <v>0</v>
      </c>
      <c r="Q198" s="171">
        <f>ROUND(E198*P198,2)</f>
        <v>0</v>
      </c>
      <c r="R198" s="171"/>
      <c r="S198" s="171" t="s">
        <v>177</v>
      </c>
      <c r="T198" s="172" t="s">
        <v>143</v>
      </c>
      <c r="U198" s="156">
        <v>0</v>
      </c>
      <c r="V198" s="156">
        <f>ROUND(E198*U198,2)</f>
        <v>0</v>
      </c>
      <c r="W198" s="156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133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8" t="s">
        <v>398</v>
      </c>
      <c r="D199" s="259"/>
      <c r="E199" s="259"/>
      <c r="F199" s="259"/>
      <c r="G199" s="259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137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3" t="s">
        <v>336</v>
      </c>
      <c r="D200" s="157"/>
      <c r="E200" s="158">
        <v>2.3000000000000003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140</v>
      </c>
      <c r="AH200" s="147">
        <v>5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6">
        <v>57</v>
      </c>
      <c r="B201" s="167" t="s">
        <v>405</v>
      </c>
      <c r="C201" s="182" t="s">
        <v>406</v>
      </c>
      <c r="D201" s="168" t="s">
        <v>151</v>
      </c>
      <c r="E201" s="169">
        <v>1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15</v>
      </c>
      <c r="M201" s="171">
        <f>G201*(1+L201/100)</f>
        <v>0</v>
      </c>
      <c r="N201" s="171">
        <v>3.0000000000000002E-2</v>
      </c>
      <c r="O201" s="171">
        <f>ROUND(E201*N201,2)</f>
        <v>0.03</v>
      </c>
      <c r="P201" s="171">
        <v>3.0000000000000002E-2</v>
      </c>
      <c r="Q201" s="171">
        <f>ROUND(E201*P201,2)</f>
        <v>0.03</v>
      </c>
      <c r="R201" s="171"/>
      <c r="S201" s="171" t="s">
        <v>177</v>
      </c>
      <c r="T201" s="172" t="s">
        <v>143</v>
      </c>
      <c r="U201" s="156">
        <v>0</v>
      </c>
      <c r="V201" s="156">
        <f>ROUND(E201*U201,2)</f>
        <v>0</v>
      </c>
      <c r="W201" s="156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133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58" t="s">
        <v>407</v>
      </c>
      <c r="D202" s="259"/>
      <c r="E202" s="259"/>
      <c r="F202" s="259"/>
      <c r="G202" s="259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137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58</v>
      </c>
      <c r="B203" s="167" t="s">
        <v>408</v>
      </c>
      <c r="C203" s="182" t="s">
        <v>409</v>
      </c>
      <c r="D203" s="168" t="s">
        <v>203</v>
      </c>
      <c r="E203" s="169">
        <v>0.44915000000000005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15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 t="s">
        <v>131</v>
      </c>
      <c r="S203" s="171" t="s">
        <v>132</v>
      </c>
      <c r="T203" s="172" t="s">
        <v>132</v>
      </c>
      <c r="U203" s="156">
        <v>1.3270000000000002</v>
      </c>
      <c r="V203" s="156">
        <f>ROUND(E203*U203,2)</f>
        <v>0.6</v>
      </c>
      <c r="W203" s="156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204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6" t="s">
        <v>205</v>
      </c>
      <c r="D204" s="257"/>
      <c r="E204" s="257"/>
      <c r="F204" s="257"/>
      <c r="G204" s="257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135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3" t="s">
        <v>206</v>
      </c>
      <c r="D205" s="157"/>
      <c r="E205" s="158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140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3" t="s">
        <v>410</v>
      </c>
      <c r="D206" s="157"/>
      <c r="E206" s="158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140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3" t="s">
        <v>411</v>
      </c>
      <c r="D207" s="157"/>
      <c r="E207" s="158">
        <v>0.44915000000000005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140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66">
        <v>59</v>
      </c>
      <c r="B208" s="167" t="s">
        <v>412</v>
      </c>
      <c r="C208" s="182" t="s">
        <v>413</v>
      </c>
      <c r="D208" s="168" t="s">
        <v>203</v>
      </c>
      <c r="E208" s="169">
        <v>0.44915000000000005</v>
      </c>
      <c r="F208" s="170"/>
      <c r="G208" s="171">
        <f>ROUND(E208*F208,2)</f>
        <v>0</v>
      </c>
      <c r="H208" s="170"/>
      <c r="I208" s="171">
        <f>ROUND(E208*H208,2)</f>
        <v>0</v>
      </c>
      <c r="J208" s="170"/>
      <c r="K208" s="171">
        <f>ROUND(E208*J208,2)</f>
        <v>0</v>
      </c>
      <c r="L208" s="171">
        <v>15</v>
      </c>
      <c r="M208" s="171">
        <f>G208*(1+L208/100)</f>
        <v>0</v>
      </c>
      <c r="N208" s="171">
        <v>0</v>
      </c>
      <c r="O208" s="171">
        <f>ROUND(E208*N208,2)</f>
        <v>0</v>
      </c>
      <c r="P208" s="171">
        <v>0</v>
      </c>
      <c r="Q208" s="171">
        <f>ROUND(E208*P208,2)</f>
        <v>0</v>
      </c>
      <c r="R208" s="171" t="s">
        <v>131</v>
      </c>
      <c r="S208" s="171" t="s">
        <v>132</v>
      </c>
      <c r="T208" s="172" t="s">
        <v>132</v>
      </c>
      <c r="U208" s="156">
        <v>1.2190000000000001</v>
      </c>
      <c r="V208" s="156">
        <f>ROUND(E208*U208,2)</f>
        <v>0.55000000000000004</v>
      </c>
      <c r="W208" s="156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204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56" t="s">
        <v>205</v>
      </c>
      <c r="D209" s="257"/>
      <c r="E209" s="257"/>
      <c r="F209" s="257"/>
      <c r="G209" s="257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135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3" t="s">
        <v>206</v>
      </c>
      <c r="D210" s="157"/>
      <c r="E210" s="158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140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3" t="s">
        <v>410</v>
      </c>
      <c r="D211" s="157"/>
      <c r="E211" s="158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140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3" t="s">
        <v>411</v>
      </c>
      <c r="D212" s="157"/>
      <c r="E212" s="158">
        <v>0.44915000000000005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0" t="s">
        <v>126</v>
      </c>
      <c r="B213" s="161" t="s">
        <v>70</v>
      </c>
      <c r="C213" s="181" t="s">
        <v>71</v>
      </c>
      <c r="D213" s="162"/>
      <c r="E213" s="163"/>
      <c r="F213" s="164"/>
      <c r="G213" s="164">
        <f>SUMIF(AG214:AG233,"&lt;&gt;NOR",G214:G233)</f>
        <v>0</v>
      </c>
      <c r="H213" s="164"/>
      <c r="I213" s="164">
        <f>SUM(I214:I233)</f>
        <v>0</v>
      </c>
      <c r="J213" s="164"/>
      <c r="K213" s="164">
        <f>SUM(K214:K233)</f>
        <v>0</v>
      </c>
      <c r="L213" s="164"/>
      <c r="M213" s="164">
        <f>SUM(M214:M233)</f>
        <v>0</v>
      </c>
      <c r="N213" s="164"/>
      <c r="O213" s="164">
        <f>SUM(O214:O233)</f>
        <v>6.0000000000000005E-2</v>
      </c>
      <c r="P213" s="164"/>
      <c r="Q213" s="164">
        <f>SUM(Q214:Q233)</f>
        <v>0.01</v>
      </c>
      <c r="R213" s="164"/>
      <c r="S213" s="164"/>
      <c r="T213" s="165"/>
      <c r="U213" s="159"/>
      <c r="V213" s="159">
        <f>SUM(V214:V233)</f>
        <v>0.42</v>
      </c>
      <c r="W213" s="159"/>
      <c r="AG213" t="s">
        <v>127</v>
      </c>
    </row>
    <row r="214" spans="1:60" outlineLevel="1" x14ac:dyDescent="0.2">
      <c r="A214" s="173">
        <v>60</v>
      </c>
      <c r="B214" s="174" t="s">
        <v>414</v>
      </c>
      <c r="C214" s="184" t="s">
        <v>415</v>
      </c>
      <c r="D214" s="175" t="s">
        <v>151</v>
      </c>
      <c r="E214" s="176">
        <v>1</v>
      </c>
      <c r="F214" s="177"/>
      <c r="G214" s="178">
        <f t="shared" ref="G214:G220" si="0">ROUND(E214*F214,2)</f>
        <v>0</v>
      </c>
      <c r="H214" s="177"/>
      <c r="I214" s="178">
        <f t="shared" ref="I214:I220" si="1">ROUND(E214*H214,2)</f>
        <v>0</v>
      </c>
      <c r="J214" s="177"/>
      <c r="K214" s="178">
        <f t="shared" ref="K214:K220" si="2">ROUND(E214*J214,2)</f>
        <v>0</v>
      </c>
      <c r="L214" s="178">
        <v>15</v>
      </c>
      <c r="M214" s="178">
        <f t="shared" ref="M214:M220" si="3">G214*(1+L214/100)</f>
        <v>0</v>
      </c>
      <c r="N214" s="178">
        <v>0.05</v>
      </c>
      <c r="O214" s="178">
        <f t="shared" ref="O214:O220" si="4">ROUND(E214*N214,2)</f>
        <v>0.05</v>
      </c>
      <c r="P214" s="178">
        <v>0</v>
      </c>
      <c r="Q214" s="178">
        <f t="shared" ref="Q214:Q220" si="5">ROUND(E214*P214,2)</f>
        <v>0</v>
      </c>
      <c r="R214" s="178"/>
      <c r="S214" s="178" t="s">
        <v>177</v>
      </c>
      <c r="T214" s="179" t="s">
        <v>143</v>
      </c>
      <c r="U214" s="156">
        <v>0</v>
      </c>
      <c r="V214" s="156">
        <f t="shared" ref="V214:V220" si="6">ROUND(E214*U214,2)</f>
        <v>0</v>
      </c>
      <c r="W214" s="156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3">
        <v>61</v>
      </c>
      <c r="B215" s="174" t="s">
        <v>416</v>
      </c>
      <c r="C215" s="184" t="s">
        <v>417</v>
      </c>
      <c r="D215" s="175" t="s">
        <v>151</v>
      </c>
      <c r="E215" s="176">
        <v>1</v>
      </c>
      <c r="F215" s="177"/>
      <c r="G215" s="178">
        <f t="shared" si="0"/>
        <v>0</v>
      </c>
      <c r="H215" s="177"/>
      <c r="I215" s="178">
        <f t="shared" si="1"/>
        <v>0</v>
      </c>
      <c r="J215" s="177"/>
      <c r="K215" s="178">
        <f t="shared" si="2"/>
        <v>0</v>
      </c>
      <c r="L215" s="178">
        <v>15</v>
      </c>
      <c r="M215" s="178">
        <f t="shared" si="3"/>
        <v>0</v>
      </c>
      <c r="N215" s="178">
        <v>2E-3</v>
      </c>
      <c r="O215" s="178">
        <f t="shared" si="4"/>
        <v>0</v>
      </c>
      <c r="P215" s="178">
        <v>0</v>
      </c>
      <c r="Q215" s="178">
        <f t="shared" si="5"/>
        <v>0</v>
      </c>
      <c r="R215" s="178"/>
      <c r="S215" s="178" t="s">
        <v>177</v>
      </c>
      <c r="T215" s="179" t="s">
        <v>143</v>
      </c>
      <c r="U215" s="156">
        <v>0</v>
      </c>
      <c r="V215" s="156">
        <f t="shared" si="6"/>
        <v>0</v>
      </c>
      <c r="W215" s="156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133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62</v>
      </c>
      <c r="B216" s="174" t="s">
        <v>418</v>
      </c>
      <c r="C216" s="184" t="s">
        <v>419</v>
      </c>
      <c r="D216" s="175" t="s">
        <v>397</v>
      </c>
      <c r="E216" s="176">
        <v>2.2000000000000002</v>
      </c>
      <c r="F216" s="177"/>
      <c r="G216" s="178">
        <f t="shared" si="0"/>
        <v>0</v>
      </c>
      <c r="H216" s="177"/>
      <c r="I216" s="178">
        <f t="shared" si="1"/>
        <v>0</v>
      </c>
      <c r="J216" s="177"/>
      <c r="K216" s="178">
        <f t="shared" si="2"/>
        <v>0</v>
      </c>
      <c r="L216" s="178">
        <v>15</v>
      </c>
      <c r="M216" s="178">
        <f t="shared" si="3"/>
        <v>0</v>
      </c>
      <c r="N216" s="178">
        <v>2E-3</v>
      </c>
      <c r="O216" s="178">
        <f t="shared" si="4"/>
        <v>0</v>
      </c>
      <c r="P216" s="178">
        <v>0</v>
      </c>
      <c r="Q216" s="178">
        <f t="shared" si="5"/>
        <v>0</v>
      </c>
      <c r="R216" s="178"/>
      <c r="S216" s="178" t="s">
        <v>177</v>
      </c>
      <c r="T216" s="179" t="s">
        <v>143</v>
      </c>
      <c r="U216" s="156">
        <v>0</v>
      </c>
      <c r="V216" s="156">
        <f t="shared" si="6"/>
        <v>0</v>
      </c>
      <c r="W216" s="156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133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63</v>
      </c>
      <c r="B217" s="174" t="s">
        <v>420</v>
      </c>
      <c r="C217" s="184" t="s">
        <v>421</v>
      </c>
      <c r="D217" s="175" t="s">
        <v>176</v>
      </c>
      <c r="E217" s="176">
        <v>1</v>
      </c>
      <c r="F217" s="177"/>
      <c r="G217" s="178">
        <f t="shared" si="0"/>
        <v>0</v>
      </c>
      <c r="H217" s="177"/>
      <c r="I217" s="178">
        <f t="shared" si="1"/>
        <v>0</v>
      </c>
      <c r="J217" s="177"/>
      <c r="K217" s="178">
        <f t="shared" si="2"/>
        <v>0</v>
      </c>
      <c r="L217" s="178">
        <v>15</v>
      </c>
      <c r="M217" s="178">
        <f t="shared" si="3"/>
        <v>0</v>
      </c>
      <c r="N217" s="178">
        <v>0</v>
      </c>
      <c r="O217" s="178">
        <f t="shared" si="4"/>
        <v>0</v>
      </c>
      <c r="P217" s="178">
        <v>0</v>
      </c>
      <c r="Q217" s="178">
        <f t="shared" si="5"/>
        <v>0</v>
      </c>
      <c r="R217" s="178"/>
      <c r="S217" s="178" t="s">
        <v>177</v>
      </c>
      <c r="T217" s="179" t="s">
        <v>143</v>
      </c>
      <c r="U217" s="156">
        <v>0</v>
      </c>
      <c r="V217" s="156">
        <f t="shared" si="6"/>
        <v>0</v>
      </c>
      <c r="W217" s="156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133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64</v>
      </c>
      <c r="B218" s="174" t="s">
        <v>422</v>
      </c>
      <c r="C218" s="184" t="s">
        <v>423</v>
      </c>
      <c r="D218" s="175" t="s">
        <v>176</v>
      </c>
      <c r="E218" s="176">
        <v>1</v>
      </c>
      <c r="F218" s="177"/>
      <c r="G218" s="178">
        <f t="shared" si="0"/>
        <v>0</v>
      </c>
      <c r="H218" s="177"/>
      <c r="I218" s="178">
        <f t="shared" si="1"/>
        <v>0</v>
      </c>
      <c r="J218" s="177"/>
      <c r="K218" s="178">
        <f t="shared" si="2"/>
        <v>0</v>
      </c>
      <c r="L218" s="178">
        <v>15</v>
      </c>
      <c r="M218" s="178">
        <f t="shared" si="3"/>
        <v>0</v>
      </c>
      <c r="N218" s="178">
        <v>0</v>
      </c>
      <c r="O218" s="178">
        <f t="shared" si="4"/>
        <v>0</v>
      </c>
      <c r="P218" s="178">
        <v>7.0000000000000001E-3</v>
      </c>
      <c r="Q218" s="178">
        <f t="shared" si="5"/>
        <v>0.01</v>
      </c>
      <c r="R218" s="178"/>
      <c r="S218" s="178" t="s">
        <v>177</v>
      </c>
      <c r="T218" s="179" t="s">
        <v>143</v>
      </c>
      <c r="U218" s="156">
        <v>0</v>
      </c>
      <c r="V218" s="156">
        <f t="shared" si="6"/>
        <v>0</v>
      </c>
      <c r="W218" s="156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133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65</v>
      </c>
      <c r="B219" s="174" t="s">
        <v>424</v>
      </c>
      <c r="C219" s="184" t="s">
        <v>425</v>
      </c>
      <c r="D219" s="175" t="s">
        <v>176</v>
      </c>
      <c r="E219" s="176">
        <v>1</v>
      </c>
      <c r="F219" s="177"/>
      <c r="G219" s="178">
        <f t="shared" si="0"/>
        <v>0</v>
      </c>
      <c r="H219" s="177"/>
      <c r="I219" s="178">
        <f t="shared" si="1"/>
        <v>0</v>
      </c>
      <c r="J219" s="177"/>
      <c r="K219" s="178">
        <f t="shared" si="2"/>
        <v>0</v>
      </c>
      <c r="L219" s="178">
        <v>15</v>
      </c>
      <c r="M219" s="178">
        <f t="shared" si="3"/>
        <v>0</v>
      </c>
      <c r="N219" s="178">
        <v>0</v>
      </c>
      <c r="O219" s="178">
        <f t="shared" si="4"/>
        <v>0</v>
      </c>
      <c r="P219" s="178">
        <v>0</v>
      </c>
      <c r="Q219" s="178">
        <f t="shared" si="5"/>
        <v>0</v>
      </c>
      <c r="R219" s="178"/>
      <c r="S219" s="178" t="s">
        <v>177</v>
      </c>
      <c r="T219" s="179" t="s">
        <v>143</v>
      </c>
      <c r="U219" s="156">
        <v>0</v>
      </c>
      <c r="V219" s="156">
        <f t="shared" si="6"/>
        <v>0</v>
      </c>
      <c r="W219" s="156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133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66">
        <v>66</v>
      </c>
      <c r="B220" s="167" t="s">
        <v>426</v>
      </c>
      <c r="C220" s="182" t="s">
        <v>427</v>
      </c>
      <c r="D220" s="168" t="s">
        <v>151</v>
      </c>
      <c r="E220" s="169">
        <v>1</v>
      </c>
      <c r="F220" s="170"/>
      <c r="G220" s="171">
        <f t="shared" si="0"/>
        <v>0</v>
      </c>
      <c r="H220" s="170"/>
      <c r="I220" s="171">
        <f t="shared" si="1"/>
        <v>0</v>
      </c>
      <c r="J220" s="170"/>
      <c r="K220" s="171">
        <f t="shared" si="2"/>
        <v>0</v>
      </c>
      <c r="L220" s="171">
        <v>15</v>
      </c>
      <c r="M220" s="171">
        <f t="shared" si="3"/>
        <v>0</v>
      </c>
      <c r="N220" s="171">
        <v>5.0000000000000001E-3</v>
      </c>
      <c r="O220" s="171">
        <f t="shared" si="4"/>
        <v>0.01</v>
      </c>
      <c r="P220" s="171">
        <v>0</v>
      </c>
      <c r="Q220" s="171">
        <f t="shared" si="5"/>
        <v>0</v>
      </c>
      <c r="R220" s="171"/>
      <c r="S220" s="171" t="s">
        <v>177</v>
      </c>
      <c r="T220" s="172" t="s">
        <v>143</v>
      </c>
      <c r="U220" s="156">
        <v>0</v>
      </c>
      <c r="V220" s="156">
        <f t="shared" si="6"/>
        <v>0</v>
      </c>
      <c r="W220" s="156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58" t="s">
        <v>428</v>
      </c>
      <c r="D221" s="259"/>
      <c r="E221" s="259"/>
      <c r="F221" s="259"/>
      <c r="G221" s="259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6">
        <v>67</v>
      </c>
      <c r="B222" s="167" t="s">
        <v>429</v>
      </c>
      <c r="C222" s="182" t="s">
        <v>430</v>
      </c>
      <c r="D222" s="168" t="s">
        <v>151</v>
      </c>
      <c r="E222" s="169">
        <v>1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15</v>
      </c>
      <c r="M222" s="171">
        <f>G222*(1+L222/100)</f>
        <v>0</v>
      </c>
      <c r="N222" s="171">
        <v>5.0000000000000001E-4</v>
      </c>
      <c r="O222" s="171">
        <f>ROUND(E222*N222,2)</f>
        <v>0</v>
      </c>
      <c r="P222" s="171">
        <v>0</v>
      </c>
      <c r="Q222" s="171">
        <f>ROUND(E222*P222,2)</f>
        <v>0</v>
      </c>
      <c r="R222" s="171"/>
      <c r="S222" s="171" t="s">
        <v>177</v>
      </c>
      <c r="T222" s="172" t="s">
        <v>143</v>
      </c>
      <c r="U222" s="156">
        <v>0</v>
      </c>
      <c r="V222" s="156">
        <f>ROUND(E222*U222,2)</f>
        <v>0</v>
      </c>
      <c r="W222" s="156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193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58" t="s">
        <v>428</v>
      </c>
      <c r="D223" s="259"/>
      <c r="E223" s="259"/>
      <c r="F223" s="259"/>
      <c r="G223" s="259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137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6">
        <v>68</v>
      </c>
      <c r="B224" s="167" t="s">
        <v>431</v>
      </c>
      <c r="C224" s="182" t="s">
        <v>432</v>
      </c>
      <c r="D224" s="168" t="s">
        <v>203</v>
      </c>
      <c r="E224" s="169">
        <v>6.1900000000000004E-2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15</v>
      </c>
      <c r="M224" s="171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1" t="s">
        <v>433</v>
      </c>
      <c r="S224" s="171" t="s">
        <v>132</v>
      </c>
      <c r="T224" s="172" t="s">
        <v>132</v>
      </c>
      <c r="U224" s="156">
        <v>5.0640000000000001</v>
      </c>
      <c r="V224" s="156">
        <f>ROUND(E224*U224,2)</f>
        <v>0.31</v>
      </c>
      <c r="W224" s="156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204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6" t="s">
        <v>205</v>
      </c>
      <c r="D225" s="257"/>
      <c r="E225" s="257"/>
      <c r="F225" s="257"/>
      <c r="G225" s="257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135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3" t="s">
        <v>206</v>
      </c>
      <c r="D226" s="157"/>
      <c r="E226" s="158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140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3" t="s">
        <v>434</v>
      </c>
      <c r="D227" s="157"/>
      <c r="E227" s="158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140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3" t="s">
        <v>435</v>
      </c>
      <c r="D228" s="157"/>
      <c r="E228" s="158">
        <v>6.1900000000000004E-2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140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66">
        <v>69</v>
      </c>
      <c r="B229" s="167" t="s">
        <v>436</v>
      </c>
      <c r="C229" s="182" t="s">
        <v>437</v>
      </c>
      <c r="D229" s="168" t="s">
        <v>203</v>
      </c>
      <c r="E229" s="169">
        <v>6.1900000000000004E-2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15</v>
      </c>
      <c r="M229" s="171">
        <f>G229*(1+L229/100)</f>
        <v>0</v>
      </c>
      <c r="N229" s="171">
        <v>0</v>
      </c>
      <c r="O229" s="171">
        <f>ROUND(E229*N229,2)</f>
        <v>0</v>
      </c>
      <c r="P229" s="171">
        <v>0</v>
      </c>
      <c r="Q229" s="171">
        <f>ROUND(E229*P229,2)</f>
        <v>0</v>
      </c>
      <c r="R229" s="171" t="s">
        <v>131</v>
      </c>
      <c r="S229" s="171" t="s">
        <v>132</v>
      </c>
      <c r="T229" s="172" t="s">
        <v>132</v>
      </c>
      <c r="U229" s="156">
        <v>1.8130000000000002</v>
      </c>
      <c r="V229" s="156">
        <f>ROUND(E229*U229,2)</f>
        <v>0.11</v>
      </c>
      <c r="W229" s="156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204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6" t="s">
        <v>205</v>
      </c>
      <c r="D230" s="257"/>
      <c r="E230" s="257"/>
      <c r="F230" s="257"/>
      <c r="G230" s="257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135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3" t="s">
        <v>206</v>
      </c>
      <c r="D231" s="157"/>
      <c r="E231" s="158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3" t="s">
        <v>434</v>
      </c>
      <c r="D232" s="157"/>
      <c r="E232" s="158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3" t="s">
        <v>435</v>
      </c>
      <c r="D233" s="157"/>
      <c r="E233" s="158">
        <v>6.1900000000000004E-2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140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">
      <c r="A234" s="160" t="s">
        <v>126</v>
      </c>
      <c r="B234" s="161" t="s">
        <v>72</v>
      </c>
      <c r="C234" s="181" t="s">
        <v>73</v>
      </c>
      <c r="D234" s="162"/>
      <c r="E234" s="163"/>
      <c r="F234" s="164"/>
      <c r="G234" s="164">
        <f>SUMIF(AG235:AG322,"&lt;&gt;NOR",G235:G322)</f>
        <v>0</v>
      </c>
      <c r="H234" s="164"/>
      <c r="I234" s="164">
        <f>SUM(I235:I322)</f>
        <v>0</v>
      </c>
      <c r="J234" s="164"/>
      <c r="K234" s="164">
        <f>SUM(K235:K322)</f>
        <v>0</v>
      </c>
      <c r="L234" s="164"/>
      <c r="M234" s="164">
        <f>SUM(M235:M322)</f>
        <v>0</v>
      </c>
      <c r="N234" s="164"/>
      <c r="O234" s="164">
        <f>SUM(O235:O322)</f>
        <v>2.2899999999999991</v>
      </c>
      <c r="P234" s="164"/>
      <c r="Q234" s="164">
        <f>SUM(Q235:Q322)</f>
        <v>8.4300000000000015</v>
      </c>
      <c r="R234" s="164"/>
      <c r="S234" s="164"/>
      <c r="T234" s="165"/>
      <c r="U234" s="159"/>
      <c r="V234" s="159">
        <f>SUM(V235:V322)</f>
        <v>164.41</v>
      </c>
      <c r="W234" s="159"/>
      <c r="AG234" t="s">
        <v>127</v>
      </c>
    </row>
    <row r="235" spans="1:60" outlineLevel="1" x14ac:dyDescent="0.2">
      <c r="A235" s="166">
        <v>70</v>
      </c>
      <c r="B235" s="167" t="s">
        <v>438</v>
      </c>
      <c r="C235" s="182" t="s">
        <v>439</v>
      </c>
      <c r="D235" s="168" t="s">
        <v>176</v>
      </c>
      <c r="E235" s="169">
        <v>1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15</v>
      </c>
      <c r="M235" s="171">
        <f>G235*(1+L235/100)</f>
        <v>0</v>
      </c>
      <c r="N235" s="171">
        <v>0</v>
      </c>
      <c r="O235" s="171">
        <f>ROUND(E235*N235,2)</f>
        <v>0</v>
      </c>
      <c r="P235" s="171">
        <v>0.62300000000000011</v>
      </c>
      <c r="Q235" s="171">
        <f>ROUND(E235*P235,2)</f>
        <v>0.62</v>
      </c>
      <c r="R235" s="171" t="s">
        <v>131</v>
      </c>
      <c r="S235" s="171" t="s">
        <v>132</v>
      </c>
      <c r="T235" s="172" t="s">
        <v>132</v>
      </c>
      <c r="U235" s="156">
        <v>2.8120000000000003</v>
      </c>
      <c r="V235" s="156">
        <f>ROUND(E235*U235,2)</f>
        <v>2.81</v>
      </c>
      <c r="W235" s="156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133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58" t="s">
        <v>440</v>
      </c>
      <c r="D236" s="259"/>
      <c r="E236" s="259"/>
      <c r="F236" s="259"/>
      <c r="G236" s="259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137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47" t="s">
        <v>407</v>
      </c>
      <c r="D237" s="248"/>
      <c r="E237" s="248"/>
      <c r="F237" s="248"/>
      <c r="G237" s="248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137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66">
        <v>71</v>
      </c>
      <c r="B238" s="167" t="s">
        <v>441</v>
      </c>
      <c r="C238" s="182" t="s">
        <v>442</v>
      </c>
      <c r="D238" s="168" t="s">
        <v>151</v>
      </c>
      <c r="E238" s="169">
        <v>1</v>
      </c>
      <c r="F238" s="170"/>
      <c r="G238" s="171">
        <f>ROUND(E238*F238,2)</f>
        <v>0</v>
      </c>
      <c r="H238" s="170"/>
      <c r="I238" s="171">
        <f>ROUND(E238*H238,2)</f>
        <v>0</v>
      </c>
      <c r="J238" s="170"/>
      <c r="K238" s="171">
        <f>ROUND(E238*J238,2)</f>
        <v>0</v>
      </c>
      <c r="L238" s="171">
        <v>15</v>
      </c>
      <c r="M238" s="171">
        <f>G238*(1+L238/100)</f>
        <v>0</v>
      </c>
      <c r="N238" s="171">
        <v>4.2300000000000003E-3</v>
      </c>
      <c r="O238" s="171">
        <f>ROUND(E238*N238,2)</f>
        <v>0</v>
      </c>
      <c r="P238" s="171">
        <v>2.1700000000000004</v>
      </c>
      <c r="Q238" s="171">
        <f>ROUND(E238*P238,2)</f>
        <v>2.17</v>
      </c>
      <c r="R238" s="171" t="s">
        <v>213</v>
      </c>
      <c r="S238" s="171" t="s">
        <v>132</v>
      </c>
      <c r="T238" s="172" t="s">
        <v>132</v>
      </c>
      <c r="U238" s="156">
        <v>17.119000000000003</v>
      </c>
      <c r="V238" s="156">
        <f>ROUND(E238*U238,2)</f>
        <v>17.12</v>
      </c>
      <c r="W238" s="156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133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58" t="s">
        <v>407</v>
      </c>
      <c r="D239" s="259"/>
      <c r="E239" s="259"/>
      <c r="F239" s="259"/>
      <c r="G239" s="259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137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66">
        <v>72</v>
      </c>
      <c r="B240" s="167" t="s">
        <v>443</v>
      </c>
      <c r="C240" s="182" t="s">
        <v>444</v>
      </c>
      <c r="D240" s="168" t="s">
        <v>151</v>
      </c>
      <c r="E240" s="169">
        <v>2</v>
      </c>
      <c r="F240" s="170"/>
      <c r="G240" s="171">
        <f>ROUND(E240*F240,2)</f>
        <v>0</v>
      </c>
      <c r="H240" s="170"/>
      <c r="I240" s="171">
        <f>ROUND(E240*H240,2)</f>
        <v>0</v>
      </c>
      <c r="J240" s="170"/>
      <c r="K240" s="171">
        <f>ROUND(E240*J240,2)</f>
        <v>0</v>
      </c>
      <c r="L240" s="171">
        <v>15</v>
      </c>
      <c r="M240" s="171">
        <f>G240*(1+L240/100)</f>
        <v>0</v>
      </c>
      <c r="N240" s="171">
        <v>6.0200000000000002E-3</v>
      </c>
      <c r="O240" s="171">
        <f>ROUND(E240*N240,2)</f>
        <v>0.01</v>
      </c>
      <c r="P240" s="171">
        <v>2.68</v>
      </c>
      <c r="Q240" s="171">
        <f>ROUND(E240*P240,2)</f>
        <v>5.36</v>
      </c>
      <c r="R240" s="171" t="s">
        <v>213</v>
      </c>
      <c r="S240" s="171" t="s">
        <v>132</v>
      </c>
      <c r="T240" s="172" t="s">
        <v>132</v>
      </c>
      <c r="U240" s="156">
        <v>22.815000000000001</v>
      </c>
      <c r="V240" s="156">
        <f>ROUND(E240*U240,2)</f>
        <v>45.63</v>
      </c>
      <c r="W240" s="156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133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8" t="s">
        <v>407</v>
      </c>
      <c r="D241" s="259"/>
      <c r="E241" s="259"/>
      <c r="F241" s="259"/>
      <c r="G241" s="259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137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66">
        <v>73</v>
      </c>
      <c r="B242" s="167" t="s">
        <v>445</v>
      </c>
      <c r="C242" s="182" t="s">
        <v>446</v>
      </c>
      <c r="D242" s="168" t="s">
        <v>151</v>
      </c>
      <c r="E242" s="169">
        <v>3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15</v>
      </c>
      <c r="M242" s="171">
        <f>G242*(1+L242/100)</f>
        <v>0</v>
      </c>
      <c r="N242" s="171">
        <v>9.1600000000000015E-3</v>
      </c>
      <c r="O242" s="171">
        <f>ROUND(E242*N242,2)</f>
        <v>0.03</v>
      </c>
      <c r="P242" s="171">
        <v>0</v>
      </c>
      <c r="Q242" s="171">
        <f>ROUND(E242*P242,2)</f>
        <v>0</v>
      </c>
      <c r="R242" s="171" t="s">
        <v>213</v>
      </c>
      <c r="S242" s="171" t="s">
        <v>132</v>
      </c>
      <c r="T242" s="172" t="s">
        <v>132</v>
      </c>
      <c r="U242" s="156">
        <v>13.520000000000001</v>
      </c>
      <c r="V242" s="156">
        <f>ROUND(E242*U242,2)</f>
        <v>40.56</v>
      </c>
      <c r="W242" s="156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133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8" t="s">
        <v>407</v>
      </c>
      <c r="D243" s="259"/>
      <c r="E243" s="259"/>
      <c r="F243" s="259"/>
      <c r="G243" s="259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137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6">
        <v>74</v>
      </c>
      <c r="B244" s="167" t="s">
        <v>447</v>
      </c>
      <c r="C244" s="182" t="s">
        <v>448</v>
      </c>
      <c r="D244" s="168" t="s">
        <v>176</v>
      </c>
      <c r="E244" s="169">
        <v>2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15</v>
      </c>
      <c r="M244" s="171">
        <f>G244*(1+L244/100)</f>
        <v>0</v>
      </c>
      <c r="N244" s="171">
        <v>6.2000000000000011E-4</v>
      </c>
      <c r="O244" s="171">
        <f>ROUND(E244*N244,2)</f>
        <v>0</v>
      </c>
      <c r="P244" s="171">
        <v>0</v>
      </c>
      <c r="Q244" s="171">
        <f>ROUND(E244*P244,2)</f>
        <v>0</v>
      </c>
      <c r="R244" s="171" t="s">
        <v>213</v>
      </c>
      <c r="S244" s="171" t="s">
        <v>132</v>
      </c>
      <c r="T244" s="172" t="s">
        <v>132</v>
      </c>
      <c r="U244" s="156">
        <v>10.526100000000001</v>
      </c>
      <c r="V244" s="156">
        <f>ROUND(E244*U244,2)</f>
        <v>21.05</v>
      </c>
      <c r="W244" s="156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133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8" t="s">
        <v>449</v>
      </c>
      <c r="D245" s="259"/>
      <c r="E245" s="259"/>
      <c r="F245" s="259"/>
      <c r="G245" s="259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137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3" t="s">
        <v>450</v>
      </c>
      <c r="D246" s="157"/>
      <c r="E246" s="158">
        <v>2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140</v>
      </c>
      <c r="AH246" s="147">
        <v>5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66">
        <v>75</v>
      </c>
      <c r="B247" s="167" t="s">
        <v>451</v>
      </c>
      <c r="C247" s="182" t="s">
        <v>452</v>
      </c>
      <c r="D247" s="168" t="s">
        <v>151</v>
      </c>
      <c r="E247" s="169">
        <v>3</v>
      </c>
      <c r="F247" s="170"/>
      <c r="G247" s="171">
        <f>ROUND(E247*F247,2)</f>
        <v>0</v>
      </c>
      <c r="H247" s="170"/>
      <c r="I247" s="171">
        <f>ROUND(E247*H247,2)</f>
        <v>0</v>
      </c>
      <c r="J247" s="170"/>
      <c r="K247" s="171">
        <f>ROUND(E247*J247,2)</f>
        <v>0</v>
      </c>
      <c r="L247" s="171">
        <v>15</v>
      </c>
      <c r="M247" s="171">
        <f>G247*(1+L247/100)</f>
        <v>0</v>
      </c>
      <c r="N247" s="171">
        <v>2.6000000000000003E-4</v>
      </c>
      <c r="O247" s="171">
        <f>ROUND(E247*N247,2)</f>
        <v>0</v>
      </c>
      <c r="P247" s="171">
        <v>7.5000000000000011E-2</v>
      </c>
      <c r="Q247" s="171">
        <f>ROUND(E247*P247,2)</f>
        <v>0.23</v>
      </c>
      <c r="R247" s="171" t="s">
        <v>213</v>
      </c>
      <c r="S247" s="171" t="s">
        <v>132</v>
      </c>
      <c r="T247" s="172" t="s">
        <v>132</v>
      </c>
      <c r="U247" s="156">
        <v>2.2570000000000001</v>
      </c>
      <c r="V247" s="156">
        <f>ROUND(E247*U247,2)</f>
        <v>6.77</v>
      </c>
      <c r="W247" s="156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133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8" t="s">
        <v>407</v>
      </c>
      <c r="D248" s="259"/>
      <c r="E248" s="259"/>
      <c r="F248" s="259"/>
      <c r="G248" s="259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66">
        <v>76</v>
      </c>
      <c r="B249" s="167" t="s">
        <v>453</v>
      </c>
      <c r="C249" s="182" t="s">
        <v>454</v>
      </c>
      <c r="D249" s="168" t="s">
        <v>203</v>
      </c>
      <c r="E249" s="169">
        <v>0.27660000000000001</v>
      </c>
      <c r="F249" s="170"/>
      <c r="G249" s="171">
        <f>ROUND(E249*F249,2)</f>
        <v>0</v>
      </c>
      <c r="H249" s="170"/>
      <c r="I249" s="171">
        <f>ROUND(E249*H249,2)</f>
        <v>0</v>
      </c>
      <c r="J249" s="170"/>
      <c r="K249" s="171">
        <f>ROUND(E249*J249,2)</f>
        <v>0</v>
      </c>
      <c r="L249" s="171">
        <v>15</v>
      </c>
      <c r="M249" s="171">
        <f>G249*(1+L249/100)</f>
        <v>0</v>
      </c>
      <c r="N249" s="171">
        <v>0</v>
      </c>
      <c r="O249" s="171">
        <f>ROUND(E249*N249,2)</f>
        <v>0</v>
      </c>
      <c r="P249" s="171">
        <v>0</v>
      </c>
      <c r="Q249" s="171">
        <f>ROUND(E249*P249,2)</f>
        <v>0</v>
      </c>
      <c r="R249" s="171" t="s">
        <v>213</v>
      </c>
      <c r="S249" s="171" t="s">
        <v>132</v>
      </c>
      <c r="T249" s="172" t="s">
        <v>143</v>
      </c>
      <c r="U249" s="156">
        <v>12.207000000000001</v>
      </c>
      <c r="V249" s="156">
        <f>ROUND(E249*U249,2)</f>
        <v>3.38</v>
      </c>
      <c r="W249" s="156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133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6" t="s">
        <v>205</v>
      </c>
      <c r="D250" s="257"/>
      <c r="E250" s="257"/>
      <c r="F250" s="257"/>
      <c r="G250" s="2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135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3" t="s">
        <v>455</v>
      </c>
      <c r="D251" s="157"/>
      <c r="E251" s="158">
        <v>6.0000000000000001E-3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140</v>
      </c>
      <c r="AH251" s="147">
        <v>6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3" t="s">
        <v>456</v>
      </c>
      <c r="D252" s="157"/>
      <c r="E252" s="158">
        <v>6.0000000000000001E-3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140</v>
      </c>
      <c r="AH252" s="147">
        <v>6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3" t="s">
        <v>457</v>
      </c>
      <c r="D253" s="157"/>
      <c r="E253" s="158">
        <v>6.0000000000000001E-3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140</v>
      </c>
      <c r="AH253" s="147">
        <v>6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3" t="s">
        <v>458</v>
      </c>
      <c r="D254" s="157"/>
      <c r="E254" s="158">
        <v>6.0000000000000005E-2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140</v>
      </c>
      <c r="AH254" s="147">
        <v>6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3" t="s">
        <v>459</v>
      </c>
      <c r="D255" s="157"/>
      <c r="E255" s="158">
        <v>1.2E-2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140</v>
      </c>
      <c r="AH255" s="147">
        <v>6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3" t="s">
        <v>460</v>
      </c>
      <c r="D256" s="157"/>
      <c r="E256" s="158">
        <v>1.6E-2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140</v>
      </c>
      <c r="AH256" s="147">
        <v>6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3" t="s">
        <v>461</v>
      </c>
      <c r="D257" s="157"/>
      <c r="E257" s="158">
        <v>0.12000000000000001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140</v>
      </c>
      <c r="AH257" s="147">
        <v>6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3" t="s">
        <v>462</v>
      </c>
      <c r="D258" s="157"/>
      <c r="E258" s="158">
        <v>6.0000000000000006E-4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140</v>
      </c>
      <c r="AH258" s="147">
        <v>6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3" t="s">
        <v>463</v>
      </c>
      <c r="D259" s="157"/>
      <c r="E259" s="158">
        <v>3.0000000000000002E-2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140</v>
      </c>
      <c r="AH259" s="147">
        <v>6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3" t="s">
        <v>464</v>
      </c>
      <c r="D260" s="157"/>
      <c r="E260" s="158">
        <v>0.02</v>
      </c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140</v>
      </c>
      <c r="AH260" s="147">
        <v>6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1" x14ac:dyDescent="0.2">
      <c r="A261" s="166">
        <v>77</v>
      </c>
      <c r="B261" s="167" t="s">
        <v>465</v>
      </c>
      <c r="C261" s="182" t="s">
        <v>466</v>
      </c>
      <c r="D261" s="168" t="s">
        <v>151</v>
      </c>
      <c r="E261" s="169">
        <v>1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15</v>
      </c>
      <c r="M261" s="171">
        <f>G261*(1+L261/100)</f>
        <v>0</v>
      </c>
      <c r="N261" s="171">
        <v>0.32200000000000001</v>
      </c>
      <c r="O261" s="171">
        <f>ROUND(E261*N261,2)</f>
        <v>0.32</v>
      </c>
      <c r="P261" s="171">
        <v>0</v>
      </c>
      <c r="Q261" s="171">
        <f>ROUND(E261*P261,2)</f>
        <v>0</v>
      </c>
      <c r="R261" s="171"/>
      <c r="S261" s="171" t="s">
        <v>177</v>
      </c>
      <c r="T261" s="172" t="s">
        <v>143</v>
      </c>
      <c r="U261" s="156">
        <v>0</v>
      </c>
      <c r="V261" s="156">
        <f>ROUND(E261*U261,2)</f>
        <v>0</v>
      </c>
      <c r="W261" s="156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133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58" t="s">
        <v>449</v>
      </c>
      <c r="D262" s="259"/>
      <c r="E262" s="259"/>
      <c r="F262" s="259"/>
      <c r="G262" s="259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137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7" t="s">
        <v>467</v>
      </c>
      <c r="D263" s="248"/>
      <c r="E263" s="248"/>
      <c r="F263" s="248"/>
      <c r="G263" s="248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137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88" t="str">
        <f>C263</f>
        <v>Včetně regulačního přístroje MASTER, hlídače minimálního tlaku a kaskádového modulu pro daný typ kotle.</v>
      </c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6">
        <v>78</v>
      </c>
      <c r="B264" s="167" t="s">
        <v>465</v>
      </c>
      <c r="C264" s="182" t="s">
        <v>466</v>
      </c>
      <c r="D264" s="168" t="s">
        <v>151</v>
      </c>
      <c r="E264" s="169">
        <v>2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15</v>
      </c>
      <c r="M264" s="171">
        <f>G264*(1+L264/100)</f>
        <v>0</v>
      </c>
      <c r="N264" s="171">
        <v>0.32200000000000001</v>
      </c>
      <c r="O264" s="171">
        <f>ROUND(E264*N264,2)</f>
        <v>0.64</v>
      </c>
      <c r="P264" s="171">
        <v>0</v>
      </c>
      <c r="Q264" s="171">
        <f>ROUND(E264*P264,2)</f>
        <v>0</v>
      </c>
      <c r="R264" s="171"/>
      <c r="S264" s="171" t="s">
        <v>177</v>
      </c>
      <c r="T264" s="172" t="s">
        <v>143</v>
      </c>
      <c r="U264" s="156">
        <v>0</v>
      </c>
      <c r="V264" s="156">
        <f>ROUND(E264*U264,2)</f>
        <v>0</v>
      </c>
      <c r="W264" s="156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133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8" t="s">
        <v>449</v>
      </c>
      <c r="D265" s="259"/>
      <c r="E265" s="259"/>
      <c r="F265" s="259"/>
      <c r="G265" s="259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137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7" t="s">
        <v>468</v>
      </c>
      <c r="D266" s="248"/>
      <c r="E266" s="248"/>
      <c r="F266" s="248"/>
      <c r="G266" s="248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137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6">
        <v>79</v>
      </c>
      <c r="B267" s="167" t="s">
        <v>469</v>
      </c>
      <c r="C267" s="182" t="s">
        <v>470</v>
      </c>
      <c r="D267" s="168" t="s">
        <v>151</v>
      </c>
      <c r="E267" s="169">
        <v>3</v>
      </c>
      <c r="F267" s="170"/>
      <c r="G267" s="171">
        <f>ROUND(E267*F267,2)</f>
        <v>0</v>
      </c>
      <c r="H267" s="170"/>
      <c r="I267" s="171">
        <f>ROUND(E267*H267,2)</f>
        <v>0</v>
      </c>
      <c r="J267" s="170"/>
      <c r="K267" s="171">
        <f>ROUND(E267*J267,2)</f>
        <v>0</v>
      </c>
      <c r="L267" s="171">
        <v>15</v>
      </c>
      <c r="M267" s="171">
        <f>G267*(1+L267/100)</f>
        <v>0</v>
      </c>
      <c r="N267" s="171">
        <v>0.1</v>
      </c>
      <c r="O267" s="171">
        <f>ROUND(E267*N267,2)</f>
        <v>0.3</v>
      </c>
      <c r="P267" s="171">
        <v>0</v>
      </c>
      <c r="Q267" s="171">
        <f>ROUND(E267*P267,2)</f>
        <v>0</v>
      </c>
      <c r="R267" s="171"/>
      <c r="S267" s="171" t="s">
        <v>177</v>
      </c>
      <c r="T267" s="172" t="s">
        <v>143</v>
      </c>
      <c r="U267" s="156">
        <v>0</v>
      </c>
      <c r="V267" s="156">
        <f>ROUND(E267*U267,2)</f>
        <v>0</v>
      </c>
      <c r="W267" s="156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133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58" t="s">
        <v>449</v>
      </c>
      <c r="D268" s="259"/>
      <c r="E268" s="259"/>
      <c r="F268" s="259"/>
      <c r="G268" s="259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137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47" t="s">
        <v>471</v>
      </c>
      <c r="D269" s="248"/>
      <c r="E269" s="248"/>
      <c r="F269" s="248"/>
      <c r="G269" s="248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137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66">
        <v>80</v>
      </c>
      <c r="B270" s="167" t="s">
        <v>472</v>
      </c>
      <c r="C270" s="182" t="s">
        <v>473</v>
      </c>
      <c r="D270" s="168" t="s">
        <v>151</v>
      </c>
      <c r="E270" s="169">
        <v>1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15</v>
      </c>
      <c r="M270" s="171">
        <f>G270*(1+L270/100)</f>
        <v>0</v>
      </c>
      <c r="N270" s="171">
        <v>0.4</v>
      </c>
      <c r="O270" s="171">
        <f>ROUND(E270*N270,2)</f>
        <v>0.4</v>
      </c>
      <c r="P270" s="171">
        <v>0</v>
      </c>
      <c r="Q270" s="171">
        <f>ROUND(E270*P270,2)</f>
        <v>0</v>
      </c>
      <c r="R270" s="171"/>
      <c r="S270" s="171" t="s">
        <v>177</v>
      </c>
      <c r="T270" s="172" t="s">
        <v>143</v>
      </c>
      <c r="U270" s="156">
        <v>0</v>
      </c>
      <c r="V270" s="156">
        <f>ROUND(E270*U270,2)</f>
        <v>0</v>
      </c>
      <c r="W270" s="156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133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58" t="s">
        <v>449</v>
      </c>
      <c r="D271" s="259"/>
      <c r="E271" s="259"/>
      <c r="F271" s="259"/>
      <c r="G271" s="259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137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81</v>
      </c>
      <c r="B272" s="167" t="s">
        <v>474</v>
      </c>
      <c r="C272" s="182" t="s">
        <v>475</v>
      </c>
      <c r="D272" s="168" t="s">
        <v>176</v>
      </c>
      <c r="E272" s="169">
        <v>1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15</v>
      </c>
      <c r="M272" s="171">
        <f>G272*(1+L272/100)</f>
        <v>0</v>
      </c>
      <c r="N272" s="171">
        <v>0</v>
      </c>
      <c r="O272" s="171">
        <f>ROUND(E272*N272,2)</f>
        <v>0</v>
      </c>
      <c r="P272" s="171">
        <v>0</v>
      </c>
      <c r="Q272" s="171">
        <f>ROUND(E272*P272,2)</f>
        <v>0</v>
      </c>
      <c r="R272" s="171"/>
      <c r="S272" s="171" t="s">
        <v>177</v>
      </c>
      <c r="T272" s="172" t="s">
        <v>143</v>
      </c>
      <c r="U272" s="156">
        <v>0</v>
      </c>
      <c r="V272" s="156">
        <f>ROUND(E272*U272,2)</f>
        <v>0</v>
      </c>
      <c r="W272" s="156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133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8" t="s">
        <v>476</v>
      </c>
      <c r="D273" s="259"/>
      <c r="E273" s="259"/>
      <c r="F273" s="259"/>
      <c r="G273" s="259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137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82</v>
      </c>
      <c r="B274" s="167" t="s">
        <v>477</v>
      </c>
      <c r="C274" s="182" t="s">
        <v>478</v>
      </c>
      <c r="D274" s="168" t="s">
        <v>151</v>
      </c>
      <c r="E274" s="169">
        <v>1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15</v>
      </c>
      <c r="M274" s="171">
        <f>G274*(1+L274/100)</f>
        <v>0</v>
      </c>
      <c r="N274" s="171">
        <v>0.2</v>
      </c>
      <c r="O274" s="171">
        <f>ROUND(E274*N274,2)</f>
        <v>0.2</v>
      </c>
      <c r="P274" s="171">
        <v>0</v>
      </c>
      <c r="Q274" s="171">
        <f>ROUND(E274*P274,2)</f>
        <v>0</v>
      </c>
      <c r="R274" s="171"/>
      <c r="S274" s="171" t="s">
        <v>177</v>
      </c>
      <c r="T274" s="172" t="s">
        <v>143</v>
      </c>
      <c r="U274" s="156">
        <v>0</v>
      </c>
      <c r="V274" s="156">
        <f>ROUND(E274*U274,2)</f>
        <v>0</v>
      </c>
      <c r="W274" s="156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133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8" t="s">
        <v>479</v>
      </c>
      <c r="D275" s="259"/>
      <c r="E275" s="259"/>
      <c r="F275" s="259"/>
      <c r="G275" s="259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137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6">
        <v>83</v>
      </c>
      <c r="B276" s="167" t="s">
        <v>480</v>
      </c>
      <c r="C276" s="182" t="s">
        <v>481</v>
      </c>
      <c r="D276" s="168" t="s">
        <v>151</v>
      </c>
      <c r="E276" s="169">
        <v>1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15</v>
      </c>
      <c r="M276" s="171">
        <f>G276*(1+L276/100)</f>
        <v>0</v>
      </c>
      <c r="N276" s="171">
        <v>0.2</v>
      </c>
      <c r="O276" s="171">
        <f>ROUND(E276*N276,2)</f>
        <v>0.2</v>
      </c>
      <c r="P276" s="171">
        <v>0</v>
      </c>
      <c r="Q276" s="171">
        <f>ROUND(E276*P276,2)</f>
        <v>0</v>
      </c>
      <c r="R276" s="171"/>
      <c r="S276" s="171" t="s">
        <v>177</v>
      </c>
      <c r="T276" s="172" t="s">
        <v>143</v>
      </c>
      <c r="U276" s="156">
        <v>0</v>
      </c>
      <c r="V276" s="156">
        <f>ROUND(E276*U276,2)</f>
        <v>0</v>
      </c>
      <c r="W276" s="156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133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8" t="s">
        <v>482</v>
      </c>
      <c r="D277" s="259"/>
      <c r="E277" s="259"/>
      <c r="F277" s="259"/>
      <c r="G277" s="259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137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84</v>
      </c>
      <c r="B278" s="167" t="s">
        <v>483</v>
      </c>
      <c r="C278" s="182" t="s">
        <v>484</v>
      </c>
      <c r="D278" s="168" t="s">
        <v>151</v>
      </c>
      <c r="E278" s="169">
        <v>3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15</v>
      </c>
      <c r="M278" s="171">
        <f>G278*(1+L278/100)</f>
        <v>0</v>
      </c>
      <c r="N278" s="171">
        <v>1E-4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177</v>
      </c>
      <c r="T278" s="172" t="s">
        <v>143</v>
      </c>
      <c r="U278" s="156">
        <v>0</v>
      </c>
      <c r="V278" s="156">
        <f>ROUND(E278*U278,2)</f>
        <v>0</v>
      </c>
      <c r="W278" s="156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133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58" t="s">
        <v>482</v>
      </c>
      <c r="D279" s="259"/>
      <c r="E279" s="259"/>
      <c r="F279" s="259"/>
      <c r="G279" s="259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137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6">
        <v>85</v>
      </c>
      <c r="B280" s="167" t="s">
        <v>485</v>
      </c>
      <c r="C280" s="182" t="s">
        <v>486</v>
      </c>
      <c r="D280" s="168" t="s">
        <v>151</v>
      </c>
      <c r="E280" s="169">
        <v>12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15</v>
      </c>
      <c r="M280" s="171">
        <f>G280*(1+L280/100)</f>
        <v>0</v>
      </c>
      <c r="N280" s="171">
        <v>5.0000000000000001E-3</v>
      </c>
      <c r="O280" s="171">
        <f>ROUND(E280*N280,2)</f>
        <v>0.06</v>
      </c>
      <c r="P280" s="171">
        <v>0</v>
      </c>
      <c r="Q280" s="171">
        <f>ROUND(E280*P280,2)</f>
        <v>0</v>
      </c>
      <c r="R280" s="171"/>
      <c r="S280" s="171" t="s">
        <v>177</v>
      </c>
      <c r="T280" s="172" t="s">
        <v>143</v>
      </c>
      <c r="U280" s="156">
        <v>0</v>
      </c>
      <c r="V280" s="156">
        <f>ROUND(E280*U280,2)</f>
        <v>0</v>
      </c>
      <c r="W280" s="156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133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58" t="s">
        <v>482</v>
      </c>
      <c r="D281" s="259"/>
      <c r="E281" s="259"/>
      <c r="F281" s="259"/>
      <c r="G281" s="259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137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86</v>
      </c>
      <c r="B282" s="167" t="s">
        <v>487</v>
      </c>
      <c r="C282" s="182" t="s">
        <v>488</v>
      </c>
      <c r="D282" s="168" t="s">
        <v>151</v>
      </c>
      <c r="E282" s="169">
        <v>8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15</v>
      </c>
      <c r="M282" s="171">
        <f>G282*(1+L282/100)</f>
        <v>0</v>
      </c>
      <c r="N282" s="171">
        <v>1E-3</v>
      </c>
      <c r="O282" s="171">
        <f>ROUND(E282*N282,2)</f>
        <v>0.01</v>
      </c>
      <c r="P282" s="171">
        <v>0</v>
      </c>
      <c r="Q282" s="171">
        <f>ROUND(E282*P282,2)</f>
        <v>0</v>
      </c>
      <c r="R282" s="171"/>
      <c r="S282" s="171" t="s">
        <v>177</v>
      </c>
      <c r="T282" s="172" t="s">
        <v>143</v>
      </c>
      <c r="U282" s="156">
        <v>0</v>
      </c>
      <c r="V282" s="156">
        <f>ROUND(E282*U282,2)</f>
        <v>0</v>
      </c>
      <c r="W282" s="156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133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8" t="s">
        <v>482</v>
      </c>
      <c r="D283" s="259"/>
      <c r="E283" s="259"/>
      <c r="F283" s="259"/>
      <c r="G283" s="259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137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66">
        <v>87</v>
      </c>
      <c r="B284" s="167" t="s">
        <v>489</v>
      </c>
      <c r="C284" s="182" t="s">
        <v>490</v>
      </c>
      <c r="D284" s="168" t="s">
        <v>151</v>
      </c>
      <c r="E284" s="169">
        <v>3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15</v>
      </c>
      <c r="M284" s="171">
        <f>G284*(1+L284/100)</f>
        <v>0</v>
      </c>
      <c r="N284" s="171">
        <v>2E-3</v>
      </c>
      <c r="O284" s="171">
        <f>ROUND(E284*N284,2)</f>
        <v>0.01</v>
      </c>
      <c r="P284" s="171">
        <v>0</v>
      </c>
      <c r="Q284" s="171">
        <f>ROUND(E284*P284,2)</f>
        <v>0</v>
      </c>
      <c r="R284" s="171"/>
      <c r="S284" s="171" t="s">
        <v>177</v>
      </c>
      <c r="T284" s="172" t="s">
        <v>143</v>
      </c>
      <c r="U284" s="156">
        <v>0</v>
      </c>
      <c r="V284" s="156">
        <f>ROUND(E284*U284,2)</f>
        <v>0</v>
      </c>
      <c r="W284" s="156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133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8" t="s">
        <v>482</v>
      </c>
      <c r="D285" s="259"/>
      <c r="E285" s="259"/>
      <c r="F285" s="259"/>
      <c r="G285" s="259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137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88</v>
      </c>
      <c r="B286" s="167" t="s">
        <v>491</v>
      </c>
      <c r="C286" s="182" t="s">
        <v>492</v>
      </c>
      <c r="D286" s="168" t="s">
        <v>151</v>
      </c>
      <c r="E286" s="169">
        <v>30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15</v>
      </c>
      <c r="M286" s="171">
        <f>G286*(1+L286/100)</f>
        <v>0</v>
      </c>
      <c r="N286" s="171">
        <v>1E-3</v>
      </c>
      <c r="O286" s="171">
        <f>ROUND(E286*N286,2)</f>
        <v>0.03</v>
      </c>
      <c r="P286" s="171">
        <v>0</v>
      </c>
      <c r="Q286" s="171">
        <f>ROUND(E286*P286,2)</f>
        <v>0</v>
      </c>
      <c r="R286" s="171"/>
      <c r="S286" s="171" t="s">
        <v>177</v>
      </c>
      <c r="T286" s="172" t="s">
        <v>143</v>
      </c>
      <c r="U286" s="156">
        <v>0</v>
      </c>
      <c r="V286" s="156">
        <f>ROUND(E286*U286,2)</f>
        <v>0</v>
      </c>
      <c r="W286" s="156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133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58" t="s">
        <v>482</v>
      </c>
      <c r="D287" s="259"/>
      <c r="E287" s="259"/>
      <c r="F287" s="259"/>
      <c r="G287" s="259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137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6">
        <v>89</v>
      </c>
      <c r="B288" s="167" t="s">
        <v>493</v>
      </c>
      <c r="C288" s="182" t="s">
        <v>494</v>
      </c>
      <c r="D288" s="168" t="s">
        <v>151</v>
      </c>
      <c r="E288" s="169">
        <v>3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15</v>
      </c>
      <c r="M288" s="171">
        <f>G288*(1+L288/100)</f>
        <v>0</v>
      </c>
      <c r="N288" s="171">
        <v>1E-3</v>
      </c>
      <c r="O288" s="171">
        <f>ROUND(E288*N288,2)</f>
        <v>0</v>
      </c>
      <c r="P288" s="171">
        <v>0</v>
      </c>
      <c r="Q288" s="171">
        <f>ROUND(E288*P288,2)</f>
        <v>0</v>
      </c>
      <c r="R288" s="171"/>
      <c r="S288" s="171" t="s">
        <v>177</v>
      </c>
      <c r="T288" s="172" t="s">
        <v>143</v>
      </c>
      <c r="U288" s="156">
        <v>0</v>
      </c>
      <c r="V288" s="156">
        <f>ROUND(E288*U288,2)</f>
        <v>0</v>
      </c>
      <c r="W288" s="156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133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8" t="s">
        <v>482</v>
      </c>
      <c r="D289" s="259"/>
      <c r="E289" s="259"/>
      <c r="F289" s="259"/>
      <c r="G289" s="259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137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90</v>
      </c>
      <c r="B290" s="167" t="s">
        <v>495</v>
      </c>
      <c r="C290" s="182" t="s">
        <v>496</v>
      </c>
      <c r="D290" s="168" t="s">
        <v>151</v>
      </c>
      <c r="E290" s="169">
        <v>3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15</v>
      </c>
      <c r="M290" s="171">
        <f>G290*(1+L290/100)</f>
        <v>0</v>
      </c>
      <c r="N290" s="171">
        <v>1E-3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177</v>
      </c>
      <c r="T290" s="172" t="s">
        <v>143</v>
      </c>
      <c r="U290" s="156">
        <v>0</v>
      </c>
      <c r="V290" s="156">
        <f>ROUND(E290*U290,2)</f>
        <v>0</v>
      </c>
      <c r="W290" s="156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133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8" t="s">
        <v>482</v>
      </c>
      <c r="D291" s="259"/>
      <c r="E291" s="259"/>
      <c r="F291" s="259"/>
      <c r="G291" s="259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137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6">
        <v>91</v>
      </c>
      <c r="B292" s="167" t="s">
        <v>497</v>
      </c>
      <c r="C292" s="182" t="s">
        <v>498</v>
      </c>
      <c r="D292" s="168" t="s">
        <v>151</v>
      </c>
      <c r="E292" s="169">
        <v>3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15</v>
      </c>
      <c r="M292" s="171">
        <f>G292*(1+L292/100)</f>
        <v>0</v>
      </c>
      <c r="N292" s="171">
        <v>1E-3</v>
      </c>
      <c r="O292" s="171">
        <f>ROUND(E292*N292,2)</f>
        <v>0</v>
      </c>
      <c r="P292" s="171">
        <v>0</v>
      </c>
      <c r="Q292" s="171">
        <f>ROUND(E292*P292,2)</f>
        <v>0</v>
      </c>
      <c r="R292" s="171"/>
      <c r="S292" s="171" t="s">
        <v>177</v>
      </c>
      <c r="T292" s="172" t="s">
        <v>143</v>
      </c>
      <c r="U292" s="156">
        <v>0</v>
      </c>
      <c r="V292" s="156">
        <f>ROUND(E292*U292,2)</f>
        <v>0</v>
      </c>
      <c r="W292" s="156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133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58" t="s">
        <v>482</v>
      </c>
      <c r="D293" s="259"/>
      <c r="E293" s="259"/>
      <c r="F293" s="259"/>
      <c r="G293" s="259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137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47" t="s">
        <v>499</v>
      </c>
      <c r="D294" s="248"/>
      <c r="E294" s="248"/>
      <c r="F294" s="248"/>
      <c r="G294" s="248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137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66">
        <v>92</v>
      </c>
      <c r="B295" s="167" t="s">
        <v>500</v>
      </c>
      <c r="C295" s="182" t="s">
        <v>501</v>
      </c>
      <c r="D295" s="168" t="s">
        <v>151</v>
      </c>
      <c r="E295" s="169">
        <v>3</v>
      </c>
      <c r="F295" s="170"/>
      <c r="G295" s="171">
        <f>ROUND(E295*F295,2)</f>
        <v>0</v>
      </c>
      <c r="H295" s="170"/>
      <c r="I295" s="171">
        <f>ROUND(E295*H295,2)</f>
        <v>0</v>
      </c>
      <c r="J295" s="170"/>
      <c r="K295" s="171">
        <f>ROUND(E295*J295,2)</f>
        <v>0</v>
      </c>
      <c r="L295" s="171">
        <v>15</v>
      </c>
      <c r="M295" s="171">
        <f>G295*(1+L295/100)</f>
        <v>0</v>
      </c>
      <c r="N295" s="171">
        <v>1E-3</v>
      </c>
      <c r="O295" s="171">
        <f>ROUND(E295*N295,2)</f>
        <v>0</v>
      </c>
      <c r="P295" s="171">
        <v>0</v>
      </c>
      <c r="Q295" s="171">
        <f>ROUND(E295*P295,2)</f>
        <v>0</v>
      </c>
      <c r="R295" s="171"/>
      <c r="S295" s="171" t="s">
        <v>177</v>
      </c>
      <c r="T295" s="172" t="s">
        <v>143</v>
      </c>
      <c r="U295" s="156">
        <v>0</v>
      </c>
      <c r="V295" s="156">
        <f>ROUND(E295*U295,2)</f>
        <v>0</v>
      </c>
      <c r="W295" s="156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133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58" t="s">
        <v>482</v>
      </c>
      <c r="D296" s="259"/>
      <c r="E296" s="259"/>
      <c r="F296" s="259"/>
      <c r="G296" s="259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137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47" t="s">
        <v>499</v>
      </c>
      <c r="D297" s="248"/>
      <c r="E297" s="248"/>
      <c r="F297" s="248"/>
      <c r="G297" s="248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137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93</v>
      </c>
      <c r="B298" s="174" t="s">
        <v>502</v>
      </c>
      <c r="C298" s="184" t="s">
        <v>503</v>
      </c>
      <c r="D298" s="175" t="s">
        <v>176</v>
      </c>
      <c r="E298" s="176">
        <v>3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15</v>
      </c>
      <c r="M298" s="178">
        <f>G298*(1+L298/100)</f>
        <v>0</v>
      </c>
      <c r="N298" s="178">
        <v>5.0000000000000001E-3</v>
      </c>
      <c r="O298" s="178">
        <f>ROUND(E298*N298,2)</f>
        <v>0.02</v>
      </c>
      <c r="P298" s="178">
        <v>0</v>
      </c>
      <c r="Q298" s="178">
        <f>ROUND(E298*P298,2)</f>
        <v>0</v>
      </c>
      <c r="R298" s="178"/>
      <c r="S298" s="178" t="s">
        <v>177</v>
      </c>
      <c r="T298" s="179" t="s">
        <v>143</v>
      </c>
      <c r="U298" s="156">
        <v>0</v>
      </c>
      <c r="V298" s="156">
        <f>ROUND(E298*U298,2)</f>
        <v>0</v>
      </c>
      <c r="W298" s="156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133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6">
        <v>94</v>
      </c>
      <c r="B299" s="167" t="s">
        <v>504</v>
      </c>
      <c r="C299" s="182" t="s">
        <v>505</v>
      </c>
      <c r="D299" s="168" t="s">
        <v>176</v>
      </c>
      <c r="E299" s="169">
        <v>1</v>
      </c>
      <c r="F299" s="170"/>
      <c r="G299" s="171">
        <f>ROUND(E299*F299,2)</f>
        <v>0</v>
      </c>
      <c r="H299" s="170"/>
      <c r="I299" s="171">
        <f>ROUND(E299*H299,2)</f>
        <v>0</v>
      </c>
      <c r="J299" s="170"/>
      <c r="K299" s="171">
        <f>ROUND(E299*J299,2)</f>
        <v>0</v>
      </c>
      <c r="L299" s="171">
        <v>15</v>
      </c>
      <c r="M299" s="171">
        <f>G299*(1+L299/100)</f>
        <v>0</v>
      </c>
      <c r="N299" s="171">
        <v>0.01</v>
      </c>
      <c r="O299" s="171">
        <f>ROUND(E299*N299,2)</f>
        <v>0.01</v>
      </c>
      <c r="P299" s="171">
        <v>0</v>
      </c>
      <c r="Q299" s="171">
        <f>ROUND(E299*P299,2)</f>
        <v>0</v>
      </c>
      <c r="R299" s="171"/>
      <c r="S299" s="171" t="s">
        <v>177</v>
      </c>
      <c r="T299" s="172" t="s">
        <v>143</v>
      </c>
      <c r="U299" s="156">
        <v>0</v>
      </c>
      <c r="V299" s="156">
        <f>ROUND(E299*U299,2)</f>
        <v>0</v>
      </c>
      <c r="W299" s="156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133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8" t="s">
        <v>506</v>
      </c>
      <c r="D300" s="259"/>
      <c r="E300" s="259"/>
      <c r="F300" s="259"/>
      <c r="G300" s="259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137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66">
        <v>95</v>
      </c>
      <c r="B301" s="167" t="s">
        <v>507</v>
      </c>
      <c r="C301" s="182" t="s">
        <v>508</v>
      </c>
      <c r="D301" s="168" t="s">
        <v>151</v>
      </c>
      <c r="E301" s="169">
        <v>1</v>
      </c>
      <c r="F301" s="170"/>
      <c r="G301" s="171">
        <f>ROUND(E301*F301,2)</f>
        <v>0</v>
      </c>
      <c r="H301" s="170"/>
      <c r="I301" s="171">
        <f>ROUND(E301*H301,2)</f>
        <v>0</v>
      </c>
      <c r="J301" s="170"/>
      <c r="K301" s="171">
        <f>ROUND(E301*J301,2)</f>
        <v>0</v>
      </c>
      <c r="L301" s="171">
        <v>15</v>
      </c>
      <c r="M301" s="171">
        <f>G301*(1+L301/100)</f>
        <v>0</v>
      </c>
      <c r="N301" s="171">
        <v>0</v>
      </c>
      <c r="O301" s="171">
        <f>ROUND(E301*N301,2)</f>
        <v>0</v>
      </c>
      <c r="P301" s="171">
        <v>0.05</v>
      </c>
      <c r="Q301" s="171">
        <f>ROUND(E301*P301,2)</f>
        <v>0.05</v>
      </c>
      <c r="R301" s="171"/>
      <c r="S301" s="171" t="s">
        <v>177</v>
      </c>
      <c r="T301" s="172" t="s">
        <v>143</v>
      </c>
      <c r="U301" s="156">
        <v>0</v>
      </c>
      <c r="V301" s="156">
        <f>ROUND(E301*U301,2)</f>
        <v>0</v>
      </c>
      <c r="W301" s="156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133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8" t="s">
        <v>407</v>
      </c>
      <c r="D302" s="259"/>
      <c r="E302" s="259"/>
      <c r="F302" s="259"/>
      <c r="G302" s="259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137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6">
        <v>96</v>
      </c>
      <c r="B303" s="167" t="s">
        <v>509</v>
      </c>
      <c r="C303" s="182" t="s">
        <v>510</v>
      </c>
      <c r="D303" s="168" t="s">
        <v>151</v>
      </c>
      <c r="E303" s="169">
        <v>1</v>
      </c>
      <c r="F303" s="170"/>
      <c r="G303" s="171">
        <f>ROUND(E303*F303,2)</f>
        <v>0</v>
      </c>
      <c r="H303" s="170"/>
      <c r="I303" s="171">
        <f>ROUND(E303*H303,2)</f>
        <v>0</v>
      </c>
      <c r="J303" s="170"/>
      <c r="K303" s="171">
        <f>ROUND(E303*J303,2)</f>
        <v>0</v>
      </c>
      <c r="L303" s="171">
        <v>15</v>
      </c>
      <c r="M303" s="171">
        <f>G303*(1+L303/100)</f>
        <v>0</v>
      </c>
      <c r="N303" s="171">
        <v>0.05</v>
      </c>
      <c r="O303" s="171">
        <f>ROUND(E303*N303,2)</f>
        <v>0.05</v>
      </c>
      <c r="P303" s="171">
        <v>0</v>
      </c>
      <c r="Q303" s="171">
        <f>ROUND(E303*P303,2)</f>
        <v>0</v>
      </c>
      <c r="R303" s="171"/>
      <c r="S303" s="171" t="s">
        <v>177</v>
      </c>
      <c r="T303" s="172" t="s">
        <v>143</v>
      </c>
      <c r="U303" s="156">
        <v>0</v>
      </c>
      <c r="V303" s="156">
        <f>ROUND(E303*U303,2)</f>
        <v>0</v>
      </c>
      <c r="W303" s="156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133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8" t="s">
        <v>511</v>
      </c>
      <c r="D304" s="259"/>
      <c r="E304" s="259"/>
      <c r="F304" s="259"/>
      <c r="G304" s="259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137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6">
        <v>97</v>
      </c>
      <c r="B305" s="167" t="s">
        <v>512</v>
      </c>
      <c r="C305" s="182" t="s">
        <v>513</v>
      </c>
      <c r="D305" s="168" t="s">
        <v>151</v>
      </c>
      <c r="E305" s="169">
        <v>1</v>
      </c>
      <c r="F305" s="170"/>
      <c r="G305" s="171">
        <f>ROUND(E305*F305,2)</f>
        <v>0</v>
      </c>
      <c r="H305" s="170"/>
      <c r="I305" s="171">
        <f>ROUND(E305*H305,2)</f>
        <v>0</v>
      </c>
      <c r="J305" s="170"/>
      <c r="K305" s="171">
        <f>ROUND(E305*J305,2)</f>
        <v>0</v>
      </c>
      <c r="L305" s="171">
        <v>15</v>
      </c>
      <c r="M305" s="171">
        <f>G305*(1+L305/100)</f>
        <v>0</v>
      </c>
      <c r="N305" s="171">
        <v>0</v>
      </c>
      <c r="O305" s="171">
        <f>ROUND(E305*N305,2)</f>
        <v>0</v>
      </c>
      <c r="P305" s="171">
        <v>0</v>
      </c>
      <c r="Q305" s="171">
        <f>ROUND(E305*P305,2)</f>
        <v>0</v>
      </c>
      <c r="R305" s="171"/>
      <c r="S305" s="171" t="s">
        <v>177</v>
      </c>
      <c r="T305" s="172" t="s">
        <v>143</v>
      </c>
      <c r="U305" s="156">
        <v>0</v>
      </c>
      <c r="V305" s="156">
        <f>ROUND(E305*U305,2)</f>
        <v>0</v>
      </c>
      <c r="W305" s="156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133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58" t="s">
        <v>514</v>
      </c>
      <c r="D306" s="259"/>
      <c r="E306" s="259"/>
      <c r="F306" s="259"/>
      <c r="G306" s="259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137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66">
        <v>98</v>
      </c>
      <c r="B307" s="167" t="s">
        <v>515</v>
      </c>
      <c r="C307" s="182" t="s">
        <v>516</v>
      </c>
      <c r="D307" s="168" t="s">
        <v>151</v>
      </c>
      <c r="E307" s="169">
        <v>1</v>
      </c>
      <c r="F307" s="170"/>
      <c r="G307" s="171">
        <f>ROUND(E307*F307,2)</f>
        <v>0</v>
      </c>
      <c r="H307" s="170"/>
      <c r="I307" s="171">
        <f>ROUND(E307*H307,2)</f>
        <v>0</v>
      </c>
      <c r="J307" s="170"/>
      <c r="K307" s="171">
        <f>ROUND(E307*J307,2)</f>
        <v>0</v>
      </c>
      <c r="L307" s="171">
        <v>15</v>
      </c>
      <c r="M307" s="171">
        <f>G307*(1+L307/100)</f>
        <v>0</v>
      </c>
      <c r="N307" s="171">
        <v>0</v>
      </c>
      <c r="O307" s="171">
        <f>ROUND(E307*N307,2)</f>
        <v>0</v>
      </c>
      <c r="P307" s="171">
        <v>0</v>
      </c>
      <c r="Q307" s="171">
        <f>ROUND(E307*P307,2)</f>
        <v>0</v>
      </c>
      <c r="R307" s="171"/>
      <c r="S307" s="171" t="s">
        <v>177</v>
      </c>
      <c r="T307" s="172" t="s">
        <v>143</v>
      </c>
      <c r="U307" s="156">
        <v>0</v>
      </c>
      <c r="V307" s="156">
        <f>ROUND(E307*U307,2)</f>
        <v>0</v>
      </c>
      <c r="W307" s="156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133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8" t="s">
        <v>511</v>
      </c>
      <c r="D308" s="259"/>
      <c r="E308" s="259"/>
      <c r="F308" s="259"/>
      <c r="G308" s="259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137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6">
        <v>99</v>
      </c>
      <c r="B309" s="167" t="s">
        <v>517</v>
      </c>
      <c r="C309" s="182" t="s">
        <v>518</v>
      </c>
      <c r="D309" s="168" t="s">
        <v>151</v>
      </c>
      <c r="E309" s="169">
        <v>1</v>
      </c>
      <c r="F309" s="170"/>
      <c r="G309" s="171">
        <f>ROUND(E309*F309,2)</f>
        <v>0</v>
      </c>
      <c r="H309" s="170"/>
      <c r="I309" s="171">
        <f>ROUND(E309*H309,2)</f>
        <v>0</v>
      </c>
      <c r="J309" s="170"/>
      <c r="K309" s="171">
        <f>ROUND(E309*J309,2)</f>
        <v>0</v>
      </c>
      <c r="L309" s="171">
        <v>15</v>
      </c>
      <c r="M309" s="171">
        <f>G309*(1+L309/100)</f>
        <v>0</v>
      </c>
      <c r="N309" s="171">
        <v>0</v>
      </c>
      <c r="O309" s="171">
        <f>ROUND(E309*N309,2)</f>
        <v>0</v>
      </c>
      <c r="P309" s="171">
        <v>0</v>
      </c>
      <c r="Q309" s="171">
        <f>ROUND(E309*P309,2)</f>
        <v>0</v>
      </c>
      <c r="R309" s="171"/>
      <c r="S309" s="171" t="s">
        <v>177</v>
      </c>
      <c r="T309" s="172" t="s">
        <v>143</v>
      </c>
      <c r="U309" s="156">
        <v>0</v>
      </c>
      <c r="V309" s="156">
        <f>ROUND(E309*U309,2)</f>
        <v>0</v>
      </c>
      <c r="W309" s="156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133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8" t="s">
        <v>511</v>
      </c>
      <c r="D310" s="259"/>
      <c r="E310" s="259"/>
      <c r="F310" s="259"/>
      <c r="G310" s="259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137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66">
        <v>100</v>
      </c>
      <c r="B311" s="167" t="s">
        <v>519</v>
      </c>
      <c r="C311" s="182" t="s">
        <v>520</v>
      </c>
      <c r="D311" s="168" t="s">
        <v>151</v>
      </c>
      <c r="E311" s="169">
        <v>1</v>
      </c>
      <c r="F311" s="170"/>
      <c r="G311" s="171">
        <f>ROUND(E311*F311,2)</f>
        <v>0</v>
      </c>
      <c r="H311" s="170"/>
      <c r="I311" s="171">
        <f>ROUND(E311*H311,2)</f>
        <v>0</v>
      </c>
      <c r="J311" s="170"/>
      <c r="K311" s="171">
        <f>ROUND(E311*J311,2)</f>
        <v>0</v>
      </c>
      <c r="L311" s="171">
        <v>15</v>
      </c>
      <c r="M311" s="171">
        <f>G311*(1+L311/100)</f>
        <v>0</v>
      </c>
      <c r="N311" s="171">
        <v>0</v>
      </c>
      <c r="O311" s="171">
        <f>ROUND(E311*N311,2)</f>
        <v>0</v>
      </c>
      <c r="P311" s="171">
        <v>0</v>
      </c>
      <c r="Q311" s="171">
        <f>ROUND(E311*P311,2)</f>
        <v>0</v>
      </c>
      <c r="R311" s="171"/>
      <c r="S311" s="171" t="s">
        <v>177</v>
      </c>
      <c r="T311" s="172" t="s">
        <v>143</v>
      </c>
      <c r="U311" s="156">
        <v>0</v>
      </c>
      <c r="V311" s="156">
        <f>ROUND(E311*U311,2)</f>
        <v>0</v>
      </c>
      <c r="W311" s="156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133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58" t="s">
        <v>511</v>
      </c>
      <c r="D312" s="259"/>
      <c r="E312" s="259"/>
      <c r="F312" s="259"/>
      <c r="G312" s="259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137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6">
        <v>101</v>
      </c>
      <c r="B313" s="167" t="s">
        <v>521</v>
      </c>
      <c r="C313" s="182" t="s">
        <v>522</v>
      </c>
      <c r="D313" s="168" t="s">
        <v>203</v>
      </c>
      <c r="E313" s="169">
        <v>2.3030700000000004</v>
      </c>
      <c r="F313" s="170"/>
      <c r="G313" s="171">
        <f>ROUND(E313*F313,2)</f>
        <v>0</v>
      </c>
      <c r="H313" s="170"/>
      <c r="I313" s="171">
        <f>ROUND(E313*H313,2)</f>
        <v>0</v>
      </c>
      <c r="J313" s="170"/>
      <c r="K313" s="171">
        <f>ROUND(E313*J313,2)</f>
        <v>0</v>
      </c>
      <c r="L313" s="171">
        <v>15</v>
      </c>
      <c r="M313" s="171">
        <f>G313*(1+L313/100)</f>
        <v>0</v>
      </c>
      <c r="N313" s="171">
        <v>0</v>
      </c>
      <c r="O313" s="171">
        <f>ROUND(E313*N313,2)</f>
        <v>0</v>
      </c>
      <c r="P313" s="171">
        <v>0</v>
      </c>
      <c r="Q313" s="171">
        <f>ROUND(E313*P313,2)</f>
        <v>0</v>
      </c>
      <c r="R313" s="171" t="s">
        <v>213</v>
      </c>
      <c r="S313" s="171" t="s">
        <v>132</v>
      </c>
      <c r="T313" s="172" t="s">
        <v>132</v>
      </c>
      <c r="U313" s="156">
        <v>10.582000000000001</v>
      </c>
      <c r="V313" s="156">
        <f>ROUND(E313*U313,2)</f>
        <v>24.37</v>
      </c>
      <c r="W313" s="156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204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6" t="s">
        <v>205</v>
      </c>
      <c r="D314" s="257"/>
      <c r="E314" s="257"/>
      <c r="F314" s="257"/>
      <c r="G314" s="2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135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3" t="s">
        <v>206</v>
      </c>
      <c r="D315" s="157"/>
      <c r="E315" s="158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140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3" t="s">
        <v>523</v>
      </c>
      <c r="D316" s="157"/>
      <c r="E316" s="158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140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3" t="s">
        <v>524</v>
      </c>
      <c r="D317" s="157"/>
      <c r="E317" s="158">
        <v>2.3030700000000004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140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33.75" outlineLevel="1" x14ac:dyDescent="0.2">
      <c r="A318" s="166">
        <v>102</v>
      </c>
      <c r="B318" s="167" t="s">
        <v>525</v>
      </c>
      <c r="C318" s="182" t="s">
        <v>526</v>
      </c>
      <c r="D318" s="168" t="s">
        <v>203</v>
      </c>
      <c r="E318" s="169">
        <v>2.3030700000000004</v>
      </c>
      <c r="F318" s="170"/>
      <c r="G318" s="171">
        <f>ROUND(E318*F318,2)</f>
        <v>0</v>
      </c>
      <c r="H318" s="170"/>
      <c r="I318" s="171">
        <f>ROUND(E318*H318,2)</f>
        <v>0</v>
      </c>
      <c r="J318" s="170"/>
      <c r="K318" s="171">
        <f>ROUND(E318*J318,2)</f>
        <v>0</v>
      </c>
      <c r="L318" s="171">
        <v>15</v>
      </c>
      <c r="M318" s="171">
        <f>G318*(1+L318/100)</f>
        <v>0</v>
      </c>
      <c r="N318" s="171">
        <v>0</v>
      </c>
      <c r="O318" s="171">
        <f>ROUND(E318*N318,2)</f>
        <v>0</v>
      </c>
      <c r="P318" s="171">
        <v>0</v>
      </c>
      <c r="Q318" s="171">
        <f>ROUND(E318*P318,2)</f>
        <v>0</v>
      </c>
      <c r="R318" s="171" t="s">
        <v>213</v>
      </c>
      <c r="S318" s="171" t="s">
        <v>132</v>
      </c>
      <c r="T318" s="172" t="s">
        <v>132</v>
      </c>
      <c r="U318" s="156">
        <v>1.1830000000000001</v>
      </c>
      <c r="V318" s="156">
        <f>ROUND(E318*U318,2)</f>
        <v>2.72</v>
      </c>
      <c r="W318" s="156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204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256" t="s">
        <v>205</v>
      </c>
      <c r="D319" s="257"/>
      <c r="E319" s="257"/>
      <c r="F319" s="257"/>
      <c r="G319" s="2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135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3" t="s">
        <v>206</v>
      </c>
      <c r="D320" s="157"/>
      <c r="E320" s="158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140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3" t="s">
        <v>523</v>
      </c>
      <c r="D321" s="157"/>
      <c r="E321" s="158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140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3" t="s">
        <v>524</v>
      </c>
      <c r="D322" s="157"/>
      <c r="E322" s="158">
        <v>2.3030700000000004</v>
      </c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140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x14ac:dyDescent="0.2">
      <c r="A323" s="160" t="s">
        <v>126</v>
      </c>
      <c r="B323" s="161" t="s">
        <v>74</v>
      </c>
      <c r="C323" s="181" t="s">
        <v>75</v>
      </c>
      <c r="D323" s="162"/>
      <c r="E323" s="163"/>
      <c r="F323" s="164"/>
      <c r="G323" s="164">
        <f>SUMIF(AG324:AG372,"&lt;&gt;NOR",G324:G372)</f>
        <v>0</v>
      </c>
      <c r="H323" s="164"/>
      <c r="I323" s="164">
        <f>SUM(I324:I372)</f>
        <v>0</v>
      </c>
      <c r="J323" s="164"/>
      <c r="K323" s="164">
        <f>SUM(K324:K372)</f>
        <v>0</v>
      </c>
      <c r="L323" s="164"/>
      <c r="M323" s="164">
        <f>SUM(M324:M372)</f>
        <v>0</v>
      </c>
      <c r="N323" s="164"/>
      <c r="O323" s="164">
        <f>SUM(O324:O372)</f>
        <v>0.50000000000000011</v>
      </c>
      <c r="P323" s="164"/>
      <c r="Q323" s="164">
        <f>SUM(Q324:Q372)</f>
        <v>0.88000000000000012</v>
      </c>
      <c r="R323" s="164"/>
      <c r="S323" s="164"/>
      <c r="T323" s="165"/>
      <c r="U323" s="159"/>
      <c r="V323" s="159">
        <f>SUM(V324:V372)</f>
        <v>36.03</v>
      </c>
      <c r="W323" s="159"/>
      <c r="AG323" t="s">
        <v>127</v>
      </c>
    </row>
    <row r="324" spans="1:60" ht="22.5" outlineLevel="1" x14ac:dyDescent="0.2">
      <c r="A324" s="166">
        <v>103</v>
      </c>
      <c r="B324" s="167" t="s">
        <v>527</v>
      </c>
      <c r="C324" s="182" t="s">
        <v>528</v>
      </c>
      <c r="D324" s="168" t="s">
        <v>151</v>
      </c>
      <c r="E324" s="169">
        <v>2</v>
      </c>
      <c r="F324" s="170"/>
      <c r="G324" s="171">
        <f>ROUND(E324*F324,2)</f>
        <v>0</v>
      </c>
      <c r="H324" s="170"/>
      <c r="I324" s="171">
        <f>ROUND(E324*H324,2)</f>
        <v>0</v>
      </c>
      <c r="J324" s="170"/>
      <c r="K324" s="171">
        <f>ROUND(E324*J324,2)</f>
        <v>0</v>
      </c>
      <c r="L324" s="171">
        <v>15</v>
      </c>
      <c r="M324" s="171">
        <f>G324*(1+L324/100)</f>
        <v>0</v>
      </c>
      <c r="N324" s="171">
        <v>8.277000000000001E-2</v>
      </c>
      <c r="O324" s="171">
        <f>ROUND(E324*N324,2)</f>
        <v>0.17</v>
      </c>
      <c r="P324" s="171">
        <v>0</v>
      </c>
      <c r="Q324" s="171">
        <f>ROUND(E324*P324,2)</f>
        <v>0</v>
      </c>
      <c r="R324" s="171" t="s">
        <v>213</v>
      </c>
      <c r="S324" s="171" t="s">
        <v>132</v>
      </c>
      <c r="T324" s="172" t="s">
        <v>132</v>
      </c>
      <c r="U324" s="156">
        <v>3.8180000000000001</v>
      </c>
      <c r="V324" s="156">
        <f>ROUND(E324*U324,2)</f>
        <v>7.64</v>
      </c>
      <c r="W324" s="156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133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58" t="s">
        <v>529</v>
      </c>
      <c r="D325" s="259"/>
      <c r="E325" s="259"/>
      <c r="F325" s="259"/>
      <c r="G325" s="259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137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47" t="s">
        <v>290</v>
      </c>
      <c r="D326" s="248"/>
      <c r="E326" s="248"/>
      <c r="F326" s="248"/>
      <c r="G326" s="248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137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1" x14ac:dyDescent="0.2">
      <c r="A327" s="166">
        <v>104</v>
      </c>
      <c r="B327" s="167" t="s">
        <v>530</v>
      </c>
      <c r="C327" s="182" t="s">
        <v>531</v>
      </c>
      <c r="D327" s="168" t="s">
        <v>151</v>
      </c>
      <c r="E327" s="169">
        <v>2</v>
      </c>
      <c r="F327" s="170"/>
      <c r="G327" s="171">
        <f>ROUND(E327*F327,2)</f>
        <v>0</v>
      </c>
      <c r="H327" s="170"/>
      <c r="I327" s="171">
        <f>ROUND(E327*H327,2)</f>
        <v>0</v>
      </c>
      <c r="J327" s="170"/>
      <c r="K327" s="171">
        <f>ROUND(E327*J327,2)</f>
        <v>0</v>
      </c>
      <c r="L327" s="171">
        <v>15</v>
      </c>
      <c r="M327" s="171">
        <f>G327*(1+L327/100)</f>
        <v>0</v>
      </c>
      <c r="N327" s="171">
        <v>1.58E-3</v>
      </c>
      <c r="O327" s="171">
        <f>ROUND(E327*N327,2)</f>
        <v>0</v>
      </c>
      <c r="P327" s="171">
        <v>0</v>
      </c>
      <c r="Q327" s="171">
        <f>ROUND(E327*P327,2)</f>
        <v>0</v>
      </c>
      <c r="R327" s="171" t="s">
        <v>213</v>
      </c>
      <c r="S327" s="171" t="s">
        <v>132</v>
      </c>
      <c r="T327" s="172" t="s">
        <v>132</v>
      </c>
      <c r="U327" s="156">
        <v>0.53</v>
      </c>
      <c r="V327" s="156">
        <f>ROUND(E327*U327,2)</f>
        <v>1.06</v>
      </c>
      <c r="W327" s="156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133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8" t="s">
        <v>290</v>
      </c>
      <c r="D328" s="259"/>
      <c r="E328" s="259"/>
      <c r="F328" s="259"/>
      <c r="G328" s="259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137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3" t="s">
        <v>353</v>
      </c>
      <c r="D329" s="157"/>
      <c r="E329" s="158">
        <v>2</v>
      </c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140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66">
        <v>105</v>
      </c>
      <c r="B330" s="167" t="s">
        <v>532</v>
      </c>
      <c r="C330" s="182" t="s">
        <v>533</v>
      </c>
      <c r="D330" s="168" t="s">
        <v>151</v>
      </c>
      <c r="E330" s="169">
        <v>2</v>
      </c>
      <c r="F330" s="170"/>
      <c r="G330" s="171">
        <f>ROUND(E330*F330,2)</f>
        <v>0</v>
      </c>
      <c r="H330" s="170"/>
      <c r="I330" s="171">
        <f>ROUND(E330*H330,2)</f>
        <v>0</v>
      </c>
      <c r="J330" s="170"/>
      <c r="K330" s="171">
        <f>ROUND(E330*J330,2)</f>
        <v>0</v>
      </c>
      <c r="L330" s="171">
        <v>15</v>
      </c>
      <c r="M330" s="171">
        <f>G330*(1+L330/100)</f>
        <v>0</v>
      </c>
      <c r="N330" s="171">
        <v>2.3500000000000001E-3</v>
      </c>
      <c r="O330" s="171">
        <f>ROUND(E330*N330,2)</f>
        <v>0</v>
      </c>
      <c r="P330" s="171">
        <v>0</v>
      </c>
      <c r="Q330" s="171">
        <f>ROUND(E330*P330,2)</f>
        <v>0</v>
      </c>
      <c r="R330" s="171" t="s">
        <v>213</v>
      </c>
      <c r="S330" s="171" t="s">
        <v>132</v>
      </c>
      <c r="T330" s="172" t="s">
        <v>132</v>
      </c>
      <c r="U330" s="156">
        <v>0.6140000000000001</v>
      </c>
      <c r="V330" s="156">
        <f>ROUND(E330*U330,2)</f>
        <v>1.23</v>
      </c>
      <c r="W330" s="156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133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8" t="s">
        <v>290</v>
      </c>
      <c r="D331" s="259"/>
      <c r="E331" s="259"/>
      <c r="F331" s="259"/>
      <c r="G331" s="259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137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3" t="s">
        <v>353</v>
      </c>
      <c r="D332" s="157"/>
      <c r="E332" s="158">
        <v>2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140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3">
        <v>106</v>
      </c>
      <c r="B333" s="174" t="s">
        <v>534</v>
      </c>
      <c r="C333" s="184" t="s">
        <v>535</v>
      </c>
      <c r="D333" s="175" t="s">
        <v>176</v>
      </c>
      <c r="E333" s="176">
        <v>26</v>
      </c>
      <c r="F333" s="177"/>
      <c r="G333" s="178">
        <f>ROUND(E333*F333,2)</f>
        <v>0</v>
      </c>
      <c r="H333" s="177"/>
      <c r="I333" s="178">
        <f>ROUND(E333*H333,2)</f>
        <v>0</v>
      </c>
      <c r="J333" s="177"/>
      <c r="K333" s="178">
        <f>ROUND(E333*J333,2)</f>
        <v>0</v>
      </c>
      <c r="L333" s="178">
        <v>15</v>
      </c>
      <c r="M333" s="178">
        <f>G333*(1+L333/100)</f>
        <v>0</v>
      </c>
      <c r="N333" s="178">
        <v>1.1300000000000001E-3</v>
      </c>
      <c r="O333" s="178">
        <f>ROUND(E333*N333,2)</f>
        <v>0.03</v>
      </c>
      <c r="P333" s="178">
        <v>0</v>
      </c>
      <c r="Q333" s="178">
        <f>ROUND(E333*P333,2)</f>
        <v>0</v>
      </c>
      <c r="R333" s="178" t="s">
        <v>213</v>
      </c>
      <c r="S333" s="178" t="s">
        <v>132</v>
      </c>
      <c r="T333" s="179" t="s">
        <v>132</v>
      </c>
      <c r="U333" s="156">
        <v>0.114</v>
      </c>
      <c r="V333" s="156">
        <f>ROUND(E333*U333,2)</f>
        <v>2.96</v>
      </c>
      <c r="W333" s="156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133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66">
        <v>107</v>
      </c>
      <c r="B334" s="167" t="s">
        <v>536</v>
      </c>
      <c r="C334" s="182" t="s">
        <v>537</v>
      </c>
      <c r="D334" s="168" t="s">
        <v>151</v>
      </c>
      <c r="E334" s="169">
        <v>1</v>
      </c>
      <c r="F334" s="170"/>
      <c r="G334" s="171">
        <f>ROUND(E334*F334,2)</f>
        <v>0</v>
      </c>
      <c r="H334" s="170"/>
      <c r="I334" s="171">
        <f>ROUND(E334*H334,2)</f>
        <v>0</v>
      </c>
      <c r="J334" s="170"/>
      <c r="K334" s="171">
        <f>ROUND(E334*J334,2)</f>
        <v>0</v>
      </c>
      <c r="L334" s="171">
        <v>15</v>
      </c>
      <c r="M334" s="171">
        <f>G334*(1+L334/100)</f>
        <v>0</v>
      </c>
      <c r="N334" s="171">
        <v>0</v>
      </c>
      <c r="O334" s="171">
        <f>ROUND(E334*N334,2)</f>
        <v>0</v>
      </c>
      <c r="P334" s="171">
        <v>0</v>
      </c>
      <c r="Q334" s="171">
        <f>ROUND(E334*P334,2)</f>
        <v>0</v>
      </c>
      <c r="R334" s="171" t="s">
        <v>213</v>
      </c>
      <c r="S334" s="171" t="s">
        <v>132</v>
      </c>
      <c r="T334" s="172" t="s">
        <v>132</v>
      </c>
      <c r="U334" s="156">
        <v>0.75</v>
      </c>
      <c r="V334" s="156">
        <f>ROUND(E334*U334,2)</f>
        <v>0.75</v>
      </c>
      <c r="W334" s="156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133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8" t="s">
        <v>538</v>
      </c>
      <c r="D335" s="259"/>
      <c r="E335" s="259"/>
      <c r="F335" s="259"/>
      <c r="G335" s="259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137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47" t="s">
        <v>539</v>
      </c>
      <c r="D336" s="248"/>
      <c r="E336" s="248"/>
      <c r="F336" s="248"/>
      <c r="G336" s="248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137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1" x14ac:dyDescent="0.2">
      <c r="A337" s="166">
        <v>108</v>
      </c>
      <c r="B337" s="167" t="s">
        <v>540</v>
      </c>
      <c r="C337" s="182" t="s">
        <v>541</v>
      </c>
      <c r="D337" s="168" t="s">
        <v>151</v>
      </c>
      <c r="E337" s="169">
        <v>1</v>
      </c>
      <c r="F337" s="170"/>
      <c r="G337" s="171">
        <f>ROUND(E337*F337,2)</f>
        <v>0</v>
      </c>
      <c r="H337" s="170"/>
      <c r="I337" s="171">
        <f>ROUND(E337*H337,2)</f>
        <v>0</v>
      </c>
      <c r="J337" s="170"/>
      <c r="K337" s="171">
        <f>ROUND(E337*J337,2)</f>
        <v>0</v>
      </c>
      <c r="L337" s="171">
        <v>15</v>
      </c>
      <c r="M337" s="171">
        <f>G337*(1+L337/100)</f>
        <v>0</v>
      </c>
      <c r="N337" s="171">
        <v>1.536E-2</v>
      </c>
      <c r="O337" s="171">
        <f>ROUND(E337*N337,2)</f>
        <v>0.02</v>
      </c>
      <c r="P337" s="171">
        <v>0</v>
      </c>
      <c r="Q337" s="171">
        <f>ROUND(E337*P337,2)</f>
        <v>0</v>
      </c>
      <c r="R337" s="171" t="s">
        <v>213</v>
      </c>
      <c r="S337" s="171" t="s">
        <v>132</v>
      </c>
      <c r="T337" s="172" t="s">
        <v>132</v>
      </c>
      <c r="U337" s="156">
        <v>7.25</v>
      </c>
      <c r="V337" s="156">
        <f>ROUND(E337*U337,2)</f>
        <v>7.25</v>
      </c>
      <c r="W337" s="156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133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8" t="s">
        <v>542</v>
      </c>
      <c r="D338" s="259"/>
      <c r="E338" s="259"/>
      <c r="F338" s="259"/>
      <c r="G338" s="259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137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47" t="s">
        <v>539</v>
      </c>
      <c r="D339" s="248"/>
      <c r="E339" s="248"/>
      <c r="F339" s="248"/>
      <c r="G339" s="248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137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66">
        <v>109</v>
      </c>
      <c r="B340" s="167" t="s">
        <v>543</v>
      </c>
      <c r="C340" s="182" t="s">
        <v>544</v>
      </c>
      <c r="D340" s="168" t="s">
        <v>151</v>
      </c>
      <c r="E340" s="169">
        <v>2</v>
      </c>
      <c r="F340" s="170"/>
      <c r="G340" s="171">
        <f>ROUND(E340*F340,2)</f>
        <v>0</v>
      </c>
      <c r="H340" s="170"/>
      <c r="I340" s="171">
        <f>ROUND(E340*H340,2)</f>
        <v>0</v>
      </c>
      <c r="J340" s="170"/>
      <c r="K340" s="171">
        <f>ROUND(E340*J340,2)</f>
        <v>0</v>
      </c>
      <c r="L340" s="171">
        <v>15</v>
      </c>
      <c r="M340" s="171">
        <f>G340*(1+L340/100)</f>
        <v>0</v>
      </c>
      <c r="N340" s="171">
        <v>7.0000000000000007E-5</v>
      </c>
      <c r="O340" s="171">
        <f>ROUND(E340*N340,2)</f>
        <v>0</v>
      </c>
      <c r="P340" s="171">
        <v>4.5000000000000005E-3</v>
      </c>
      <c r="Q340" s="171">
        <f>ROUND(E340*P340,2)</f>
        <v>0.01</v>
      </c>
      <c r="R340" s="171" t="s">
        <v>213</v>
      </c>
      <c r="S340" s="171" t="s">
        <v>132</v>
      </c>
      <c r="T340" s="172" t="s">
        <v>132</v>
      </c>
      <c r="U340" s="156">
        <v>0.42000000000000004</v>
      </c>
      <c r="V340" s="156">
        <f>ROUND(E340*U340,2)</f>
        <v>0.84</v>
      </c>
      <c r="W340" s="156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133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58" t="s">
        <v>545</v>
      </c>
      <c r="D341" s="259"/>
      <c r="E341" s="259"/>
      <c r="F341" s="259"/>
      <c r="G341" s="259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137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66">
        <v>110</v>
      </c>
      <c r="B342" s="167" t="s">
        <v>546</v>
      </c>
      <c r="C342" s="182" t="s">
        <v>547</v>
      </c>
      <c r="D342" s="168" t="s">
        <v>151</v>
      </c>
      <c r="E342" s="169">
        <v>2</v>
      </c>
      <c r="F342" s="170"/>
      <c r="G342" s="171">
        <f>ROUND(E342*F342,2)</f>
        <v>0</v>
      </c>
      <c r="H342" s="170"/>
      <c r="I342" s="171">
        <f>ROUND(E342*H342,2)</f>
        <v>0</v>
      </c>
      <c r="J342" s="170"/>
      <c r="K342" s="171">
        <f>ROUND(E342*J342,2)</f>
        <v>0</v>
      </c>
      <c r="L342" s="171">
        <v>15</v>
      </c>
      <c r="M342" s="171">
        <f>G342*(1+L342/100)</f>
        <v>0</v>
      </c>
      <c r="N342" s="171">
        <v>7.0000000000000007E-5</v>
      </c>
      <c r="O342" s="171">
        <f>ROUND(E342*N342,2)</f>
        <v>0</v>
      </c>
      <c r="P342" s="171">
        <v>2.4E-2</v>
      </c>
      <c r="Q342" s="171">
        <f>ROUND(E342*P342,2)</f>
        <v>0.05</v>
      </c>
      <c r="R342" s="171" t="s">
        <v>213</v>
      </c>
      <c r="S342" s="171" t="s">
        <v>132</v>
      </c>
      <c r="T342" s="172" t="s">
        <v>132</v>
      </c>
      <c r="U342" s="156">
        <v>0.54</v>
      </c>
      <c r="V342" s="156">
        <f>ROUND(E342*U342,2)</f>
        <v>1.08</v>
      </c>
      <c r="W342" s="156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133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58" t="s">
        <v>545</v>
      </c>
      <c r="D343" s="259"/>
      <c r="E343" s="259"/>
      <c r="F343" s="259"/>
      <c r="G343" s="259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137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66">
        <v>111</v>
      </c>
      <c r="B344" s="167" t="s">
        <v>548</v>
      </c>
      <c r="C344" s="182" t="s">
        <v>549</v>
      </c>
      <c r="D344" s="168" t="s">
        <v>151</v>
      </c>
      <c r="E344" s="169">
        <v>1</v>
      </c>
      <c r="F344" s="170"/>
      <c r="G344" s="171">
        <f>ROUND(E344*F344,2)</f>
        <v>0</v>
      </c>
      <c r="H344" s="170"/>
      <c r="I344" s="171">
        <f>ROUND(E344*H344,2)</f>
        <v>0</v>
      </c>
      <c r="J344" s="170"/>
      <c r="K344" s="171">
        <f>ROUND(E344*J344,2)</f>
        <v>0</v>
      </c>
      <c r="L344" s="171">
        <v>15</v>
      </c>
      <c r="M344" s="171">
        <f>G344*(1+L344/100)</f>
        <v>0</v>
      </c>
      <c r="N344" s="171">
        <v>0.2</v>
      </c>
      <c r="O344" s="171">
        <f>ROUND(E344*N344,2)</f>
        <v>0.2</v>
      </c>
      <c r="P344" s="171">
        <v>0</v>
      </c>
      <c r="Q344" s="171">
        <f>ROUND(E344*P344,2)</f>
        <v>0</v>
      </c>
      <c r="R344" s="171"/>
      <c r="S344" s="171" t="s">
        <v>177</v>
      </c>
      <c r="T344" s="172" t="s">
        <v>143</v>
      </c>
      <c r="U344" s="156">
        <v>0</v>
      </c>
      <c r="V344" s="156">
        <f>ROUND(E344*U344,2)</f>
        <v>0</v>
      </c>
      <c r="W344" s="156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133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8" t="s">
        <v>550</v>
      </c>
      <c r="D345" s="259"/>
      <c r="E345" s="259"/>
      <c r="F345" s="259"/>
      <c r="G345" s="259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137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47" t="s">
        <v>551</v>
      </c>
      <c r="D346" s="248"/>
      <c r="E346" s="248"/>
      <c r="F346" s="248"/>
      <c r="G346" s="248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137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47" t="s">
        <v>449</v>
      </c>
      <c r="D347" s="248"/>
      <c r="E347" s="248"/>
      <c r="F347" s="248"/>
      <c r="G347" s="248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137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6">
        <v>112</v>
      </c>
      <c r="B348" s="167" t="s">
        <v>552</v>
      </c>
      <c r="C348" s="182" t="s">
        <v>553</v>
      </c>
      <c r="D348" s="168" t="s">
        <v>151</v>
      </c>
      <c r="E348" s="169">
        <v>1</v>
      </c>
      <c r="F348" s="170"/>
      <c r="G348" s="171">
        <f>ROUND(E348*F348,2)</f>
        <v>0</v>
      </c>
      <c r="H348" s="170"/>
      <c r="I348" s="171">
        <f>ROUND(E348*H348,2)</f>
        <v>0</v>
      </c>
      <c r="J348" s="170"/>
      <c r="K348" s="171">
        <f>ROUND(E348*J348,2)</f>
        <v>0</v>
      </c>
      <c r="L348" s="171">
        <v>15</v>
      </c>
      <c r="M348" s="171">
        <f>G348*(1+L348/100)</f>
        <v>0</v>
      </c>
      <c r="N348" s="171">
        <v>0</v>
      </c>
      <c r="O348" s="171">
        <f>ROUND(E348*N348,2)</f>
        <v>0</v>
      </c>
      <c r="P348" s="171">
        <v>0.51196000000000008</v>
      </c>
      <c r="Q348" s="171">
        <f>ROUND(E348*P348,2)</f>
        <v>0.51</v>
      </c>
      <c r="R348" s="171"/>
      <c r="S348" s="171" t="s">
        <v>177</v>
      </c>
      <c r="T348" s="172" t="s">
        <v>132</v>
      </c>
      <c r="U348" s="156">
        <v>2.4780000000000002</v>
      </c>
      <c r="V348" s="156">
        <f>ROUND(E348*U348,2)</f>
        <v>2.48</v>
      </c>
      <c r="W348" s="156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133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58" t="s">
        <v>407</v>
      </c>
      <c r="D349" s="259"/>
      <c r="E349" s="259"/>
      <c r="F349" s="259"/>
      <c r="G349" s="259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137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6">
        <v>113</v>
      </c>
      <c r="B350" s="167" t="s">
        <v>554</v>
      </c>
      <c r="C350" s="182" t="s">
        <v>555</v>
      </c>
      <c r="D350" s="168" t="s">
        <v>151</v>
      </c>
      <c r="E350" s="169">
        <v>1</v>
      </c>
      <c r="F350" s="170"/>
      <c r="G350" s="171">
        <f>ROUND(E350*F350,2)</f>
        <v>0</v>
      </c>
      <c r="H350" s="170"/>
      <c r="I350" s="171">
        <f>ROUND(E350*H350,2)</f>
        <v>0</v>
      </c>
      <c r="J350" s="170"/>
      <c r="K350" s="171">
        <f>ROUND(E350*J350,2)</f>
        <v>0</v>
      </c>
      <c r="L350" s="171">
        <v>15</v>
      </c>
      <c r="M350" s="171">
        <f>G350*(1+L350/100)</f>
        <v>0</v>
      </c>
      <c r="N350" s="171">
        <v>0</v>
      </c>
      <c r="O350" s="171">
        <f>ROUND(E350*N350,2)</f>
        <v>0</v>
      </c>
      <c r="P350" s="171">
        <v>0.30800000000000005</v>
      </c>
      <c r="Q350" s="171">
        <f>ROUND(E350*P350,2)</f>
        <v>0.31</v>
      </c>
      <c r="R350" s="171"/>
      <c r="S350" s="171" t="s">
        <v>177</v>
      </c>
      <c r="T350" s="172" t="s">
        <v>132</v>
      </c>
      <c r="U350" s="156">
        <v>8.5440000000000005</v>
      </c>
      <c r="V350" s="156">
        <f>ROUND(E350*U350,2)</f>
        <v>8.5399999999999991</v>
      </c>
      <c r="W350" s="156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133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58" t="s">
        <v>407</v>
      </c>
      <c r="D351" s="259"/>
      <c r="E351" s="259"/>
      <c r="F351" s="259"/>
      <c r="G351" s="259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137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66">
        <v>114</v>
      </c>
      <c r="B352" s="167" t="s">
        <v>556</v>
      </c>
      <c r="C352" s="182" t="s">
        <v>557</v>
      </c>
      <c r="D352" s="168" t="s">
        <v>151</v>
      </c>
      <c r="E352" s="169">
        <v>1</v>
      </c>
      <c r="F352" s="170"/>
      <c r="G352" s="171">
        <f>ROUND(E352*F352,2)</f>
        <v>0</v>
      </c>
      <c r="H352" s="170"/>
      <c r="I352" s="171">
        <f>ROUND(E352*H352,2)</f>
        <v>0</v>
      </c>
      <c r="J352" s="170"/>
      <c r="K352" s="171">
        <f>ROUND(E352*J352,2)</f>
        <v>0</v>
      </c>
      <c r="L352" s="171">
        <v>15</v>
      </c>
      <c r="M352" s="171">
        <f>G352*(1+L352/100)</f>
        <v>0</v>
      </c>
      <c r="N352" s="171">
        <v>5.7000000000000002E-3</v>
      </c>
      <c r="O352" s="171">
        <f>ROUND(E352*N352,2)</f>
        <v>0.01</v>
      </c>
      <c r="P352" s="171">
        <v>0</v>
      </c>
      <c r="Q352" s="171">
        <f>ROUND(E352*P352,2)</f>
        <v>0</v>
      </c>
      <c r="R352" s="171"/>
      <c r="S352" s="171" t="s">
        <v>177</v>
      </c>
      <c r="T352" s="172" t="s">
        <v>143</v>
      </c>
      <c r="U352" s="156">
        <v>0</v>
      </c>
      <c r="V352" s="156">
        <f>ROUND(E352*U352,2)</f>
        <v>0</v>
      </c>
      <c r="W352" s="156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133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58" t="s">
        <v>558</v>
      </c>
      <c r="D353" s="259"/>
      <c r="E353" s="259"/>
      <c r="F353" s="259"/>
      <c r="G353" s="259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137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7" t="s">
        <v>559</v>
      </c>
      <c r="D354" s="248"/>
      <c r="E354" s="248"/>
      <c r="F354" s="248"/>
      <c r="G354" s="248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137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66">
        <v>115</v>
      </c>
      <c r="B355" s="167" t="s">
        <v>560</v>
      </c>
      <c r="C355" s="182" t="s">
        <v>561</v>
      </c>
      <c r="D355" s="168" t="s">
        <v>151</v>
      </c>
      <c r="E355" s="169">
        <v>1</v>
      </c>
      <c r="F355" s="170"/>
      <c r="G355" s="171">
        <f>ROUND(E355*F355,2)</f>
        <v>0</v>
      </c>
      <c r="H355" s="170"/>
      <c r="I355" s="171">
        <f>ROUND(E355*H355,2)</f>
        <v>0</v>
      </c>
      <c r="J355" s="170"/>
      <c r="K355" s="171">
        <f>ROUND(E355*J355,2)</f>
        <v>0</v>
      </c>
      <c r="L355" s="171">
        <v>15</v>
      </c>
      <c r="M355" s="171">
        <f>G355*(1+L355/100)</f>
        <v>0</v>
      </c>
      <c r="N355" s="171">
        <v>5.0000000000000001E-3</v>
      </c>
      <c r="O355" s="171">
        <f>ROUND(E355*N355,2)</f>
        <v>0.01</v>
      </c>
      <c r="P355" s="171">
        <v>0</v>
      </c>
      <c r="Q355" s="171">
        <f>ROUND(E355*P355,2)</f>
        <v>0</v>
      </c>
      <c r="R355" s="171"/>
      <c r="S355" s="171" t="s">
        <v>177</v>
      </c>
      <c r="T355" s="172" t="s">
        <v>143</v>
      </c>
      <c r="U355" s="156">
        <v>0</v>
      </c>
      <c r="V355" s="156">
        <f>ROUND(E355*U355,2)</f>
        <v>0</v>
      </c>
      <c r="W355" s="156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133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58" t="s">
        <v>562</v>
      </c>
      <c r="D356" s="259"/>
      <c r="E356" s="259"/>
      <c r="F356" s="259"/>
      <c r="G356" s="259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137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22.5" outlineLevel="1" x14ac:dyDescent="0.2">
      <c r="A357" s="166">
        <v>116</v>
      </c>
      <c r="B357" s="167" t="s">
        <v>563</v>
      </c>
      <c r="C357" s="182" t="s">
        <v>564</v>
      </c>
      <c r="D357" s="168" t="s">
        <v>151</v>
      </c>
      <c r="E357" s="169">
        <v>1</v>
      </c>
      <c r="F357" s="170"/>
      <c r="G357" s="171">
        <f>ROUND(E357*F357,2)</f>
        <v>0</v>
      </c>
      <c r="H357" s="170"/>
      <c r="I357" s="171">
        <f>ROUND(E357*H357,2)</f>
        <v>0</v>
      </c>
      <c r="J357" s="170"/>
      <c r="K357" s="171">
        <f>ROUND(E357*J357,2)</f>
        <v>0</v>
      </c>
      <c r="L357" s="171">
        <v>15</v>
      </c>
      <c r="M357" s="171">
        <f>G357*(1+L357/100)</f>
        <v>0</v>
      </c>
      <c r="N357" s="171">
        <v>3.0000000000000002E-2</v>
      </c>
      <c r="O357" s="171">
        <f>ROUND(E357*N357,2)</f>
        <v>0.03</v>
      </c>
      <c r="P357" s="171">
        <v>0</v>
      </c>
      <c r="Q357" s="171">
        <f>ROUND(E357*P357,2)</f>
        <v>0</v>
      </c>
      <c r="R357" s="171"/>
      <c r="S357" s="171" t="s">
        <v>177</v>
      </c>
      <c r="T357" s="172" t="s">
        <v>143</v>
      </c>
      <c r="U357" s="156">
        <v>0</v>
      </c>
      <c r="V357" s="156">
        <f>ROUND(E357*U357,2)</f>
        <v>0</v>
      </c>
      <c r="W357" s="156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133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58" t="s">
        <v>449</v>
      </c>
      <c r="D358" s="259"/>
      <c r="E358" s="259"/>
      <c r="F358" s="259"/>
      <c r="G358" s="259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137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2.5" outlineLevel="1" x14ac:dyDescent="0.2">
      <c r="A359" s="166">
        <v>117</v>
      </c>
      <c r="B359" s="167" t="s">
        <v>565</v>
      </c>
      <c r="C359" s="182" t="s">
        <v>566</v>
      </c>
      <c r="D359" s="168" t="s">
        <v>151</v>
      </c>
      <c r="E359" s="169">
        <v>1</v>
      </c>
      <c r="F359" s="170"/>
      <c r="G359" s="171">
        <f>ROUND(E359*F359,2)</f>
        <v>0</v>
      </c>
      <c r="H359" s="170"/>
      <c r="I359" s="171">
        <f>ROUND(E359*H359,2)</f>
        <v>0</v>
      </c>
      <c r="J359" s="170"/>
      <c r="K359" s="171">
        <f>ROUND(E359*J359,2)</f>
        <v>0</v>
      </c>
      <c r="L359" s="171">
        <v>15</v>
      </c>
      <c r="M359" s="171">
        <f>G359*(1+L359/100)</f>
        <v>0</v>
      </c>
      <c r="N359" s="171">
        <v>5.0000000000000001E-3</v>
      </c>
      <c r="O359" s="171">
        <f>ROUND(E359*N359,2)</f>
        <v>0.01</v>
      </c>
      <c r="P359" s="171">
        <v>0</v>
      </c>
      <c r="Q359" s="171">
        <f>ROUND(E359*P359,2)</f>
        <v>0</v>
      </c>
      <c r="R359" s="171"/>
      <c r="S359" s="171" t="s">
        <v>177</v>
      </c>
      <c r="T359" s="172" t="s">
        <v>143</v>
      </c>
      <c r="U359" s="156">
        <v>0</v>
      </c>
      <c r="V359" s="156">
        <f>ROUND(E359*U359,2)</f>
        <v>0</v>
      </c>
      <c r="W359" s="156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133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58" t="s">
        <v>562</v>
      </c>
      <c r="D360" s="259"/>
      <c r="E360" s="259"/>
      <c r="F360" s="259"/>
      <c r="G360" s="259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137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6">
        <v>118</v>
      </c>
      <c r="B361" s="167" t="s">
        <v>567</v>
      </c>
      <c r="C361" s="182" t="s">
        <v>568</v>
      </c>
      <c r="D361" s="168" t="s">
        <v>151</v>
      </c>
      <c r="E361" s="169">
        <v>1</v>
      </c>
      <c r="F361" s="170"/>
      <c r="G361" s="171">
        <f>ROUND(E361*F361,2)</f>
        <v>0</v>
      </c>
      <c r="H361" s="170"/>
      <c r="I361" s="171">
        <f>ROUND(E361*H361,2)</f>
        <v>0</v>
      </c>
      <c r="J361" s="170"/>
      <c r="K361" s="171">
        <f>ROUND(E361*J361,2)</f>
        <v>0</v>
      </c>
      <c r="L361" s="171">
        <v>15</v>
      </c>
      <c r="M361" s="171">
        <f>G361*(1+L361/100)</f>
        <v>0</v>
      </c>
      <c r="N361" s="171">
        <v>1E-4</v>
      </c>
      <c r="O361" s="171">
        <f>ROUND(E361*N361,2)</f>
        <v>0</v>
      </c>
      <c r="P361" s="171">
        <v>0</v>
      </c>
      <c r="Q361" s="171">
        <f>ROUND(E361*P361,2)</f>
        <v>0</v>
      </c>
      <c r="R361" s="171"/>
      <c r="S361" s="171" t="s">
        <v>177</v>
      </c>
      <c r="T361" s="172" t="s">
        <v>143</v>
      </c>
      <c r="U361" s="156">
        <v>0</v>
      </c>
      <c r="V361" s="156">
        <f>ROUND(E361*U361,2)</f>
        <v>0</v>
      </c>
      <c r="W361" s="156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133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58" t="s">
        <v>569</v>
      </c>
      <c r="D362" s="259"/>
      <c r="E362" s="259"/>
      <c r="F362" s="259"/>
      <c r="G362" s="259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137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6">
        <v>119</v>
      </c>
      <c r="B363" s="167" t="s">
        <v>570</v>
      </c>
      <c r="C363" s="182" t="s">
        <v>571</v>
      </c>
      <c r="D363" s="168" t="s">
        <v>151</v>
      </c>
      <c r="E363" s="169">
        <v>1</v>
      </c>
      <c r="F363" s="170"/>
      <c r="G363" s="171">
        <f>ROUND(E363*F363,2)</f>
        <v>0</v>
      </c>
      <c r="H363" s="170"/>
      <c r="I363" s="171">
        <f>ROUND(E363*H363,2)</f>
        <v>0</v>
      </c>
      <c r="J363" s="170"/>
      <c r="K363" s="171">
        <f>ROUND(E363*J363,2)</f>
        <v>0</v>
      </c>
      <c r="L363" s="171">
        <v>15</v>
      </c>
      <c r="M363" s="171">
        <f>G363*(1+L363/100)</f>
        <v>0</v>
      </c>
      <c r="N363" s="171">
        <v>0.02</v>
      </c>
      <c r="O363" s="171">
        <f>ROUND(E363*N363,2)</f>
        <v>0.02</v>
      </c>
      <c r="P363" s="171">
        <v>0</v>
      </c>
      <c r="Q363" s="171">
        <f>ROUND(E363*P363,2)</f>
        <v>0</v>
      </c>
      <c r="R363" s="171"/>
      <c r="S363" s="171" t="s">
        <v>177</v>
      </c>
      <c r="T363" s="172" t="s">
        <v>143</v>
      </c>
      <c r="U363" s="156">
        <v>0</v>
      </c>
      <c r="V363" s="156">
        <f>ROUND(E363*U363,2)</f>
        <v>0</v>
      </c>
      <c r="W363" s="156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133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8" t="s">
        <v>449</v>
      </c>
      <c r="D364" s="259"/>
      <c r="E364" s="259"/>
      <c r="F364" s="259"/>
      <c r="G364" s="259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137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6">
        <v>120</v>
      </c>
      <c r="B365" s="167" t="s">
        <v>572</v>
      </c>
      <c r="C365" s="182" t="s">
        <v>573</v>
      </c>
      <c r="D365" s="168" t="s">
        <v>203</v>
      </c>
      <c r="E365" s="169">
        <v>0.48422000000000004</v>
      </c>
      <c r="F365" s="170"/>
      <c r="G365" s="171">
        <f>ROUND(E365*F365,2)</f>
        <v>0</v>
      </c>
      <c r="H365" s="170"/>
      <c r="I365" s="171">
        <f>ROUND(E365*H365,2)</f>
        <v>0</v>
      </c>
      <c r="J365" s="170"/>
      <c r="K365" s="171">
        <f>ROUND(E365*J365,2)</f>
        <v>0</v>
      </c>
      <c r="L365" s="171">
        <v>15</v>
      </c>
      <c r="M365" s="171">
        <f>G365*(1+L365/100)</f>
        <v>0</v>
      </c>
      <c r="N365" s="171">
        <v>0</v>
      </c>
      <c r="O365" s="171">
        <f>ROUND(E365*N365,2)</f>
        <v>0</v>
      </c>
      <c r="P365" s="171">
        <v>0</v>
      </c>
      <c r="Q365" s="171">
        <f>ROUND(E365*P365,2)</f>
        <v>0</v>
      </c>
      <c r="R365" s="171" t="s">
        <v>213</v>
      </c>
      <c r="S365" s="171" t="s">
        <v>132</v>
      </c>
      <c r="T365" s="172" t="s">
        <v>132</v>
      </c>
      <c r="U365" s="156">
        <v>4.0430000000000001</v>
      </c>
      <c r="V365" s="156">
        <f>ROUND(E365*U365,2)</f>
        <v>1.96</v>
      </c>
      <c r="W365" s="156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204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3" t="s">
        <v>206</v>
      </c>
      <c r="D366" s="157"/>
      <c r="E366" s="158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140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3" t="s">
        <v>574</v>
      </c>
      <c r="D367" s="157"/>
      <c r="E367" s="158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140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3" t="s">
        <v>575</v>
      </c>
      <c r="D368" s="157"/>
      <c r="E368" s="158">
        <v>0.48422000000000004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140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33.75" outlineLevel="1" x14ac:dyDescent="0.2">
      <c r="A369" s="166">
        <v>121</v>
      </c>
      <c r="B369" s="167" t="s">
        <v>576</v>
      </c>
      <c r="C369" s="182" t="s">
        <v>577</v>
      </c>
      <c r="D369" s="168" t="s">
        <v>203</v>
      </c>
      <c r="E369" s="169">
        <v>0.48422000000000004</v>
      </c>
      <c r="F369" s="170"/>
      <c r="G369" s="171">
        <f>ROUND(E369*F369,2)</f>
        <v>0</v>
      </c>
      <c r="H369" s="170"/>
      <c r="I369" s="171">
        <f>ROUND(E369*H369,2)</f>
        <v>0</v>
      </c>
      <c r="J369" s="170"/>
      <c r="K369" s="171">
        <f>ROUND(E369*J369,2)</f>
        <v>0</v>
      </c>
      <c r="L369" s="171">
        <v>15</v>
      </c>
      <c r="M369" s="171">
        <f>G369*(1+L369/100)</f>
        <v>0</v>
      </c>
      <c r="N369" s="171">
        <v>0</v>
      </c>
      <c r="O369" s="171">
        <f>ROUND(E369*N369,2)</f>
        <v>0</v>
      </c>
      <c r="P369" s="171">
        <v>0</v>
      </c>
      <c r="Q369" s="171">
        <f>ROUND(E369*P369,2)</f>
        <v>0</v>
      </c>
      <c r="R369" s="171" t="s">
        <v>213</v>
      </c>
      <c r="S369" s="171" t="s">
        <v>132</v>
      </c>
      <c r="T369" s="172" t="s">
        <v>132</v>
      </c>
      <c r="U369" s="156">
        <v>0.48900000000000005</v>
      </c>
      <c r="V369" s="156">
        <f>ROUND(E369*U369,2)</f>
        <v>0.24</v>
      </c>
      <c r="W369" s="156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204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3" t="s">
        <v>206</v>
      </c>
      <c r="D370" s="157"/>
      <c r="E370" s="158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140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3" t="s">
        <v>574</v>
      </c>
      <c r="D371" s="157"/>
      <c r="E371" s="158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140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3" t="s">
        <v>575</v>
      </c>
      <c r="D372" s="157"/>
      <c r="E372" s="158">
        <v>0.48422000000000004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140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0" t="s">
        <v>126</v>
      </c>
      <c r="B373" s="161" t="s">
        <v>76</v>
      </c>
      <c r="C373" s="181" t="s">
        <v>77</v>
      </c>
      <c r="D373" s="162"/>
      <c r="E373" s="163"/>
      <c r="F373" s="164"/>
      <c r="G373" s="164">
        <f>SUMIF(AG374:AG429,"&lt;&gt;NOR",G374:G429)</f>
        <v>0</v>
      </c>
      <c r="H373" s="164"/>
      <c r="I373" s="164">
        <f>SUM(I374:I429)</f>
        <v>0</v>
      </c>
      <c r="J373" s="164"/>
      <c r="K373" s="164">
        <f>SUM(K374:K429)</f>
        <v>0</v>
      </c>
      <c r="L373" s="164"/>
      <c r="M373" s="164">
        <f>SUM(M374:M429)</f>
        <v>0</v>
      </c>
      <c r="N373" s="164"/>
      <c r="O373" s="164">
        <f>SUM(O374:O429)</f>
        <v>1.08</v>
      </c>
      <c r="P373" s="164"/>
      <c r="Q373" s="164">
        <f>SUM(Q374:Q429)</f>
        <v>2.35</v>
      </c>
      <c r="R373" s="164"/>
      <c r="S373" s="164"/>
      <c r="T373" s="165"/>
      <c r="U373" s="159"/>
      <c r="V373" s="159">
        <f>SUM(V374:V429)</f>
        <v>103.64999999999999</v>
      </c>
      <c r="W373" s="159"/>
      <c r="AG373" t="s">
        <v>127</v>
      </c>
    </row>
    <row r="374" spans="1:60" outlineLevel="1" x14ac:dyDescent="0.2">
      <c r="A374" s="166">
        <v>122</v>
      </c>
      <c r="B374" s="167" t="s">
        <v>578</v>
      </c>
      <c r="C374" s="182" t="s">
        <v>579</v>
      </c>
      <c r="D374" s="168" t="s">
        <v>130</v>
      </c>
      <c r="E374" s="169">
        <v>6</v>
      </c>
      <c r="F374" s="170"/>
      <c r="G374" s="171">
        <f>ROUND(E374*F374,2)</f>
        <v>0</v>
      </c>
      <c r="H374" s="170"/>
      <c r="I374" s="171">
        <f>ROUND(E374*H374,2)</f>
        <v>0</v>
      </c>
      <c r="J374" s="170"/>
      <c r="K374" s="171">
        <f>ROUND(E374*J374,2)</f>
        <v>0</v>
      </c>
      <c r="L374" s="171">
        <v>15</v>
      </c>
      <c r="M374" s="171">
        <f>G374*(1+L374/100)</f>
        <v>0</v>
      </c>
      <c r="N374" s="171">
        <v>6.5400000000000007E-3</v>
      </c>
      <c r="O374" s="171">
        <f>ROUND(E374*N374,2)</f>
        <v>0.04</v>
      </c>
      <c r="P374" s="171">
        <v>0</v>
      </c>
      <c r="Q374" s="171">
        <f>ROUND(E374*P374,2)</f>
        <v>0</v>
      </c>
      <c r="R374" s="171" t="s">
        <v>213</v>
      </c>
      <c r="S374" s="171" t="s">
        <v>132</v>
      </c>
      <c r="T374" s="172" t="s">
        <v>132</v>
      </c>
      <c r="U374" s="156">
        <v>0.36800000000000005</v>
      </c>
      <c r="V374" s="156">
        <f>ROUND(E374*U374,2)</f>
        <v>2.21</v>
      </c>
      <c r="W374" s="156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133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58" t="s">
        <v>136</v>
      </c>
      <c r="D375" s="259"/>
      <c r="E375" s="259"/>
      <c r="F375" s="259"/>
      <c r="G375" s="259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137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3" t="s">
        <v>194</v>
      </c>
      <c r="D376" s="157"/>
      <c r="E376" s="158">
        <v>6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140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6">
        <v>123</v>
      </c>
      <c r="B377" s="167" t="s">
        <v>580</v>
      </c>
      <c r="C377" s="182" t="s">
        <v>581</v>
      </c>
      <c r="D377" s="168" t="s">
        <v>130</v>
      </c>
      <c r="E377" s="169">
        <v>22.5</v>
      </c>
      <c r="F377" s="170"/>
      <c r="G377" s="171">
        <f>ROUND(E377*F377,2)</f>
        <v>0</v>
      </c>
      <c r="H377" s="170"/>
      <c r="I377" s="171">
        <f>ROUND(E377*H377,2)</f>
        <v>0</v>
      </c>
      <c r="J377" s="170"/>
      <c r="K377" s="171">
        <f>ROUND(E377*J377,2)</f>
        <v>0</v>
      </c>
      <c r="L377" s="171">
        <v>15</v>
      </c>
      <c r="M377" s="171">
        <f>G377*(1+L377/100)</f>
        <v>0</v>
      </c>
      <c r="N377" s="171">
        <v>7.4000000000000003E-3</v>
      </c>
      <c r="O377" s="171">
        <f>ROUND(E377*N377,2)</f>
        <v>0.17</v>
      </c>
      <c r="P377" s="171">
        <v>0</v>
      </c>
      <c r="Q377" s="171">
        <f>ROUND(E377*P377,2)</f>
        <v>0</v>
      </c>
      <c r="R377" s="171" t="s">
        <v>213</v>
      </c>
      <c r="S377" s="171" t="s">
        <v>132</v>
      </c>
      <c r="T377" s="172" t="s">
        <v>132</v>
      </c>
      <c r="U377" s="156">
        <v>0.42100000000000004</v>
      </c>
      <c r="V377" s="156">
        <f>ROUND(E377*U377,2)</f>
        <v>9.4700000000000006</v>
      </c>
      <c r="W377" s="156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133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58" t="s">
        <v>449</v>
      </c>
      <c r="D378" s="259"/>
      <c r="E378" s="259"/>
      <c r="F378" s="259"/>
      <c r="G378" s="259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137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3" t="s">
        <v>582</v>
      </c>
      <c r="D379" s="157"/>
      <c r="E379" s="158">
        <v>22.5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140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66">
        <v>124</v>
      </c>
      <c r="B380" s="167" t="s">
        <v>583</v>
      </c>
      <c r="C380" s="182" t="s">
        <v>584</v>
      </c>
      <c r="D380" s="168" t="s">
        <v>130</v>
      </c>
      <c r="E380" s="169">
        <v>23.5</v>
      </c>
      <c r="F380" s="170"/>
      <c r="G380" s="171">
        <f>ROUND(E380*F380,2)</f>
        <v>0</v>
      </c>
      <c r="H380" s="170"/>
      <c r="I380" s="171">
        <f>ROUND(E380*H380,2)</f>
        <v>0</v>
      </c>
      <c r="J380" s="170"/>
      <c r="K380" s="171">
        <f>ROUND(E380*J380,2)</f>
        <v>0</v>
      </c>
      <c r="L380" s="171">
        <v>15</v>
      </c>
      <c r="M380" s="171">
        <f>G380*(1+L380/100)</f>
        <v>0</v>
      </c>
      <c r="N380" s="171">
        <v>1.0240000000000001E-2</v>
      </c>
      <c r="O380" s="171">
        <f>ROUND(E380*N380,2)</f>
        <v>0.24</v>
      </c>
      <c r="P380" s="171">
        <v>0</v>
      </c>
      <c r="Q380" s="171">
        <f>ROUND(E380*P380,2)</f>
        <v>0</v>
      </c>
      <c r="R380" s="171" t="s">
        <v>213</v>
      </c>
      <c r="S380" s="171" t="s">
        <v>132</v>
      </c>
      <c r="T380" s="172" t="s">
        <v>132</v>
      </c>
      <c r="U380" s="156">
        <v>0.52600000000000002</v>
      </c>
      <c r="V380" s="156">
        <f>ROUND(E380*U380,2)</f>
        <v>12.36</v>
      </c>
      <c r="W380" s="156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133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58" t="s">
        <v>558</v>
      </c>
      <c r="D381" s="259"/>
      <c r="E381" s="259"/>
      <c r="F381" s="259"/>
      <c r="G381" s="259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137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3" t="s">
        <v>585</v>
      </c>
      <c r="D382" s="157"/>
      <c r="E382" s="158">
        <v>23.5</v>
      </c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140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66">
        <v>125</v>
      </c>
      <c r="B383" s="167" t="s">
        <v>586</v>
      </c>
      <c r="C383" s="182" t="s">
        <v>587</v>
      </c>
      <c r="D383" s="168" t="s">
        <v>130</v>
      </c>
      <c r="E383" s="169">
        <v>35</v>
      </c>
      <c r="F383" s="170"/>
      <c r="G383" s="171">
        <f>ROUND(E383*F383,2)</f>
        <v>0</v>
      </c>
      <c r="H383" s="170"/>
      <c r="I383" s="171">
        <f>ROUND(E383*H383,2)</f>
        <v>0</v>
      </c>
      <c r="J383" s="170"/>
      <c r="K383" s="171">
        <f>ROUND(E383*J383,2)</f>
        <v>0</v>
      </c>
      <c r="L383" s="171">
        <v>15</v>
      </c>
      <c r="M383" s="171">
        <f>G383*(1+L383/100)</f>
        <v>0</v>
      </c>
      <c r="N383" s="171">
        <v>5.0000000000000002E-5</v>
      </c>
      <c r="O383" s="171">
        <f>ROUND(E383*N383,2)</f>
        <v>0</v>
      </c>
      <c r="P383" s="171">
        <v>5.3200000000000001E-3</v>
      </c>
      <c r="Q383" s="171">
        <f>ROUND(E383*P383,2)</f>
        <v>0.19</v>
      </c>
      <c r="R383" s="171" t="s">
        <v>213</v>
      </c>
      <c r="S383" s="171" t="s">
        <v>132</v>
      </c>
      <c r="T383" s="172" t="s">
        <v>132</v>
      </c>
      <c r="U383" s="156">
        <v>0.10300000000000001</v>
      </c>
      <c r="V383" s="156">
        <f>ROUND(E383*U383,2)</f>
        <v>3.61</v>
      </c>
      <c r="W383" s="156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133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58" t="s">
        <v>588</v>
      </c>
      <c r="D384" s="259"/>
      <c r="E384" s="259"/>
      <c r="F384" s="259"/>
      <c r="G384" s="259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137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3" t="s">
        <v>589</v>
      </c>
      <c r="D385" s="157"/>
      <c r="E385" s="158">
        <v>35</v>
      </c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140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2.5" outlineLevel="1" x14ac:dyDescent="0.2">
      <c r="A386" s="166">
        <v>126</v>
      </c>
      <c r="B386" s="167" t="s">
        <v>590</v>
      </c>
      <c r="C386" s="182" t="s">
        <v>591</v>
      </c>
      <c r="D386" s="168" t="s">
        <v>130</v>
      </c>
      <c r="E386" s="169">
        <v>13.8</v>
      </c>
      <c r="F386" s="170"/>
      <c r="G386" s="171">
        <f>ROUND(E386*F386,2)</f>
        <v>0</v>
      </c>
      <c r="H386" s="170"/>
      <c r="I386" s="171">
        <f>ROUND(E386*H386,2)</f>
        <v>0</v>
      </c>
      <c r="J386" s="170"/>
      <c r="K386" s="171">
        <f>ROUND(E386*J386,2)</f>
        <v>0</v>
      </c>
      <c r="L386" s="171">
        <v>15</v>
      </c>
      <c r="M386" s="171">
        <f>G386*(1+L386/100)</f>
        <v>0</v>
      </c>
      <c r="N386" s="171">
        <v>8.490000000000001E-3</v>
      </c>
      <c r="O386" s="171">
        <f>ROUND(E386*N386,2)</f>
        <v>0.12</v>
      </c>
      <c r="P386" s="171">
        <v>0</v>
      </c>
      <c r="Q386" s="171">
        <f>ROUND(E386*P386,2)</f>
        <v>0</v>
      </c>
      <c r="R386" s="171" t="s">
        <v>213</v>
      </c>
      <c r="S386" s="171" t="s">
        <v>132</v>
      </c>
      <c r="T386" s="172" t="s">
        <v>132</v>
      </c>
      <c r="U386" s="156">
        <v>0.54300000000000004</v>
      </c>
      <c r="V386" s="156">
        <f>ROUND(E386*U386,2)</f>
        <v>7.49</v>
      </c>
      <c r="W386" s="156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133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258" t="s">
        <v>136</v>
      </c>
      <c r="D387" s="259"/>
      <c r="E387" s="259"/>
      <c r="F387" s="259"/>
      <c r="G387" s="259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137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3" t="s">
        <v>592</v>
      </c>
      <c r="D388" s="157"/>
      <c r="E388" s="158">
        <v>13.8</v>
      </c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140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66">
        <v>127</v>
      </c>
      <c r="B389" s="167" t="s">
        <v>593</v>
      </c>
      <c r="C389" s="182" t="s">
        <v>594</v>
      </c>
      <c r="D389" s="168" t="s">
        <v>130</v>
      </c>
      <c r="E389" s="169">
        <v>34.5</v>
      </c>
      <c r="F389" s="170"/>
      <c r="G389" s="171">
        <f>ROUND(E389*F389,2)</f>
        <v>0</v>
      </c>
      <c r="H389" s="170"/>
      <c r="I389" s="171">
        <f>ROUND(E389*H389,2)</f>
        <v>0</v>
      </c>
      <c r="J389" s="170"/>
      <c r="K389" s="171">
        <f>ROUND(E389*J389,2)</f>
        <v>0</v>
      </c>
      <c r="L389" s="171">
        <v>15</v>
      </c>
      <c r="M389" s="171">
        <f>G389*(1+L389/100)</f>
        <v>0</v>
      </c>
      <c r="N389" s="171">
        <v>1.3390000000000001E-2</v>
      </c>
      <c r="O389" s="171">
        <f>ROUND(E389*N389,2)</f>
        <v>0.46</v>
      </c>
      <c r="P389" s="171">
        <v>0</v>
      </c>
      <c r="Q389" s="171">
        <f>ROUND(E389*P389,2)</f>
        <v>0</v>
      </c>
      <c r="R389" s="171" t="s">
        <v>213</v>
      </c>
      <c r="S389" s="171" t="s">
        <v>132</v>
      </c>
      <c r="T389" s="172" t="s">
        <v>132</v>
      </c>
      <c r="U389" s="156">
        <v>0.68300000000000005</v>
      </c>
      <c r="V389" s="156">
        <f>ROUND(E389*U389,2)</f>
        <v>23.56</v>
      </c>
      <c r="W389" s="156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133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58" t="s">
        <v>136</v>
      </c>
      <c r="D390" s="259"/>
      <c r="E390" s="259"/>
      <c r="F390" s="259"/>
      <c r="G390" s="259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137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3" t="s">
        <v>595</v>
      </c>
      <c r="D391" s="157"/>
      <c r="E391" s="158">
        <v>34.5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140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66">
        <v>128</v>
      </c>
      <c r="B392" s="167" t="s">
        <v>596</v>
      </c>
      <c r="C392" s="182" t="s">
        <v>597</v>
      </c>
      <c r="D392" s="168" t="s">
        <v>130</v>
      </c>
      <c r="E392" s="169">
        <v>30</v>
      </c>
      <c r="F392" s="170"/>
      <c r="G392" s="171">
        <f>ROUND(E392*F392,2)</f>
        <v>0</v>
      </c>
      <c r="H392" s="170"/>
      <c r="I392" s="171">
        <f>ROUND(E392*H392,2)</f>
        <v>0</v>
      </c>
      <c r="J392" s="170"/>
      <c r="K392" s="171">
        <f>ROUND(E392*J392,2)</f>
        <v>0</v>
      </c>
      <c r="L392" s="171">
        <v>15</v>
      </c>
      <c r="M392" s="171">
        <f>G392*(1+L392/100)</f>
        <v>0</v>
      </c>
      <c r="N392" s="171">
        <v>1E-4</v>
      </c>
      <c r="O392" s="171">
        <f>ROUND(E392*N392,2)</f>
        <v>0</v>
      </c>
      <c r="P392" s="171">
        <v>1.3840000000000002E-2</v>
      </c>
      <c r="Q392" s="171">
        <f>ROUND(E392*P392,2)</f>
        <v>0.42</v>
      </c>
      <c r="R392" s="171" t="s">
        <v>213</v>
      </c>
      <c r="S392" s="171" t="s">
        <v>132</v>
      </c>
      <c r="T392" s="172" t="s">
        <v>132</v>
      </c>
      <c r="U392" s="156">
        <v>0.19800000000000001</v>
      </c>
      <c r="V392" s="156">
        <f>ROUND(E392*U392,2)</f>
        <v>5.94</v>
      </c>
      <c r="W392" s="156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133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258" t="s">
        <v>588</v>
      </c>
      <c r="D393" s="259"/>
      <c r="E393" s="259"/>
      <c r="F393" s="259"/>
      <c r="G393" s="259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137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3" t="s">
        <v>598</v>
      </c>
      <c r="D394" s="157"/>
      <c r="E394" s="158">
        <v>30</v>
      </c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140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66">
        <v>129</v>
      </c>
      <c r="B395" s="167" t="s">
        <v>599</v>
      </c>
      <c r="C395" s="182" t="s">
        <v>600</v>
      </c>
      <c r="D395" s="168" t="s">
        <v>130</v>
      </c>
      <c r="E395" s="169">
        <v>73.7</v>
      </c>
      <c r="F395" s="170"/>
      <c r="G395" s="171">
        <f>ROUND(E395*F395,2)</f>
        <v>0</v>
      </c>
      <c r="H395" s="170"/>
      <c r="I395" s="171">
        <f>ROUND(E395*H395,2)</f>
        <v>0</v>
      </c>
      <c r="J395" s="170"/>
      <c r="K395" s="171">
        <f>ROUND(E395*J395,2)</f>
        <v>0</v>
      </c>
      <c r="L395" s="171">
        <v>15</v>
      </c>
      <c r="M395" s="171">
        <f>G395*(1+L395/100)</f>
        <v>0</v>
      </c>
      <c r="N395" s="171">
        <v>1.3000000000000002E-4</v>
      </c>
      <c r="O395" s="171">
        <f>ROUND(E395*N395,2)</f>
        <v>0.01</v>
      </c>
      <c r="P395" s="171">
        <v>2.3590000000000003E-2</v>
      </c>
      <c r="Q395" s="171">
        <f>ROUND(E395*P395,2)</f>
        <v>1.74</v>
      </c>
      <c r="R395" s="171" t="s">
        <v>213</v>
      </c>
      <c r="S395" s="171" t="s">
        <v>132</v>
      </c>
      <c r="T395" s="172" t="s">
        <v>132</v>
      </c>
      <c r="U395" s="156">
        <v>0.20800000000000002</v>
      </c>
      <c r="V395" s="156">
        <f>ROUND(E395*U395,2)</f>
        <v>15.33</v>
      </c>
      <c r="W395" s="156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133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58" t="s">
        <v>588</v>
      </c>
      <c r="D396" s="259"/>
      <c r="E396" s="259"/>
      <c r="F396" s="259"/>
      <c r="G396" s="259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137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3" t="s">
        <v>601</v>
      </c>
      <c r="D397" s="157"/>
      <c r="E397" s="158">
        <v>73.7</v>
      </c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140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ht="22.5" outlineLevel="1" x14ac:dyDescent="0.2">
      <c r="A398" s="166">
        <v>130</v>
      </c>
      <c r="B398" s="167" t="s">
        <v>602</v>
      </c>
      <c r="C398" s="182" t="s">
        <v>603</v>
      </c>
      <c r="D398" s="168" t="s">
        <v>130</v>
      </c>
      <c r="E398" s="169">
        <v>52</v>
      </c>
      <c r="F398" s="170"/>
      <c r="G398" s="171">
        <f>ROUND(E398*F398,2)</f>
        <v>0</v>
      </c>
      <c r="H398" s="170"/>
      <c r="I398" s="171">
        <f>ROUND(E398*H398,2)</f>
        <v>0</v>
      </c>
      <c r="J398" s="170"/>
      <c r="K398" s="171">
        <f>ROUND(E398*J398,2)</f>
        <v>0</v>
      </c>
      <c r="L398" s="171">
        <v>15</v>
      </c>
      <c r="M398" s="171">
        <f>G398*(1+L398/100)</f>
        <v>0</v>
      </c>
      <c r="N398" s="171">
        <v>0</v>
      </c>
      <c r="O398" s="171">
        <f>ROUND(E398*N398,2)</f>
        <v>0</v>
      </c>
      <c r="P398" s="171">
        <v>0</v>
      </c>
      <c r="Q398" s="171">
        <f>ROUND(E398*P398,2)</f>
        <v>0</v>
      </c>
      <c r="R398" s="171" t="s">
        <v>213</v>
      </c>
      <c r="S398" s="171" t="s">
        <v>132</v>
      </c>
      <c r="T398" s="172" t="s">
        <v>132</v>
      </c>
      <c r="U398" s="156">
        <v>3.2000000000000001E-2</v>
      </c>
      <c r="V398" s="156">
        <f>ROUND(E398*U398,2)</f>
        <v>1.66</v>
      </c>
      <c r="W398" s="156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133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3" t="s">
        <v>252</v>
      </c>
      <c r="D399" s="157"/>
      <c r="E399" s="158">
        <v>6</v>
      </c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140</v>
      </c>
      <c r="AH399" s="147">
        <v>5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3" t="s">
        <v>258</v>
      </c>
      <c r="D400" s="157"/>
      <c r="E400" s="158">
        <v>23.5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140</v>
      </c>
      <c r="AH400" s="147">
        <v>5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3" t="s">
        <v>255</v>
      </c>
      <c r="D401" s="157"/>
      <c r="E401" s="158">
        <v>22.5</v>
      </c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140</v>
      </c>
      <c r="AH401" s="147">
        <v>5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66">
        <v>131</v>
      </c>
      <c r="B402" s="167" t="s">
        <v>604</v>
      </c>
      <c r="C402" s="182" t="s">
        <v>605</v>
      </c>
      <c r="D402" s="168" t="s">
        <v>130</v>
      </c>
      <c r="E402" s="169">
        <v>48.300000000000004</v>
      </c>
      <c r="F402" s="170"/>
      <c r="G402" s="171">
        <f>ROUND(E402*F402,2)</f>
        <v>0</v>
      </c>
      <c r="H402" s="170"/>
      <c r="I402" s="171">
        <f>ROUND(E402*H402,2)</f>
        <v>0</v>
      </c>
      <c r="J402" s="170"/>
      <c r="K402" s="171">
        <f>ROUND(E402*J402,2)</f>
        <v>0</v>
      </c>
      <c r="L402" s="171">
        <v>15</v>
      </c>
      <c r="M402" s="171">
        <f>G402*(1+L402/100)</f>
        <v>0</v>
      </c>
      <c r="N402" s="171">
        <v>0</v>
      </c>
      <c r="O402" s="171">
        <f>ROUND(E402*N402,2)</f>
        <v>0</v>
      </c>
      <c r="P402" s="171">
        <v>0</v>
      </c>
      <c r="Q402" s="171">
        <f>ROUND(E402*P402,2)</f>
        <v>0</v>
      </c>
      <c r="R402" s="171" t="s">
        <v>213</v>
      </c>
      <c r="S402" s="171" t="s">
        <v>132</v>
      </c>
      <c r="T402" s="172" t="s">
        <v>132</v>
      </c>
      <c r="U402" s="156">
        <v>4.2000000000000003E-2</v>
      </c>
      <c r="V402" s="156">
        <f>ROUND(E402*U402,2)</f>
        <v>2.0299999999999998</v>
      </c>
      <c r="W402" s="156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133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258" t="s">
        <v>606</v>
      </c>
      <c r="D403" s="259"/>
      <c r="E403" s="259"/>
      <c r="F403" s="259"/>
      <c r="G403" s="259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137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3" t="s">
        <v>264</v>
      </c>
      <c r="D404" s="157"/>
      <c r="E404" s="158">
        <v>34.5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140</v>
      </c>
      <c r="AH404" s="147">
        <v>5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3" t="s">
        <v>261</v>
      </c>
      <c r="D405" s="157"/>
      <c r="E405" s="158">
        <v>13.8</v>
      </c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140</v>
      </c>
      <c r="AH405" s="147">
        <v>5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3">
        <v>132</v>
      </c>
      <c r="B406" s="174" t="s">
        <v>607</v>
      </c>
      <c r="C406" s="184" t="s">
        <v>608</v>
      </c>
      <c r="D406" s="175" t="s">
        <v>151</v>
      </c>
      <c r="E406" s="176">
        <v>3</v>
      </c>
      <c r="F406" s="177"/>
      <c r="G406" s="178">
        <f t="shared" ref="G406:G420" si="7">ROUND(E406*F406,2)</f>
        <v>0</v>
      </c>
      <c r="H406" s="177"/>
      <c r="I406" s="178">
        <f t="shared" ref="I406:I420" si="8">ROUND(E406*H406,2)</f>
        <v>0</v>
      </c>
      <c r="J406" s="177"/>
      <c r="K406" s="178">
        <f t="shared" ref="K406:K420" si="9">ROUND(E406*J406,2)</f>
        <v>0</v>
      </c>
      <c r="L406" s="178">
        <v>15</v>
      </c>
      <c r="M406" s="178">
        <f t="shared" ref="M406:M420" si="10">G406*(1+L406/100)</f>
        <v>0</v>
      </c>
      <c r="N406" s="178">
        <v>1.7800000000000001E-3</v>
      </c>
      <c r="O406" s="178">
        <f t="shared" ref="O406:O420" si="11">ROUND(E406*N406,2)</f>
        <v>0.01</v>
      </c>
      <c r="P406" s="178">
        <v>0</v>
      </c>
      <c r="Q406" s="178">
        <f t="shared" ref="Q406:Q420" si="12">ROUND(E406*P406,2)</f>
        <v>0</v>
      </c>
      <c r="R406" s="178"/>
      <c r="S406" s="178" t="s">
        <v>177</v>
      </c>
      <c r="T406" s="179" t="s">
        <v>132</v>
      </c>
      <c r="U406" s="156">
        <v>1.004</v>
      </c>
      <c r="V406" s="156">
        <f t="shared" ref="V406:V420" si="13">ROUND(E406*U406,2)</f>
        <v>3.01</v>
      </c>
      <c r="W406" s="156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133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3">
        <v>133</v>
      </c>
      <c r="B407" s="174" t="s">
        <v>609</v>
      </c>
      <c r="C407" s="184" t="s">
        <v>610</v>
      </c>
      <c r="D407" s="175" t="s">
        <v>151</v>
      </c>
      <c r="E407" s="176">
        <v>2</v>
      </c>
      <c r="F407" s="177"/>
      <c r="G407" s="178">
        <f t="shared" si="7"/>
        <v>0</v>
      </c>
      <c r="H407" s="177"/>
      <c r="I407" s="178">
        <f t="shared" si="8"/>
        <v>0</v>
      </c>
      <c r="J407" s="177"/>
      <c r="K407" s="178">
        <f t="shared" si="9"/>
        <v>0</v>
      </c>
      <c r="L407" s="178">
        <v>15</v>
      </c>
      <c r="M407" s="178">
        <f t="shared" si="10"/>
        <v>0</v>
      </c>
      <c r="N407" s="178">
        <v>1.8900000000000002E-3</v>
      </c>
      <c r="O407" s="178">
        <f t="shared" si="11"/>
        <v>0</v>
      </c>
      <c r="P407" s="178">
        <v>0</v>
      </c>
      <c r="Q407" s="178">
        <f t="shared" si="12"/>
        <v>0</v>
      </c>
      <c r="R407" s="178"/>
      <c r="S407" s="178" t="s">
        <v>177</v>
      </c>
      <c r="T407" s="179" t="s">
        <v>132</v>
      </c>
      <c r="U407" s="156">
        <v>1.0660000000000001</v>
      </c>
      <c r="V407" s="156">
        <f t="shared" si="13"/>
        <v>2.13</v>
      </c>
      <c r="W407" s="156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133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73">
        <v>134</v>
      </c>
      <c r="B408" s="174" t="s">
        <v>611</v>
      </c>
      <c r="C408" s="184" t="s">
        <v>612</v>
      </c>
      <c r="D408" s="175" t="s">
        <v>151</v>
      </c>
      <c r="E408" s="176">
        <v>2</v>
      </c>
      <c r="F408" s="177"/>
      <c r="G408" s="178">
        <f t="shared" si="7"/>
        <v>0</v>
      </c>
      <c r="H408" s="177"/>
      <c r="I408" s="178">
        <f t="shared" si="8"/>
        <v>0</v>
      </c>
      <c r="J408" s="177"/>
      <c r="K408" s="178">
        <f t="shared" si="9"/>
        <v>0</v>
      </c>
      <c r="L408" s="178">
        <v>15</v>
      </c>
      <c r="M408" s="178">
        <f t="shared" si="10"/>
        <v>0</v>
      </c>
      <c r="N408" s="178">
        <v>1.8900000000000002E-3</v>
      </c>
      <c r="O408" s="178">
        <f t="shared" si="11"/>
        <v>0</v>
      </c>
      <c r="P408" s="178">
        <v>0</v>
      </c>
      <c r="Q408" s="178">
        <f t="shared" si="12"/>
        <v>0</v>
      </c>
      <c r="R408" s="178"/>
      <c r="S408" s="178" t="s">
        <v>177</v>
      </c>
      <c r="T408" s="179" t="s">
        <v>143</v>
      </c>
      <c r="U408" s="156">
        <v>1.0660000000000001</v>
      </c>
      <c r="V408" s="156">
        <f t="shared" si="13"/>
        <v>2.13</v>
      </c>
      <c r="W408" s="156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133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73">
        <v>135</v>
      </c>
      <c r="B409" s="174" t="s">
        <v>613</v>
      </c>
      <c r="C409" s="184" t="s">
        <v>614</v>
      </c>
      <c r="D409" s="175" t="s">
        <v>151</v>
      </c>
      <c r="E409" s="176">
        <v>2</v>
      </c>
      <c r="F409" s="177"/>
      <c r="G409" s="178">
        <f t="shared" si="7"/>
        <v>0</v>
      </c>
      <c r="H409" s="177"/>
      <c r="I409" s="178">
        <f t="shared" si="8"/>
        <v>0</v>
      </c>
      <c r="J409" s="177"/>
      <c r="K409" s="178">
        <f t="shared" si="9"/>
        <v>0</v>
      </c>
      <c r="L409" s="178">
        <v>15</v>
      </c>
      <c r="M409" s="178">
        <f t="shared" si="10"/>
        <v>0</v>
      </c>
      <c r="N409" s="178">
        <v>5.9700000000000005E-3</v>
      </c>
      <c r="O409" s="178">
        <f t="shared" si="11"/>
        <v>0.01</v>
      </c>
      <c r="P409" s="178">
        <v>0</v>
      </c>
      <c r="Q409" s="178">
        <f t="shared" si="12"/>
        <v>0</v>
      </c>
      <c r="R409" s="178"/>
      <c r="S409" s="178" t="s">
        <v>177</v>
      </c>
      <c r="T409" s="179" t="s">
        <v>132</v>
      </c>
      <c r="U409" s="156">
        <v>3.9740000000000002</v>
      </c>
      <c r="V409" s="156">
        <f t="shared" si="13"/>
        <v>7.95</v>
      </c>
      <c r="W409" s="156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133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73">
        <v>136</v>
      </c>
      <c r="B410" s="174" t="s">
        <v>615</v>
      </c>
      <c r="C410" s="184" t="s">
        <v>616</v>
      </c>
      <c r="D410" s="175" t="s">
        <v>151</v>
      </c>
      <c r="E410" s="176">
        <v>6</v>
      </c>
      <c r="F410" s="177"/>
      <c r="G410" s="178">
        <f t="shared" si="7"/>
        <v>0</v>
      </c>
      <c r="H410" s="177"/>
      <c r="I410" s="178">
        <f t="shared" si="8"/>
        <v>0</v>
      </c>
      <c r="J410" s="177"/>
      <c r="K410" s="178">
        <f t="shared" si="9"/>
        <v>0</v>
      </c>
      <c r="L410" s="178">
        <v>15</v>
      </c>
      <c r="M410" s="178">
        <f t="shared" si="10"/>
        <v>0</v>
      </c>
      <c r="N410" s="178">
        <v>5.0000000000000001E-4</v>
      </c>
      <c r="O410" s="178">
        <f t="shared" si="11"/>
        <v>0</v>
      </c>
      <c r="P410" s="178">
        <v>0</v>
      </c>
      <c r="Q410" s="178">
        <f t="shared" si="12"/>
        <v>0</v>
      </c>
      <c r="R410" s="178"/>
      <c r="S410" s="178" t="s">
        <v>177</v>
      </c>
      <c r="T410" s="179" t="s">
        <v>143</v>
      </c>
      <c r="U410" s="156">
        <v>0</v>
      </c>
      <c r="V410" s="156">
        <f t="shared" si="13"/>
        <v>0</v>
      </c>
      <c r="W410" s="156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193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3">
        <v>137</v>
      </c>
      <c r="B411" s="174" t="s">
        <v>617</v>
      </c>
      <c r="C411" s="184" t="s">
        <v>618</v>
      </c>
      <c r="D411" s="175" t="s">
        <v>151</v>
      </c>
      <c r="E411" s="176">
        <v>11</v>
      </c>
      <c r="F411" s="177"/>
      <c r="G411" s="178">
        <f t="shared" si="7"/>
        <v>0</v>
      </c>
      <c r="H411" s="177"/>
      <c r="I411" s="178">
        <f t="shared" si="8"/>
        <v>0</v>
      </c>
      <c r="J411" s="177"/>
      <c r="K411" s="178">
        <f t="shared" si="9"/>
        <v>0</v>
      </c>
      <c r="L411" s="178">
        <v>15</v>
      </c>
      <c r="M411" s="178">
        <f t="shared" si="10"/>
        <v>0</v>
      </c>
      <c r="N411" s="178">
        <v>5.0000000000000001E-4</v>
      </c>
      <c r="O411" s="178">
        <f t="shared" si="11"/>
        <v>0.01</v>
      </c>
      <c r="P411" s="178">
        <v>0</v>
      </c>
      <c r="Q411" s="178">
        <f t="shared" si="12"/>
        <v>0</v>
      </c>
      <c r="R411" s="178"/>
      <c r="S411" s="178" t="s">
        <v>177</v>
      </c>
      <c r="T411" s="179" t="s">
        <v>143</v>
      </c>
      <c r="U411" s="156">
        <v>0</v>
      </c>
      <c r="V411" s="156">
        <f t="shared" si="13"/>
        <v>0</v>
      </c>
      <c r="W411" s="156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193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73">
        <v>138</v>
      </c>
      <c r="B412" s="174" t="s">
        <v>619</v>
      </c>
      <c r="C412" s="184" t="s">
        <v>620</v>
      </c>
      <c r="D412" s="175" t="s">
        <v>151</v>
      </c>
      <c r="E412" s="176">
        <v>2</v>
      </c>
      <c r="F412" s="177"/>
      <c r="G412" s="178">
        <f t="shared" si="7"/>
        <v>0</v>
      </c>
      <c r="H412" s="177"/>
      <c r="I412" s="178">
        <f t="shared" si="8"/>
        <v>0</v>
      </c>
      <c r="J412" s="177"/>
      <c r="K412" s="178">
        <f t="shared" si="9"/>
        <v>0</v>
      </c>
      <c r="L412" s="178">
        <v>15</v>
      </c>
      <c r="M412" s="178">
        <f t="shared" si="10"/>
        <v>0</v>
      </c>
      <c r="N412" s="178">
        <v>5.0000000000000001E-4</v>
      </c>
      <c r="O412" s="178">
        <f t="shared" si="11"/>
        <v>0</v>
      </c>
      <c r="P412" s="178">
        <v>0</v>
      </c>
      <c r="Q412" s="178">
        <f t="shared" si="12"/>
        <v>0</v>
      </c>
      <c r="R412" s="178"/>
      <c r="S412" s="178" t="s">
        <v>177</v>
      </c>
      <c r="T412" s="179" t="s">
        <v>143</v>
      </c>
      <c r="U412" s="156">
        <v>0</v>
      </c>
      <c r="V412" s="156">
        <f t="shared" si="13"/>
        <v>0</v>
      </c>
      <c r="W412" s="156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193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3">
        <v>139</v>
      </c>
      <c r="B413" s="174" t="s">
        <v>621</v>
      </c>
      <c r="C413" s="184" t="s">
        <v>622</v>
      </c>
      <c r="D413" s="175" t="s">
        <v>151</v>
      </c>
      <c r="E413" s="176">
        <v>14</v>
      </c>
      <c r="F413" s="177"/>
      <c r="G413" s="178">
        <f t="shared" si="7"/>
        <v>0</v>
      </c>
      <c r="H413" s="177"/>
      <c r="I413" s="178">
        <f t="shared" si="8"/>
        <v>0</v>
      </c>
      <c r="J413" s="177"/>
      <c r="K413" s="178">
        <f t="shared" si="9"/>
        <v>0</v>
      </c>
      <c r="L413" s="178">
        <v>15</v>
      </c>
      <c r="M413" s="178">
        <f t="shared" si="10"/>
        <v>0</v>
      </c>
      <c r="N413" s="178">
        <v>5.0000000000000001E-4</v>
      </c>
      <c r="O413" s="178">
        <f t="shared" si="11"/>
        <v>0.01</v>
      </c>
      <c r="P413" s="178">
        <v>0</v>
      </c>
      <c r="Q413" s="178">
        <f t="shared" si="12"/>
        <v>0</v>
      </c>
      <c r="R413" s="178"/>
      <c r="S413" s="178" t="s">
        <v>177</v>
      </c>
      <c r="T413" s="179" t="s">
        <v>143</v>
      </c>
      <c r="U413" s="156">
        <v>0</v>
      </c>
      <c r="V413" s="156">
        <f t="shared" si="13"/>
        <v>0</v>
      </c>
      <c r="W413" s="156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193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73">
        <v>140</v>
      </c>
      <c r="B414" s="174" t="s">
        <v>623</v>
      </c>
      <c r="C414" s="184" t="s">
        <v>624</v>
      </c>
      <c r="D414" s="175" t="s">
        <v>151</v>
      </c>
      <c r="E414" s="176">
        <v>8</v>
      </c>
      <c r="F414" s="177"/>
      <c r="G414" s="178">
        <f t="shared" si="7"/>
        <v>0</v>
      </c>
      <c r="H414" s="177"/>
      <c r="I414" s="178">
        <f t="shared" si="8"/>
        <v>0</v>
      </c>
      <c r="J414" s="177"/>
      <c r="K414" s="178">
        <f t="shared" si="9"/>
        <v>0</v>
      </c>
      <c r="L414" s="178">
        <v>15</v>
      </c>
      <c r="M414" s="178">
        <f t="shared" si="10"/>
        <v>0</v>
      </c>
      <c r="N414" s="178">
        <v>5.0000000000000001E-4</v>
      </c>
      <c r="O414" s="178">
        <f t="shared" si="11"/>
        <v>0</v>
      </c>
      <c r="P414" s="178">
        <v>0</v>
      </c>
      <c r="Q414" s="178">
        <f t="shared" si="12"/>
        <v>0</v>
      </c>
      <c r="R414" s="178"/>
      <c r="S414" s="178" t="s">
        <v>177</v>
      </c>
      <c r="T414" s="179" t="s">
        <v>143</v>
      </c>
      <c r="U414" s="156">
        <v>0</v>
      </c>
      <c r="V414" s="156">
        <f t="shared" si="13"/>
        <v>0</v>
      </c>
      <c r="W414" s="156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193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73">
        <v>141</v>
      </c>
      <c r="B415" s="174" t="s">
        <v>625</v>
      </c>
      <c r="C415" s="184" t="s">
        <v>626</v>
      </c>
      <c r="D415" s="175" t="s">
        <v>151</v>
      </c>
      <c r="E415" s="176">
        <v>4</v>
      </c>
      <c r="F415" s="177"/>
      <c r="G415" s="178">
        <f t="shared" si="7"/>
        <v>0</v>
      </c>
      <c r="H415" s="177"/>
      <c r="I415" s="178">
        <f t="shared" si="8"/>
        <v>0</v>
      </c>
      <c r="J415" s="177"/>
      <c r="K415" s="178">
        <f t="shared" si="9"/>
        <v>0</v>
      </c>
      <c r="L415" s="178">
        <v>15</v>
      </c>
      <c r="M415" s="178">
        <f t="shared" si="10"/>
        <v>0</v>
      </c>
      <c r="N415" s="178">
        <v>5.0000000000000001E-4</v>
      </c>
      <c r="O415" s="178">
        <f t="shared" si="11"/>
        <v>0</v>
      </c>
      <c r="P415" s="178">
        <v>0</v>
      </c>
      <c r="Q415" s="178">
        <f t="shared" si="12"/>
        <v>0</v>
      </c>
      <c r="R415" s="178"/>
      <c r="S415" s="178" t="s">
        <v>177</v>
      </c>
      <c r="T415" s="179" t="s">
        <v>143</v>
      </c>
      <c r="U415" s="156">
        <v>0</v>
      </c>
      <c r="V415" s="156">
        <f t="shared" si="13"/>
        <v>0</v>
      </c>
      <c r="W415" s="156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193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73">
        <v>142</v>
      </c>
      <c r="B416" s="174" t="s">
        <v>627</v>
      </c>
      <c r="C416" s="184" t="s">
        <v>628</v>
      </c>
      <c r="D416" s="175" t="s">
        <v>151</v>
      </c>
      <c r="E416" s="176">
        <v>4</v>
      </c>
      <c r="F416" s="177"/>
      <c r="G416" s="178">
        <f t="shared" si="7"/>
        <v>0</v>
      </c>
      <c r="H416" s="177"/>
      <c r="I416" s="178">
        <f t="shared" si="8"/>
        <v>0</v>
      </c>
      <c r="J416" s="177"/>
      <c r="K416" s="178">
        <f t="shared" si="9"/>
        <v>0</v>
      </c>
      <c r="L416" s="178">
        <v>15</v>
      </c>
      <c r="M416" s="178">
        <f t="shared" si="10"/>
        <v>0</v>
      </c>
      <c r="N416" s="178">
        <v>5.0000000000000001E-4</v>
      </c>
      <c r="O416" s="178">
        <f t="shared" si="11"/>
        <v>0</v>
      </c>
      <c r="P416" s="178">
        <v>0</v>
      </c>
      <c r="Q416" s="178">
        <f t="shared" si="12"/>
        <v>0</v>
      </c>
      <c r="R416" s="178"/>
      <c r="S416" s="178" t="s">
        <v>177</v>
      </c>
      <c r="T416" s="179" t="s">
        <v>143</v>
      </c>
      <c r="U416" s="156">
        <v>0</v>
      </c>
      <c r="V416" s="156">
        <f t="shared" si="13"/>
        <v>0</v>
      </c>
      <c r="W416" s="156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193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3">
        <v>143</v>
      </c>
      <c r="B417" s="174" t="s">
        <v>629</v>
      </c>
      <c r="C417" s="184" t="s">
        <v>630</v>
      </c>
      <c r="D417" s="175" t="s">
        <v>151</v>
      </c>
      <c r="E417" s="176">
        <v>2</v>
      </c>
      <c r="F417" s="177"/>
      <c r="G417" s="178">
        <f t="shared" si="7"/>
        <v>0</v>
      </c>
      <c r="H417" s="177"/>
      <c r="I417" s="178">
        <f t="shared" si="8"/>
        <v>0</v>
      </c>
      <c r="J417" s="177"/>
      <c r="K417" s="178">
        <f t="shared" si="9"/>
        <v>0</v>
      </c>
      <c r="L417" s="178">
        <v>15</v>
      </c>
      <c r="M417" s="178">
        <f t="shared" si="10"/>
        <v>0</v>
      </c>
      <c r="N417" s="178">
        <v>0</v>
      </c>
      <c r="O417" s="178">
        <f t="shared" si="11"/>
        <v>0</v>
      </c>
      <c r="P417" s="178">
        <v>0</v>
      </c>
      <c r="Q417" s="178">
        <f t="shared" si="12"/>
        <v>0</v>
      </c>
      <c r="R417" s="178"/>
      <c r="S417" s="178" t="s">
        <v>177</v>
      </c>
      <c r="T417" s="179" t="s">
        <v>143</v>
      </c>
      <c r="U417" s="156">
        <v>0</v>
      </c>
      <c r="V417" s="156">
        <f t="shared" si="13"/>
        <v>0</v>
      </c>
      <c r="W417" s="156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193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144</v>
      </c>
      <c r="B418" s="174" t="s">
        <v>631</v>
      </c>
      <c r="C418" s="184" t="s">
        <v>632</v>
      </c>
      <c r="D418" s="175" t="s">
        <v>151</v>
      </c>
      <c r="E418" s="176">
        <v>2</v>
      </c>
      <c r="F418" s="177"/>
      <c r="G418" s="178">
        <f t="shared" si="7"/>
        <v>0</v>
      </c>
      <c r="H418" s="177"/>
      <c r="I418" s="178">
        <f t="shared" si="8"/>
        <v>0</v>
      </c>
      <c r="J418" s="177"/>
      <c r="K418" s="178">
        <f t="shared" si="9"/>
        <v>0</v>
      </c>
      <c r="L418" s="178">
        <v>15</v>
      </c>
      <c r="M418" s="178">
        <f t="shared" si="10"/>
        <v>0</v>
      </c>
      <c r="N418" s="178">
        <v>0</v>
      </c>
      <c r="O418" s="178">
        <f t="shared" si="11"/>
        <v>0</v>
      </c>
      <c r="P418" s="178">
        <v>0</v>
      </c>
      <c r="Q418" s="178">
        <f t="shared" si="12"/>
        <v>0</v>
      </c>
      <c r="R418" s="178"/>
      <c r="S418" s="178" t="s">
        <v>177</v>
      </c>
      <c r="T418" s="179" t="s">
        <v>143</v>
      </c>
      <c r="U418" s="156">
        <v>0</v>
      </c>
      <c r="V418" s="156">
        <f t="shared" si="13"/>
        <v>0</v>
      </c>
      <c r="W418" s="156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193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73">
        <v>145</v>
      </c>
      <c r="B419" s="174" t="s">
        <v>633</v>
      </c>
      <c r="C419" s="184" t="s">
        <v>634</v>
      </c>
      <c r="D419" s="175" t="s">
        <v>151</v>
      </c>
      <c r="E419" s="176">
        <v>2</v>
      </c>
      <c r="F419" s="177"/>
      <c r="G419" s="178">
        <f t="shared" si="7"/>
        <v>0</v>
      </c>
      <c r="H419" s="177"/>
      <c r="I419" s="178">
        <f t="shared" si="8"/>
        <v>0</v>
      </c>
      <c r="J419" s="177"/>
      <c r="K419" s="178">
        <f t="shared" si="9"/>
        <v>0</v>
      </c>
      <c r="L419" s="178">
        <v>15</v>
      </c>
      <c r="M419" s="178">
        <f t="shared" si="10"/>
        <v>0</v>
      </c>
      <c r="N419" s="178">
        <v>0</v>
      </c>
      <c r="O419" s="178">
        <f t="shared" si="11"/>
        <v>0</v>
      </c>
      <c r="P419" s="178">
        <v>0</v>
      </c>
      <c r="Q419" s="178">
        <f t="shared" si="12"/>
        <v>0</v>
      </c>
      <c r="R419" s="178"/>
      <c r="S419" s="178" t="s">
        <v>177</v>
      </c>
      <c r="T419" s="179" t="s">
        <v>143</v>
      </c>
      <c r="U419" s="156">
        <v>0</v>
      </c>
      <c r="V419" s="156">
        <f t="shared" si="13"/>
        <v>0</v>
      </c>
      <c r="W419" s="156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193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66">
        <v>146</v>
      </c>
      <c r="B420" s="167" t="s">
        <v>635</v>
      </c>
      <c r="C420" s="182" t="s">
        <v>636</v>
      </c>
      <c r="D420" s="168" t="s">
        <v>176</v>
      </c>
      <c r="E420" s="169">
        <v>1</v>
      </c>
      <c r="F420" s="170"/>
      <c r="G420" s="171">
        <f t="shared" si="7"/>
        <v>0</v>
      </c>
      <c r="H420" s="170"/>
      <c r="I420" s="171">
        <f t="shared" si="8"/>
        <v>0</v>
      </c>
      <c r="J420" s="170"/>
      <c r="K420" s="171">
        <f t="shared" si="9"/>
        <v>0</v>
      </c>
      <c r="L420" s="171">
        <v>15</v>
      </c>
      <c r="M420" s="171">
        <f t="shared" si="10"/>
        <v>0</v>
      </c>
      <c r="N420" s="171">
        <v>5.0000000000000001E-4</v>
      </c>
      <c r="O420" s="171">
        <f t="shared" si="11"/>
        <v>0</v>
      </c>
      <c r="P420" s="171">
        <v>0</v>
      </c>
      <c r="Q420" s="171">
        <f t="shared" si="12"/>
        <v>0</v>
      </c>
      <c r="R420" s="171"/>
      <c r="S420" s="171" t="s">
        <v>177</v>
      </c>
      <c r="T420" s="172" t="s">
        <v>143</v>
      </c>
      <c r="U420" s="156">
        <v>0</v>
      </c>
      <c r="V420" s="156">
        <f t="shared" si="13"/>
        <v>0</v>
      </c>
      <c r="W420" s="156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193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258" t="s">
        <v>606</v>
      </c>
      <c r="D421" s="259"/>
      <c r="E421" s="259"/>
      <c r="F421" s="259"/>
      <c r="G421" s="259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137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66">
        <v>147</v>
      </c>
      <c r="B422" s="167" t="s">
        <v>637</v>
      </c>
      <c r="C422" s="182" t="s">
        <v>638</v>
      </c>
      <c r="D422" s="168" t="s">
        <v>203</v>
      </c>
      <c r="E422" s="169">
        <v>1.0896700000000001</v>
      </c>
      <c r="F422" s="170"/>
      <c r="G422" s="171">
        <f>ROUND(E422*F422,2)</f>
        <v>0</v>
      </c>
      <c r="H422" s="170"/>
      <c r="I422" s="171">
        <f>ROUND(E422*H422,2)</f>
        <v>0</v>
      </c>
      <c r="J422" s="170"/>
      <c r="K422" s="171">
        <f>ROUND(E422*J422,2)</f>
        <v>0</v>
      </c>
      <c r="L422" s="171">
        <v>15</v>
      </c>
      <c r="M422" s="171">
        <f>G422*(1+L422/100)</f>
        <v>0</v>
      </c>
      <c r="N422" s="171">
        <v>0</v>
      </c>
      <c r="O422" s="171">
        <f>ROUND(E422*N422,2)</f>
        <v>0</v>
      </c>
      <c r="P422" s="171">
        <v>0</v>
      </c>
      <c r="Q422" s="171">
        <f>ROUND(E422*P422,2)</f>
        <v>0</v>
      </c>
      <c r="R422" s="171" t="s">
        <v>213</v>
      </c>
      <c r="S422" s="171" t="s">
        <v>132</v>
      </c>
      <c r="T422" s="172" t="s">
        <v>132</v>
      </c>
      <c r="U422" s="156">
        <v>3.5630000000000002</v>
      </c>
      <c r="V422" s="156">
        <f>ROUND(E422*U422,2)</f>
        <v>3.88</v>
      </c>
      <c r="W422" s="156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204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3" t="s">
        <v>206</v>
      </c>
      <c r="D423" s="157"/>
      <c r="E423" s="158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140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2.5" outlineLevel="1" x14ac:dyDescent="0.2">
      <c r="A424" s="154"/>
      <c r="B424" s="155"/>
      <c r="C424" s="183" t="s">
        <v>639</v>
      </c>
      <c r="D424" s="157"/>
      <c r="E424" s="158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140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3" t="s">
        <v>640</v>
      </c>
      <c r="D425" s="157"/>
      <c r="E425" s="158">
        <v>1.0896700000000001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140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33.75" outlineLevel="1" x14ac:dyDescent="0.2">
      <c r="A426" s="166">
        <v>148</v>
      </c>
      <c r="B426" s="167" t="s">
        <v>641</v>
      </c>
      <c r="C426" s="182" t="s">
        <v>642</v>
      </c>
      <c r="D426" s="168" t="s">
        <v>203</v>
      </c>
      <c r="E426" s="169">
        <v>1.0896700000000001</v>
      </c>
      <c r="F426" s="170"/>
      <c r="G426" s="171">
        <f>ROUND(E426*F426,2)</f>
        <v>0</v>
      </c>
      <c r="H426" s="170"/>
      <c r="I426" s="171">
        <f>ROUND(E426*H426,2)</f>
        <v>0</v>
      </c>
      <c r="J426" s="170"/>
      <c r="K426" s="171">
        <f>ROUND(E426*J426,2)</f>
        <v>0</v>
      </c>
      <c r="L426" s="171">
        <v>15</v>
      </c>
      <c r="M426" s="171">
        <f>G426*(1+L426/100)</f>
        <v>0</v>
      </c>
      <c r="N426" s="171">
        <v>0</v>
      </c>
      <c r="O426" s="171">
        <f>ROUND(E426*N426,2)</f>
        <v>0</v>
      </c>
      <c r="P426" s="171">
        <v>0</v>
      </c>
      <c r="Q426" s="171">
        <f>ROUND(E426*P426,2)</f>
        <v>0</v>
      </c>
      <c r="R426" s="171" t="s">
        <v>213</v>
      </c>
      <c r="S426" s="171" t="s">
        <v>132</v>
      </c>
      <c r="T426" s="172" t="s">
        <v>132</v>
      </c>
      <c r="U426" s="156">
        <v>0.81600000000000006</v>
      </c>
      <c r="V426" s="156">
        <f>ROUND(E426*U426,2)</f>
        <v>0.89</v>
      </c>
      <c r="W426" s="156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204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3" t="s">
        <v>206</v>
      </c>
      <c r="D427" s="157"/>
      <c r="E427" s="158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140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2.5" outlineLevel="1" x14ac:dyDescent="0.2">
      <c r="A428" s="154"/>
      <c r="B428" s="155"/>
      <c r="C428" s="183" t="s">
        <v>639</v>
      </c>
      <c r="D428" s="157"/>
      <c r="E428" s="158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140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3" t="s">
        <v>640</v>
      </c>
      <c r="D429" s="157"/>
      <c r="E429" s="158">
        <v>1.0896700000000001</v>
      </c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140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x14ac:dyDescent="0.2">
      <c r="A430" s="160" t="s">
        <v>126</v>
      </c>
      <c r="B430" s="161" t="s">
        <v>78</v>
      </c>
      <c r="C430" s="181" t="s">
        <v>79</v>
      </c>
      <c r="D430" s="162"/>
      <c r="E430" s="163"/>
      <c r="F430" s="164"/>
      <c r="G430" s="164">
        <f>SUMIF(AG431:AG528,"&lt;&gt;NOR",G431:G528)</f>
        <v>0</v>
      </c>
      <c r="H430" s="164"/>
      <c r="I430" s="164">
        <f>SUM(I431:I528)</f>
        <v>0</v>
      </c>
      <c r="J430" s="164"/>
      <c r="K430" s="164">
        <f>SUM(K431:K528)</f>
        <v>0</v>
      </c>
      <c r="L430" s="164"/>
      <c r="M430" s="164">
        <f>SUM(M431:M528)</f>
        <v>0</v>
      </c>
      <c r="N430" s="164"/>
      <c r="O430" s="164">
        <f>SUM(O431:O528)</f>
        <v>0.4</v>
      </c>
      <c r="P430" s="164"/>
      <c r="Q430" s="164">
        <f>SUM(Q431:Q528)</f>
        <v>0</v>
      </c>
      <c r="R430" s="164"/>
      <c r="S430" s="164"/>
      <c r="T430" s="165"/>
      <c r="U430" s="159"/>
      <c r="V430" s="159">
        <f>SUM(V431:V528)</f>
        <v>91.330000000000027</v>
      </c>
      <c r="W430" s="159"/>
      <c r="AG430" t="s">
        <v>127</v>
      </c>
    </row>
    <row r="431" spans="1:60" outlineLevel="1" x14ac:dyDescent="0.2">
      <c r="A431" s="166">
        <v>149</v>
      </c>
      <c r="B431" s="167" t="s">
        <v>643</v>
      </c>
      <c r="C431" s="182" t="s">
        <v>644</v>
      </c>
      <c r="D431" s="168" t="s">
        <v>176</v>
      </c>
      <c r="E431" s="169">
        <v>8</v>
      </c>
      <c r="F431" s="170"/>
      <c r="G431" s="171">
        <f>ROUND(E431*F431,2)</f>
        <v>0</v>
      </c>
      <c r="H431" s="170"/>
      <c r="I431" s="171">
        <f>ROUND(E431*H431,2)</f>
        <v>0</v>
      </c>
      <c r="J431" s="170"/>
      <c r="K431" s="171">
        <f>ROUND(E431*J431,2)</f>
        <v>0</v>
      </c>
      <c r="L431" s="171">
        <v>15</v>
      </c>
      <c r="M431" s="171">
        <f>G431*(1+L431/100)</f>
        <v>0</v>
      </c>
      <c r="N431" s="171">
        <v>4.8500000000000001E-3</v>
      </c>
      <c r="O431" s="171">
        <f>ROUND(E431*N431,2)</f>
        <v>0.04</v>
      </c>
      <c r="P431" s="171">
        <v>0</v>
      </c>
      <c r="Q431" s="171">
        <f>ROUND(E431*P431,2)</f>
        <v>0</v>
      </c>
      <c r="R431" s="171" t="s">
        <v>213</v>
      </c>
      <c r="S431" s="171" t="s">
        <v>132</v>
      </c>
      <c r="T431" s="172" t="s">
        <v>132</v>
      </c>
      <c r="U431" s="156">
        <v>1.29</v>
      </c>
      <c r="V431" s="156">
        <f>ROUND(E431*U431,2)</f>
        <v>10.32</v>
      </c>
      <c r="W431" s="156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133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3" t="s">
        <v>645</v>
      </c>
      <c r="D432" s="157"/>
      <c r="E432" s="158">
        <v>2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140</v>
      </c>
      <c r="AH432" s="147">
        <v>5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3" t="s">
        <v>646</v>
      </c>
      <c r="D433" s="157"/>
      <c r="E433" s="158">
        <v>1</v>
      </c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140</v>
      </c>
      <c r="AH433" s="147">
        <v>5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3" t="s">
        <v>647</v>
      </c>
      <c r="D434" s="157"/>
      <c r="E434" s="158">
        <v>4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140</v>
      </c>
      <c r="AH434" s="147">
        <v>5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3" t="s">
        <v>648</v>
      </c>
      <c r="D435" s="157"/>
      <c r="E435" s="158">
        <v>1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140</v>
      </c>
      <c r="AH435" s="147">
        <v>5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66">
        <v>150</v>
      </c>
      <c r="B436" s="167" t="s">
        <v>649</v>
      </c>
      <c r="C436" s="182" t="s">
        <v>650</v>
      </c>
      <c r="D436" s="168" t="s">
        <v>176</v>
      </c>
      <c r="E436" s="169">
        <v>5</v>
      </c>
      <c r="F436" s="170"/>
      <c r="G436" s="171">
        <f>ROUND(E436*F436,2)</f>
        <v>0</v>
      </c>
      <c r="H436" s="170"/>
      <c r="I436" s="171">
        <f>ROUND(E436*H436,2)</f>
        <v>0</v>
      </c>
      <c r="J436" s="170"/>
      <c r="K436" s="171">
        <f>ROUND(E436*J436,2)</f>
        <v>0</v>
      </c>
      <c r="L436" s="171">
        <v>15</v>
      </c>
      <c r="M436" s="171">
        <f>G436*(1+L436/100)</f>
        <v>0</v>
      </c>
      <c r="N436" s="171">
        <v>6.8300000000000001E-3</v>
      </c>
      <c r="O436" s="171">
        <f>ROUND(E436*N436,2)</f>
        <v>0.03</v>
      </c>
      <c r="P436" s="171">
        <v>0</v>
      </c>
      <c r="Q436" s="171">
        <f>ROUND(E436*P436,2)</f>
        <v>0</v>
      </c>
      <c r="R436" s="171" t="s">
        <v>213</v>
      </c>
      <c r="S436" s="171" t="s">
        <v>132</v>
      </c>
      <c r="T436" s="172" t="s">
        <v>132</v>
      </c>
      <c r="U436" s="156">
        <v>1.5390000000000001</v>
      </c>
      <c r="V436" s="156">
        <f>ROUND(E436*U436,2)</f>
        <v>7.7</v>
      </c>
      <c r="W436" s="156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133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3" t="s">
        <v>651</v>
      </c>
      <c r="D437" s="157"/>
      <c r="E437" s="158">
        <v>5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140</v>
      </c>
      <c r="AH437" s="147">
        <v>5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73">
        <v>151</v>
      </c>
      <c r="B438" s="174" t="s">
        <v>652</v>
      </c>
      <c r="C438" s="184" t="s">
        <v>653</v>
      </c>
      <c r="D438" s="175" t="s">
        <v>151</v>
      </c>
      <c r="E438" s="176">
        <v>1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15</v>
      </c>
      <c r="M438" s="178">
        <f>G438*(1+L438/100)</f>
        <v>0</v>
      </c>
      <c r="N438" s="178">
        <v>1.3780000000000001E-2</v>
      </c>
      <c r="O438" s="178">
        <f>ROUND(E438*N438,2)</f>
        <v>0.01</v>
      </c>
      <c r="P438" s="178">
        <v>0</v>
      </c>
      <c r="Q438" s="178">
        <f>ROUND(E438*P438,2)</f>
        <v>0</v>
      </c>
      <c r="R438" s="178" t="s">
        <v>213</v>
      </c>
      <c r="S438" s="178" t="s">
        <v>132</v>
      </c>
      <c r="T438" s="179" t="s">
        <v>132</v>
      </c>
      <c r="U438" s="156">
        <v>0.30200000000000005</v>
      </c>
      <c r="V438" s="156">
        <f>ROUND(E438*U438,2)</f>
        <v>0.3</v>
      </c>
      <c r="W438" s="156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133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66">
        <v>152</v>
      </c>
      <c r="B439" s="167" t="s">
        <v>654</v>
      </c>
      <c r="C439" s="182" t="s">
        <v>655</v>
      </c>
      <c r="D439" s="168" t="s">
        <v>176</v>
      </c>
      <c r="E439" s="169">
        <v>22</v>
      </c>
      <c r="F439" s="170"/>
      <c r="G439" s="171">
        <f>ROUND(E439*F439,2)</f>
        <v>0</v>
      </c>
      <c r="H439" s="170"/>
      <c r="I439" s="171">
        <f>ROUND(E439*H439,2)</f>
        <v>0</v>
      </c>
      <c r="J439" s="170"/>
      <c r="K439" s="171">
        <f>ROUND(E439*J439,2)</f>
        <v>0</v>
      </c>
      <c r="L439" s="171">
        <v>15</v>
      </c>
      <c r="M439" s="171">
        <f>G439*(1+L439/100)</f>
        <v>0</v>
      </c>
      <c r="N439" s="171">
        <v>4.5200000000000006E-3</v>
      </c>
      <c r="O439" s="171">
        <f>ROUND(E439*N439,2)</f>
        <v>0.1</v>
      </c>
      <c r="P439" s="171">
        <v>0</v>
      </c>
      <c r="Q439" s="171">
        <f>ROUND(E439*P439,2)</f>
        <v>0</v>
      </c>
      <c r="R439" s="171" t="s">
        <v>213</v>
      </c>
      <c r="S439" s="171" t="s">
        <v>132</v>
      </c>
      <c r="T439" s="172" t="s">
        <v>132</v>
      </c>
      <c r="U439" s="156">
        <v>0.78</v>
      </c>
      <c r="V439" s="156">
        <f>ROUND(E439*U439,2)</f>
        <v>17.16</v>
      </c>
      <c r="W439" s="156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133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3" t="s">
        <v>645</v>
      </c>
      <c r="D440" s="157"/>
      <c r="E440" s="158">
        <v>2</v>
      </c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140</v>
      </c>
      <c r="AH440" s="147">
        <v>5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3" t="s">
        <v>656</v>
      </c>
      <c r="D441" s="157"/>
      <c r="E441" s="158">
        <v>2</v>
      </c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140</v>
      </c>
      <c r="AH441" s="147">
        <v>5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3" t="s">
        <v>657</v>
      </c>
      <c r="D442" s="157"/>
      <c r="E442" s="158">
        <v>2</v>
      </c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140</v>
      </c>
      <c r="AH442" s="147">
        <v>5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3" t="s">
        <v>646</v>
      </c>
      <c r="D443" s="157"/>
      <c r="E443" s="158">
        <v>1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140</v>
      </c>
      <c r="AH443" s="147">
        <v>5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3" t="s">
        <v>647</v>
      </c>
      <c r="D444" s="157"/>
      <c r="E444" s="158">
        <v>4</v>
      </c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140</v>
      </c>
      <c r="AH444" s="147">
        <v>5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3" t="s">
        <v>648</v>
      </c>
      <c r="D445" s="157"/>
      <c r="E445" s="158">
        <v>1</v>
      </c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140</v>
      </c>
      <c r="AH445" s="147">
        <v>5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3" t="s">
        <v>658</v>
      </c>
      <c r="D446" s="157"/>
      <c r="E446" s="158">
        <v>10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140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66">
        <v>153</v>
      </c>
      <c r="B447" s="167" t="s">
        <v>659</v>
      </c>
      <c r="C447" s="182" t="s">
        <v>660</v>
      </c>
      <c r="D447" s="168" t="s">
        <v>176</v>
      </c>
      <c r="E447" s="169">
        <v>7</v>
      </c>
      <c r="F447" s="170"/>
      <c r="G447" s="171">
        <f>ROUND(E447*F447,2)</f>
        <v>0</v>
      </c>
      <c r="H447" s="170"/>
      <c r="I447" s="171">
        <f>ROUND(E447*H447,2)</f>
        <v>0</v>
      </c>
      <c r="J447" s="170"/>
      <c r="K447" s="171">
        <f>ROUND(E447*J447,2)</f>
        <v>0</v>
      </c>
      <c r="L447" s="171">
        <v>15</v>
      </c>
      <c r="M447" s="171">
        <f>G447*(1+L447/100)</f>
        <v>0</v>
      </c>
      <c r="N447" s="171">
        <v>6.6100000000000004E-3</v>
      </c>
      <c r="O447" s="171">
        <f>ROUND(E447*N447,2)</f>
        <v>0.05</v>
      </c>
      <c r="P447" s="171">
        <v>0</v>
      </c>
      <c r="Q447" s="171">
        <f>ROUND(E447*P447,2)</f>
        <v>0</v>
      </c>
      <c r="R447" s="171" t="s">
        <v>213</v>
      </c>
      <c r="S447" s="171" t="s">
        <v>132</v>
      </c>
      <c r="T447" s="172" t="s">
        <v>132</v>
      </c>
      <c r="U447" s="156">
        <v>0.95700000000000007</v>
      </c>
      <c r="V447" s="156">
        <f>ROUND(E447*U447,2)</f>
        <v>6.7</v>
      </c>
      <c r="W447" s="156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133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3" t="s">
        <v>657</v>
      </c>
      <c r="D448" s="157"/>
      <c r="E448" s="158">
        <v>2</v>
      </c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140</v>
      </c>
      <c r="AH448" s="147">
        <v>5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3" t="s">
        <v>651</v>
      </c>
      <c r="D449" s="157"/>
      <c r="E449" s="158">
        <v>5</v>
      </c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140</v>
      </c>
      <c r="AH449" s="147">
        <v>5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.5" outlineLevel="1" x14ac:dyDescent="0.2">
      <c r="A450" s="166">
        <v>154</v>
      </c>
      <c r="B450" s="167" t="s">
        <v>661</v>
      </c>
      <c r="C450" s="182" t="s">
        <v>662</v>
      </c>
      <c r="D450" s="168" t="s">
        <v>151</v>
      </c>
      <c r="E450" s="169">
        <v>4</v>
      </c>
      <c r="F450" s="170"/>
      <c r="G450" s="171">
        <f>ROUND(E450*F450,2)</f>
        <v>0</v>
      </c>
      <c r="H450" s="170"/>
      <c r="I450" s="171">
        <f>ROUND(E450*H450,2)</f>
        <v>0</v>
      </c>
      <c r="J450" s="170"/>
      <c r="K450" s="171">
        <f>ROUND(E450*J450,2)</f>
        <v>0</v>
      </c>
      <c r="L450" s="171">
        <v>15</v>
      </c>
      <c r="M450" s="171">
        <f>G450*(1+L450/100)</f>
        <v>0</v>
      </c>
      <c r="N450" s="171">
        <v>4.1400000000000005E-3</v>
      </c>
      <c r="O450" s="171">
        <f>ROUND(E450*N450,2)</f>
        <v>0.02</v>
      </c>
      <c r="P450" s="171">
        <v>0</v>
      </c>
      <c r="Q450" s="171">
        <f>ROUND(E450*P450,2)</f>
        <v>0</v>
      </c>
      <c r="R450" s="171" t="s">
        <v>213</v>
      </c>
      <c r="S450" s="171" t="s">
        <v>132</v>
      </c>
      <c r="T450" s="172" t="s">
        <v>132</v>
      </c>
      <c r="U450" s="156">
        <v>0.15100000000000002</v>
      </c>
      <c r="V450" s="156">
        <f>ROUND(E450*U450,2)</f>
        <v>0.6</v>
      </c>
      <c r="W450" s="156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133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58" t="s">
        <v>663</v>
      </c>
      <c r="D451" s="259"/>
      <c r="E451" s="259"/>
      <c r="F451" s="259"/>
      <c r="G451" s="259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137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73">
        <v>155</v>
      </c>
      <c r="B452" s="174" t="s">
        <v>664</v>
      </c>
      <c r="C452" s="184" t="s">
        <v>665</v>
      </c>
      <c r="D452" s="175" t="s">
        <v>151</v>
      </c>
      <c r="E452" s="176">
        <v>5</v>
      </c>
      <c r="F452" s="177"/>
      <c r="G452" s="178">
        <f>ROUND(E452*F452,2)</f>
        <v>0</v>
      </c>
      <c r="H452" s="177"/>
      <c r="I452" s="178">
        <f>ROUND(E452*H452,2)</f>
        <v>0</v>
      </c>
      <c r="J452" s="177"/>
      <c r="K452" s="178">
        <f>ROUND(E452*J452,2)</f>
        <v>0</v>
      </c>
      <c r="L452" s="178">
        <v>15</v>
      </c>
      <c r="M452" s="178">
        <f>G452*(1+L452/100)</f>
        <v>0</v>
      </c>
      <c r="N452" s="178">
        <v>6.0400000000000002E-3</v>
      </c>
      <c r="O452" s="178">
        <f>ROUND(E452*N452,2)</f>
        <v>0.03</v>
      </c>
      <c r="P452" s="178">
        <v>0</v>
      </c>
      <c r="Q452" s="178">
        <f>ROUND(E452*P452,2)</f>
        <v>0</v>
      </c>
      <c r="R452" s="178" t="s">
        <v>213</v>
      </c>
      <c r="S452" s="178" t="s">
        <v>132</v>
      </c>
      <c r="T452" s="179" t="s">
        <v>132</v>
      </c>
      <c r="U452" s="156">
        <v>0.251</v>
      </c>
      <c r="V452" s="156">
        <f>ROUND(E452*U452,2)</f>
        <v>1.26</v>
      </c>
      <c r="W452" s="156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133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66">
        <v>156</v>
      </c>
      <c r="B453" s="167" t="s">
        <v>666</v>
      </c>
      <c r="C453" s="182" t="s">
        <v>667</v>
      </c>
      <c r="D453" s="168" t="s">
        <v>151</v>
      </c>
      <c r="E453" s="169">
        <v>31</v>
      </c>
      <c r="F453" s="170"/>
      <c r="G453" s="171">
        <f>ROUND(E453*F453,2)</f>
        <v>0</v>
      </c>
      <c r="H453" s="170"/>
      <c r="I453" s="171">
        <f>ROUND(E453*H453,2)</f>
        <v>0</v>
      </c>
      <c r="J453" s="170"/>
      <c r="K453" s="171">
        <f>ROUND(E453*J453,2)</f>
        <v>0</v>
      </c>
      <c r="L453" s="171">
        <v>15</v>
      </c>
      <c r="M453" s="171">
        <f>G453*(1+L453/100)</f>
        <v>0</v>
      </c>
      <c r="N453" s="171">
        <v>0</v>
      </c>
      <c r="O453" s="171">
        <f>ROUND(E453*N453,2)</f>
        <v>0</v>
      </c>
      <c r="P453" s="171">
        <v>0</v>
      </c>
      <c r="Q453" s="171">
        <f>ROUND(E453*P453,2)</f>
        <v>0</v>
      </c>
      <c r="R453" s="171" t="s">
        <v>213</v>
      </c>
      <c r="S453" s="171" t="s">
        <v>132</v>
      </c>
      <c r="T453" s="172" t="s">
        <v>132</v>
      </c>
      <c r="U453" s="156">
        <v>0.16500000000000001</v>
      </c>
      <c r="V453" s="156">
        <f>ROUND(E453*U453,2)</f>
        <v>5.12</v>
      </c>
      <c r="W453" s="156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133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3" t="s">
        <v>668</v>
      </c>
      <c r="D454" s="157"/>
      <c r="E454" s="158">
        <v>15</v>
      </c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140</v>
      </c>
      <c r="AH454" s="147">
        <v>5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3" t="s">
        <v>669</v>
      </c>
      <c r="D455" s="157"/>
      <c r="E455" s="158">
        <v>8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140</v>
      </c>
      <c r="AH455" s="147">
        <v>5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3" t="s">
        <v>670</v>
      </c>
      <c r="D456" s="157"/>
      <c r="E456" s="158">
        <v>8</v>
      </c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140</v>
      </c>
      <c r="AH456" s="147">
        <v>5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66">
        <v>157</v>
      </c>
      <c r="B457" s="167" t="s">
        <v>671</v>
      </c>
      <c r="C457" s="182" t="s">
        <v>672</v>
      </c>
      <c r="D457" s="168" t="s">
        <v>151</v>
      </c>
      <c r="E457" s="169">
        <v>6</v>
      </c>
      <c r="F457" s="170"/>
      <c r="G457" s="171">
        <f>ROUND(E457*F457,2)</f>
        <v>0</v>
      </c>
      <c r="H457" s="170"/>
      <c r="I457" s="171">
        <f>ROUND(E457*H457,2)</f>
        <v>0</v>
      </c>
      <c r="J457" s="170"/>
      <c r="K457" s="171">
        <f>ROUND(E457*J457,2)</f>
        <v>0</v>
      </c>
      <c r="L457" s="171">
        <v>15</v>
      </c>
      <c r="M457" s="171">
        <f>G457*(1+L457/100)</f>
        <v>0</v>
      </c>
      <c r="N457" s="171">
        <v>0</v>
      </c>
      <c r="O457" s="171">
        <f>ROUND(E457*N457,2)</f>
        <v>0</v>
      </c>
      <c r="P457" s="171">
        <v>0</v>
      </c>
      <c r="Q457" s="171">
        <f>ROUND(E457*P457,2)</f>
        <v>0</v>
      </c>
      <c r="R457" s="171" t="s">
        <v>213</v>
      </c>
      <c r="S457" s="171" t="s">
        <v>132</v>
      </c>
      <c r="T457" s="172" t="s">
        <v>132</v>
      </c>
      <c r="U457" s="156">
        <v>0.20600000000000002</v>
      </c>
      <c r="V457" s="156">
        <f>ROUND(E457*U457,2)</f>
        <v>1.24</v>
      </c>
      <c r="W457" s="156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133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3" t="s">
        <v>673</v>
      </c>
      <c r="D458" s="157"/>
      <c r="E458" s="158">
        <v>6</v>
      </c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140</v>
      </c>
      <c r="AH458" s="147">
        <v>5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66">
        <v>158</v>
      </c>
      <c r="B459" s="167" t="s">
        <v>674</v>
      </c>
      <c r="C459" s="182" t="s">
        <v>675</v>
      </c>
      <c r="D459" s="168" t="s">
        <v>151</v>
      </c>
      <c r="E459" s="169">
        <v>20</v>
      </c>
      <c r="F459" s="170"/>
      <c r="G459" s="171">
        <f>ROUND(E459*F459,2)</f>
        <v>0</v>
      </c>
      <c r="H459" s="170"/>
      <c r="I459" s="171">
        <f>ROUND(E459*H459,2)</f>
        <v>0</v>
      </c>
      <c r="J459" s="170"/>
      <c r="K459" s="171">
        <f>ROUND(E459*J459,2)</f>
        <v>0</v>
      </c>
      <c r="L459" s="171">
        <v>15</v>
      </c>
      <c r="M459" s="171">
        <f>G459*(1+L459/100)</f>
        <v>0</v>
      </c>
      <c r="N459" s="171">
        <v>0</v>
      </c>
      <c r="O459" s="171">
        <f>ROUND(E459*N459,2)</f>
        <v>0</v>
      </c>
      <c r="P459" s="171">
        <v>0</v>
      </c>
      <c r="Q459" s="171">
        <f>ROUND(E459*P459,2)</f>
        <v>0</v>
      </c>
      <c r="R459" s="171" t="s">
        <v>213</v>
      </c>
      <c r="S459" s="171" t="s">
        <v>132</v>
      </c>
      <c r="T459" s="172" t="s">
        <v>132</v>
      </c>
      <c r="U459" s="156">
        <v>0.42200000000000004</v>
      </c>
      <c r="V459" s="156">
        <f>ROUND(E459*U459,2)</f>
        <v>8.44</v>
      </c>
      <c r="W459" s="156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133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3" t="s">
        <v>676</v>
      </c>
      <c r="D460" s="157"/>
      <c r="E460" s="158">
        <v>4</v>
      </c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140</v>
      </c>
      <c r="AH460" s="147">
        <v>5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3" t="s">
        <v>677</v>
      </c>
      <c r="D461" s="157"/>
      <c r="E461" s="158">
        <v>1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140</v>
      </c>
      <c r="AH461" s="147">
        <v>5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3" t="s">
        <v>678</v>
      </c>
      <c r="D462" s="157"/>
      <c r="E462" s="158">
        <v>15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140</v>
      </c>
      <c r="AH462" s="147">
        <v>5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66">
        <v>159</v>
      </c>
      <c r="B463" s="167" t="s">
        <v>679</v>
      </c>
      <c r="C463" s="182" t="s">
        <v>680</v>
      </c>
      <c r="D463" s="168" t="s">
        <v>151</v>
      </c>
      <c r="E463" s="169">
        <v>8</v>
      </c>
      <c r="F463" s="170"/>
      <c r="G463" s="171">
        <f>ROUND(E463*F463,2)</f>
        <v>0</v>
      </c>
      <c r="H463" s="170"/>
      <c r="I463" s="171">
        <f>ROUND(E463*H463,2)</f>
        <v>0</v>
      </c>
      <c r="J463" s="170"/>
      <c r="K463" s="171">
        <f>ROUND(E463*J463,2)</f>
        <v>0</v>
      </c>
      <c r="L463" s="171">
        <v>15</v>
      </c>
      <c r="M463" s="171">
        <f>G463*(1+L463/100)</f>
        <v>0</v>
      </c>
      <c r="N463" s="171">
        <v>0</v>
      </c>
      <c r="O463" s="171">
        <f>ROUND(E463*N463,2)</f>
        <v>0</v>
      </c>
      <c r="P463" s="171">
        <v>0</v>
      </c>
      <c r="Q463" s="171">
        <f>ROUND(E463*P463,2)</f>
        <v>0</v>
      </c>
      <c r="R463" s="171" t="s">
        <v>213</v>
      </c>
      <c r="S463" s="171" t="s">
        <v>132</v>
      </c>
      <c r="T463" s="172" t="s">
        <v>132</v>
      </c>
      <c r="U463" s="156">
        <v>6.2000000000000006E-2</v>
      </c>
      <c r="V463" s="156">
        <f>ROUND(E463*U463,2)</f>
        <v>0.5</v>
      </c>
      <c r="W463" s="156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133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258" t="s">
        <v>663</v>
      </c>
      <c r="D464" s="259"/>
      <c r="E464" s="259"/>
      <c r="F464" s="259"/>
      <c r="G464" s="259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137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3" t="s">
        <v>681</v>
      </c>
      <c r="D465" s="157"/>
      <c r="E465" s="158">
        <v>8</v>
      </c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140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66">
        <v>160</v>
      </c>
      <c r="B466" s="167" t="s">
        <v>682</v>
      </c>
      <c r="C466" s="182" t="s">
        <v>683</v>
      </c>
      <c r="D466" s="168" t="s">
        <v>151</v>
      </c>
      <c r="E466" s="169">
        <v>8</v>
      </c>
      <c r="F466" s="170"/>
      <c r="G466" s="171">
        <f>ROUND(E466*F466,2)</f>
        <v>0</v>
      </c>
      <c r="H466" s="170"/>
      <c r="I466" s="171">
        <f>ROUND(E466*H466,2)</f>
        <v>0</v>
      </c>
      <c r="J466" s="170"/>
      <c r="K466" s="171">
        <f>ROUND(E466*J466,2)</f>
        <v>0</v>
      </c>
      <c r="L466" s="171">
        <v>15</v>
      </c>
      <c r="M466" s="171">
        <f>G466*(1+L466/100)</f>
        <v>0</v>
      </c>
      <c r="N466" s="171">
        <v>1.4000000000000001E-4</v>
      </c>
      <c r="O466" s="171">
        <f>ROUND(E466*N466,2)</f>
        <v>0</v>
      </c>
      <c r="P466" s="171">
        <v>0</v>
      </c>
      <c r="Q466" s="171">
        <f>ROUND(E466*P466,2)</f>
        <v>0</v>
      </c>
      <c r="R466" s="171" t="s">
        <v>213</v>
      </c>
      <c r="S466" s="171" t="s">
        <v>132</v>
      </c>
      <c r="T466" s="172" t="s">
        <v>132</v>
      </c>
      <c r="U466" s="156">
        <v>0.16500000000000001</v>
      </c>
      <c r="V466" s="156">
        <f>ROUND(E466*U466,2)</f>
        <v>1.32</v>
      </c>
      <c r="W466" s="156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133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58" t="s">
        <v>663</v>
      </c>
      <c r="D467" s="259"/>
      <c r="E467" s="259"/>
      <c r="F467" s="259"/>
      <c r="G467" s="259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137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3" t="s">
        <v>681</v>
      </c>
      <c r="D468" s="157"/>
      <c r="E468" s="158">
        <v>8</v>
      </c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140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66">
        <v>161</v>
      </c>
      <c r="B469" s="167" t="s">
        <v>684</v>
      </c>
      <c r="C469" s="182" t="s">
        <v>685</v>
      </c>
      <c r="D469" s="168" t="s">
        <v>151</v>
      </c>
      <c r="E469" s="169">
        <v>6</v>
      </c>
      <c r="F469" s="170"/>
      <c r="G469" s="171">
        <f>ROUND(E469*F469,2)</f>
        <v>0</v>
      </c>
      <c r="H469" s="170"/>
      <c r="I469" s="171">
        <f>ROUND(E469*H469,2)</f>
        <v>0</v>
      </c>
      <c r="J469" s="170"/>
      <c r="K469" s="171">
        <f>ROUND(E469*J469,2)</f>
        <v>0</v>
      </c>
      <c r="L469" s="171">
        <v>15</v>
      </c>
      <c r="M469" s="171">
        <f>G469*(1+L469/100)</f>
        <v>0</v>
      </c>
      <c r="N469" s="171">
        <v>2.0000000000000001E-4</v>
      </c>
      <c r="O469" s="171">
        <f>ROUND(E469*N469,2)</f>
        <v>0</v>
      </c>
      <c r="P469" s="171">
        <v>0</v>
      </c>
      <c r="Q469" s="171">
        <f>ROUND(E469*P469,2)</f>
        <v>0</v>
      </c>
      <c r="R469" s="171" t="s">
        <v>213</v>
      </c>
      <c r="S469" s="171" t="s">
        <v>132</v>
      </c>
      <c r="T469" s="172" t="s">
        <v>132</v>
      </c>
      <c r="U469" s="156">
        <v>0.20700000000000002</v>
      </c>
      <c r="V469" s="156">
        <f>ROUND(E469*U469,2)</f>
        <v>1.24</v>
      </c>
      <c r="W469" s="156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133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3" t="s">
        <v>157</v>
      </c>
      <c r="D470" s="157"/>
      <c r="E470" s="158">
        <v>4</v>
      </c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140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3" t="s">
        <v>686</v>
      </c>
      <c r="D471" s="157"/>
      <c r="E471" s="158">
        <v>1</v>
      </c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140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3" t="s">
        <v>687</v>
      </c>
      <c r="D472" s="157"/>
      <c r="E472" s="158">
        <v>1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140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66">
        <v>162</v>
      </c>
      <c r="B473" s="167" t="s">
        <v>688</v>
      </c>
      <c r="C473" s="182" t="s">
        <v>689</v>
      </c>
      <c r="D473" s="168" t="s">
        <v>151</v>
      </c>
      <c r="E473" s="169">
        <v>15</v>
      </c>
      <c r="F473" s="170"/>
      <c r="G473" s="171">
        <f>ROUND(E473*F473,2)</f>
        <v>0</v>
      </c>
      <c r="H473" s="170"/>
      <c r="I473" s="171">
        <f>ROUND(E473*H473,2)</f>
        <v>0</v>
      </c>
      <c r="J473" s="170"/>
      <c r="K473" s="171">
        <f>ROUND(E473*J473,2)</f>
        <v>0</v>
      </c>
      <c r="L473" s="171">
        <v>15</v>
      </c>
      <c r="M473" s="171">
        <f>G473*(1+L473/100)</f>
        <v>0</v>
      </c>
      <c r="N473" s="171">
        <v>1.2400000000000002E-3</v>
      </c>
      <c r="O473" s="171">
        <f>ROUND(E473*N473,2)</f>
        <v>0.02</v>
      </c>
      <c r="P473" s="171">
        <v>0</v>
      </c>
      <c r="Q473" s="171">
        <f>ROUND(E473*P473,2)</f>
        <v>0</v>
      </c>
      <c r="R473" s="171" t="s">
        <v>213</v>
      </c>
      <c r="S473" s="171" t="s">
        <v>132</v>
      </c>
      <c r="T473" s="172" t="s">
        <v>132</v>
      </c>
      <c r="U473" s="156">
        <v>0.42400000000000004</v>
      </c>
      <c r="V473" s="156">
        <f>ROUND(E473*U473,2)</f>
        <v>6.36</v>
      </c>
      <c r="W473" s="156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133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3" t="s">
        <v>690</v>
      </c>
      <c r="D474" s="157"/>
      <c r="E474" s="158">
        <v>15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140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6">
        <v>163</v>
      </c>
      <c r="B475" s="167" t="s">
        <v>691</v>
      </c>
      <c r="C475" s="182" t="s">
        <v>692</v>
      </c>
      <c r="D475" s="168" t="s">
        <v>151</v>
      </c>
      <c r="E475" s="169">
        <v>1</v>
      </c>
      <c r="F475" s="170"/>
      <c r="G475" s="171">
        <f>ROUND(E475*F475,2)</f>
        <v>0</v>
      </c>
      <c r="H475" s="170"/>
      <c r="I475" s="171">
        <f>ROUND(E475*H475,2)</f>
        <v>0</v>
      </c>
      <c r="J475" s="170"/>
      <c r="K475" s="171">
        <f>ROUND(E475*J475,2)</f>
        <v>0</v>
      </c>
      <c r="L475" s="171">
        <v>15</v>
      </c>
      <c r="M475" s="171">
        <f>G475*(1+L475/100)</f>
        <v>0</v>
      </c>
      <c r="N475" s="171">
        <v>1.3200000000000002E-3</v>
      </c>
      <c r="O475" s="171">
        <f>ROUND(E475*N475,2)</f>
        <v>0</v>
      </c>
      <c r="P475" s="171">
        <v>0</v>
      </c>
      <c r="Q475" s="171">
        <f>ROUND(E475*P475,2)</f>
        <v>0</v>
      </c>
      <c r="R475" s="171" t="s">
        <v>213</v>
      </c>
      <c r="S475" s="171" t="s">
        <v>132</v>
      </c>
      <c r="T475" s="172" t="s">
        <v>132</v>
      </c>
      <c r="U475" s="156">
        <v>0.42400000000000004</v>
      </c>
      <c r="V475" s="156">
        <f>ROUND(E475*U475,2)</f>
        <v>0.42</v>
      </c>
      <c r="W475" s="156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133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258" t="s">
        <v>663</v>
      </c>
      <c r="D476" s="259"/>
      <c r="E476" s="259"/>
      <c r="F476" s="259"/>
      <c r="G476" s="259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137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66">
        <v>164</v>
      </c>
      <c r="B477" s="167" t="s">
        <v>693</v>
      </c>
      <c r="C477" s="182" t="s">
        <v>694</v>
      </c>
      <c r="D477" s="168" t="s">
        <v>151</v>
      </c>
      <c r="E477" s="169">
        <v>1</v>
      </c>
      <c r="F477" s="170"/>
      <c r="G477" s="171">
        <f>ROUND(E477*F477,2)</f>
        <v>0</v>
      </c>
      <c r="H477" s="170"/>
      <c r="I477" s="171">
        <f>ROUND(E477*H477,2)</f>
        <v>0</v>
      </c>
      <c r="J477" s="170"/>
      <c r="K477" s="171">
        <f>ROUND(E477*J477,2)</f>
        <v>0</v>
      </c>
      <c r="L477" s="171">
        <v>15</v>
      </c>
      <c r="M477" s="171">
        <f>G477*(1+L477/100)</f>
        <v>0</v>
      </c>
      <c r="N477" s="171">
        <v>2.5100000000000001E-3</v>
      </c>
      <c r="O477" s="171">
        <f>ROUND(E477*N477,2)</f>
        <v>0</v>
      </c>
      <c r="P477" s="171">
        <v>0</v>
      </c>
      <c r="Q477" s="171">
        <f>ROUND(E477*P477,2)</f>
        <v>0</v>
      </c>
      <c r="R477" s="171" t="s">
        <v>213</v>
      </c>
      <c r="S477" s="171" t="s">
        <v>132</v>
      </c>
      <c r="T477" s="172" t="s">
        <v>132</v>
      </c>
      <c r="U477" s="156">
        <v>0.53800000000000003</v>
      </c>
      <c r="V477" s="156">
        <f>ROUND(E477*U477,2)</f>
        <v>0.54</v>
      </c>
      <c r="W477" s="156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133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58" t="s">
        <v>695</v>
      </c>
      <c r="D478" s="259"/>
      <c r="E478" s="259"/>
      <c r="F478" s="259"/>
      <c r="G478" s="259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137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66">
        <v>165</v>
      </c>
      <c r="B479" s="167" t="s">
        <v>696</v>
      </c>
      <c r="C479" s="182" t="s">
        <v>697</v>
      </c>
      <c r="D479" s="168" t="s">
        <v>151</v>
      </c>
      <c r="E479" s="169">
        <v>16</v>
      </c>
      <c r="F479" s="170"/>
      <c r="G479" s="171">
        <f>ROUND(E479*F479,2)</f>
        <v>0</v>
      </c>
      <c r="H479" s="170"/>
      <c r="I479" s="171">
        <f>ROUND(E479*H479,2)</f>
        <v>0</v>
      </c>
      <c r="J479" s="170"/>
      <c r="K479" s="171">
        <f>ROUND(E479*J479,2)</f>
        <v>0</v>
      </c>
      <c r="L479" s="171">
        <v>15</v>
      </c>
      <c r="M479" s="171">
        <f>G479*(1+L479/100)</f>
        <v>0</v>
      </c>
      <c r="N479" s="171">
        <v>0</v>
      </c>
      <c r="O479" s="171">
        <f>ROUND(E479*N479,2)</f>
        <v>0</v>
      </c>
      <c r="P479" s="171">
        <v>0</v>
      </c>
      <c r="Q479" s="171">
        <f>ROUND(E479*P479,2)</f>
        <v>0</v>
      </c>
      <c r="R479" s="171" t="s">
        <v>213</v>
      </c>
      <c r="S479" s="171" t="s">
        <v>132</v>
      </c>
      <c r="T479" s="172" t="s">
        <v>132</v>
      </c>
      <c r="U479" s="156">
        <v>8.2000000000000003E-2</v>
      </c>
      <c r="V479" s="156">
        <f>ROUND(E479*U479,2)</f>
        <v>1.31</v>
      </c>
      <c r="W479" s="156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133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258" t="s">
        <v>663</v>
      </c>
      <c r="D480" s="259"/>
      <c r="E480" s="259"/>
      <c r="F480" s="259"/>
      <c r="G480" s="259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137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3" t="s">
        <v>698</v>
      </c>
      <c r="D481" s="157"/>
      <c r="E481" s="158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140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3" t="s">
        <v>699</v>
      </c>
      <c r="D482" s="157"/>
      <c r="E482" s="158">
        <v>16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140</v>
      </c>
      <c r="AH482" s="147">
        <v>5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66">
        <v>166</v>
      </c>
      <c r="B483" s="167" t="s">
        <v>700</v>
      </c>
      <c r="C483" s="182" t="s">
        <v>701</v>
      </c>
      <c r="D483" s="168" t="s">
        <v>151</v>
      </c>
      <c r="E483" s="169">
        <v>12</v>
      </c>
      <c r="F483" s="170"/>
      <c r="G483" s="171">
        <f>ROUND(E483*F483,2)</f>
        <v>0</v>
      </c>
      <c r="H483" s="170"/>
      <c r="I483" s="171">
        <f>ROUND(E483*H483,2)</f>
        <v>0</v>
      </c>
      <c r="J483" s="170"/>
      <c r="K483" s="171">
        <f>ROUND(E483*J483,2)</f>
        <v>0</v>
      </c>
      <c r="L483" s="171">
        <v>15</v>
      </c>
      <c r="M483" s="171">
        <f>G483*(1+L483/100)</f>
        <v>0</v>
      </c>
      <c r="N483" s="171">
        <v>0</v>
      </c>
      <c r="O483" s="171">
        <f>ROUND(E483*N483,2)</f>
        <v>0</v>
      </c>
      <c r="P483" s="171">
        <v>0</v>
      </c>
      <c r="Q483" s="171">
        <f>ROUND(E483*P483,2)</f>
        <v>0</v>
      </c>
      <c r="R483" s="171" t="s">
        <v>213</v>
      </c>
      <c r="S483" s="171" t="s">
        <v>132</v>
      </c>
      <c r="T483" s="172" t="s">
        <v>132</v>
      </c>
      <c r="U483" s="156">
        <v>9.3000000000000013E-2</v>
      </c>
      <c r="V483" s="156">
        <f>ROUND(E483*U483,2)</f>
        <v>1.1200000000000001</v>
      </c>
      <c r="W483" s="156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133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3" t="s">
        <v>702</v>
      </c>
      <c r="D484" s="157"/>
      <c r="E484" s="158">
        <v>12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140</v>
      </c>
      <c r="AH484" s="147">
        <v>5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66">
        <v>167</v>
      </c>
      <c r="B485" s="167" t="s">
        <v>703</v>
      </c>
      <c r="C485" s="182" t="s">
        <v>704</v>
      </c>
      <c r="D485" s="168" t="s">
        <v>151</v>
      </c>
      <c r="E485" s="169">
        <v>2</v>
      </c>
      <c r="F485" s="170"/>
      <c r="G485" s="171">
        <f>ROUND(E485*F485,2)</f>
        <v>0</v>
      </c>
      <c r="H485" s="170"/>
      <c r="I485" s="171">
        <f>ROUND(E485*H485,2)</f>
        <v>0</v>
      </c>
      <c r="J485" s="170"/>
      <c r="K485" s="171">
        <f>ROUND(E485*J485,2)</f>
        <v>0</v>
      </c>
      <c r="L485" s="171">
        <v>15</v>
      </c>
      <c r="M485" s="171">
        <f>G485*(1+L485/100)</f>
        <v>0</v>
      </c>
      <c r="N485" s="171">
        <v>0</v>
      </c>
      <c r="O485" s="171">
        <f>ROUND(E485*N485,2)</f>
        <v>0</v>
      </c>
      <c r="P485" s="171">
        <v>0</v>
      </c>
      <c r="Q485" s="171">
        <f>ROUND(E485*P485,2)</f>
        <v>0</v>
      </c>
      <c r="R485" s="171" t="s">
        <v>213</v>
      </c>
      <c r="S485" s="171" t="s">
        <v>132</v>
      </c>
      <c r="T485" s="172" t="s">
        <v>132</v>
      </c>
      <c r="U485" s="156">
        <v>0.10300000000000001</v>
      </c>
      <c r="V485" s="156">
        <f>ROUND(E485*U485,2)</f>
        <v>0.21</v>
      </c>
      <c r="W485" s="156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133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3" t="s">
        <v>705</v>
      </c>
      <c r="D486" s="157"/>
      <c r="E486" s="158">
        <v>2</v>
      </c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140</v>
      </c>
      <c r="AH486" s="147">
        <v>5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66">
        <v>168</v>
      </c>
      <c r="B487" s="167" t="s">
        <v>706</v>
      </c>
      <c r="C487" s="182" t="s">
        <v>707</v>
      </c>
      <c r="D487" s="168" t="s">
        <v>151</v>
      </c>
      <c r="E487" s="169">
        <v>2</v>
      </c>
      <c r="F487" s="170"/>
      <c r="G487" s="171">
        <f>ROUND(E487*F487,2)</f>
        <v>0</v>
      </c>
      <c r="H487" s="170"/>
      <c r="I487" s="171">
        <f>ROUND(E487*H487,2)</f>
        <v>0</v>
      </c>
      <c r="J487" s="170"/>
      <c r="K487" s="171">
        <f>ROUND(E487*J487,2)</f>
        <v>0</v>
      </c>
      <c r="L487" s="171">
        <v>15</v>
      </c>
      <c r="M487" s="171">
        <f>G487*(1+L487/100)</f>
        <v>0</v>
      </c>
      <c r="N487" s="171">
        <v>0</v>
      </c>
      <c r="O487" s="171">
        <f>ROUND(E487*N487,2)</f>
        <v>0</v>
      </c>
      <c r="P487" s="171">
        <v>0</v>
      </c>
      <c r="Q487" s="171">
        <f>ROUND(E487*P487,2)</f>
        <v>0</v>
      </c>
      <c r="R487" s="171" t="s">
        <v>213</v>
      </c>
      <c r="S487" s="171" t="s">
        <v>132</v>
      </c>
      <c r="T487" s="172" t="s">
        <v>132</v>
      </c>
      <c r="U487" s="156">
        <v>0.16500000000000001</v>
      </c>
      <c r="V487" s="156">
        <f>ROUND(E487*U487,2)</f>
        <v>0.33</v>
      </c>
      <c r="W487" s="156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133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3" t="s">
        <v>708</v>
      </c>
      <c r="D488" s="157"/>
      <c r="E488" s="158">
        <v>2</v>
      </c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140</v>
      </c>
      <c r="AH488" s="147">
        <v>5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66">
        <v>169</v>
      </c>
      <c r="B489" s="167" t="s">
        <v>709</v>
      </c>
      <c r="C489" s="182" t="s">
        <v>710</v>
      </c>
      <c r="D489" s="168" t="s">
        <v>151</v>
      </c>
      <c r="E489" s="169">
        <v>40</v>
      </c>
      <c r="F489" s="170"/>
      <c r="G489" s="171">
        <f>ROUND(E489*F489,2)</f>
        <v>0</v>
      </c>
      <c r="H489" s="170"/>
      <c r="I489" s="171">
        <f>ROUND(E489*H489,2)</f>
        <v>0</v>
      </c>
      <c r="J489" s="170"/>
      <c r="K489" s="171">
        <f>ROUND(E489*J489,2)</f>
        <v>0</v>
      </c>
      <c r="L489" s="171">
        <v>15</v>
      </c>
      <c r="M489" s="171">
        <f>G489*(1+L489/100)</f>
        <v>0</v>
      </c>
      <c r="N489" s="171">
        <v>1.1800000000000001E-3</v>
      </c>
      <c r="O489" s="171">
        <f>ROUND(E489*N489,2)</f>
        <v>0.05</v>
      </c>
      <c r="P489" s="171">
        <v>0</v>
      </c>
      <c r="Q489" s="171">
        <f>ROUND(E489*P489,2)</f>
        <v>0</v>
      </c>
      <c r="R489" s="171" t="s">
        <v>213</v>
      </c>
      <c r="S489" s="171" t="s">
        <v>132</v>
      </c>
      <c r="T489" s="172" t="s">
        <v>132</v>
      </c>
      <c r="U489" s="156">
        <v>0.21000000000000002</v>
      </c>
      <c r="V489" s="156">
        <f>ROUND(E489*U489,2)</f>
        <v>8.4</v>
      </c>
      <c r="W489" s="156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133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3" t="s">
        <v>711</v>
      </c>
      <c r="D490" s="157"/>
      <c r="E490" s="158">
        <v>2</v>
      </c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140</v>
      </c>
      <c r="AH490" s="147">
        <v>5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3" t="s">
        <v>712</v>
      </c>
      <c r="D491" s="157"/>
      <c r="E491" s="158">
        <v>8</v>
      </c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140</v>
      </c>
      <c r="AH491" s="147">
        <v>5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3" t="s">
        <v>713</v>
      </c>
      <c r="D492" s="157"/>
      <c r="E492" s="158">
        <v>30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140</v>
      </c>
      <c r="AH492" s="147">
        <v>5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ht="22.5" outlineLevel="1" x14ac:dyDescent="0.2">
      <c r="A493" s="166">
        <v>170</v>
      </c>
      <c r="B493" s="167" t="s">
        <v>714</v>
      </c>
      <c r="C493" s="182" t="s">
        <v>715</v>
      </c>
      <c r="D493" s="168" t="s">
        <v>151</v>
      </c>
      <c r="E493" s="169">
        <v>15</v>
      </c>
      <c r="F493" s="170"/>
      <c r="G493" s="171">
        <f>ROUND(E493*F493,2)</f>
        <v>0</v>
      </c>
      <c r="H493" s="170"/>
      <c r="I493" s="171">
        <f>ROUND(E493*H493,2)</f>
        <v>0</v>
      </c>
      <c r="J493" s="170"/>
      <c r="K493" s="171">
        <f>ROUND(E493*J493,2)</f>
        <v>0</v>
      </c>
      <c r="L493" s="171">
        <v>15</v>
      </c>
      <c r="M493" s="171">
        <f>G493*(1+L493/100)</f>
        <v>0</v>
      </c>
      <c r="N493" s="171">
        <v>0</v>
      </c>
      <c r="O493" s="171">
        <f>ROUND(E493*N493,2)</f>
        <v>0</v>
      </c>
      <c r="P493" s="171">
        <v>0</v>
      </c>
      <c r="Q493" s="171">
        <f>ROUND(E493*P493,2)</f>
        <v>0</v>
      </c>
      <c r="R493" s="171" t="s">
        <v>213</v>
      </c>
      <c r="S493" s="171" t="s">
        <v>132</v>
      </c>
      <c r="T493" s="172" t="s">
        <v>132</v>
      </c>
      <c r="U493" s="156">
        <v>8.3000000000000004E-2</v>
      </c>
      <c r="V493" s="156">
        <f>ROUND(E493*U493,2)</f>
        <v>1.25</v>
      </c>
      <c r="W493" s="156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133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58" t="s">
        <v>663</v>
      </c>
      <c r="D494" s="259"/>
      <c r="E494" s="259"/>
      <c r="F494" s="259"/>
      <c r="G494" s="259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137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3" t="s">
        <v>690</v>
      </c>
      <c r="D495" s="157"/>
      <c r="E495" s="158">
        <v>15</v>
      </c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140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66">
        <v>171</v>
      </c>
      <c r="B496" s="167" t="s">
        <v>716</v>
      </c>
      <c r="C496" s="182" t="s">
        <v>717</v>
      </c>
      <c r="D496" s="168" t="s">
        <v>151</v>
      </c>
      <c r="E496" s="169">
        <v>4</v>
      </c>
      <c r="F496" s="170"/>
      <c r="G496" s="171">
        <f>ROUND(E496*F496,2)</f>
        <v>0</v>
      </c>
      <c r="H496" s="170"/>
      <c r="I496" s="171">
        <f>ROUND(E496*H496,2)</f>
        <v>0</v>
      </c>
      <c r="J496" s="170"/>
      <c r="K496" s="171">
        <f>ROUND(E496*J496,2)</f>
        <v>0</v>
      </c>
      <c r="L496" s="171">
        <v>15</v>
      </c>
      <c r="M496" s="171">
        <f>G496*(1+L496/100)</f>
        <v>0</v>
      </c>
      <c r="N496" s="171">
        <v>1.42E-3</v>
      </c>
      <c r="O496" s="171">
        <f>ROUND(E496*N496,2)</f>
        <v>0.01</v>
      </c>
      <c r="P496" s="171">
        <v>0</v>
      </c>
      <c r="Q496" s="171">
        <f>ROUND(E496*P496,2)</f>
        <v>0</v>
      </c>
      <c r="R496" s="171" t="s">
        <v>213</v>
      </c>
      <c r="S496" s="171" t="s">
        <v>132</v>
      </c>
      <c r="T496" s="172" t="s">
        <v>132</v>
      </c>
      <c r="U496" s="156">
        <v>0.42400000000000004</v>
      </c>
      <c r="V496" s="156">
        <f>ROUND(E496*U496,2)</f>
        <v>1.7</v>
      </c>
      <c r="W496" s="156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133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258" t="s">
        <v>663</v>
      </c>
      <c r="D497" s="259"/>
      <c r="E497" s="259"/>
      <c r="F497" s="259"/>
      <c r="G497" s="259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137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66">
        <v>172</v>
      </c>
      <c r="B498" s="167" t="s">
        <v>223</v>
      </c>
      <c r="C498" s="182" t="s">
        <v>718</v>
      </c>
      <c r="D498" s="168" t="s">
        <v>151</v>
      </c>
      <c r="E498" s="169">
        <v>10</v>
      </c>
      <c r="F498" s="170"/>
      <c r="G498" s="171">
        <f>ROUND(E498*F498,2)</f>
        <v>0</v>
      </c>
      <c r="H498" s="170"/>
      <c r="I498" s="171">
        <f>ROUND(E498*H498,2)</f>
        <v>0</v>
      </c>
      <c r="J498" s="170"/>
      <c r="K498" s="171">
        <f>ROUND(E498*J498,2)</f>
        <v>0</v>
      </c>
      <c r="L498" s="171">
        <v>15</v>
      </c>
      <c r="M498" s="171">
        <f>G498*(1+L498/100)</f>
        <v>0</v>
      </c>
      <c r="N498" s="171">
        <v>5.1000000000000004E-4</v>
      </c>
      <c r="O498" s="171">
        <f>ROUND(E498*N498,2)</f>
        <v>0.01</v>
      </c>
      <c r="P498" s="171">
        <v>0</v>
      </c>
      <c r="Q498" s="171">
        <f>ROUND(E498*P498,2)</f>
        <v>0</v>
      </c>
      <c r="R498" s="171" t="s">
        <v>213</v>
      </c>
      <c r="S498" s="171" t="s">
        <v>132</v>
      </c>
      <c r="T498" s="172" t="s">
        <v>132</v>
      </c>
      <c r="U498" s="156">
        <v>0.251</v>
      </c>
      <c r="V498" s="156">
        <f>ROUND(E498*U498,2)</f>
        <v>2.5099999999999998</v>
      </c>
      <c r="W498" s="156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133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258" t="s">
        <v>663</v>
      </c>
      <c r="D499" s="259"/>
      <c r="E499" s="259"/>
      <c r="F499" s="259"/>
      <c r="G499" s="259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137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3" t="s">
        <v>719</v>
      </c>
      <c r="D500" s="157"/>
      <c r="E500" s="158">
        <v>2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140</v>
      </c>
      <c r="AH500" s="147">
        <v>5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3" t="s">
        <v>720</v>
      </c>
      <c r="D501" s="157"/>
      <c r="E501" s="158">
        <v>8</v>
      </c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140</v>
      </c>
      <c r="AH501" s="147">
        <v>5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66">
        <v>173</v>
      </c>
      <c r="B502" s="167" t="s">
        <v>721</v>
      </c>
      <c r="C502" s="182" t="s">
        <v>722</v>
      </c>
      <c r="D502" s="168" t="s">
        <v>151</v>
      </c>
      <c r="E502" s="169">
        <v>10</v>
      </c>
      <c r="F502" s="170"/>
      <c r="G502" s="171">
        <f>ROUND(E502*F502,2)</f>
        <v>0</v>
      </c>
      <c r="H502" s="170"/>
      <c r="I502" s="171">
        <f>ROUND(E502*H502,2)</f>
        <v>0</v>
      </c>
      <c r="J502" s="170"/>
      <c r="K502" s="171">
        <f>ROUND(E502*J502,2)</f>
        <v>0</v>
      </c>
      <c r="L502" s="171">
        <v>15</v>
      </c>
      <c r="M502" s="171">
        <f>G502*(1+L502/100)</f>
        <v>0</v>
      </c>
      <c r="N502" s="171">
        <v>2.4000000000000001E-4</v>
      </c>
      <c r="O502" s="171">
        <f>ROUND(E502*N502,2)</f>
        <v>0</v>
      </c>
      <c r="P502" s="171">
        <v>0</v>
      </c>
      <c r="Q502" s="171">
        <f>ROUND(E502*P502,2)</f>
        <v>0</v>
      </c>
      <c r="R502" s="171" t="s">
        <v>213</v>
      </c>
      <c r="S502" s="171" t="s">
        <v>132</v>
      </c>
      <c r="T502" s="172" t="s">
        <v>132</v>
      </c>
      <c r="U502" s="156">
        <v>0.27800000000000002</v>
      </c>
      <c r="V502" s="156">
        <f>ROUND(E502*U502,2)</f>
        <v>2.78</v>
      </c>
      <c r="W502" s="156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133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258" t="s">
        <v>663</v>
      </c>
      <c r="D503" s="259"/>
      <c r="E503" s="259"/>
      <c r="F503" s="259"/>
      <c r="G503" s="259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137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3" t="s">
        <v>719</v>
      </c>
      <c r="D504" s="157"/>
      <c r="E504" s="158">
        <v>2</v>
      </c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140</v>
      </c>
      <c r="AH504" s="147">
        <v>5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3" t="s">
        <v>723</v>
      </c>
      <c r="D505" s="157"/>
      <c r="E505" s="158">
        <v>8</v>
      </c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140</v>
      </c>
      <c r="AH505" s="147">
        <v>5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66">
        <v>174</v>
      </c>
      <c r="B506" s="167" t="s">
        <v>724</v>
      </c>
      <c r="C506" s="182" t="s">
        <v>725</v>
      </c>
      <c r="D506" s="168" t="s">
        <v>151</v>
      </c>
      <c r="E506" s="169">
        <v>2</v>
      </c>
      <c r="F506" s="170"/>
      <c r="G506" s="171">
        <f>ROUND(E506*F506,2)</f>
        <v>0</v>
      </c>
      <c r="H506" s="170"/>
      <c r="I506" s="171">
        <f>ROUND(E506*H506,2)</f>
        <v>0</v>
      </c>
      <c r="J506" s="170"/>
      <c r="K506" s="171">
        <f>ROUND(E506*J506,2)</f>
        <v>0</v>
      </c>
      <c r="L506" s="171">
        <v>15</v>
      </c>
      <c r="M506" s="171">
        <f>G506*(1+L506/100)</f>
        <v>0</v>
      </c>
      <c r="N506" s="171">
        <v>5.0000000000000001E-3</v>
      </c>
      <c r="O506" s="171">
        <f>ROUND(E506*N506,2)</f>
        <v>0.01</v>
      </c>
      <c r="P506" s="171">
        <v>0</v>
      </c>
      <c r="Q506" s="171">
        <f>ROUND(E506*P506,2)</f>
        <v>0</v>
      </c>
      <c r="R506" s="171"/>
      <c r="S506" s="171" t="s">
        <v>177</v>
      </c>
      <c r="T506" s="172" t="s">
        <v>143</v>
      </c>
      <c r="U506" s="156">
        <v>0</v>
      </c>
      <c r="V506" s="156">
        <f>ROUND(E506*U506,2)</f>
        <v>0</v>
      </c>
      <c r="W506" s="156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133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258" t="s">
        <v>663</v>
      </c>
      <c r="D507" s="259"/>
      <c r="E507" s="259"/>
      <c r="F507" s="259"/>
      <c r="G507" s="259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137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66">
        <v>175</v>
      </c>
      <c r="B508" s="167" t="s">
        <v>726</v>
      </c>
      <c r="C508" s="182" t="s">
        <v>727</v>
      </c>
      <c r="D508" s="168" t="s">
        <v>151</v>
      </c>
      <c r="E508" s="169">
        <v>4</v>
      </c>
      <c r="F508" s="170"/>
      <c r="G508" s="171">
        <f>ROUND(E508*F508,2)</f>
        <v>0</v>
      </c>
      <c r="H508" s="170"/>
      <c r="I508" s="171">
        <f>ROUND(E508*H508,2)</f>
        <v>0</v>
      </c>
      <c r="J508" s="170"/>
      <c r="K508" s="171">
        <f>ROUND(E508*J508,2)</f>
        <v>0</v>
      </c>
      <c r="L508" s="171">
        <v>15</v>
      </c>
      <c r="M508" s="171">
        <f>G508*(1+L508/100)</f>
        <v>0</v>
      </c>
      <c r="N508" s="171">
        <v>1E-3</v>
      </c>
      <c r="O508" s="171">
        <f>ROUND(E508*N508,2)</f>
        <v>0</v>
      </c>
      <c r="P508" s="171">
        <v>0</v>
      </c>
      <c r="Q508" s="171">
        <f>ROUND(E508*P508,2)</f>
        <v>0</v>
      </c>
      <c r="R508" s="171"/>
      <c r="S508" s="171" t="s">
        <v>177</v>
      </c>
      <c r="T508" s="172" t="s">
        <v>143</v>
      </c>
      <c r="U508" s="156">
        <v>0</v>
      </c>
      <c r="V508" s="156">
        <f>ROUND(E508*U508,2)</f>
        <v>0</v>
      </c>
      <c r="W508" s="156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133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258" t="s">
        <v>728</v>
      </c>
      <c r="D509" s="259"/>
      <c r="E509" s="259"/>
      <c r="F509" s="259"/>
      <c r="G509" s="259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137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66">
        <v>176</v>
      </c>
      <c r="B510" s="167" t="s">
        <v>729</v>
      </c>
      <c r="C510" s="182" t="s">
        <v>730</v>
      </c>
      <c r="D510" s="168" t="s">
        <v>151</v>
      </c>
      <c r="E510" s="169">
        <v>1</v>
      </c>
      <c r="F510" s="170"/>
      <c r="G510" s="171">
        <f>ROUND(E510*F510,2)</f>
        <v>0</v>
      </c>
      <c r="H510" s="170"/>
      <c r="I510" s="171">
        <f>ROUND(E510*H510,2)</f>
        <v>0</v>
      </c>
      <c r="J510" s="170"/>
      <c r="K510" s="171">
        <f>ROUND(E510*J510,2)</f>
        <v>0</v>
      </c>
      <c r="L510" s="171">
        <v>15</v>
      </c>
      <c r="M510" s="171">
        <f>G510*(1+L510/100)</f>
        <v>0</v>
      </c>
      <c r="N510" s="171">
        <v>1E-3</v>
      </c>
      <c r="O510" s="171">
        <f>ROUND(E510*N510,2)</f>
        <v>0</v>
      </c>
      <c r="P510" s="171">
        <v>0</v>
      </c>
      <c r="Q510" s="171">
        <f>ROUND(E510*P510,2)</f>
        <v>0</v>
      </c>
      <c r="R510" s="171"/>
      <c r="S510" s="171" t="s">
        <v>177</v>
      </c>
      <c r="T510" s="172" t="s">
        <v>143</v>
      </c>
      <c r="U510" s="156">
        <v>0</v>
      </c>
      <c r="V510" s="156">
        <f>ROUND(E510*U510,2)</f>
        <v>0</v>
      </c>
      <c r="W510" s="156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133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258" t="s">
        <v>728</v>
      </c>
      <c r="D511" s="259"/>
      <c r="E511" s="259"/>
      <c r="F511" s="259"/>
      <c r="G511" s="259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137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66">
        <v>177</v>
      </c>
      <c r="B512" s="167" t="s">
        <v>731</v>
      </c>
      <c r="C512" s="182" t="s">
        <v>732</v>
      </c>
      <c r="D512" s="168" t="s">
        <v>151</v>
      </c>
      <c r="E512" s="169">
        <v>3</v>
      </c>
      <c r="F512" s="170"/>
      <c r="G512" s="171">
        <f>ROUND(E512*F512,2)</f>
        <v>0</v>
      </c>
      <c r="H512" s="170"/>
      <c r="I512" s="171">
        <f>ROUND(E512*H512,2)</f>
        <v>0</v>
      </c>
      <c r="J512" s="170"/>
      <c r="K512" s="171">
        <f>ROUND(E512*J512,2)</f>
        <v>0</v>
      </c>
      <c r="L512" s="171">
        <v>15</v>
      </c>
      <c r="M512" s="171">
        <f>G512*(1+L512/100)</f>
        <v>0</v>
      </c>
      <c r="N512" s="171">
        <v>2E-3</v>
      </c>
      <c r="O512" s="171">
        <f>ROUND(E512*N512,2)</f>
        <v>0.01</v>
      </c>
      <c r="P512" s="171">
        <v>0</v>
      </c>
      <c r="Q512" s="171">
        <f>ROUND(E512*P512,2)</f>
        <v>0</v>
      </c>
      <c r="R512" s="171"/>
      <c r="S512" s="171" t="s">
        <v>177</v>
      </c>
      <c r="T512" s="172" t="s">
        <v>143</v>
      </c>
      <c r="U512" s="156">
        <v>0</v>
      </c>
      <c r="V512" s="156">
        <f>ROUND(E512*U512,2)</f>
        <v>0</v>
      </c>
      <c r="W512" s="156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133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258" t="s">
        <v>733</v>
      </c>
      <c r="D513" s="259"/>
      <c r="E513" s="259"/>
      <c r="F513" s="259"/>
      <c r="G513" s="259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137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6">
        <v>178</v>
      </c>
      <c r="B514" s="167" t="s">
        <v>734</v>
      </c>
      <c r="C514" s="182" t="s">
        <v>378</v>
      </c>
      <c r="D514" s="168" t="s">
        <v>151</v>
      </c>
      <c r="E514" s="169">
        <v>8</v>
      </c>
      <c r="F514" s="170"/>
      <c r="G514" s="171">
        <f>ROUND(E514*F514,2)</f>
        <v>0</v>
      </c>
      <c r="H514" s="170"/>
      <c r="I514" s="171">
        <f>ROUND(E514*H514,2)</f>
        <v>0</v>
      </c>
      <c r="J514" s="170"/>
      <c r="K514" s="171">
        <f>ROUND(E514*J514,2)</f>
        <v>0</v>
      </c>
      <c r="L514" s="171">
        <v>15</v>
      </c>
      <c r="M514" s="171">
        <f>G514*(1+L514/100)</f>
        <v>0</v>
      </c>
      <c r="N514" s="171">
        <v>5.0000000000000001E-4</v>
      </c>
      <c r="O514" s="171">
        <f>ROUND(E514*N514,2)</f>
        <v>0</v>
      </c>
      <c r="P514" s="171">
        <v>0</v>
      </c>
      <c r="Q514" s="171">
        <f>ROUND(E514*P514,2)</f>
        <v>0</v>
      </c>
      <c r="R514" s="171"/>
      <c r="S514" s="171" t="s">
        <v>177</v>
      </c>
      <c r="T514" s="172" t="s">
        <v>143</v>
      </c>
      <c r="U514" s="156">
        <v>0</v>
      </c>
      <c r="V514" s="156">
        <f>ROUND(E514*U514,2)</f>
        <v>0</v>
      </c>
      <c r="W514" s="156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133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258" t="s">
        <v>733</v>
      </c>
      <c r="D515" s="259"/>
      <c r="E515" s="259"/>
      <c r="F515" s="259"/>
      <c r="G515" s="259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137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73">
        <v>179</v>
      </c>
      <c r="B516" s="174" t="s">
        <v>735</v>
      </c>
      <c r="C516" s="184" t="s">
        <v>736</v>
      </c>
      <c r="D516" s="175" t="s">
        <v>151</v>
      </c>
      <c r="E516" s="176">
        <v>1</v>
      </c>
      <c r="F516" s="177"/>
      <c r="G516" s="178">
        <f>ROUND(E516*F516,2)</f>
        <v>0</v>
      </c>
      <c r="H516" s="177"/>
      <c r="I516" s="178">
        <f>ROUND(E516*H516,2)</f>
        <v>0</v>
      </c>
      <c r="J516" s="177"/>
      <c r="K516" s="178">
        <f>ROUND(E516*J516,2)</f>
        <v>0</v>
      </c>
      <c r="L516" s="178">
        <v>15</v>
      </c>
      <c r="M516" s="178">
        <f>G516*(1+L516/100)</f>
        <v>0</v>
      </c>
      <c r="N516" s="178">
        <v>1E-3</v>
      </c>
      <c r="O516" s="178">
        <f>ROUND(E516*N516,2)</f>
        <v>0</v>
      </c>
      <c r="P516" s="178">
        <v>0</v>
      </c>
      <c r="Q516" s="178">
        <f>ROUND(E516*P516,2)</f>
        <v>0</v>
      </c>
      <c r="R516" s="178"/>
      <c r="S516" s="178" t="s">
        <v>177</v>
      </c>
      <c r="T516" s="179" t="s">
        <v>143</v>
      </c>
      <c r="U516" s="156">
        <v>0</v>
      </c>
      <c r="V516" s="156">
        <f>ROUND(E516*U516,2)</f>
        <v>0</v>
      </c>
      <c r="W516" s="156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133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66">
        <v>180</v>
      </c>
      <c r="B517" s="167" t="s">
        <v>737</v>
      </c>
      <c r="C517" s="182" t="s">
        <v>738</v>
      </c>
      <c r="D517" s="168" t="s">
        <v>151</v>
      </c>
      <c r="E517" s="169">
        <v>8</v>
      </c>
      <c r="F517" s="170"/>
      <c r="G517" s="171">
        <f>ROUND(E517*F517,2)</f>
        <v>0</v>
      </c>
      <c r="H517" s="170"/>
      <c r="I517" s="171">
        <f>ROUND(E517*H517,2)</f>
        <v>0</v>
      </c>
      <c r="J517" s="170"/>
      <c r="K517" s="171">
        <f>ROUND(E517*J517,2)</f>
        <v>0</v>
      </c>
      <c r="L517" s="171">
        <v>15</v>
      </c>
      <c r="M517" s="171">
        <f>G517*(1+L517/100)</f>
        <v>0</v>
      </c>
      <c r="N517" s="171">
        <v>5.0000000000000001E-4</v>
      </c>
      <c r="O517" s="171">
        <f>ROUND(E517*N517,2)</f>
        <v>0</v>
      </c>
      <c r="P517" s="171">
        <v>0</v>
      </c>
      <c r="Q517" s="171">
        <f>ROUND(E517*P517,2)</f>
        <v>0</v>
      </c>
      <c r="R517" s="171"/>
      <c r="S517" s="171" t="s">
        <v>177</v>
      </c>
      <c r="T517" s="172" t="s">
        <v>143</v>
      </c>
      <c r="U517" s="156">
        <v>0</v>
      </c>
      <c r="V517" s="156">
        <f>ROUND(E517*U517,2)</f>
        <v>0</v>
      </c>
      <c r="W517" s="156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133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258" t="s">
        <v>733</v>
      </c>
      <c r="D518" s="259"/>
      <c r="E518" s="259"/>
      <c r="F518" s="259"/>
      <c r="G518" s="259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137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73">
        <v>181</v>
      </c>
      <c r="B519" s="174" t="s">
        <v>739</v>
      </c>
      <c r="C519" s="184" t="s">
        <v>740</v>
      </c>
      <c r="D519" s="175" t="s">
        <v>176</v>
      </c>
      <c r="E519" s="176">
        <v>1</v>
      </c>
      <c r="F519" s="177"/>
      <c r="G519" s="178">
        <f>ROUND(E519*F519,2)</f>
        <v>0</v>
      </c>
      <c r="H519" s="177"/>
      <c r="I519" s="178">
        <f>ROUND(E519*H519,2)</f>
        <v>0</v>
      </c>
      <c r="J519" s="177"/>
      <c r="K519" s="178">
        <f>ROUND(E519*J519,2)</f>
        <v>0</v>
      </c>
      <c r="L519" s="178">
        <v>15</v>
      </c>
      <c r="M519" s="178">
        <f>G519*(1+L519/100)</f>
        <v>0</v>
      </c>
      <c r="N519" s="178">
        <v>1.034E-2</v>
      </c>
      <c r="O519" s="178">
        <f>ROUND(E519*N519,2)</f>
        <v>0.01</v>
      </c>
      <c r="P519" s="178">
        <v>0</v>
      </c>
      <c r="Q519" s="178">
        <f>ROUND(E519*P519,2)</f>
        <v>0</v>
      </c>
      <c r="R519" s="178"/>
      <c r="S519" s="178" t="s">
        <v>177</v>
      </c>
      <c r="T519" s="179" t="s">
        <v>132</v>
      </c>
      <c r="U519" s="156">
        <v>0.71800000000000008</v>
      </c>
      <c r="V519" s="156">
        <f>ROUND(E519*U519,2)</f>
        <v>0.72</v>
      </c>
      <c r="W519" s="156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133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3">
        <v>182</v>
      </c>
      <c r="B520" s="174" t="s">
        <v>741</v>
      </c>
      <c r="C520" s="184" t="s">
        <v>742</v>
      </c>
      <c r="D520" s="175" t="s">
        <v>151</v>
      </c>
      <c r="E520" s="176">
        <v>2</v>
      </c>
      <c r="F520" s="177"/>
      <c r="G520" s="178">
        <f>ROUND(E520*F520,2)</f>
        <v>0</v>
      </c>
      <c r="H520" s="177"/>
      <c r="I520" s="178">
        <f>ROUND(E520*H520,2)</f>
        <v>0</v>
      </c>
      <c r="J520" s="177"/>
      <c r="K520" s="178">
        <f>ROUND(E520*J520,2)</f>
        <v>0</v>
      </c>
      <c r="L520" s="178">
        <v>15</v>
      </c>
      <c r="M520" s="178">
        <f>G520*(1+L520/100)</f>
        <v>0</v>
      </c>
      <c r="N520" s="178">
        <v>5.0000000000000001E-4</v>
      </c>
      <c r="O520" s="178">
        <f>ROUND(E520*N520,2)</f>
        <v>0</v>
      </c>
      <c r="P520" s="178">
        <v>0</v>
      </c>
      <c r="Q520" s="178">
        <f>ROUND(E520*P520,2)</f>
        <v>0</v>
      </c>
      <c r="R520" s="178"/>
      <c r="S520" s="178" t="s">
        <v>177</v>
      </c>
      <c r="T520" s="179" t="s">
        <v>143</v>
      </c>
      <c r="U520" s="156">
        <v>9.3000000000000013E-2</v>
      </c>
      <c r="V520" s="156">
        <f>ROUND(E520*U520,2)</f>
        <v>0.19</v>
      </c>
      <c r="W520" s="156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133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66">
        <v>183</v>
      </c>
      <c r="B521" s="167" t="s">
        <v>228</v>
      </c>
      <c r="C521" s="182" t="s">
        <v>229</v>
      </c>
      <c r="D521" s="168" t="s">
        <v>203</v>
      </c>
      <c r="E521" s="169">
        <v>0.40567000000000003</v>
      </c>
      <c r="F521" s="170"/>
      <c r="G521" s="171">
        <f>ROUND(E521*F521,2)</f>
        <v>0</v>
      </c>
      <c r="H521" s="170"/>
      <c r="I521" s="171">
        <f>ROUND(E521*H521,2)</f>
        <v>0</v>
      </c>
      <c r="J521" s="170"/>
      <c r="K521" s="171">
        <f>ROUND(E521*J521,2)</f>
        <v>0</v>
      </c>
      <c r="L521" s="171">
        <v>15</v>
      </c>
      <c r="M521" s="171">
        <f>G521*(1+L521/100)</f>
        <v>0</v>
      </c>
      <c r="N521" s="171">
        <v>0</v>
      </c>
      <c r="O521" s="171">
        <f>ROUND(E521*N521,2)</f>
        <v>0</v>
      </c>
      <c r="P521" s="171">
        <v>0</v>
      </c>
      <c r="Q521" s="171">
        <f>ROUND(E521*P521,2)</f>
        <v>0</v>
      </c>
      <c r="R521" s="171" t="s">
        <v>213</v>
      </c>
      <c r="S521" s="171" t="s">
        <v>132</v>
      </c>
      <c r="T521" s="172" t="s">
        <v>132</v>
      </c>
      <c r="U521" s="156">
        <v>2.5750000000000002</v>
      </c>
      <c r="V521" s="156">
        <f>ROUND(E521*U521,2)</f>
        <v>1.04</v>
      </c>
      <c r="W521" s="156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204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3" t="s">
        <v>206</v>
      </c>
      <c r="D522" s="157"/>
      <c r="E522" s="158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140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22.5" outlineLevel="1" x14ac:dyDescent="0.2">
      <c r="A523" s="154"/>
      <c r="B523" s="155"/>
      <c r="C523" s="183" t="s">
        <v>743</v>
      </c>
      <c r="D523" s="157"/>
      <c r="E523" s="158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140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3" t="s">
        <v>744</v>
      </c>
      <c r="D524" s="157"/>
      <c r="E524" s="158">
        <v>0.40567000000000003</v>
      </c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140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33.75" outlineLevel="1" x14ac:dyDescent="0.2">
      <c r="A525" s="166">
        <v>184</v>
      </c>
      <c r="B525" s="167" t="s">
        <v>232</v>
      </c>
      <c r="C525" s="182" t="s">
        <v>233</v>
      </c>
      <c r="D525" s="168" t="s">
        <v>203</v>
      </c>
      <c r="E525" s="169">
        <v>0.40567000000000003</v>
      </c>
      <c r="F525" s="170"/>
      <c r="G525" s="171">
        <f>ROUND(E525*F525,2)</f>
        <v>0</v>
      </c>
      <c r="H525" s="170"/>
      <c r="I525" s="171">
        <f>ROUND(E525*H525,2)</f>
        <v>0</v>
      </c>
      <c r="J525" s="170"/>
      <c r="K525" s="171">
        <f>ROUND(E525*J525,2)</f>
        <v>0</v>
      </c>
      <c r="L525" s="171">
        <v>15</v>
      </c>
      <c r="M525" s="171">
        <f>G525*(1+L525/100)</f>
        <v>0</v>
      </c>
      <c r="N525" s="171">
        <v>0</v>
      </c>
      <c r="O525" s="171">
        <f>ROUND(E525*N525,2)</f>
        <v>0</v>
      </c>
      <c r="P525" s="171">
        <v>0</v>
      </c>
      <c r="Q525" s="171">
        <f>ROUND(E525*P525,2)</f>
        <v>0</v>
      </c>
      <c r="R525" s="171" t="s">
        <v>213</v>
      </c>
      <c r="S525" s="171" t="s">
        <v>132</v>
      </c>
      <c r="T525" s="172" t="s">
        <v>132</v>
      </c>
      <c r="U525" s="156">
        <v>1.3550000000000002</v>
      </c>
      <c r="V525" s="156">
        <f>ROUND(E525*U525,2)</f>
        <v>0.55000000000000004</v>
      </c>
      <c r="W525" s="156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204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3" t="s">
        <v>206</v>
      </c>
      <c r="D526" s="157"/>
      <c r="E526" s="158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140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1" x14ac:dyDescent="0.2">
      <c r="A527" s="154"/>
      <c r="B527" s="155"/>
      <c r="C527" s="183" t="s">
        <v>743</v>
      </c>
      <c r="D527" s="157"/>
      <c r="E527" s="158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140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3" t="s">
        <v>744</v>
      </c>
      <c r="D528" s="157"/>
      <c r="E528" s="158">
        <v>0.40567000000000003</v>
      </c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140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">
      <c r="A529" s="160" t="s">
        <v>126</v>
      </c>
      <c r="B529" s="161" t="s">
        <v>80</v>
      </c>
      <c r="C529" s="181" t="s">
        <v>81</v>
      </c>
      <c r="D529" s="162"/>
      <c r="E529" s="163"/>
      <c r="F529" s="164"/>
      <c r="G529" s="164">
        <f>SUMIF(AG530:AG531,"&lt;&gt;NOR",G530:G531)</f>
        <v>0</v>
      </c>
      <c r="H529" s="164"/>
      <c r="I529" s="164">
        <f>SUM(I530:I531)</f>
        <v>0</v>
      </c>
      <c r="J529" s="164"/>
      <c r="K529" s="164">
        <f>SUM(K530:K531)</f>
        <v>0</v>
      </c>
      <c r="L529" s="164"/>
      <c r="M529" s="164">
        <f>SUM(M530:M531)</f>
        <v>0</v>
      </c>
      <c r="N529" s="164"/>
      <c r="O529" s="164">
        <f>SUM(O530:O531)</f>
        <v>0</v>
      </c>
      <c r="P529" s="164"/>
      <c r="Q529" s="164">
        <f>SUM(Q530:Q531)</f>
        <v>0</v>
      </c>
      <c r="R529" s="164"/>
      <c r="S529" s="164"/>
      <c r="T529" s="165"/>
      <c r="U529" s="159"/>
      <c r="V529" s="159">
        <f>SUM(V530:V531)</f>
        <v>6.3</v>
      </c>
      <c r="W529" s="159"/>
      <c r="AG529" t="s">
        <v>127</v>
      </c>
    </row>
    <row r="530" spans="1:60" outlineLevel="1" x14ac:dyDescent="0.2">
      <c r="A530" s="166">
        <v>185</v>
      </c>
      <c r="B530" s="167" t="s">
        <v>745</v>
      </c>
      <c r="C530" s="182" t="s">
        <v>746</v>
      </c>
      <c r="D530" s="168" t="s">
        <v>747</v>
      </c>
      <c r="E530" s="169">
        <v>75</v>
      </c>
      <c r="F530" s="170"/>
      <c r="G530" s="171">
        <f>ROUND(E530*F530,2)</f>
        <v>0</v>
      </c>
      <c r="H530" s="170"/>
      <c r="I530" s="171">
        <f>ROUND(E530*H530,2)</f>
        <v>0</v>
      </c>
      <c r="J530" s="170"/>
      <c r="K530" s="171">
        <f>ROUND(E530*J530,2)</f>
        <v>0</v>
      </c>
      <c r="L530" s="171">
        <v>15</v>
      </c>
      <c r="M530" s="171">
        <f>G530*(1+L530/100)</f>
        <v>0</v>
      </c>
      <c r="N530" s="171">
        <v>5.0000000000000002E-5</v>
      </c>
      <c r="O530" s="171">
        <f>ROUND(E530*N530,2)</f>
        <v>0</v>
      </c>
      <c r="P530" s="171">
        <v>0</v>
      </c>
      <c r="Q530" s="171">
        <f>ROUND(E530*P530,2)</f>
        <v>0</v>
      </c>
      <c r="R530" s="171" t="s">
        <v>748</v>
      </c>
      <c r="S530" s="171" t="s">
        <v>132</v>
      </c>
      <c r="T530" s="172" t="s">
        <v>143</v>
      </c>
      <c r="U530" s="156">
        <v>8.4000000000000005E-2</v>
      </c>
      <c r="V530" s="156">
        <f>ROUND(E530*U530,2)</f>
        <v>6.3</v>
      </c>
      <c r="W530" s="156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133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58" t="s">
        <v>749</v>
      </c>
      <c r="D531" s="259"/>
      <c r="E531" s="259"/>
      <c r="F531" s="259"/>
      <c r="G531" s="259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137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x14ac:dyDescent="0.2">
      <c r="A532" s="160" t="s">
        <v>126</v>
      </c>
      <c r="B532" s="161" t="s">
        <v>82</v>
      </c>
      <c r="C532" s="181" t="s">
        <v>83</v>
      </c>
      <c r="D532" s="162"/>
      <c r="E532" s="163"/>
      <c r="F532" s="164"/>
      <c r="G532" s="164">
        <f>SUMIF(AG533:AG541,"&lt;&gt;NOR",G533:G541)</f>
        <v>0</v>
      </c>
      <c r="H532" s="164"/>
      <c r="I532" s="164">
        <f>SUM(I533:I541)</f>
        <v>0</v>
      </c>
      <c r="J532" s="164"/>
      <c r="K532" s="164">
        <f>SUM(K533:K541)</f>
        <v>0</v>
      </c>
      <c r="L532" s="164"/>
      <c r="M532" s="164">
        <f>SUM(M533:M541)</f>
        <v>0</v>
      </c>
      <c r="N532" s="164"/>
      <c r="O532" s="164">
        <f>SUM(O533:O541)</f>
        <v>0</v>
      </c>
      <c r="P532" s="164"/>
      <c r="Q532" s="164">
        <f>SUM(Q533:Q541)</f>
        <v>0</v>
      </c>
      <c r="R532" s="164"/>
      <c r="S532" s="164"/>
      <c r="T532" s="165"/>
      <c r="U532" s="159"/>
      <c r="V532" s="159">
        <f>SUM(V533:V541)</f>
        <v>2.34</v>
      </c>
      <c r="W532" s="159"/>
      <c r="AG532" t="s">
        <v>127</v>
      </c>
    </row>
    <row r="533" spans="1:60" outlineLevel="1" x14ac:dyDescent="0.2">
      <c r="A533" s="166">
        <v>186</v>
      </c>
      <c r="B533" s="167" t="s">
        <v>750</v>
      </c>
      <c r="C533" s="182" t="s">
        <v>751</v>
      </c>
      <c r="D533" s="168" t="s">
        <v>130</v>
      </c>
      <c r="E533" s="169">
        <v>46</v>
      </c>
      <c r="F533" s="170"/>
      <c r="G533" s="171">
        <f>ROUND(E533*F533,2)</f>
        <v>0</v>
      </c>
      <c r="H533" s="170"/>
      <c r="I533" s="171">
        <f>ROUND(E533*H533,2)</f>
        <v>0</v>
      </c>
      <c r="J533" s="170"/>
      <c r="K533" s="171">
        <f>ROUND(E533*J533,2)</f>
        <v>0</v>
      </c>
      <c r="L533" s="171">
        <v>15</v>
      </c>
      <c r="M533" s="171">
        <f>G533*(1+L533/100)</f>
        <v>0</v>
      </c>
      <c r="N533" s="171">
        <v>3.0000000000000001E-5</v>
      </c>
      <c r="O533" s="171">
        <f>ROUND(E533*N533,2)</f>
        <v>0</v>
      </c>
      <c r="P533" s="171">
        <v>0</v>
      </c>
      <c r="Q533" s="171">
        <f>ROUND(E533*P533,2)</f>
        <v>0</v>
      </c>
      <c r="R533" s="171" t="s">
        <v>236</v>
      </c>
      <c r="S533" s="171" t="s">
        <v>132</v>
      </c>
      <c r="T533" s="172" t="s">
        <v>132</v>
      </c>
      <c r="U533" s="156">
        <v>2.9000000000000001E-2</v>
      </c>
      <c r="V533" s="156">
        <f>ROUND(E533*U533,2)</f>
        <v>1.33</v>
      </c>
      <c r="W533" s="156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133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256" t="s">
        <v>237</v>
      </c>
      <c r="D534" s="257"/>
      <c r="E534" s="257"/>
      <c r="F534" s="257"/>
      <c r="G534" s="257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135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3" t="s">
        <v>258</v>
      </c>
      <c r="D535" s="157"/>
      <c r="E535" s="158">
        <v>23.5</v>
      </c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140</v>
      </c>
      <c r="AH535" s="147">
        <v>5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3" t="s">
        <v>255</v>
      </c>
      <c r="D536" s="157"/>
      <c r="E536" s="158">
        <v>22.5</v>
      </c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140</v>
      </c>
      <c r="AH536" s="147">
        <v>5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66">
        <v>187</v>
      </c>
      <c r="B537" s="167" t="s">
        <v>752</v>
      </c>
      <c r="C537" s="182" t="s">
        <v>753</v>
      </c>
      <c r="D537" s="168" t="s">
        <v>130</v>
      </c>
      <c r="E537" s="169">
        <v>48.300000000000004</v>
      </c>
      <c r="F537" s="170"/>
      <c r="G537" s="171">
        <f>ROUND(E537*F537,2)</f>
        <v>0</v>
      </c>
      <c r="H537" s="170"/>
      <c r="I537" s="171">
        <f>ROUND(E537*H537,2)</f>
        <v>0</v>
      </c>
      <c r="J537" s="170"/>
      <c r="K537" s="171">
        <f>ROUND(E537*J537,2)</f>
        <v>0</v>
      </c>
      <c r="L537" s="171">
        <v>15</v>
      </c>
      <c r="M537" s="171">
        <f>G537*(1+L537/100)</f>
        <v>0</v>
      </c>
      <c r="N537" s="171">
        <v>4.0000000000000003E-5</v>
      </c>
      <c r="O537" s="171">
        <f>ROUND(E537*N537,2)</f>
        <v>0</v>
      </c>
      <c r="P537" s="171">
        <v>0</v>
      </c>
      <c r="Q537" s="171">
        <f>ROUND(E537*P537,2)</f>
        <v>0</v>
      </c>
      <c r="R537" s="171" t="s">
        <v>236</v>
      </c>
      <c r="S537" s="171" t="s">
        <v>132</v>
      </c>
      <c r="T537" s="172" t="s">
        <v>132</v>
      </c>
      <c r="U537" s="156">
        <v>2.1000000000000001E-2</v>
      </c>
      <c r="V537" s="156">
        <f>ROUND(E537*U537,2)</f>
        <v>1.01</v>
      </c>
      <c r="W537" s="156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133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256" t="s">
        <v>237</v>
      </c>
      <c r="D538" s="257"/>
      <c r="E538" s="257"/>
      <c r="F538" s="257"/>
      <c r="G538" s="257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135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247" t="s">
        <v>606</v>
      </c>
      <c r="D539" s="248"/>
      <c r="E539" s="248"/>
      <c r="F539" s="248"/>
      <c r="G539" s="248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137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3" t="s">
        <v>264</v>
      </c>
      <c r="D540" s="157"/>
      <c r="E540" s="158">
        <v>34.5</v>
      </c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140</v>
      </c>
      <c r="AH540" s="147">
        <v>5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3" t="s">
        <v>261</v>
      </c>
      <c r="D541" s="157"/>
      <c r="E541" s="158">
        <v>13.8</v>
      </c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140</v>
      </c>
      <c r="AH541" s="147">
        <v>5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x14ac:dyDescent="0.2">
      <c r="A542" s="160" t="s">
        <v>126</v>
      </c>
      <c r="B542" s="161" t="s">
        <v>96</v>
      </c>
      <c r="C542" s="181" t="s">
        <v>97</v>
      </c>
      <c r="D542" s="162"/>
      <c r="E542" s="163"/>
      <c r="F542" s="164"/>
      <c r="G542" s="164">
        <f>SUMIF(AG543:AG560,"&lt;&gt;NOR",G543:G560)</f>
        <v>0</v>
      </c>
      <c r="H542" s="164"/>
      <c r="I542" s="164">
        <f>SUM(I543:I560)</f>
        <v>0</v>
      </c>
      <c r="J542" s="164"/>
      <c r="K542" s="164">
        <f>SUM(K543:K560)</f>
        <v>0</v>
      </c>
      <c r="L542" s="164"/>
      <c r="M542" s="164">
        <f>SUM(M543:M560)</f>
        <v>0</v>
      </c>
      <c r="N542" s="164"/>
      <c r="O542" s="164">
        <f>SUM(O543:O560)</f>
        <v>0</v>
      </c>
      <c r="P542" s="164"/>
      <c r="Q542" s="164">
        <f>SUM(Q543:Q560)</f>
        <v>0</v>
      </c>
      <c r="R542" s="164"/>
      <c r="S542" s="164"/>
      <c r="T542" s="165"/>
      <c r="U542" s="159"/>
      <c r="V542" s="159">
        <f>SUM(V543:V560)</f>
        <v>31.66</v>
      </c>
      <c r="W542" s="159"/>
      <c r="AG542" t="s">
        <v>127</v>
      </c>
    </row>
    <row r="543" spans="1:60" outlineLevel="1" x14ac:dyDescent="0.2">
      <c r="A543" s="166">
        <v>188</v>
      </c>
      <c r="B543" s="167" t="s">
        <v>754</v>
      </c>
      <c r="C543" s="182" t="s">
        <v>755</v>
      </c>
      <c r="D543" s="168" t="s">
        <v>203</v>
      </c>
      <c r="E543" s="169">
        <v>27.581940000000003</v>
      </c>
      <c r="F543" s="170"/>
      <c r="G543" s="171">
        <f>ROUND(E543*F543,2)</f>
        <v>0</v>
      </c>
      <c r="H543" s="170"/>
      <c r="I543" s="171">
        <f>ROUND(E543*H543,2)</f>
        <v>0</v>
      </c>
      <c r="J543" s="170"/>
      <c r="K543" s="171">
        <f>ROUND(E543*J543,2)</f>
        <v>0</v>
      </c>
      <c r="L543" s="171">
        <v>15</v>
      </c>
      <c r="M543" s="171">
        <f>G543*(1+L543/100)</f>
        <v>0</v>
      </c>
      <c r="N543" s="171">
        <v>0</v>
      </c>
      <c r="O543" s="171">
        <f>ROUND(E543*N543,2)</f>
        <v>0</v>
      </c>
      <c r="P543" s="171">
        <v>0</v>
      </c>
      <c r="Q543" s="171">
        <f>ROUND(E543*P543,2)</f>
        <v>0</v>
      </c>
      <c r="R543" s="171" t="s">
        <v>756</v>
      </c>
      <c r="S543" s="171" t="s">
        <v>132</v>
      </c>
      <c r="T543" s="172" t="s">
        <v>132</v>
      </c>
      <c r="U543" s="156">
        <v>0.16400000000000001</v>
      </c>
      <c r="V543" s="156">
        <f>ROUND(E543*U543,2)</f>
        <v>4.5199999999999996</v>
      </c>
      <c r="W543" s="156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757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ht="22.5" outlineLevel="1" x14ac:dyDescent="0.2">
      <c r="A544" s="154"/>
      <c r="B544" s="155"/>
      <c r="C544" s="256" t="s">
        <v>758</v>
      </c>
      <c r="D544" s="257"/>
      <c r="E544" s="257"/>
      <c r="F544" s="257"/>
      <c r="G544" s="257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135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88" t="str">
        <f>C544</f>
        <v>se složením a hrubým urovnáním nebo s přeložením na jiný dopravní prostředek kromě lodi, vč. příplatku za každých dalších i započatých 1000 m přes 1000 m,</v>
      </c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3" t="s">
        <v>759</v>
      </c>
      <c r="D545" s="157"/>
      <c r="E545" s="158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140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3" t="s">
        <v>760</v>
      </c>
      <c r="D546" s="157"/>
      <c r="E546" s="158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140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3" t="s">
        <v>761</v>
      </c>
      <c r="D547" s="157"/>
      <c r="E547" s="158">
        <v>27.581940000000003</v>
      </c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140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66">
        <v>189</v>
      </c>
      <c r="B548" s="167" t="s">
        <v>762</v>
      </c>
      <c r="C548" s="182" t="s">
        <v>763</v>
      </c>
      <c r="D548" s="168" t="s">
        <v>203</v>
      </c>
      <c r="E548" s="169">
        <v>27.581940000000003</v>
      </c>
      <c r="F548" s="170"/>
      <c r="G548" s="171">
        <f>ROUND(E548*F548,2)</f>
        <v>0</v>
      </c>
      <c r="H548" s="170"/>
      <c r="I548" s="171">
        <f>ROUND(E548*H548,2)</f>
        <v>0</v>
      </c>
      <c r="J548" s="170"/>
      <c r="K548" s="171">
        <f>ROUND(E548*J548,2)</f>
        <v>0</v>
      </c>
      <c r="L548" s="171">
        <v>15</v>
      </c>
      <c r="M548" s="171">
        <f>G548*(1+L548/100)</f>
        <v>0</v>
      </c>
      <c r="N548" s="171">
        <v>0</v>
      </c>
      <c r="O548" s="171">
        <f>ROUND(E548*N548,2)</f>
        <v>0</v>
      </c>
      <c r="P548" s="171">
        <v>0</v>
      </c>
      <c r="Q548" s="171">
        <f>ROUND(E548*P548,2)</f>
        <v>0</v>
      </c>
      <c r="R548" s="171" t="s">
        <v>244</v>
      </c>
      <c r="S548" s="171" t="s">
        <v>132</v>
      </c>
      <c r="T548" s="172" t="s">
        <v>132</v>
      </c>
      <c r="U548" s="156">
        <v>0.94200000000000006</v>
      </c>
      <c r="V548" s="156">
        <f>ROUND(E548*U548,2)</f>
        <v>25.98</v>
      </c>
      <c r="W548" s="156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757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3" t="s">
        <v>759</v>
      </c>
      <c r="D549" s="157"/>
      <c r="E549" s="158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140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3" t="s">
        <v>760</v>
      </c>
      <c r="D550" s="157"/>
      <c r="E550" s="158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140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3" t="s">
        <v>761</v>
      </c>
      <c r="D551" s="157"/>
      <c r="E551" s="158">
        <v>27.581940000000003</v>
      </c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140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66">
        <v>190</v>
      </c>
      <c r="B552" s="167" t="s">
        <v>764</v>
      </c>
      <c r="C552" s="182" t="s">
        <v>765</v>
      </c>
      <c r="D552" s="168" t="s">
        <v>203</v>
      </c>
      <c r="E552" s="169">
        <v>27.581940000000003</v>
      </c>
      <c r="F552" s="170"/>
      <c r="G552" s="171">
        <f>ROUND(E552*F552,2)</f>
        <v>0</v>
      </c>
      <c r="H552" s="170"/>
      <c r="I552" s="171">
        <f>ROUND(E552*H552,2)</f>
        <v>0</v>
      </c>
      <c r="J552" s="170"/>
      <c r="K552" s="171">
        <f>ROUND(E552*J552,2)</f>
        <v>0</v>
      </c>
      <c r="L552" s="171">
        <v>15</v>
      </c>
      <c r="M552" s="171">
        <f>G552*(1+L552/100)</f>
        <v>0</v>
      </c>
      <c r="N552" s="171">
        <v>0</v>
      </c>
      <c r="O552" s="171">
        <f>ROUND(E552*N552,2)</f>
        <v>0</v>
      </c>
      <c r="P552" s="171">
        <v>0</v>
      </c>
      <c r="Q552" s="171">
        <f>ROUND(E552*P552,2)</f>
        <v>0</v>
      </c>
      <c r="R552" s="171" t="s">
        <v>766</v>
      </c>
      <c r="S552" s="171" t="s">
        <v>132</v>
      </c>
      <c r="T552" s="172" t="s">
        <v>132</v>
      </c>
      <c r="U552" s="156">
        <v>4.2000000000000003E-2</v>
      </c>
      <c r="V552" s="156">
        <f>ROUND(E552*U552,2)</f>
        <v>1.1599999999999999</v>
      </c>
      <c r="W552" s="156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757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256" t="s">
        <v>767</v>
      </c>
      <c r="D553" s="257"/>
      <c r="E553" s="257"/>
      <c r="F553" s="257"/>
      <c r="G553" s="257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135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3" t="s">
        <v>759</v>
      </c>
      <c r="D554" s="157"/>
      <c r="E554" s="158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140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3" t="s">
        <v>760</v>
      </c>
      <c r="D555" s="157"/>
      <c r="E555" s="158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140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83" t="s">
        <v>761</v>
      </c>
      <c r="D556" s="157"/>
      <c r="E556" s="158">
        <v>27.581940000000003</v>
      </c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140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66">
        <v>191</v>
      </c>
      <c r="B557" s="167" t="s">
        <v>768</v>
      </c>
      <c r="C557" s="182" t="s">
        <v>769</v>
      </c>
      <c r="D557" s="168" t="s">
        <v>203</v>
      </c>
      <c r="E557" s="169">
        <v>27.581940000000003</v>
      </c>
      <c r="F557" s="170"/>
      <c r="G557" s="171">
        <f>ROUND(E557*F557,2)</f>
        <v>0</v>
      </c>
      <c r="H557" s="170"/>
      <c r="I557" s="171">
        <f>ROUND(E557*H557,2)</f>
        <v>0</v>
      </c>
      <c r="J557" s="170"/>
      <c r="K557" s="171">
        <f>ROUND(E557*J557,2)</f>
        <v>0</v>
      </c>
      <c r="L557" s="171">
        <v>15</v>
      </c>
      <c r="M557" s="171">
        <f>G557*(1+L557/100)</f>
        <v>0</v>
      </c>
      <c r="N557" s="171">
        <v>0</v>
      </c>
      <c r="O557" s="171">
        <f>ROUND(E557*N557,2)</f>
        <v>0</v>
      </c>
      <c r="P557" s="171">
        <v>0</v>
      </c>
      <c r="Q557" s="171">
        <f>ROUND(E557*P557,2)</f>
        <v>0</v>
      </c>
      <c r="R557" s="171"/>
      <c r="S557" s="171" t="s">
        <v>177</v>
      </c>
      <c r="T557" s="172" t="s">
        <v>132</v>
      </c>
      <c r="U557" s="156">
        <v>0</v>
      </c>
      <c r="V557" s="156">
        <f>ROUND(E557*U557,2)</f>
        <v>0</v>
      </c>
      <c r="W557" s="156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757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3" t="s">
        <v>759</v>
      </c>
      <c r="D558" s="157"/>
      <c r="E558" s="158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140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3" t="s">
        <v>760</v>
      </c>
      <c r="D559" s="157"/>
      <c r="E559" s="158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140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83" t="s">
        <v>761</v>
      </c>
      <c r="D560" s="157"/>
      <c r="E560" s="158">
        <v>27.581940000000003</v>
      </c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140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33" x14ac:dyDescent="0.2">
      <c r="A561" s="5"/>
      <c r="B561" s="6"/>
      <c r="C561" s="185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AE561">
        <v>15</v>
      </c>
      <c r="AF561">
        <v>21</v>
      </c>
    </row>
    <row r="562" spans="1:33" x14ac:dyDescent="0.2">
      <c r="A562" s="150"/>
      <c r="B562" s="151" t="s">
        <v>29</v>
      </c>
      <c r="C562" s="186"/>
      <c r="D562" s="152"/>
      <c r="E562" s="153"/>
      <c r="F562" s="153"/>
      <c r="G562" s="180">
        <f>G8+G13+G47+G71+G213+G234+G323+G373+G430+G529+G532+G542</f>
        <v>0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AE562">
        <f>SUMIF(L7:L560,AE561,G7:G560)</f>
        <v>0</v>
      </c>
      <c r="AF562">
        <f>SUMIF(L7:L560,AF561,G7:G560)</f>
        <v>0</v>
      </c>
      <c r="AG562" t="s">
        <v>239</v>
      </c>
    </row>
    <row r="563" spans="1:33" x14ac:dyDescent="0.2">
      <c r="C563" s="187"/>
      <c r="D563" s="138"/>
      <c r="AG563" t="s">
        <v>240</v>
      </c>
    </row>
    <row r="564" spans="1:33" x14ac:dyDescent="0.2">
      <c r="D564" s="138"/>
    </row>
    <row r="565" spans="1:33" x14ac:dyDescent="0.2">
      <c r="D565" s="138"/>
    </row>
    <row r="566" spans="1:33" x14ac:dyDescent="0.2">
      <c r="D566" s="138"/>
    </row>
    <row r="567" spans="1:33" x14ac:dyDescent="0.2">
      <c r="D567" s="138"/>
    </row>
    <row r="568" spans="1:33" x14ac:dyDescent="0.2">
      <c r="D568" s="138"/>
    </row>
    <row r="569" spans="1:33" x14ac:dyDescent="0.2">
      <c r="D569" s="138"/>
    </row>
    <row r="570" spans="1:33" x14ac:dyDescent="0.2">
      <c r="D570" s="138"/>
    </row>
    <row r="571" spans="1:33" x14ac:dyDescent="0.2">
      <c r="D571" s="138"/>
    </row>
    <row r="572" spans="1:33" x14ac:dyDescent="0.2">
      <c r="D572" s="138"/>
    </row>
    <row r="573" spans="1:33" x14ac:dyDescent="0.2">
      <c r="D573" s="138"/>
    </row>
    <row r="574" spans="1:33" x14ac:dyDescent="0.2">
      <c r="D574" s="138"/>
    </row>
    <row r="575" spans="1:33" x14ac:dyDescent="0.2">
      <c r="D575" s="138"/>
    </row>
    <row r="576" spans="1:33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ZVu2SJPxONMyhQAvfgX79O/LPZw5VETrIjmZe5BgAG+GbGoydDggcmgWONoI0wd/9TYUaoHNhJ9L70mMzF7dYw==" saltValue="vupNOe3jih/4iP4TsYQ5UQ==" spinCount="100000" sheet="1"/>
  <mergeCells count="186">
    <mergeCell ref="C531:G531"/>
    <mergeCell ref="C534:G534"/>
    <mergeCell ref="C538:G538"/>
    <mergeCell ref="C539:G539"/>
    <mergeCell ref="C544:G544"/>
    <mergeCell ref="C553:G553"/>
    <mergeCell ref="C507:G507"/>
    <mergeCell ref="C509:G509"/>
    <mergeCell ref="C511:G511"/>
    <mergeCell ref="C513:G513"/>
    <mergeCell ref="C515:G515"/>
    <mergeCell ref="C518:G518"/>
    <mergeCell ref="C478:G478"/>
    <mergeCell ref="C480:G480"/>
    <mergeCell ref="C494:G494"/>
    <mergeCell ref="C497:G497"/>
    <mergeCell ref="C499:G499"/>
    <mergeCell ref="C503:G503"/>
    <mergeCell ref="C403:G403"/>
    <mergeCell ref="C421:G421"/>
    <mergeCell ref="C451:G451"/>
    <mergeCell ref="C464:G464"/>
    <mergeCell ref="C467:G467"/>
    <mergeCell ref="C476:G476"/>
    <mergeCell ref="C381:G381"/>
    <mergeCell ref="C384:G384"/>
    <mergeCell ref="C387:G387"/>
    <mergeCell ref="C390:G390"/>
    <mergeCell ref="C393:G393"/>
    <mergeCell ref="C396:G396"/>
    <mergeCell ref="C358:G358"/>
    <mergeCell ref="C360:G360"/>
    <mergeCell ref="C362:G362"/>
    <mergeCell ref="C364:G364"/>
    <mergeCell ref="C375:G375"/>
    <mergeCell ref="C378:G378"/>
    <mergeCell ref="C347:G347"/>
    <mergeCell ref="C349:G349"/>
    <mergeCell ref="C351:G351"/>
    <mergeCell ref="C353:G353"/>
    <mergeCell ref="C354:G354"/>
    <mergeCell ref="C356:G356"/>
    <mergeCell ref="C338:G338"/>
    <mergeCell ref="C339:G339"/>
    <mergeCell ref="C341:G341"/>
    <mergeCell ref="C343:G343"/>
    <mergeCell ref="C345:G345"/>
    <mergeCell ref="C346:G346"/>
    <mergeCell ref="C325:G325"/>
    <mergeCell ref="C326:G326"/>
    <mergeCell ref="C328:G328"/>
    <mergeCell ref="C331:G331"/>
    <mergeCell ref="C335:G335"/>
    <mergeCell ref="C336:G336"/>
    <mergeCell ref="C306:G306"/>
    <mergeCell ref="C308:G308"/>
    <mergeCell ref="C310:G310"/>
    <mergeCell ref="C312:G312"/>
    <mergeCell ref="C314:G314"/>
    <mergeCell ref="C319:G319"/>
    <mergeCell ref="C294:G294"/>
    <mergeCell ref="C296:G296"/>
    <mergeCell ref="C297:G297"/>
    <mergeCell ref="C300:G300"/>
    <mergeCell ref="C302:G302"/>
    <mergeCell ref="C304:G304"/>
    <mergeCell ref="C283:G283"/>
    <mergeCell ref="C285:G285"/>
    <mergeCell ref="C287:G287"/>
    <mergeCell ref="C289:G289"/>
    <mergeCell ref="C291:G291"/>
    <mergeCell ref="C293:G293"/>
    <mergeCell ref="C271:G271"/>
    <mergeCell ref="C273:G273"/>
    <mergeCell ref="C275:G275"/>
    <mergeCell ref="C277:G277"/>
    <mergeCell ref="C279:G279"/>
    <mergeCell ref="C281:G281"/>
    <mergeCell ref="C262:G262"/>
    <mergeCell ref="C263:G263"/>
    <mergeCell ref="C265:G265"/>
    <mergeCell ref="C266:G266"/>
    <mergeCell ref="C268:G268"/>
    <mergeCell ref="C269:G269"/>
    <mergeCell ref="C239:G239"/>
    <mergeCell ref="C241:G241"/>
    <mergeCell ref="C243:G243"/>
    <mergeCell ref="C245:G245"/>
    <mergeCell ref="C248:G248"/>
    <mergeCell ref="C250:G250"/>
    <mergeCell ref="C221:G221"/>
    <mergeCell ref="C223:G223"/>
    <mergeCell ref="C225:G225"/>
    <mergeCell ref="C230:G230"/>
    <mergeCell ref="C236:G236"/>
    <mergeCell ref="C237:G237"/>
    <mergeCell ref="C192:G192"/>
    <mergeCell ref="C195:G195"/>
    <mergeCell ref="C199:G199"/>
    <mergeCell ref="C202:G202"/>
    <mergeCell ref="C204:G204"/>
    <mergeCell ref="C209:G209"/>
    <mergeCell ref="C179:G179"/>
    <mergeCell ref="C181:G181"/>
    <mergeCell ref="C183:G183"/>
    <mergeCell ref="C185:G185"/>
    <mergeCell ref="C187:G187"/>
    <mergeCell ref="C189:G189"/>
    <mergeCell ref="C163:G163"/>
    <mergeCell ref="C166:G166"/>
    <mergeCell ref="C171:G171"/>
    <mergeCell ref="C173:G173"/>
    <mergeCell ref="C175:G175"/>
    <mergeCell ref="C177:G177"/>
    <mergeCell ref="C146:G146"/>
    <mergeCell ref="C150:G150"/>
    <mergeCell ref="C151:G151"/>
    <mergeCell ref="C156:G156"/>
    <mergeCell ref="C157:G157"/>
    <mergeCell ref="C162:G162"/>
    <mergeCell ref="C132:G132"/>
    <mergeCell ref="C135:G135"/>
    <mergeCell ref="C137:G137"/>
    <mergeCell ref="C139:G139"/>
    <mergeCell ref="C142:G142"/>
    <mergeCell ref="C144:G144"/>
    <mergeCell ref="C120:G120"/>
    <mergeCell ref="C123:G123"/>
    <mergeCell ref="C124:G124"/>
    <mergeCell ref="C125:G125"/>
    <mergeCell ref="C128:G128"/>
    <mergeCell ref="C129:G129"/>
    <mergeCell ref="C108:G108"/>
    <mergeCell ref="C111:G111"/>
    <mergeCell ref="C112:G112"/>
    <mergeCell ref="C115:G115"/>
    <mergeCell ref="C116:G116"/>
    <mergeCell ref="C119:G119"/>
    <mergeCell ref="C100:G100"/>
    <mergeCell ref="C101:G101"/>
    <mergeCell ref="C104:G104"/>
    <mergeCell ref="C105:G105"/>
    <mergeCell ref="C106:G106"/>
    <mergeCell ref="C107:G107"/>
    <mergeCell ref="C92:G92"/>
    <mergeCell ref="C93:G93"/>
    <mergeCell ref="C94:G94"/>
    <mergeCell ref="C97:G97"/>
    <mergeCell ref="C98:G98"/>
    <mergeCell ref="C99:G99"/>
    <mergeCell ref="C82:G82"/>
    <mergeCell ref="C85:G85"/>
    <mergeCell ref="C86:G86"/>
    <mergeCell ref="C87:G87"/>
    <mergeCell ref="C88:G88"/>
    <mergeCell ref="C91:G91"/>
    <mergeCell ref="C67:G67"/>
    <mergeCell ref="C73:G73"/>
    <mergeCell ref="C74:G74"/>
    <mergeCell ref="C77:G77"/>
    <mergeCell ref="C78:G78"/>
    <mergeCell ref="C81:G81"/>
    <mergeCell ref="C53:G53"/>
    <mergeCell ref="C54:G54"/>
    <mergeCell ref="C55:G55"/>
    <mergeCell ref="C58:G58"/>
    <mergeCell ref="C60:G60"/>
    <mergeCell ref="C62:G62"/>
    <mergeCell ref="C43:G43"/>
    <mergeCell ref="C49:G49"/>
    <mergeCell ref="C50:G50"/>
    <mergeCell ref="C18:G18"/>
    <mergeCell ref="C21:G21"/>
    <mergeCell ref="C24:G24"/>
    <mergeCell ref="C27:G27"/>
    <mergeCell ref="C30:G30"/>
    <mergeCell ref="C32:G32"/>
    <mergeCell ref="A1:G1"/>
    <mergeCell ref="C2:G2"/>
    <mergeCell ref="C3:G3"/>
    <mergeCell ref="C4:G4"/>
    <mergeCell ref="C10:G10"/>
    <mergeCell ref="C15:G15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36E7-2B26-45F4-91D9-285072A045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101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139" t="s">
        <v>7</v>
      </c>
      <c r="B2" s="73" t="s">
        <v>43</v>
      </c>
      <c r="C2" s="250" t="s">
        <v>44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139" t="s">
        <v>8</v>
      </c>
      <c r="B3" s="73" t="s">
        <v>46</v>
      </c>
      <c r="C3" s="250" t="s">
        <v>47</v>
      </c>
      <c r="D3" s="251"/>
      <c r="E3" s="251"/>
      <c r="F3" s="251"/>
      <c r="G3" s="252"/>
      <c r="AC3" s="85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52</v>
      </c>
      <c r="C4" s="253" t="s">
        <v>53</v>
      </c>
      <c r="D4" s="254"/>
      <c r="E4" s="254"/>
      <c r="F4" s="254"/>
      <c r="G4" s="255"/>
      <c r="AG4" t="s">
        <v>105</v>
      </c>
    </row>
    <row r="5" spans="1:60" x14ac:dyDescent="0.2">
      <c r="D5" s="138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126</v>
      </c>
      <c r="B8" s="161" t="s">
        <v>84</v>
      </c>
      <c r="C8" s="181" t="s">
        <v>85</v>
      </c>
      <c r="D8" s="162"/>
      <c r="E8" s="163"/>
      <c r="F8" s="164"/>
      <c r="G8" s="164">
        <f>SUMIF(AG9:AG30,"&lt;&gt;NOR",G9:G30)</f>
        <v>0</v>
      </c>
      <c r="H8" s="164"/>
      <c r="I8" s="164">
        <f>SUM(I9:I30)</f>
        <v>0</v>
      </c>
      <c r="J8" s="164"/>
      <c r="K8" s="164">
        <f>SUM(K9:K30)</f>
        <v>0</v>
      </c>
      <c r="L8" s="164"/>
      <c r="M8" s="164">
        <f>SUM(M9:M30)</f>
        <v>0</v>
      </c>
      <c r="N8" s="164"/>
      <c r="O8" s="164">
        <f>SUM(O9:O30)</f>
        <v>0</v>
      </c>
      <c r="P8" s="164"/>
      <c r="Q8" s="164">
        <f>SUM(Q9:Q30)</f>
        <v>0</v>
      </c>
      <c r="R8" s="164"/>
      <c r="S8" s="164"/>
      <c r="T8" s="165"/>
      <c r="U8" s="159"/>
      <c r="V8" s="159">
        <f>SUM(V9:V30)</f>
        <v>0</v>
      </c>
      <c r="W8" s="159"/>
      <c r="AG8" t="s">
        <v>127</v>
      </c>
    </row>
    <row r="9" spans="1:60" outlineLevel="1" x14ac:dyDescent="0.2">
      <c r="A9" s="173">
        <v>1</v>
      </c>
      <c r="B9" s="174" t="s">
        <v>770</v>
      </c>
      <c r="C9" s="184" t="s">
        <v>771</v>
      </c>
      <c r="D9" s="175" t="s">
        <v>772</v>
      </c>
      <c r="E9" s="176">
        <v>1</v>
      </c>
      <c r="F9" s="177"/>
      <c r="G9" s="178">
        <f t="shared" ref="G9:G30" si="0">ROUND(E9*F9,2)</f>
        <v>0</v>
      </c>
      <c r="H9" s="177"/>
      <c r="I9" s="178">
        <f t="shared" ref="I9:I30" si="1">ROUND(E9*H9,2)</f>
        <v>0</v>
      </c>
      <c r="J9" s="177"/>
      <c r="K9" s="178">
        <f t="shared" ref="K9:K30" si="2">ROUND(E9*J9,2)</f>
        <v>0</v>
      </c>
      <c r="L9" s="178">
        <v>15</v>
      </c>
      <c r="M9" s="178">
        <f t="shared" ref="M9:M30" si="3">G9*(1+L9/100)</f>
        <v>0</v>
      </c>
      <c r="N9" s="178">
        <v>0</v>
      </c>
      <c r="O9" s="178">
        <f t="shared" ref="O9:O30" si="4">ROUND(E9*N9,2)</f>
        <v>0</v>
      </c>
      <c r="P9" s="178">
        <v>0</v>
      </c>
      <c r="Q9" s="178">
        <f t="shared" ref="Q9:Q30" si="5">ROUND(E9*P9,2)</f>
        <v>0</v>
      </c>
      <c r="R9" s="178"/>
      <c r="S9" s="178" t="s">
        <v>177</v>
      </c>
      <c r="T9" s="179" t="s">
        <v>143</v>
      </c>
      <c r="U9" s="156">
        <v>0</v>
      </c>
      <c r="V9" s="156">
        <f t="shared" ref="V9:V30" si="6"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773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774</v>
      </c>
      <c r="C10" s="184" t="s">
        <v>775</v>
      </c>
      <c r="D10" s="175" t="s">
        <v>772</v>
      </c>
      <c r="E10" s="176">
        <v>1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177</v>
      </c>
      <c r="T10" s="179" t="s">
        <v>143</v>
      </c>
      <c r="U10" s="156">
        <v>0</v>
      </c>
      <c r="V10" s="156">
        <f t="shared" si="6"/>
        <v>0</v>
      </c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776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777</v>
      </c>
      <c r="C11" s="184" t="s">
        <v>778</v>
      </c>
      <c r="D11" s="175" t="s">
        <v>772</v>
      </c>
      <c r="E11" s="176">
        <v>3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177</v>
      </c>
      <c r="T11" s="179" t="s">
        <v>143</v>
      </c>
      <c r="U11" s="156">
        <v>0</v>
      </c>
      <c r="V11" s="156">
        <f t="shared" si="6"/>
        <v>0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773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779</v>
      </c>
      <c r="C12" s="184" t="s">
        <v>780</v>
      </c>
      <c r="D12" s="175" t="s">
        <v>772</v>
      </c>
      <c r="E12" s="176">
        <v>3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177</v>
      </c>
      <c r="T12" s="179" t="s">
        <v>143</v>
      </c>
      <c r="U12" s="156">
        <v>0</v>
      </c>
      <c r="V12" s="156">
        <f t="shared" si="6"/>
        <v>0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776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781</v>
      </c>
      <c r="C13" s="184" t="s">
        <v>782</v>
      </c>
      <c r="D13" s="175" t="s">
        <v>772</v>
      </c>
      <c r="E13" s="176">
        <v>2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177</v>
      </c>
      <c r="T13" s="179" t="s">
        <v>143</v>
      </c>
      <c r="U13" s="156">
        <v>0</v>
      </c>
      <c r="V13" s="156">
        <f t="shared" si="6"/>
        <v>0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773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783</v>
      </c>
      <c r="C14" s="184" t="s">
        <v>784</v>
      </c>
      <c r="D14" s="175" t="s">
        <v>772</v>
      </c>
      <c r="E14" s="176">
        <v>2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177</v>
      </c>
      <c r="T14" s="179" t="s">
        <v>143</v>
      </c>
      <c r="U14" s="156">
        <v>0</v>
      </c>
      <c r="V14" s="156">
        <f t="shared" si="6"/>
        <v>0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776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785</v>
      </c>
      <c r="C15" s="184" t="s">
        <v>786</v>
      </c>
      <c r="D15" s="175" t="s">
        <v>772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177</v>
      </c>
      <c r="T15" s="179" t="s">
        <v>143</v>
      </c>
      <c r="U15" s="156">
        <v>0</v>
      </c>
      <c r="V15" s="156">
        <f t="shared" si="6"/>
        <v>0</v>
      </c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773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787</v>
      </c>
      <c r="C16" s="184" t="s">
        <v>788</v>
      </c>
      <c r="D16" s="175" t="s">
        <v>772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/>
      <c r="S16" s="178" t="s">
        <v>177</v>
      </c>
      <c r="T16" s="179" t="s">
        <v>143</v>
      </c>
      <c r="U16" s="156">
        <v>0</v>
      </c>
      <c r="V16" s="156">
        <f t="shared" si="6"/>
        <v>0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776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789</v>
      </c>
      <c r="C17" s="184" t="s">
        <v>790</v>
      </c>
      <c r="D17" s="175" t="s">
        <v>772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177</v>
      </c>
      <c r="T17" s="179" t="s">
        <v>143</v>
      </c>
      <c r="U17" s="156">
        <v>0</v>
      </c>
      <c r="V17" s="156">
        <f t="shared" si="6"/>
        <v>0</v>
      </c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773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791</v>
      </c>
      <c r="C18" s="184" t="s">
        <v>792</v>
      </c>
      <c r="D18" s="175" t="s">
        <v>772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15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177</v>
      </c>
      <c r="T18" s="179" t="s">
        <v>143</v>
      </c>
      <c r="U18" s="156">
        <v>0</v>
      </c>
      <c r="V18" s="156">
        <f t="shared" si="6"/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776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793</v>
      </c>
      <c r="C19" s="184" t="s">
        <v>794</v>
      </c>
      <c r="D19" s="175" t="s">
        <v>772</v>
      </c>
      <c r="E19" s="176">
        <v>3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15</v>
      </c>
      <c r="M19" s="178">
        <f t="shared" si="3"/>
        <v>0</v>
      </c>
      <c r="N19" s="178">
        <v>1.4000000000000002E-3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177</v>
      </c>
      <c r="T19" s="179" t="s">
        <v>143</v>
      </c>
      <c r="U19" s="156">
        <v>0</v>
      </c>
      <c r="V19" s="156">
        <f t="shared" si="6"/>
        <v>0</v>
      </c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773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12</v>
      </c>
      <c r="B20" s="174" t="s">
        <v>795</v>
      </c>
      <c r="C20" s="184" t="s">
        <v>796</v>
      </c>
      <c r="D20" s="175" t="s">
        <v>772</v>
      </c>
      <c r="E20" s="176">
        <v>3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15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177</v>
      </c>
      <c r="T20" s="179" t="s">
        <v>143</v>
      </c>
      <c r="U20" s="156">
        <v>0</v>
      </c>
      <c r="V20" s="156">
        <f t="shared" si="6"/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776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13</v>
      </c>
      <c r="B21" s="174" t="s">
        <v>797</v>
      </c>
      <c r="C21" s="184" t="s">
        <v>798</v>
      </c>
      <c r="D21" s="175" t="s">
        <v>772</v>
      </c>
      <c r="E21" s="176">
        <v>3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15</v>
      </c>
      <c r="M21" s="178">
        <f t="shared" si="3"/>
        <v>0</v>
      </c>
      <c r="N21" s="178">
        <v>2.0000000000000001E-4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177</v>
      </c>
      <c r="T21" s="179" t="s">
        <v>143</v>
      </c>
      <c r="U21" s="156">
        <v>0</v>
      </c>
      <c r="V21" s="156">
        <f t="shared" si="6"/>
        <v>0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773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14</v>
      </c>
      <c r="B22" s="174" t="s">
        <v>799</v>
      </c>
      <c r="C22" s="184" t="s">
        <v>800</v>
      </c>
      <c r="D22" s="175" t="s">
        <v>772</v>
      </c>
      <c r="E22" s="176">
        <v>3</v>
      </c>
      <c r="F22" s="177"/>
      <c r="G22" s="178">
        <f t="shared" si="0"/>
        <v>0</v>
      </c>
      <c r="H22" s="177"/>
      <c r="I22" s="178">
        <f t="shared" si="1"/>
        <v>0</v>
      </c>
      <c r="J22" s="177"/>
      <c r="K22" s="178">
        <f t="shared" si="2"/>
        <v>0</v>
      </c>
      <c r="L22" s="178">
        <v>15</v>
      </c>
      <c r="M22" s="178">
        <f t="shared" si="3"/>
        <v>0</v>
      </c>
      <c r="N22" s="178">
        <v>0</v>
      </c>
      <c r="O22" s="178">
        <f t="shared" si="4"/>
        <v>0</v>
      </c>
      <c r="P22" s="178">
        <v>0</v>
      </c>
      <c r="Q22" s="178">
        <f t="shared" si="5"/>
        <v>0</v>
      </c>
      <c r="R22" s="178"/>
      <c r="S22" s="178" t="s">
        <v>177</v>
      </c>
      <c r="T22" s="179" t="s">
        <v>143</v>
      </c>
      <c r="U22" s="156">
        <v>0</v>
      </c>
      <c r="V22" s="156">
        <f t="shared" si="6"/>
        <v>0</v>
      </c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776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15</v>
      </c>
      <c r="B23" s="174" t="s">
        <v>801</v>
      </c>
      <c r="C23" s="184" t="s">
        <v>802</v>
      </c>
      <c r="D23" s="175" t="s">
        <v>772</v>
      </c>
      <c r="E23" s="176">
        <v>1</v>
      </c>
      <c r="F23" s="177"/>
      <c r="G23" s="178">
        <f t="shared" si="0"/>
        <v>0</v>
      </c>
      <c r="H23" s="177"/>
      <c r="I23" s="178">
        <f t="shared" si="1"/>
        <v>0</v>
      </c>
      <c r="J23" s="177"/>
      <c r="K23" s="178">
        <f t="shared" si="2"/>
        <v>0</v>
      </c>
      <c r="L23" s="178">
        <v>15</v>
      </c>
      <c r="M23" s="178">
        <f t="shared" si="3"/>
        <v>0</v>
      </c>
      <c r="N23" s="178">
        <v>1.4000000000000002E-3</v>
      </c>
      <c r="O23" s="178">
        <f t="shared" si="4"/>
        <v>0</v>
      </c>
      <c r="P23" s="178">
        <v>0</v>
      </c>
      <c r="Q23" s="178">
        <f t="shared" si="5"/>
        <v>0</v>
      </c>
      <c r="R23" s="178"/>
      <c r="S23" s="178" t="s">
        <v>177</v>
      </c>
      <c r="T23" s="179" t="s">
        <v>143</v>
      </c>
      <c r="U23" s="156">
        <v>0</v>
      </c>
      <c r="V23" s="156">
        <f t="shared" si="6"/>
        <v>0</v>
      </c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773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16</v>
      </c>
      <c r="B24" s="174" t="s">
        <v>803</v>
      </c>
      <c r="C24" s="184" t="s">
        <v>804</v>
      </c>
      <c r="D24" s="175" t="s">
        <v>772</v>
      </c>
      <c r="E24" s="176">
        <v>1</v>
      </c>
      <c r="F24" s="177"/>
      <c r="G24" s="178">
        <f t="shared" si="0"/>
        <v>0</v>
      </c>
      <c r="H24" s="177"/>
      <c r="I24" s="178">
        <f t="shared" si="1"/>
        <v>0</v>
      </c>
      <c r="J24" s="177"/>
      <c r="K24" s="178">
        <f t="shared" si="2"/>
        <v>0</v>
      </c>
      <c r="L24" s="178">
        <v>15</v>
      </c>
      <c r="M24" s="178">
        <f t="shared" si="3"/>
        <v>0</v>
      </c>
      <c r="N24" s="178">
        <v>0</v>
      </c>
      <c r="O24" s="178">
        <f t="shared" si="4"/>
        <v>0</v>
      </c>
      <c r="P24" s="178">
        <v>0</v>
      </c>
      <c r="Q24" s="178">
        <f t="shared" si="5"/>
        <v>0</v>
      </c>
      <c r="R24" s="178"/>
      <c r="S24" s="178" t="s">
        <v>177</v>
      </c>
      <c r="T24" s="179" t="s">
        <v>143</v>
      </c>
      <c r="U24" s="156">
        <v>0</v>
      </c>
      <c r="V24" s="156">
        <f t="shared" si="6"/>
        <v>0</v>
      </c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776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17</v>
      </c>
      <c r="B25" s="174" t="s">
        <v>805</v>
      </c>
      <c r="C25" s="184" t="s">
        <v>806</v>
      </c>
      <c r="D25" s="175" t="s">
        <v>772</v>
      </c>
      <c r="E25" s="176">
        <v>1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15</v>
      </c>
      <c r="M25" s="178">
        <f t="shared" si="3"/>
        <v>0</v>
      </c>
      <c r="N25" s="178">
        <v>0</v>
      </c>
      <c r="O25" s="178">
        <f t="shared" si="4"/>
        <v>0</v>
      </c>
      <c r="P25" s="178">
        <v>0</v>
      </c>
      <c r="Q25" s="178">
        <f t="shared" si="5"/>
        <v>0</v>
      </c>
      <c r="R25" s="178"/>
      <c r="S25" s="178" t="s">
        <v>177</v>
      </c>
      <c r="T25" s="179" t="s">
        <v>143</v>
      </c>
      <c r="U25" s="156">
        <v>0</v>
      </c>
      <c r="V25" s="156">
        <f t="shared" si="6"/>
        <v>0</v>
      </c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773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18</v>
      </c>
      <c r="B26" s="174" t="s">
        <v>807</v>
      </c>
      <c r="C26" s="184" t="s">
        <v>808</v>
      </c>
      <c r="D26" s="175" t="s">
        <v>772</v>
      </c>
      <c r="E26" s="176">
        <v>1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15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177</v>
      </c>
      <c r="T26" s="179" t="s">
        <v>143</v>
      </c>
      <c r="U26" s="156">
        <v>0</v>
      </c>
      <c r="V26" s="156">
        <f t="shared" si="6"/>
        <v>0</v>
      </c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776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19</v>
      </c>
      <c r="B27" s="174" t="s">
        <v>809</v>
      </c>
      <c r="C27" s="184" t="s">
        <v>810</v>
      </c>
      <c r="D27" s="175" t="s">
        <v>772</v>
      </c>
      <c r="E27" s="176">
        <v>1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15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177</v>
      </c>
      <c r="T27" s="179" t="s">
        <v>143</v>
      </c>
      <c r="U27" s="156">
        <v>0</v>
      </c>
      <c r="V27" s="156">
        <f t="shared" si="6"/>
        <v>0</v>
      </c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773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20</v>
      </c>
      <c r="B28" s="174" t="s">
        <v>811</v>
      </c>
      <c r="C28" s="184" t="s">
        <v>812</v>
      </c>
      <c r="D28" s="175" t="s">
        <v>772</v>
      </c>
      <c r="E28" s="176">
        <v>1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15</v>
      </c>
      <c r="M28" s="178">
        <f t="shared" si="3"/>
        <v>0</v>
      </c>
      <c r="N28" s="178">
        <v>0</v>
      </c>
      <c r="O28" s="178">
        <f t="shared" si="4"/>
        <v>0</v>
      </c>
      <c r="P28" s="178">
        <v>0</v>
      </c>
      <c r="Q28" s="178">
        <f t="shared" si="5"/>
        <v>0</v>
      </c>
      <c r="R28" s="178"/>
      <c r="S28" s="178" t="s">
        <v>177</v>
      </c>
      <c r="T28" s="179" t="s">
        <v>143</v>
      </c>
      <c r="U28" s="156">
        <v>0</v>
      </c>
      <c r="V28" s="156">
        <f t="shared" si="6"/>
        <v>0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776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21</v>
      </c>
      <c r="B29" s="174" t="s">
        <v>813</v>
      </c>
      <c r="C29" s="184" t="s">
        <v>814</v>
      </c>
      <c r="D29" s="175" t="s">
        <v>772</v>
      </c>
      <c r="E29" s="176">
        <v>1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15</v>
      </c>
      <c r="M29" s="178">
        <f t="shared" si="3"/>
        <v>0</v>
      </c>
      <c r="N29" s="178">
        <v>0</v>
      </c>
      <c r="O29" s="178">
        <f t="shared" si="4"/>
        <v>0</v>
      </c>
      <c r="P29" s="178">
        <v>0</v>
      </c>
      <c r="Q29" s="178">
        <f t="shared" si="5"/>
        <v>0</v>
      </c>
      <c r="R29" s="178"/>
      <c r="S29" s="178" t="s">
        <v>177</v>
      </c>
      <c r="T29" s="179" t="s">
        <v>143</v>
      </c>
      <c r="U29" s="156">
        <v>0</v>
      </c>
      <c r="V29" s="156">
        <f t="shared" si="6"/>
        <v>0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773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22</v>
      </c>
      <c r="B30" s="174" t="s">
        <v>815</v>
      </c>
      <c r="C30" s="184" t="s">
        <v>816</v>
      </c>
      <c r="D30" s="175" t="s">
        <v>772</v>
      </c>
      <c r="E30" s="176">
        <v>1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15</v>
      </c>
      <c r="M30" s="178">
        <f t="shared" si="3"/>
        <v>0</v>
      </c>
      <c r="N30" s="178">
        <v>0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177</v>
      </c>
      <c r="T30" s="179" t="s">
        <v>143</v>
      </c>
      <c r="U30" s="156">
        <v>0</v>
      </c>
      <c r="V30" s="156">
        <f t="shared" si="6"/>
        <v>0</v>
      </c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776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0" t="s">
        <v>126</v>
      </c>
      <c r="B31" s="161" t="s">
        <v>94</v>
      </c>
      <c r="C31" s="181" t="s">
        <v>95</v>
      </c>
      <c r="D31" s="162"/>
      <c r="E31" s="163"/>
      <c r="F31" s="164"/>
      <c r="G31" s="164">
        <f>SUMIF(AG32:AG36,"&lt;&gt;NOR",G32:G36)</f>
        <v>0</v>
      </c>
      <c r="H31" s="164"/>
      <c r="I31" s="164">
        <f>SUM(I32:I36)</f>
        <v>0</v>
      </c>
      <c r="J31" s="164"/>
      <c r="K31" s="164">
        <f>SUM(K32:K36)</f>
        <v>0</v>
      </c>
      <c r="L31" s="164"/>
      <c r="M31" s="164">
        <f>SUM(M32:M36)</f>
        <v>0</v>
      </c>
      <c r="N31" s="164"/>
      <c r="O31" s="164">
        <f>SUM(O32:O36)</f>
        <v>0</v>
      </c>
      <c r="P31" s="164"/>
      <c r="Q31" s="164">
        <f>SUM(Q32:Q36)</f>
        <v>0</v>
      </c>
      <c r="R31" s="164"/>
      <c r="S31" s="164"/>
      <c r="T31" s="165"/>
      <c r="U31" s="159"/>
      <c r="V31" s="159">
        <f>SUM(V32:V36)</f>
        <v>0</v>
      </c>
      <c r="W31" s="159"/>
      <c r="AG31" t="s">
        <v>127</v>
      </c>
    </row>
    <row r="32" spans="1:60" outlineLevel="1" x14ac:dyDescent="0.2">
      <c r="A32" s="173">
        <v>23</v>
      </c>
      <c r="B32" s="174" t="s">
        <v>817</v>
      </c>
      <c r="C32" s="184" t="s">
        <v>818</v>
      </c>
      <c r="D32" s="175" t="s">
        <v>772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177</v>
      </c>
      <c r="T32" s="179" t="s">
        <v>143</v>
      </c>
      <c r="U32" s="156">
        <v>0</v>
      </c>
      <c r="V32" s="156">
        <f>ROUND(E32*U32,2)</f>
        <v>0</v>
      </c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773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24</v>
      </c>
      <c r="B33" s="174" t="s">
        <v>819</v>
      </c>
      <c r="C33" s="184" t="s">
        <v>820</v>
      </c>
      <c r="D33" s="175" t="s">
        <v>772</v>
      </c>
      <c r="E33" s="176">
        <v>3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/>
      <c r="S33" s="178" t="s">
        <v>177</v>
      </c>
      <c r="T33" s="179" t="s">
        <v>143</v>
      </c>
      <c r="U33" s="156">
        <v>0</v>
      </c>
      <c r="V33" s="156">
        <f>ROUND(E33*U33,2)</f>
        <v>0</v>
      </c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773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25</v>
      </c>
      <c r="B34" s="174" t="s">
        <v>821</v>
      </c>
      <c r="C34" s="184" t="s">
        <v>822</v>
      </c>
      <c r="D34" s="175" t="s">
        <v>772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177</v>
      </c>
      <c r="T34" s="179" t="s">
        <v>143</v>
      </c>
      <c r="U34" s="156">
        <v>0</v>
      </c>
      <c r="V34" s="156">
        <f>ROUND(E34*U34,2)</f>
        <v>0</v>
      </c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773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26</v>
      </c>
      <c r="B35" s="174" t="s">
        <v>823</v>
      </c>
      <c r="C35" s="184" t="s">
        <v>824</v>
      </c>
      <c r="D35" s="175" t="s">
        <v>772</v>
      </c>
      <c r="E35" s="176">
        <v>3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15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 t="s">
        <v>177</v>
      </c>
      <c r="T35" s="179" t="s">
        <v>143</v>
      </c>
      <c r="U35" s="156">
        <v>0</v>
      </c>
      <c r="V35" s="156">
        <f>ROUND(E35*U35,2)</f>
        <v>0</v>
      </c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773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27</v>
      </c>
      <c r="B36" s="174" t="s">
        <v>825</v>
      </c>
      <c r="C36" s="184" t="s">
        <v>826</v>
      </c>
      <c r="D36" s="175" t="s">
        <v>772</v>
      </c>
      <c r="E36" s="176">
        <v>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177</v>
      </c>
      <c r="T36" s="179" t="s">
        <v>143</v>
      </c>
      <c r="U36" s="156">
        <v>0</v>
      </c>
      <c r="V36" s="156">
        <f>ROUND(E36*U36,2)</f>
        <v>0</v>
      </c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776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0" t="s">
        <v>126</v>
      </c>
      <c r="B37" s="161" t="s">
        <v>86</v>
      </c>
      <c r="C37" s="181" t="s">
        <v>87</v>
      </c>
      <c r="D37" s="162"/>
      <c r="E37" s="163"/>
      <c r="F37" s="164"/>
      <c r="G37" s="164">
        <f>SUMIF(AG38:AG45,"&lt;&gt;NOR",G38:G45)</f>
        <v>0</v>
      </c>
      <c r="H37" s="164"/>
      <c r="I37" s="164">
        <f>SUM(I38:I45)</f>
        <v>0</v>
      </c>
      <c r="J37" s="164"/>
      <c r="K37" s="164">
        <f>SUM(K38:K45)</f>
        <v>0</v>
      </c>
      <c r="L37" s="164"/>
      <c r="M37" s="164">
        <f>SUM(M38:M45)</f>
        <v>0</v>
      </c>
      <c r="N37" s="164"/>
      <c r="O37" s="164">
        <f>SUM(O38:O45)</f>
        <v>0</v>
      </c>
      <c r="P37" s="164"/>
      <c r="Q37" s="164">
        <f>SUM(Q38:Q45)</f>
        <v>0</v>
      </c>
      <c r="R37" s="164"/>
      <c r="S37" s="164"/>
      <c r="T37" s="165"/>
      <c r="U37" s="159"/>
      <c r="V37" s="159">
        <f>SUM(V38:V45)</f>
        <v>0</v>
      </c>
      <c r="W37" s="159"/>
      <c r="AG37" t="s">
        <v>127</v>
      </c>
    </row>
    <row r="38" spans="1:60" outlineLevel="1" x14ac:dyDescent="0.2">
      <c r="A38" s="173">
        <v>28</v>
      </c>
      <c r="B38" s="174" t="s">
        <v>827</v>
      </c>
      <c r="C38" s="184" t="s">
        <v>828</v>
      </c>
      <c r="D38" s="175" t="s">
        <v>772</v>
      </c>
      <c r="E38" s="176">
        <v>1</v>
      </c>
      <c r="F38" s="177"/>
      <c r="G38" s="178">
        <f t="shared" ref="G38:G45" si="7">ROUND(E38*F38,2)</f>
        <v>0</v>
      </c>
      <c r="H38" s="177"/>
      <c r="I38" s="178">
        <f t="shared" ref="I38:I45" si="8">ROUND(E38*H38,2)</f>
        <v>0</v>
      </c>
      <c r="J38" s="177"/>
      <c r="K38" s="178">
        <f t="shared" ref="K38:K45" si="9">ROUND(E38*J38,2)</f>
        <v>0</v>
      </c>
      <c r="L38" s="178">
        <v>15</v>
      </c>
      <c r="M38" s="178">
        <f t="shared" ref="M38:M45" si="10">G38*(1+L38/100)</f>
        <v>0</v>
      </c>
      <c r="N38" s="178">
        <v>0</v>
      </c>
      <c r="O38" s="178">
        <f t="shared" ref="O38:O45" si="11">ROUND(E38*N38,2)</f>
        <v>0</v>
      </c>
      <c r="P38" s="178">
        <v>0</v>
      </c>
      <c r="Q38" s="178">
        <f t="shared" ref="Q38:Q45" si="12">ROUND(E38*P38,2)</f>
        <v>0</v>
      </c>
      <c r="R38" s="178"/>
      <c r="S38" s="178" t="s">
        <v>177</v>
      </c>
      <c r="T38" s="179" t="s">
        <v>143</v>
      </c>
      <c r="U38" s="156">
        <v>0</v>
      </c>
      <c r="V38" s="156">
        <f t="shared" ref="V38:V45" si="13">ROUND(E38*U38,2)</f>
        <v>0</v>
      </c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773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29</v>
      </c>
      <c r="B39" s="174" t="s">
        <v>829</v>
      </c>
      <c r="C39" s="184" t="s">
        <v>830</v>
      </c>
      <c r="D39" s="175" t="s">
        <v>772</v>
      </c>
      <c r="E39" s="176">
        <v>1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15</v>
      </c>
      <c r="M39" s="178">
        <f t="shared" si="10"/>
        <v>0</v>
      </c>
      <c r="N39" s="178">
        <v>0</v>
      </c>
      <c r="O39" s="178">
        <f t="shared" si="11"/>
        <v>0</v>
      </c>
      <c r="P39" s="178">
        <v>0</v>
      </c>
      <c r="Q39" s="178">
        <f t="shared" si="12"/>
        <v>0</v>
      </c>
      <c r="R39" s="178"/>
      <c r="S39" s="178" t="s">
        <v>177</v>
      </c>
      <c r="T39" s="179" t="s">
        <v>143</v>
      </c>
      <c r="U39" s="156">
        <v>0</v>
      </c>
      <c r="V39" s="156">
        <f t="shared" si="13"/>
        <v>0</v>
      </c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776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30</v>
      </c>
      <c r="B40" s="174" t="s">
        <v>831</v>
      </c>
      <c r="C40" s="184" t="s">
        <v>832</v>
      </c>
      <c r="D40" s="175" t="s">
        <v>772</v>
      </c>
      <c r="E40" s="176">
        <v>1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15</v>
      </c>
      <c r="M40" s="178">
        <f t="shared" si="10"/>
        <v>0</v>
      </c>
      <c r="N40" s="178">
        <v>0</v>
      </c>
      <c r="O40" s="178">
        <f t="shared" si="11"/>
        <v>0</v>
      </c>
      <c r="P40" s="178">
        <v>0</v>
      </c>
      <c r="Q40" s="178">
        <f t="shared" si="12"/>
        <v>0</v>
      </c>
      <c r="R40" s="178"/>
      <c r="S40" s="178" t="s">
        <v>177</v>
      </c>
      <c r="T40" s="179" t="s">
        <v>143</v>
      </c>
      <c r="U40" s="156">
        <v>0</v>
      </c>
      <c r="V40" s="156">
        <f t="shared" si="13"/>
        <v>0</v>
      </c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773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31</v>
      </c>
      <c r="B41" s="174" t="s">
        <v>831</v>
      </c>
      <c r="C41" s="184" t="s">
        <v>833</v>
      </c>
      <c r="D41" s="175" t="s">
        <v>772</v>
      </c>
      <c r="E41" s="176">
        <v>1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15</v>
      </c>
      <c r="M41" s="178">
        <f t="shared" si="10"/>
        <v>0</v>
      </c>
      <c r="N41" s="178">
        <v>0</v>
      </c>
      <c r="O41" s="178">
        <f t="shared" si="11"/>
        <v>0</v>
      </c>
      <c r="P41" s="178">
        <v>0</v>
      </c>
      <c r="Q41" s="178">
        <f t="shared" si="12"/>
        <v>0</v>
      </c>
      <c r="R41" s="178"/>
      <c r="S41" s="178" t="s">
        <v>177</v>
      </c>
      <c r="T41" s="179" t="s">
        <v>143</v>
      </c>
      <c r="U41" s="156">
        <v>0</v>
      </c>
      <c r="V41" s="156">
        <f t="shared" si="13"/>
        <v>0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776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32</v>
      </c>
      <c r="B42" s="174" t="s">
        <v>834</v>
      </c>
      <c r="C42" s="184" t="s">
        <v>835</v>
      </c>
      <c r="D42" s="175" t="s">
        <v>772</v>
      </c>
      <c r="E42" s="176">
        <v>1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15</v>
      </c>
      <c r="M42" s="178">
        <f t="shared" si="10"/>
        <v>0</v>
      </c>
      <c r="N42" s="178">
        <v>0</v>
      </c>
      <c r="O42" s="178">
        <f t="shared" si="11"/>
        <v>0</v>
      </c>
      <c r="P42" s="178">
        <v>0</v>
      </c>
      <c r="Q42" s="178">
        <f t="shared" si="12"/>
        <v>0</v>
      </c>
      <c r="R42" s="178"/>
      <c r="S42" s="178" t="s">
        <v>177</v>
      </c>
      <c r="T42" s="179" t="s">
        <v>143</v>
      </c>
      <c r="U42" s="156">
        <v>0</v>
      </c>
      <c r="V42" s="156">
        <f t="shared" si="13"/>
        <v>0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773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33</v>
      </c>
      <c r="B43" s="174" t="s">
        <v>836</v>
      </c>
      <c r="C43" s="184" t="s">
        <v>837</v>
      </c>
      <c r="D43" s="175" t="s">
        <v>772</v>
      </c>
      <c r="E43" s="176">
        <v>1</v>
      </c>
      <c r="F43" s="177"/>
      <c r="G43" s="178">
        <f t="shared" si="7"/>
        <v>0</v>
      </c>
      <c r="H43" s="177"/>
      <c r="I43" s="178">
        <f t="shared" si="8"/>
        <v>0</v>
      </c>
      <c r="J43" s="177"/>
      <c r="K43" s="178">
        <f t="shared" si="9"/>
        <v>0</v>
      </c>
      <c r="L43" s="178">
        <v>15</v>
      </c>
      <c r="M43" s="178">
        <f t="shared" si="10"/>
        <v>0</v>
      </c>
      <c r="N43" s="178">
        <v>0</v>
      </c>
      <c r="O43" s="178">
        <f t="shared" si="11"/>
        <v>0</v>
      </c>
      <c r="P43" s="178">
        <v>0</v>
      </c>
      <c r="Q43" s="178">
        <f t="shared" si="12"/>
        <v>0</v>
      </c>
      <c r="R43" s="178"/>
      <c r="S43" s="178" t="s">
        <v>177</v>
      </c>
      <c r="T43" s="179" t="s">
        <v>143</v>
      </c>
      <c r="U43" s="156">
        <v>0</v>
      </c>
      <c r="V43" s="156">
        <f t="shared" si="13"/>
        <v>0</v>
      </c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776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838</v>
      </c>
      <c r="C44" s="184" t="s">
        <v>839</v>
      </c>
      <c r="D44" s="175" t="s">
        <v>151</v>
      </c>
      <c r="E44" s="176">
        <v>1</v>
      </c>
      <c r="F44" s="177"/>
      <c r="G44" s="178">
        <f t="shared" si="7"/>
        <v>0</v>
      </c>
      <c r="H44" s="177"/>
      <c r="I44" s="178">
        <f t="shared" si="8"/>
        <v>0</v>
      </c>
      <c r="J44" s="177"/>
      <c r="K44" s="178">
        <f t="shared" si="9"/>
        <v>0</v>
      </c>
      <c r="L44" s="178">
        <v>15</v>
      </c>
      <c r="M44" s="178">
        <f t="shared" si="10"/>
        <v>0</v>
      </c>
      <c r="N44" s="178">
        <v>0</v>
      </c>
      <c r="O44" s="178">
        <f t="shared" si="11"/>
        <v>0</v>
      </c>
      <c r="P44" s="178">
        <v>0</v>
      </c>
      <c r="Q44" s="178">
        <f t="shared" si="12"/>
        <v>0</v>
      </c>
      <c r="R44" s="178"/>
      <c r="S44" s="178" t="s">
        <v>177</v>
      </c>
      <c r="T44" s="179" t="s">
        <v>143</v>
      </c>
      <c r="U44" s="156">
        <v>0</v>
      </c>
      <c r="V44" s="156">
        <f t="shared" si="13"/>
        <v>0</v>
      </c>
      <c r="W44" s="156"/>
      <c r="X44" s="147"/>
      <c r="Y44" s="147"/>
      <c r="Z44" s="147"/>
      <c r="AA44" s="147"/>
      <c r="AB44" s="147"/>
      <c r="AC44" s="147"/>
      <c r="AD44" s="147"/>
      <c r="AE44" s="147"/>
      <c r="AF44" s="147"/>
      <c r="AG44" s="147" t="s">
        <v>773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35</v>
      </c>
      <c r="B45" s="174" t="s">
        <v>838</v>
      </c>
      <c r="C45" s="184" t="s">
        <v>840</v>
      </c>
      <c r="D45" s="175" t="s">
        <v>151</v>
      </c>
      <c r="E45" s="176">
        <v>1</v>
      </c>
      <c r="F45" s="177"/>
      <c r="G45" s="178">
        <f t="shared" si="7"/>
        <v>0</v>
      </c>
      <c r="H45" s="177"/>
      <c r="I45" s="178">
        <f t="shared" si="8"/>
        <v>0</v>
      </c>
      <c r="J45" s="177"/>
      <c r="K45" s="178">
        <f t="shared" si="9"/>
        <v>0</v>
      </c>
      <c r="L45" s="178">
        <v>15</v>
      </c>
      <c r="M45" s="178">
        <f t="shared" si="10"/>
        <v>0</v>
      </c>
      <c r="N45" s="178">
        <v>0</v>
      </c>
      <c r="O45" s="178">
        <f t="shared" si="11"/>
        <v>0</v>
      </c>
      <c r="P45" s="178">
        <v>0</v>
      </c>
      <c r="Q45" s="178">
        <f t="shared" si="12"/>
        <v>0</v>
      </c>
      <c r="R45" s="178"/>
      <c r="S45" s="178" t="s">
        <v>177</v>
      </c>
      <c r="T45" s="179" t="s">
        <v>143</v>
      </c>
      <c r="U45" s="156">
        <v>0</v>
      </c>
      <c r="V45" s="156">
        <f t="shared" si="13"/>
        <v>0</v>
      </c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776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0" t="s">
        <v>126</v>
      </c>
      <c r="B46" s="161" t="s">
        <v>88</v>
      </c>
      <c r="C46" s="181" t="s">
        <v>89</v>
      </c>
      <c r="D46" s="162"/>
      <c r="E46" s="163"/>
      <c r="F46" s="164"/>
      <c r="G46" s="164">
        <f>SUMIF(AG47:AG64,"&lt;&gt;NOR",G47:G64)</f>
        <v>0</v>
      </c>
      <c r="H46" s="164"/>
      <c r="I46" s="164">
        <f>SUM(I47:I64)</f>
        <v>0</v>
      </c>
      <c r="J46" s="164"/>
      <c r="K46" s="164">
        <f>SUM(K47:K64)</f>
        <v>0</v>
      </c>
      <c r="L46" s="164"/>
      <c r="M46" s="164">
        <f>SUM(M47:M64)</f>
        <v>0</v>
      </c>
      <c r="N46" s="164"/>
      <c r="O46" s="164">
        <f>SUM(O47:O64)</f>
        <v>0.13</v>
      </c>
      <c r="P46" s="164"/>
      <c r="Q46" s="164">
        <f>SUM(Q47:Q64)</f>
        <v>0</v>
      </c>
      <c r="R46" s="164"/>
      <c r="S46" s="164"/>
      <c r="T46" s="165"/>
      <c r="U46" s="159"/>
      <c r="V46" s="159">
        <f>SUM(V47:V64)</f>
        <v>0</v>
      </c>
      <c r="W46" s="159"/>
      <c r="AG46" t="s">
        <v>127</v>
      </c>
    </row>
    <row r="47" spans="1:60" outlineLevel="1" x14ac:dyDescent="0.2">
      <c r="A47" s="173">
        <v>36</v>
      </c>
      <c r="B47" s="174" t="s">
        <v>841</v>
      </c>
      <c r="C47" s="184" t="s">
        <v>842</v>
      </c>
      <c r="D47" s="175" t="s">
        <v>130</v>
      </c>
      <c r="E47" s="176">
        <v>280</v>
      </c>
      <c r="F47" s="177"/>
      <c r="G47" s="178">
        <f t="shared" ref="G47:G64" si="14">ROUND(E47*F47,2)</f>
        <v>0</v>
      </c>
      <c r="H47" s="177"/>
      <c r="I47" s="178">
        <f t="shared" ref="I47:I64" si="15">ROUND(E47*H47,2)</f>
        <v>0</v>
      </c>
      <c r="J47" s="177"/>
      <c r="K47" s="178">
        <f t="shared" ref="K47:K64" si="16">ROUND(E47*J47,2)</f>
        <v>0</v>
      </c>
      <c r="L47" s="178">
        <v>15</v>
      </c>
      <c r="M47" s="178">
        <f t="shared" ref="M47:M64" si="17">G47*(1+L47/100)</f>
        <v>0</v>
      </c>
      <c r="N47" s="178">
        <v>4.0000000000000003E-5</v>
      </c>
      <c r="O47" s="178">
        <f t="shared" ref="O47:O64" si="18">ROUND(E47*N47,2)</f>
        <v>0.01</v>
      </c>
      <c r="P47" s="178">
        <v>0</v>
      </c>
      <c r="Q47" s="178">
        <f t="shared" ref="Q47:Q64" si="19">ROUND(E47*P47,2)</f>
        <v>0</v>
      </c>
      <c r="R47" s="178"/>
      <c r="S47" s="178" t="s">
        <v>177</v>
      </c>
      <c r="T47" s="179" t="s">
        <v>143</v>
      </c>
      <c r="U47" s="156">
        <v>0</v>
      </c>
      <c r="V47" s="156">
        <f t="shared" ref="V47:V64" si="20">ROUND(E47*U47,2)</f>
        <v>0</v>
      </c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773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37</v>
      </c>
      <c r="B48" s="174" t="s">
        <v>843</v>
      </c>
      <c r="C48" s="184" t="s">
        <v>844</v>
      </c>
      <c r="D48" s="175" t="s">
        <v>130</v>
      </c>
      <c r="E48" s="176">
        <v>240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15</v>
      </c>
      <c r="M48" s="178">
        <f t="shared" si="17"/>
        <v>0</v>
      </c>
      <c r="N48" s="178">
        <v>7.0000000000000007E-5</v>
      </c>
      <c r="O48" s="178">
        <f t="shared" si="18"/>
        <v>0.02</v>
      </c>
      <c r="P48" s="178">
        <v>0</v>
      </c>
      <c r="Q48" s="178">
        <f t="shared" si="19"/>
        <v>0</v>
      </c>
      <c r="R48" s="178"/>
      <c r="S48" s="178" t="s">
        <v>177</v>
      </c>
      <c r="T48" s="179" t="s">
        <v>143</v>
      </c>
      <c r="U48" s="156">
        <v>0</v>
      </c>
      <c r="V48" s="156">
        <f t="shared" si="20"/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773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38</v>
      </c>
      <c r="B49" s="174" t="s">
        <v>845</v>
      </c>
      <c r="C49" s="184" t="s">
        <v>846</v>
      </c>
      <c r="D49" s="175" t="s">
        <v>130</v>
      </c>
      <c r="E49" s="176">
        <v>140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15</v>
      </c>
      <c r="M49" s="178">
        <f t="shared" si="17"/>
        <v>0</v>
      </c>
      <c r="N49" s="178">
        <v>6.0000000000000002E-5</v>
      </c>
      <c r="O49" s="178">
        <f t="shared" si="18"/>
        <v>0.01</v>
      </c>
      <c r="P49" s="178">
        <v>0</v>
      </c>
      <c r="Q49" s="178">
        <f t="shared" si="19"/>
        <v>0</v>
      </c>
      <c r="R49" s="178"/>
      <c r="S49" s="178" t="s">
        <v>177</v>
      </c>
      <c r="T49" s="179" t="s">
        <v>143</v>
      </c>
      <c r="U49" s="156">
        <v>0</v>
      </c>
      <c r="V49" s="156">
        <f t="shared" si="20"/>
        <v>0</v>
      </c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773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39</v>
      </c>
      <c r="B50" s="174" t="s">
        <v>847</v>
      </c>
      <c r="C50" s="184" t="s">
        <v>848</v>
      </c>
      <c r="D50" s="175" t="s">
        <v>130</v>
      </c>
      <c r="E50" s="176">
        <v>50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15</v>
      </c>
      <c r="M50" s="178">
        <f t="shared" si="17"/>
        <v>0</v>
      </c>
      <c r="N50" s="178">
        <v>6.0000000000000002E-5</v>
      </c>
      <c r="O50" s="178">
        <f t="shared" si="18"/>
        <v>0</v>
      </c>
      <c r="P50" s="178">
        <v>0</v>
      </c>
      <c r="Q50" s="178">
        <f t="shared" si="19"/>
        <v>0</v>
      </c>
      <c r="R50" s="178"/>
      <c r="S50" s="178" t="s">
        <v>177</v>
      </c>
      <c r="T50" s="179" t="s">
        <v>143</v>
      </c>
      <c r="U50" s="156">
        <v>0</v>
      </c>
      <c r="V50" s="156">
        <f t="shared" si="20"/>
        <v>0</v>
      </c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773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40</v>
      </c>
      <c r="B51" s="174" t="s">
        <v>849</v>
      </c>
      <c r="C51" s="184" t="s">
        <v>850</v>
      </c>
      <c r="D51" s="175" t="s">
        <v>130</v>
      </c>
      <c r="E51" s="176">
        <v>180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15</v>
      </c>
      <c r="M51" s="178">
        <f t="shared" si="17"/>
        <v>0</v>
      </c>
      <c r="N51" s="178">
        <v>1.5000000000000001E-4</v>
      </c>
      <c r="O51" s="178">
        <f t="shared" si="18"/>
        <v>0.03</v>
      </c>
      <c r="P51" s="178">
        <v>0</v>
      </c>
      <c r="Q51" s="178">
        <f t="shared" si="19"/>
        <v>0</v>
      </c>
      <c r="R51" s="178"/>
      <c r="S51" s="178" t="s">
        <v>177</v>
      </c>
      <c r="T51" s="179" t="s">
        <v>143</v>
      </c>
      <c r="U51" s="156">
        <v>0</v>
      </c>
      <c r="V51" s="156">
        <f t="shared" si="20"/>
        <v>0</v>
      </c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773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41</v>
      </c>
      <c r="B52" s="174" t="s">
        <v>851</v>
      </c>
      <c r="C52" s="184" t="s">
        <v>852</v>
      </c>
      <c r="D52" s="175" t="s">
        <v>130</v>
      </c>
      <c r="E52" s="176">
        <v>110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15</v>
      </c>
      <c r="M52" s="178">
        <f t="shared" si="17"/>
        <v>0</v>
      </c>
      <c r="N52" s="178">
        <v>3.0000000000000003E-4</v>
      </c>
      <c r="O52" s="178">
        <f t="shared" si="18"/>
        <v>0.03</v>
      </c>
      <c r="P52" s="178">
        <v>0</v>
      </c>
      <c r="Q52" s="178">
        <f t="shared" si="19"/>
        <v>0</v>
      </c>
      <c r="R52" s="178"/>
      <c r="S52" s="178" t="s">
        <v>177</v>
      </c>
      <c r="T52" s="179" t="s">
        <v>143</v>
      </c>
      <c r="U52" s="156">
        <v>0</v>
      </c>
      <c r="V52" s="156">
        <f t="shared" si="20"/>
        <v>0</v>
      </c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773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42</v>
      </c>
      <c r="B53" s="174" t="s">
        <v>853</v>
      </c>
      <c r="C53" s="184" t="s">
        <v>854</v>
      </c>
      <c r="D53" s="175" t="s">
        <v>130</v>
      </c>
      <c r="E53" s="176">
        <v>4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15</v>
      </c>
      <c r="M53" s="178">
        <f t="shared" si="17"/>
        <v>0</v>
      </c>
      <c r="N53" s="178">
        <v>1.3000000000000002E-3</v>
      </c>
      <c r="O53" s="178">
        <f t="shared" si="18"/>
        <v>0.01</v>
      </c>
      <c r="P53" s="178">
        <v>0</v>
      </c>
      <c r="Q53" s="178">
        <f t="shared" si="19"/>
        <v>0</v>
      </c>
      <c r="R53" s="178"/>
      <c r="S53" s="178" t="s">
        <v>177</v>
      </c>
      <c r="T53" s="179" t="s">
        <v>143</v>
      </c>
      <c r="U53" s="156">
        <v>0</v>
      </c>
      <c r="V53" s="156">
        <f t="shared" si="20"/>
        <v>0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773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43</v>
      </c>
      <c r="B54" s="174" t="s">
        <v>855</v>
      </c>
      <c r="C54" s="184" t="s">
        <v>856</v>
      </c>
      <c r="D54" s="175" t="s">
        <v>130</v>
      </c>
      <c r="E54" s="176">
        <v>28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15</v>
      </c>
      <c r="M54" s="178">
        <f t="shared" si="17"/>
        <v>0</v>
      </c>
      <c r="N54" s="178">
        <v>8.9000000000000006E-4</v>
      </c>
      <c r="O54" s="178">
        <f t="shared" si="18"/>
        <v>0.02</v>
      </c>
      <c r="P54" s="178">
        <v>0</v>
      </c>
      <c r="Q54" s="178">
        <f t="shared" si="19"/>
        <v>0</v>
      </c>
      <c r="R54" s="178"/>
      <c r="S54" s="178" t="s">
        <v>177</v>
      </c>
      <c r="T54" s="179" t="s">
        <v>143</v>
      </c>
      <c r="U54" s="156">
        <v>0</v>
      </c>
      <c r="V54" s="156">
        <f t="shared" si="20"/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773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44</v>
      </c>
      <c r="B55" s="174" t="s">
        <v>857</v>
      </c>
      <c r="C55" s="184" t="s">
        <v>858</v>
      </c>
      <c r="D55" s="175" t="s">
        <v>859</v>
      </c>
      <c r="E55" s="176">
        <v>20</v>
      </c>
      <c r="F55" s="177"/>
      <c r="G55" s="178">
        <f t="shared" si="14"/>
        <v>0</v>
      </c>
      <c r="H55" s="177"/>
      <c r="I55" s="178">
        <f t="shared" si="15"/>
        <v>0</v>
      </c>
      <c r="J55" s="177"/>
      <c r="K55" s="178">
        <f t="shared" si="16"/>
        <v>0</v>
      </c>
      <c r="L55" s="178">
        <v>15</v>
      </c>
      <c r="M55" s="178">
        <f t="shared" si="17"/>
        <v>0</v>
      </c>
      <c r="N55" s="178">
        <v>0</v>
      </c>
      <c r="O55" s="178">
        <f t="shared" si="18"/>
        <v>0</v>
      </c>
      <c r="P55" s="178">
        <v>0</v>
      </c>
      <c r="Q55" s="178">
        <f t="shared" si="19"/>
        <v>0</v>
      </c>
      <c r="R55" s="178"/>
      <c r="S55" s="178" t="s">
        <v>177</v>
      </c>
      <c r="T55" s="179" t="s">
        <v>143</v>
      </c>
      <c r="U55" s="156">
        <v>0</v>
      </c>
      <c r="V55" s="156">
        <f t="shared" si="20"/>
        <v>0</v>
      </c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773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45</v>
      </c>
      <c r="B56" s="174" t="s">
        <v>860</v>
      </c>
      <c r="C56" s="184" t="s">
        <v>861</v>
      </c>
      <c r="D56" s="175" t="s">
        <v>859</v>
      </c>
      <c r="E56" s="176">
        <v>115</v>
      </c>
      <c r="F56" s="177"/>
      <c r="G56" s="178">
        <f t="shared" si="14"/>
        <v>0</v>
      </c>
      <c r="H56" s="177"/>
      <c r="I56" s="178">
        <f t="shared" si="15"/>
        <v>0</v>
      </c>
      <c r="J56" s="177"/>
      <c r="K56" s="178">
        <f t="shared" si="16"/>
        <v>0</v>
      </c>
      <c r="L56" s="178">
        <v>15</v>
      </c>
      <c r="M56" s="178">
        <f t="shared" si="17"/>
        <v>0</v>
      </c>
      <c r="N56" s="178">
        <v>0</v>
      </c>
      <c r="O56" s="178">
        <f t="shared" si="18"/>
        <v>0</v>
      </c>
      <c r="P56" s="178">
        <v>0</v>
      </c>
      <c r="Q56" s="178">
        <f t="shared" si="19"/>
        <v>0</v>
      </c>
      <c r="R56" s="178"/>
      <c r="S56" s="178" t="s">
        <v>177</v>
      </c>
      <c r="T56" s="179" t="s">
        <v>143</v>
      </c>
      <c r="U56" s="156">
        <v>0</v>
      </c>
      <c r="V56" s="156">
        <f t="shared" si="20"/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773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46</v>
      </c>
      <c r="B57" s="174" t="s">
        <v>862</v>
      </c>
      <c r="C57" s="184" t="s">
        <v>863</v>
      </c>
      <c r="D57" s="175" t="s">
        <v>859</v>
      </c>
      <c r="E57" s="176">
        <v>16</v>
      </c>
      <c r="F57" s="177"/>
      <c r="G57" s="178">
        <f t="shared" si="14"/>
        <v>0</v>
      </c>
      <c r="H57" s="177"/>
      <c r="I57" s="178">
        <f t="shared" si="15"/>
        <v>0</v>
      </c>
      <c r="J57" s="177"/>
      <c r="K57" s="178">
        <f t="shared" si="16"/>
        <v>0</v>
      </c>
      <c r="L57" s="178">
        <v>15</v>
      </c>
      <c r="M57" s="178">
        <f t="shared" si="17"/>
        <v>0</v>
      </c>
      <c r="N57" s="178">
        <v>0</v>
      </c>
      <c r="O57" s="178">
        <f t="shared" si="18"/>
        <v>0</v>
      </c>
      <c r="P57" s="178">
        <v>0</v>
      </c>
      <c r="Q57" s="178">
        <f t="shared" si="19"/>
        <v>0</v>
      </c>
      <c r="R57" s="178"/>
      <c r="S57" s="178" t="s">
        <v>177</v>
      </c>
      <c r="T57" s="179" t="s">
        <v>143</v>
      </c>
      <c r="U57" s="156">
        <v>0</v>
      </c>
      <c r="V57" s="156">
        <f t="shared" si="20"/>
        <v>0</v>
      </c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773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47</v>
      </c>
      <c r="B58" s="174" t="s">
        <v>864</v>
      </c>
      <c r="C58" s="184" t="s">
        <v>865</v>
      </c>
      <c r="D58" s="175" t="s">
        <v>130</v>
      </c>
      <c r="E58" s="176">
        <v>28</v>
      </c>
      <c r="F58" s="177"/>
      <c r="G58" s="178">
        <f t="shared" si="14"/>
        <v>0</v>
      </c>
      <c r="H58" s="177"/>
      <c r="I58" s="178">
        <f t="shared" si="15"/>
        <v>0</v>
      </c>
      <c r="J58" s="177"/>
      <c r="K58" s="178">
        <f t="shared" si="16"/>
        <v>0</v>
      </c>
      <c r="L58" s="178">
        <v>15</v>
      </c>
      <c r="M58" s="178">
        <f t="shared" si="17"/>
        <v>0</v>
      </c>
      <c r="N58" s="178">
        <v>0</v>
      </c>
      <c r="O58" s="178">
        <f t="shared" si="18"/>
        <v>0</v>
      </c>
      <c r="P58" s="178">
        <v>0</v>
      </c>
      <c r="Q58" s="178">
        <f t="shared" si="19"/>
        <v>0</v>
      </c>
      <c r="R58" s="178"/>
      <c r="S58" s="178" t="s">
        <v>177</v>
      </c>
      <c r="T58" s="179" t="s">
        <v>143</v>
      </c>
      <c r="U58" s="156">
        <v>0</v>
      </c>
      <c r="V58" s="156">
        <f t="shared" si="20"/>
        <v>0</v>
      </c>
      <c r="W58" s="156"/>
      <c r="X58" s="147"/>
      <c r="Y58" s="147"/>
      <c r="Z58" s="147"/>
      <c r="AA58" s="147"/>
      <c r="AB58" s="147"/>
      <c r="AC58" s="147"/>
      <c r="AD58" s="147"/>
      <c r="AE58" s="147"/>
      <c r="AF58" s="147"/>
      <c r="AG58" s="147" t="s">
        <v>776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48</v>
      </c>
      <c r="B59" s="174" t="s">
        <v>866</v>
      </c>
      <c r="C59" s="184" t="s">
        <v>867</v>
      </c>
      <c r="D59" s="175" t="s">
        <v>130</v>
      </c>
      <c r="E59" s="176">
        <v>4</v>
      </c>
      <c r="F59" s="177"/>
      <c r="G59" s="178">
        <f t="shared" si="14"/>
        <v>0</v>
      </c>
      <c r="H59" s="177"/>
      <c r="I59" s="178">
        <f t="shared" si="15"/>
        <v>0</v>
      </c>
      <c r="J59" s="177"/>
      <c r="K59" s="178">
        <f t="shared" si="16"/>
        <v>0</v>
      </c>
      <c r="L59" s="178">
        <v>15</v>
      </c>
      <c r="M59" s="178">
        <f t="shared" si="17"/>
        <v>0</v>
      </c>
      <c r="N59" s="178">
        <v>0</v>
      </c>
      <c r="O59" s="178">
        <f t="shared" si="18"/>
        <v>0</v>
      </c>
      <c r="P59" s="178">
        <v>0</v>
      </c>
      <c r="Q59" s="178">
        <f t="shared" si="19"/>
        <v>0</v>
      </c>
      <c r="R59" s="178"/>
      <c r="S59" s="178" t="s">
        <v>177</v>
      </c>
      <c r="T59" s="179" t="s">
        <v>143</v>
      </c>
      <c r="U59" s="156">
        <v>0</v>
      </c>
      <c r="V59" s="156">
        <f t="shared" si="20"/>
        <v>0</v>
      </c>
      <c r="W59" s="156"/>
      <c r="X59" s="147"/>
      <c r="Y59" s="147"/>
      <c r="Z59" s="147"/>
      <c r="AA59" s="147"/>
      <c r="AB59" s="147"/>
      <c r="AC59" s="147"/>
      <c r="AD59" s="147"/>
      <c r="AE59" s="147"/>
      <c r="AF59" s="147"/>
      <c r="AG59" s="147" t="s">
        <v>776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49</v>
      </c>
      <c r="B60" s="174" t="s">
        <v>868</v>
      </c>
      <c r="C60" s="184" t="s">
        <v>869</v>
      </c>
      <c r="D60" s="175" t="s">
        <v>130</v>
      </c>
      <c r="E60" s="176">
        <v>115</v>
      </c>
      <c r="F60" s="177"/>
      <c r="G60" s="178">
        <f t="shared" si="14"/>
        <v>0</v>
      </c>
      <c r="H60" s="177"/>
      <c r="I60" s="178">
        <f t="shared" si="15"/>
        <v>0</v>
      </c>
      <c r="J60" s="177"/>
      <c r="K60" s="178">
        <f t="shared" si="16"/>
        <v>0</v>
      </c>
      <c r="L60" s="178">
        <v>15</v>
      </c>
      <c r="M60" s="178">
        <f t="shared" si="17"/>
        <v>0</v>
      </c>
      <c r="N60" s="178">
        <v>0</v>
      </c>
      <c r="O60" s="178">
        <f t="shared" si="18"/>
        <v>0</v>
      </c>
      <c r="P60" s="178">
        <v>0</v>
      </c>
      <c r="Q60" s="178">
        <f t="shared" si="19"/>
        <v>0</v>
      </c>
      <c r="R60" s="178"/>
      <c r="S60" s="178" t="s">
        <v>177</v>
      </c>
      <c r="T60" s="179" t="s">
        <v>143</v>
      </c>
      <c r="U60" s="156">
        <v>0</v>
      </c>
      <c r="V60" s="156">
        <f t="shared" si="20"/>
        <v>0</v>
      </c>
      <c r="W60" s="156"/>
      <c r="X60" s="147"/>
      <c r="Y60" s="147"/>
      <c r="Z60" s="147"/>
      <c r="AA60" s="147"/>
      <c r="AB60" s="147"/>
      <c r="AC60" s="147"/>
      <c r="AD60" s="147"/>
      <c r="AE60" s="147"/>
      <c r="AF60" s="147"/>
      <c r="AG60" s="147" t="s">
        <v>776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50</v>
      </c>
      <c r="B61" s="174" t="s">
        <v>870</v>
      </c>
      <c r="C61" s="184" t="s">
        <v>871</v>
      </c>
      <c r="D61" s="175" t="s">
        <v>130</v>
      </c>
      <c r="E61" s="176">
        <v>430</v>
      </c>
      <c r="F61" s="177"/>
      <c r="G61" s="178">
        <f t="shared" si="14"/>
        <v>0</v>
      </c>
      <c r="H61" s="177"/>
      <c r="I61" s="178">
        <f t="shared" si="15"/>
        <v>0</v>
      </c>
      <c r="J61" s="177"/>
      <c r="K61" s="178">
        <f t="shared" si="16"/>
        <v>0</v>
      </c>
      <c r="L61" s="178">
        <v>15</v>
      </c>
      <c r="M61" s="178">
        <f t="shared" si="17"/>
        <v>0</v>
      </c>
      <c r="N61" s="178">
        <v>0</v>
      </c>
      <c r="O61" s="178">
        <f t="shared" si="18"/>
        <v>0</v>
      </c>
      <c r="P61" s="178">
        <v>0</v>
      </c>
      <c r="Q61" s="178">
        <f t="shared" si="19"/>
        <v>0</v>
      </c>
      <c r="R61" s="178"/>
      <c r="S61" s="178" t="s">
        <v>177</v>
      </c>
      <c r="T61" s="179" t="s">
        <v>143</v>
      </c>
      <c r="U61" s="156">
        <v>0</v>
      </c>
      <c r="V61" s="156">
        <f t="shared" si="20"/>
        <v>0</v>
      </c>
      <c r="W61" s="156"/>
      <c r="X61" s="147"/>
      <c r="Y61" s="147"/>
      <c r="Z61" s="147"/>
      <c r="AA61" s="147"/>
      <c r="AB61" s="147"/>
      <c r="AC61" s="147"/>
      <c r="AD61" s="147"/>
      <c r="AE61" s="147"/>
      <c r="AF61" s="147"/>
      <c r="AG61" s="147" t="s">
        <v>776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51</v>
      </c>
      <c r="B62" s="174" t="s">
        <v>872</v>
      </c>
      <c r="C62" s="184" t="s">
        <v>873</v>
      </c>
      <c r="D62" s="175" t="s">
        <v>130</v>
      </c>
      <c r="E62" s="176">
        <v>520</v>
      </c>
      <c r="F62" s="177"/>
      <c r="G62" s="178">
        <f t="shared" si="14"/>
        <v>0</v>
      </c>
      <c r="H62" s="177"/>
      <c r="I62" s="178">
        <f t="shared" si="15"/>
        <v>0</v>
      </c>
      <c r="J62" s="177"/>
      <c r="K62" s="178">
        <f t="shared" si="16"/>
        <v>0</v>
      </c>
      <c r="L62" s="178">
        <v>15</v>
      </c>
      <c r="M62" s="178">
        <f t="shared" si="17"/>
        <v>0</v>
      </c>
      <c r="N62" s="178">
        <v>0</v>
      </c>
      <c r="O62" s="178">
        <f t="shared" si="18"/>
        <v>0</v>
      </c>
      <c r="P62" s="178">
        <v>0</v>
      </c>
      <c r="Q62" s="178">
        <f t="shared" si="19"/>
        <v>0</v>
      </c>
      <c r="R62" s="178"/>
      <c r="S62" s="178" t="s">
        <v>177</v>
      </c>
      <c r="T62" s="179" t="s">
        <v>143</v>
      </c>
      <c r="U62" s="156">
        <v>0</v>
      </c>
      <c r="V62" s="156">
        <f t="shared" si="20"/>
        <v>0</v>
      </c>
      <c r="W62" s="156"/>
      <c r="X62" s="147"/>
      <c r="Y62" s="147"/>
      <c r="Z62" s="147"/>
      <c r="AA62" s="147"/>
      <c r="AB62" s="147"/>
      <c r="AC62" s="147"/>
      <c r="AD62" s="147"/>
      <c r="AE62" s="147"/>
      <c r="AF62" s="147"/>
      <c r="AG62" s="147" t="s">
        <v>776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52</v>
      </c>
      <c r="B63" s="174" t="s">
        <v>874</v>
      </c>
      <c r="C63" s="184" t="s">
        <v>875</v>
      </c>
      <c r="D63" s="175" t="s">
        <v>130</v>
      </c>
      <c r="E63" s="176">
        <v>50</v>
      </c>
      <c r="F63" s="177"/>
      <c r="G63" s="178">
        <f t="shared" si="14"/>
        <v>0</v>
      </c>
      <c r="H63" s="177"/>
      <c r="I63" s="178">
        <f t="shared" si="15"/>
        <v>0</v>
      </c>
      <c r="J63" s="177"/>
      <c r="K63" s="178">
        <f t="shared" si="16"/>
        <v>0</v>
      </c>
      <c r="L63" s="178">
        <v>15</v>
      </c>
      <c r="M63" s="178">
        <f t="shared" si="17"/>
        <v>0</v>
      </c>
      <c r="N63" s="178">
        <v>0</v>
      </c>
      <c r="O63" s="178">
        <f t="shared" si="18"/>
        <v>0</v>
      </c>
      <c r="P63" s="178">
        <v>0</v>
      </c>
      <c r="Q63" s="178">
        <f t="shared" si="19"/>
        <v>0</v>
      </c>
      <c r="R63" s="178"/>
      <c r="S63" s="178" t="s">
        <v>177</v>
      </c>
      <c r="T63" s="179" t="s">
        <v>143</v>
      </c>
      <c r="U63" s="156">
        <v>0</v>
      </c>
      <c r="V63" s="156">
        <f t="shared" si="20"/>
        <v>0</v>
      </c>
      <c r="W63" s="156"/>
      <c r="X63" s="147"/>
      <c r="Y63" s="147"/>
      <c r="Z63" s="147"/>
      <c r="AA63" s="147"/>
      <c r="AB63" s="147"/>
      <c r="AC63" s="147"/>
      <c r="AD63" s="147"/>
      <c r="AE63" s="147"/>
      <c r="AF63" s="147"/>
      <c r="AG63" s="147" t="s">
        <v>776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53</v>
      </c>
      <c r="B64" s="174" t="s">
        <v>876</v>
      </c>
      <c r="C64" s="184" t="s">
        <v>877</v>
      </c>
      <c r="D64" s="175" t="s">
        <v>151</v>
      </c>
      <c r="E64" s="176">
        <v>166</v>
      </c>
      <c r="F64" s="177"/>
      <c r="G64" s="178">
        <f t="shared" si="14"/>
        <v>0</v>
      </c>
      <c r="H64" s="177"/>
      <c r="I64" s="178">
        <f t="shared" si="15"/>
        <v>0</v>
      </c>
      <c r="J64" s="177"/>
      <c r="K64" s="178">
        <f t="shared" si="16"/>
        <v>0</v>
      </c>
      <c r="L64" s="178">
        <v>15</v>
      </c>
      <c r="M64" s="178">
        <f t="shared" si="17"/>
        <v>0</v>
      </c>
      <c r="N64" s="178">
        <v>0</v>
      </c>
      <c r="O64" s="178">
        <f t="shared" si="18"/>
        <v>0</v>
      </c>
      <c r="P64" s="178">
        <v>0</v>
      </c>
      <c r="Q64" s="178">
        <f t="shared" si="19"/>
        <v>0</v>
      </c>
      <c r="R64" s="178"/>
      <c r="S64" s="178" t="s">
        <v>177</v>
      </c>
      <c r="T64" s="179" t="s">
        <v>143</v>
      </c>
      <c r="U64" s="156">
        <v>0</v>
      </c>
      <c r="V64" s="156">
        <f t="shared" si="20"/>
        <v>0</v>
      </c>
      <c r="W64" s="156"/>
      <c r="X64" s="147"/>
      <c r="Y64" s="147"/>
      <c r="Z64" s="147"/>
      <c r="AA64" s="147"/>
      <c r="AB64" s="147"/>
      <c r="AC64" s="147"/>
      <c r="AD64" s="147"/>
      <c r="AE64" s="147"/>
      <c r="AF64" s="147"/>
      <c r="AG64" s="147" t="s">
        <v>776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0" t="s">
        <v>126</v>
      </c>
      <c r="B65" s="161" t="s">
        <v>92</v>
      </c>
      <c r="C65" s="181" t="s">
        <v>93</v>
      </c>
      <c r="D65" s="162"/>
      <c r="E65" s="163"/>
      <c r="F65" s="164"/>
      <c r="G65" s="164">
        <f>SUMIF(AG66:AG67,"&lt;&gt;NOR",G66:G67)</f>
        <v>0</v>
      </c>
      <c r="H65" s="164"/>
      <c r="I65" s="164">
        <f>SUM(I66:I67)</f>
        <v>0</v>
      </c>
      <c r="J65" s="164"/>
      <c r="K65" s="164">
        <f>SUM(K66:K67)</f>
        <v>0</v>
      </c>
      <c r="L65" s="164"/>
      <c r="M65" s="164">
        <f>SUM(M66:M67)</f>
        <v>0</v>
      </c>
      <c r="N65" s="164"/>
      <c r="O65" s="164">
        <f>SUM(O66:O67)</f>
        <v>0</v>
      </c>
      <c r="P65" s="164"/>
      <c r="Q65" s="164">
        <f>SUM(Q66:Q67)</f>
        <v>0</v>
      </c>
      <c r="R65" s="164"/>
      <c r="S65" s="164"/>
      <c r="T65" s="165"/>
      <c r="U65" s="159"/>
      <c r="V65" s="159">
        <f>SUM(V66:V67)</f>
        <v>0</v>
      </c>
      <c r="W65" s="159"/>
      <c r="AG65" t="s">
        <v>127</v>
      </c>
    </row>
    <row r="66" spans="1:60" outlineLevel="1" x14ac:dyDescent="0.2">
      <c r="A66" s="173">
        <v>54</v>
      </c>
      <c r="B66" s="174" t="s">
        <v>878</v>
      </c>
      <c r="C66" s="184" t="s">
        <v>879</v>
      </c>
      <c r="D66" s="175" t="s">
        <v>880</v>
      </c>
      <c r="E66" s="176">
        <v>48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177</v>
      </c>
      <c r="T66" s="179" t="s">
        <v>143</v>
      </c>
      <c r="U66" s="156">
        <v>0</v>
      </c>
      <c r="V66" s="156">
        <f>ROUND(E66*U66,2)</f>
        <v>0</v>
      </c>
      <c r="W66" s="156"/>
      <c r="X66" s="147"/>
      <c r="Y66" s="147"/>
      <c r="Z66" s="147"/>
      <c r="AA66" s="147"/>
      <c r="AB66" s="147"/>
      <c r="AC66" s="147"/>
      <c r="AD66" s="147"/>
      <c r="AE66" s="147"/>
      <c r="AF66" s="147"/>
      <c r="AG66" s="147" t="s">
        <v>776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55</v>
      </c>
      <c r="B67" s="174" t="s">
        <v>881</v>
      </c>
      <c r="C67" s="184" t="s">
        <v>882</v>
      </c>
      <c r="D67" s="175" t="s">
        <v>880</v>
      </c>
      <c r="E67" s="176">
        <v>48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/>
      <c r="S67" s="178" t="s">
        <v>177</v>
      </c>
      <c r="T67" s="179" t="s">
        <v>143</v>
      </c>
      <c r="U67" s="156">
        <v>0</v>
      </c>
      <c r="V67" s="156">
        <f>ROUND(E67*U67,2)</f>
        <v>0</v>
      </c>
      <c r="W67" s="156"/>
      <c r="X67" s="147"/>
      <c r="Y67" s="147"/>
      <c r="Z67" s="147"/>
      <c r="AA67" s="147"/>
      <c r="AB67" s="147"/>
      <c r="AC67" s="147"/>
      <c r="AD67" s="147"/>
      <c r="AE67" s="147"/>
      <c r="AF67" s="147"/>
      <c r="AG67" s="147" t="s">
        <v>776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0" t="s">
        <v>126</v>
      </c>
      <c r="B68" s="161" t="s">
        <v>90</v>
      </c>
      <c r="C68" s="181" t="s">
        <v>91</v>
      </c>
      <c r="D68" s="162"/>
      <c r="E68" s="163"/>
      <c r="F68" s="164"/>
      <c r="G68" s="164">
        <f>SUMIF(AG69:AG100,"&lt;&gt;NOR",G69:G100)</f>
        <v>0</v>
      </c>
      <c r="H68" s="164"/>
      <c r="I68" s="164">
        <f>SUM(I69:I100)</f>
        <v>0</v>
      </c>
      <c r="J68" s="164"/>
      <c r="K68" s="164">
        <f>SUM(K69:K100)</f>
        <v>0</v>
      </c>
      <c r="L68" s="164"/>
      <c r="M68" s="164">
        <f>SUM(M69:M100)</f>
        <v>0</v>
      </c>
      <c r="N68" s="164"/>
      <c r="O68" s="164">
        <f>SUM(O69:O100)</f>
        <v>0</v>
      </c>
      <c r="P68" s="164"/>
      <c r="Q68" s="164">
        <f>SUM(Q69:Q100)</f>
        <v>0</v>
      </c>
      <c r="R68" s="164"/>
      <c r="S68" s="164"/>
      <c r="T68" s="165"/>
      <c r="U68" s="159"/>
      <c r="V68" s="159">
        <f>SUM(V69:V100)</f>
        <v>0</v>
      </c>
      <c r="W68" s="159"/>
      <c r="AG68" t="s">
        <v>127</v>
      </c>
    </row>
    <row r="69" spans="1:60" outlineLevel="1" x14ac:dyDescent="0.2">
      <c r="A69" s="173">
        <v>56</v>
      </c>
      <c r="B69" s="174" t="s">
        <v>883</v>
      </c>
      <c r="C69" s="184" t="s">
        <v>884</v>
      </c>
      <c r="D69" s="175" t="s">
        <v>151</v>
      </c>
      <c r="E69" s="176">
        <v>1</v>
      </c>
      <c r="F69" s="177"/>
      <c r="G69" s="178">
        <f t="shared" ref="G69:G87" si="21">ROUND(E69*F69,2)</f>
        <v>0</v>
      </c>
      <c r="H69" s="177"/>
      <c r="I69" s="178">
        <f t="shared" ref="I69:I87" si="22">ROUND(E69*H69,2)</f>
        <v>0</v>
      </c>
      <c r="J69" s="177"/>
      <c r="K69" s="178">
        <f t="shared" ref="K69:K87" si="23">ROUND(E69*J69,2)</f>
        <v>0</v>
      </c>
      <c r="L69" s="178">
        <v>15</v>
      </c>
      <c r="M69" s="178">
        <f t="shared" ref="M69:M87" si="24">G69*(1+L69/100)</f>
        <v>0</v>
      </c>
      <c r="N69" s="178">
        <v>0</v>
      </c>
      <c r="O69" s="178">
        <f t="shared" ref="O69:O87" si="25">ROUND(E69*N69,2)</f>
        <v>0</v>
      </c>
      <c r="P69" s="178">
        <v>0</v>
      </c>
      <c r="Q69" s="178">
        <f t="shared" ref="Q69:Q87" si="26">ROUND(E69*P69,2)</f>
        <v>0</v>
      </c>
      <c r="R69" s="178"/>
      <c r="S69" s="178" t="s">
        <v>177</v>
      </c>
      <c r="T69" s="179" t="s">
        <v>143</v>
      </c>
      <c r="U69" s="156">
        <v>0</v>
      </c>
      <c r="V69" s="156">
        <f t="shared" ref="V69:V87" si="27">ROUND(E69*U69,2)</f>
        <v>0</v>
      </c>
      <c r="W69" s="156"/>
      <c r="X69" s="147"/>
      <c r="Y69" s="147"/>
      <c r="Z69" s="147"/>
      <c r="AA69" s="147"/>
      <c r="AB69" s="147"/>
      <c r="AC69" s="147"/>
      <c r="AD69" s="147"/>
      <c r="AE69" s="147"/>
      <c r="AF69" s="147"/>
      <c r="AG69" s="147" t="s">
        <v>773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57</v>
      </c>
      <c r="B70" s="174" t="s">
        <v>883</v>
      </c>
      <c r="C70" s="184" t="s">
        <v>885</v>
      </c>
      <c r="D70" s="175" t="s">
        <v>151</v>
      </c>
      <c r="E70" s="176">
        <v>1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15</v>
      </c>
      <c r="M70" s="178">
        <f t="shared" si="24"/>
        <v>0</v>
      </c>
      <c r="N70" s="178">
        <v>0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177</v>
      </c>
      <c r="T70" s="179" t="s">
        <v>143</v>
      </c>
      <c r="U70" s="156">
        <v>0</v>
      </c>
      <c r="V70" s="156">
        <f t="shared" si="27"/>
        <v>0</v>
      </c>
      <c r="W70" s="156"/>
      <c r="X70" s="147"/>
      <c r="Y70" s="147"/>
      <c r="Z70" s="147"/>
      <c r="AA70" s="147"/>
      <c r="AB70" s="147"/>
      <c r="AC70" s="147"/>
      <c r="AD70" s="147"/>
      <c r="AE70" s="147"/>
      <c r="AF70" s="147"/>
      <c r="AG70" s="147" t="s">
        <v>776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58</v>
      </c>
      <c r="B71" s="174" t="s">
        <v>883</v>
      </c>
      <c r="C71" s="184" t="s">
        <v>886</v>
      </c>
      <c r="D71" s="175" t="s">
        <v>151</v>
      </c>
      <c r="E71" s="176">
        <v>12</v>
      </c>
      <c r="F71" s="177"/>
      <c r="G71" s="178">
        <f t="shared" si="21"/>
        <v>0</v>
      </c>
      <c r="H71" s="177"/>
      <c r="I71" s="178">
        <f t="shared" si="22"/>
        <v>0</v>
      </c>
      <c r="J71" s="177"/>
      <c r="K71" s="178">
        <f t="shared" si="23"/>
        <v>0</v>
      </c>
      <c r="L71" s="178">
        <v>15</v>
      </c>
      <c r="M71" s="178">
        <f t="shared" si="24"/>
        <v>0</v>
      </c>
      <c r="N71" s="178">
        <v>0</v>
      </c>
      <c r="O71" s="178">
        <f t="shared" si="25"/>
        <v>0</v>
      </c>
      <c r="P71" s="178">
        <v>0</v>
      </c>
      <c r="Q71" s="178">
        <f t="shared" si="26"/>
        <v>0</v>
      </c>
      <c r="R71" s="178"/>
      <c r="S71" s="178" t="s">
        <v>177</v>
      </c>
      <c r="T71" s="179" t="s">
        <v>143</v>
      </c>
      <c r="U71" s="156">
        <v>0</v>
      </c>
      <c r="V71" s="156">
        <f t="shared" si="27"/>
        <v>0</v>
      </c>
      <c r="W71" s="156"/>
      <c r="X71" s="147"/>
      <c r="Y71" s="147"/>
      <c r="Z71" s="147"/>
      <c r="AA71" s="147"/>
      <c r="AB71" s="147"/>
      <c r="AC71" s="147"/>
      <c r="AD71" s="147"/>
      <c r="AE71" s="147"/>
      <c r="AF71" s="147"/>
      <c r="AG71" s="147" t="s">
        <v>887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59</v>
      </c>
      <c r="B72" s="174" t="s">
        <v>883</v>
      </c>
      <c r="C72" s="184" t="s">
        <v>888</v>
      </c>
      <c r="D72" s="175" t="s">
        <v>151</v>
      </c>
      <c r="E72" s="176">
        <v>12</v>
      </c>
      <c r="F72" s="177"/>
      <c r="G72" s="178">
        <f t="shared" si="21"/>
        <v>0</v>
      </c>
      <c r="H72" s="177"/>
      <c r="I72" s="178">
        <f t="shared" si="22"/>
        <v>0</v>
      </c>
      <c r="J72" s="177"/>
      <c r="K72" s="178">
        <f t="shared" si="23"/>
        <v>0</v>
      </c>
      <c r="L72" s="178">
        <v>15</v>
      </c>
      <c r="M72" s="178">
        <f t="shared" si="24"/>
        <v>0</v>
      </c>
      <c r="N72" s="178">
        <v>0</v>
      </c>
      <c r="O72" s="178">
        <f t="shared" si="25"/>
        <v>0</v>
      </c>
      <c r="P72" s="178">
        <v>0</v>
      </c>
      <c r="Q72" s="178">
        <f t="shared" si="26"/>
        <v>0</v>
      </c>
      <c r="R72" s="178"/>
      <c r="S72" s="178" t="s">
        <v>177</v>
      </c>
      <c r="T72" s="179" t="s">
        <v>143</v>
      </c>
      <c r="U72" s="156">
        <v>0</v>
      </c>
      <c r="V72" s="156">
        <f t="shared" si="27"/>
        <v>0</v>
      </c>
      <c r="W72" s="156"/>
      <c r="X72" s="147"/>
      <c r="Y72" s="147"/>
      <c r="Z72" s="147"/>
      <c r="AA72" s="147"/>
      <c r="AB72" s="147"/>
      <c r="AC72" s="147"/>
      <c r="AD72" s="147"/>
      <c r="AE72" s="147"/>
      <c r="AF72" s="147"/>
      <c r="AG72" s="147" t="s">
        <v>889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60</v>
      </c>
      <c r="B73" s="174" t="s">
        <v>890</v>
      </c>
      <c r="C73" s="184" t="s">
        <v>891</v>
      </c>
      <c r="D73" s="175" t="s">
        <v>151</v>
      </c>
      <c r="E73" s="176">
        <v>4</v>
      </c>
      <c r="F73" s="177"/>
      <c r="G73" s="178">
        <f t="shared" si="21"/>
        <v>0</v>
      </c>
      <c r="H73" s="177"/>
      <c r="I73" s="178">
        <f t="shared" si="22"/>
        <v>0</v>
      </c>
      <c r="J73" s="177"/>
      <c r="K73" s="178">
        <f t="shared" si="23"/>
        <v>0</v>
      </c>
      <c r="L73" s="178">
        <v>15</v>
      </c>
      <c r="M73" s="178">
        <f t="shared" si="24"/>
        <v>0</v>
      </c>
      <c r="N73" s="178">
        <v>0</v>
      </c>
      <c r="O73" s="178">
        <f t="shared" si="25"/>
        <v>0</v>
      </c>
      <c r="P73" s="178">
        <v>0</v>
      </c>
      <c r="Q73" s="178">
        <f t="shared" si="26"/>
        <v>0</v>
      </c>
      <c r="R73" s="178"/>
      <c r="S73" s="178" t="s">
        <v>177</v>
      </c>
      <c r="T73" s="179" t="s">
        <v>143</v>
      </c>
      <c r="U73" s="156">
        <v>0</v>
      </c>
      <c r="V73" s="156">
        <f t="shared" si="27"/>
        <v>0</v>
      </c>
      <c r="W73" s="156"/>
      <c r="X73" s="147"/>
      <c r="Y73" s="147"/>
      <c r="Z73" s="147"/>
      <c r="AA73" s="147"/>
      <c r="AB73" s="147"/>
      <c r="AC73" s="147"/>
      <c r="AD73" s="147"/>
      <c r="AE73" s="147"/>
      <c r="AF73" s="147"/>
      <c r="AG73" s="147" t="s">
        <v>773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61</v>
      </c>
      <c r="B74" s="174" t="s">
        <v>890</v>
      </c>
      <c r="C74" s="184" t="s">
        <v>892</v>
      </c>
      <c r="D74" s="175" t="s">
        <v>151</v>
      </c>
      <c r="E74" s="176">
        <v>12</v>
      </c>
      <c r="F74" s="177"/>
      <c r="G74" s="178">
        <f t="shared" si="21"/>
        <v>0</v>
      </c>
      <c r="H74" s="177"/>
      <c r="I74" s="178">
        <f t="shared" si="22"/>
        <v>0</v>
      </c>
      <c r="J74" s="177"/>
      <c r="K74" s="178">
        <f t="shared" si="23"/>
        <v>0</v>
      </c>
      <c r="L74" s="178">
        <v>15</v>
      </c>
      <c r="M74" s="178">
        <f t="shared" si="24"/>
        <v>0</v>
      </c>
      <c r="N74" s="178">
        <v>0</v>
      </c>
      <c r="O74" s="178">
        <f t="shared" si="25"/>
        <v>0</v>
      </c>
      <c r="P74" s="178">
        <v>0</v>
      </c>
      <c r="Q74" s="178">
        <f t="shared" si="26"/>
        <v>0</v>
      </c>
      <c r="R74" s="178"/>
      <c r="S74" s="178" t="s">
        <v>177</v>
      </c>
      <c r="T74" s="179" t="s">
        <v>143</v>
      </c>
      <c r="U74" s="156">
        <v>0</v>
      </c>
      <c r="V74" s="156">
        <f t="shared" si="27"/>
        <v>0</v>
      </c>
      <c r="W74" s="156"/>
      <c r="X74" s="147"/>
      <c r="Y74" s="147"/>
      <c r="Z74" s="147"/>
      <c r="AA74" s="147"/>
      <c r="AB74" s="147"/>
      <c r="AC74" s="147"/>
      <c r="AD74" s="147"/>
      <c r="AE74" s="147"/>
      <c r="AF74" s="147"/>
      <c r="AG74" s="147" t="s">
        <v>776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62</v>
      </c>
      <c r="B75" s="174" t="s">
        <v>893</v>
      </c>
      <c r="C75" s="184" t="s">
        <v>894</v>
      </c>
      <c r="D75" s="175" t="s">
        <v>151</v>
      </c>
      <c r="E75" s="176">
        <v>6</v>
      </c>
      <c r="F75" s="177"/>
      <c r="G75" s="178">
        <f t="shared" si="21"/>
        <v>0</v>
      </c>
      <c r="H75" s="177"/>
      <c r="I75" s="178">
        <f t="shared" si="22"/>
        <v>0</v>
      </c>
      <c r="J75" s="177"/>
      <c r="K75" s="178">
        <f t="shared" si="23"/>
        <v>0</v>
      </c>
      <c r="L75" s="178">
        <v>15</v>
      </c>
      <c r="M75" s="178">
        <f t="shared" si="24"/>
        <v>0</v>
      </c>
      <c r="N75" s="178">
        <v>0</v>
      </c>
      <c r="O75" s="178">
        <f t="shared" si="25"/>
        <v>0</v>
      </c>
      <c r="P75" s="178">
        <v>0</v>
      </c>
      <c r="Q75" s="178">
        <f t="shared" si="26"/>
        <v>0</v>
      </c>
      <c r="R75" s="178"/>
      <c r="S75" s="178" t="s">
        <v>177</v>
      </c>
      <c r="T75" s="179" t="s">
        <v>143</v>
      </c>
      <c r="U75" s="156">
        <v>0</v>
      </c>
      <c r="V75" s="156">
        <f t="shared" si="27"/>
        <v>0</v>
      </c>
      <c r="W75" s="156"/>
      <c r="X75" s="147"/>
      <c r="Y75" s="147"/>
      <c r="Z75" s="147"/>
      <c r="AA75" s="147"/>
      <c r="AB75" s="147"/>
      <c r="AC75" s="147"/>
      <c r="AD75" s="147"/>
      <c r="AE75" s="147"/>
      <c r="AF75" s="147"/>
      <c r="AG75" s="147" t="s">
        <v>773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63</v>
      </c>
      <c r="B76" s="174" t="s">
        <v>893</v>
      </c>
      <c r="C76" s="184" t="s">
        <v>895</v>
      </c>
      <c r="D76" s="175" t="s">
        <v>151</v>
      </c>
      <c r="E76" s="176">
        <v>12</v>
      </c>
      <c r="F76" s="177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15</v>
      </c>
      <c r="M76" s="178">
        <f t="shared" si="24"/>
        <v>0</v>
      </c>
      <c r="N76" s="178">
        <v>0</v>
      </c>
      <c r="O76" s="178">
        <f t="shared" si="25"/>
        <v>0</v>
      </c>
      <c r="P76" s="178">
        <v>0</v>
      </c>
      <c r="Q76" s="178">
        <f t="shared" si="26"/>
        <v>0</v>
      </c>
      <c r="R76" s="178"/>
      <c r="S76" s="178" t="s">
        <v>177</v>
      </c>
      <c r="T76" s="179" t="s">
        <v>143</v>
      </c>
      <c r="U76" s="156">
        <v>0</v>
      </c>
      <c r="V76" s="156">
        <f t="shared" si="27"/>
        <v>0</v>
      </c>
      <c r="W76" s="156"/>
      <c r="X76" s="147"/>
      <c r="Y76" s="147"/>
      <c r="Z76" s="147"/>
      <c r="AA76" s="147"/>
      <c r="AB76" s="147"/>
      <c r="AC76" s="147"/>
      <c r="AD76" s="147"/>
      <c r="AE76" s="147"/>
      <c r="AF76" s="147"/>
      <c r="AG76" s="147" t="s">
        <v>776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64</v>
      </c>
      <c r="B77" s="174" t="s">
        <v>896</v>
      </c>
      <c r="C77" s="184" t="s">
        <v>897</v>
      </c>
      <c r="D77" s="175" t="s">
        <v>151</v>
      </c>
      <c r="E77" s="176">
        <v>1</v>
      </c>
      <c r="F77" s="177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15</v>
      </c>
      <c r="M77" s="178">
        <f t="shared" si="24"/>
        <v>0</v>
      </c>
      <c r="N77" s="178">
        <v>0</v>
      </c>
      <c r="O77" s="178">
        <f t="shared" si="25"/>
        <v>0</v>
      </c>
      <c r="P77" s="178">
        <v>0</v>
      </c>
      <c r="Q77" s="178">
        <f t="shared" si="26"/>
        <v>0</v>
      </c>
      <c r="R77" s="178"/>
      <c r="S77" s="178" t="s">
        <v>177</v>
      </c>
      <c r="T77" s="179" t="s">
        <v>143</v>
      </c>
      <c r="U77" s="156">
        <v>0</v>
      </c>
      <c r="V77" s="156">
        <f t="shared" si="27"/>
        <v>0</v>
      </c>
      <c r="W77" s="156"/>
      <c r="X77" s="147"/>
      <c r="Y77" s="147"/>
      <c r="Z77" s="147"/>
      <c r="AA77" s="147"/>
      <c r="AB77" s="147"/>
      <c r="AC77" s="147"/>
      <c r="AD77" s="147"/>
      <c r="AE77" s="147"/>
      <c r="AF77" s="147"/>
      <c r="AG77" s="147" t="s">
        <v>773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65</v>
      </c>
      <c r="B78" s="174" t="s">
        <v>896</v>
      </c>
      <c r="C78" s="184" t="s">
        <v>898</v>
      </c>
      <c r="D78" s="175" t="s">
        <v>151</v>
      </c>
      <c r="E78" s="176">
        <v>1</v>
      </c>
      <c r="F78" s="177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15</v>
      </c>
      <c r="M78" s="178">
        <f t="shared" si="24"/>
        <v>0</v>
      </c>
      <c r="N78" s="178">
        <v>0</v>
      </c>
      <c r="O78" s="178">
        <f t="shared" si="25"/>
        <v>0</v>
      </c>
      <c r="P78" s="178">
        <v>0</v>
      </c>
      <c r="Q78" s="178">
        <f t="shared" si="26"/>
        <v>0</v>
      </c>
      <c r="R78" s="178"/>
      <c r="S78" s="178" t="s">
        <v>177</v>
      </c>
      <c r="T78" s="179" t="s">
        <v>143</v>
      </c>
      <c r="U78" s="156">
        <v>0</v>
      </c>
      <c r="V78" s="156">
        <f t="shared" si="27"/>
        <v>0</v>
      </c>
      <c r="W78" s="156"/>
      <c r="X78" s="147"/>
      <c r="Y78" s="147"/>
      <c r="Z78" s="147"/>
      <c r="AA78" s="147"/>
      <c r="AB78" s="147"/>
      <c r="AC78" s="147"/>
      <c r="AD78" s="147"/>
      <c r="AE78" s="147"/>
      <c r="AF78" s="147"/>
      <c r="AG78" s="147" t="s">
        <v>776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66</v>
      </c>
      <c r="B79" s="174" t="s">
        <v>899</v>
      </c>
      <c r="C79" s="184" t="s">
        <v>900</v>
      </c>
      <c r="D79" s="175" t="s">
        <v>151</v>
      </c>
      <c r="E79" s="176">
        <v>1</v>
      </c>
      <c r="F79" s="177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15</v>
      </c>
      <c r="M79" s="178">
        <f t="shared" si="24"/>
        <v>0</v>
      </c>
      <c r="N79" s="178">
        <v>0</v>
      </c>
      <c r="O79" s="178">
        <f t="shared" si="25"/>
        <v>0</v>
      </c>
      <c r="P79" s="178">
        <v>0</v>
      </c>
      <c r="Q79" s="178">
        <f t="shared" si="26"/>
        <v>0</v>
      </c>
      <c r="R79" s="178"/>
      <c r="S79" s="178" t="s">
        <v>177</v>
      </c>
      <c r="T79" s="179" t="s">
        <v>143</v>
      </c>
      <c r="U79" s="156">
        <v>0</v>
      </c>
      <c r="V79" s="156">
        <f t="shared" si="27"/>
        <v>0</v>
      </c>
      <c r="W79" s="156"/>
      <c r="X79" s="147"/>
      <c r="Y79" s="147"/>
      <c r="Z79" s="147"/>
      <c r="AA79" s="147"/>
      <c r="AB79" s="147"/>
      <c r="AC79" s="147"/>
      <c r="AD79" s="147"/>
      <c r="AE79" s="147"/>
      <c r="AF79" s="147"/>
      <c r="AG79" s="147" t="s">
        <v>773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67</v>
      </c>
      <c r="B80" s="174" t="s">
        <v>899</v>
      </c>
      <c r="C80" s="184" t="s">
        <v>901</v>
      </c>
      <c r="D80" s="175" t="s">
        <v>151</v>
      </c>
      <c r="E80" s="176">
        <v>1</v>
      </c>
      <c r="F80" s="177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15</v>
      </c>
      <c r="M80" s="178">
        <f t="shared" si="24"/>
        <v>0</v>
      </c>
      <c r="N80" s="178">
        <v>0</v>
      </c>
      <c r="O80" s="178">
        <f t="shared" si="25"/>
        <v>0</v>
      </c>
      <c r="P80" s="178">
        <v>0</v>
      </c>
      <c r="Q80" s="178">
        <f t="shared" si="26"/>
        <v>0</v>
      </c>
      <c r="R80" s="178"/>
      <c r="S80" s="178" t="s">
        <v>177</v>
      </c>
      <c r="T80" s="179" t="s">
        <v>143</v>
      </c>
      <c r="U80" s="156">
        <v>0</v>
      </c>
      <c r="V80" s="156">
        <f t="shared" si="27"/>
        <v>0</v>
      </c>
      <c r="W80" s="156"/>
      <c r="X80" s="147"/>
      <c r="Y80" s="147"/>
      <c r="Z80" s="147"/>
      <c r="AA80" s="147"/>
      <c r="AB80" s="147"/>
      <c r="AC80" s="147"/>
      <c r="AD80" s="147"/>
      <c r="AE80" s="147"/>
      <c r="AF80" s="147"/>
      <c r="AG80" s="147" t="s">
        <v>776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68</v>
      </c>
      <c r="B81" s="174" t="s">
        <v>902</v>
      </c>
      <c r="C81" s="184" t="s">
        <v>903</v>
      </c>
      <c r="D81" s="175" t="s">
        <v>151</v>
      </c>
      <c r="E81" s="176">
        <v>8</v>
      </c>
      <c r="F81" s="177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15</v>
      </c>
      <c r="M81" s="178">
        <f t="shared" si="24"/>
        <v>0</v>
      </c>
      <c r="N81" s="178">
        <v>0</v>
      </c>
      <c r="O81" s="178">
        <f t="shared" si="25"/>
        <v>0</v>
      </c>
      <c r="P81" s="178">
        <v>0</v>
      </c>
      <c r="Q81" s="178">
        <f t="shared" si="26"/>
        <v>0</v>
      </c>
      <c r="R81" s="178"/>
      <c r="S81" s="178" t="s">
        <v>177</v>
      </c>
      <c r="T81" s="179" t="s">
        <v>143</v>
      </c>
      <c r="U81" s="156">
        <v>0</v>
      </c>
      <c r="V81" s="156">
        <f t="shared" si="27"/>
        <v>0</v>
      </c>
      <c r="W81" s="156"/>
      <c r="X81" s="147"/>
      <c r="Y81" s="147"/>
      <c r="Z81" s="147"/>
      <c r="AA81" s="147"/>
      <c r="AB81" s="147"/>
      <c r="AC81" s="147"/>
      <c r="AD81" s="147"/>
      <c r="AE81" s="147"/>
      <c r="AF81" s="147"/>
      <c r="AG81" s="147" t="s">
        <v>773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69</v>
      </c>
      <c r="B82" s="174" t="s">
        <v>902</v>
      </c>
      <c r="C82" s="184" t="s">
        <v>904</v>
      </c>
      <c r="D82" s="175" t="s">
        <v>151</v>
      </c>
      <c r="E82" s="176">
        <v>8</v>
      </c>
      <c r="F82" s="177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15</v>
      </c>
      <c r="M82" s="178">
        <f t="shared" si="24"/>
        <v>0</v>
      </c>
      <c r="N82" s="178">
        <v>0</v>
      </c>
      <c r="O82" s="178">
        <f t="shared" si="25"/>
        <v>0</v>
      </c>
      <c r="P82" s="178">
        <v>0</v>
      </c>
      <c r="Q82" s="178">
        <f t="shared" si="26"/>
        <v>0</v>
      </c>
      <c r="R82" s="178"/>
      <c r="S82" s="178" t="s">
        <v>177</v>
      </c>
      <c r="T82" s="179" t="s">
        <v>143</v>
      </c>
      <c r="U82" s="156">
        <v>0</v>
      </c>
      <c r="V82" s="156">
        <f t="shared" si="27"/>
        <v>0</v>
      </c>
      <c r="W82" s="156"/>
      <c r="X82" s="147"/>
      <c r="Y82" s="147"/>
      <c r="Z82" s="147"/>
      <c r="AA82" s="147"/>
      <c r="AB82" s="147"/>
      <c r="AC82" s="147"/>
      <c r="AD82" s="147"/>
      <c r="AE82" s="147"/>
      <c r="AF82" s="147"/>
      <c r="AG82" s="147" t="s">
        <v>776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70</v>
      </c>
      <c r="B83" s="174" t="s">
        <v>905</v>
      </c>
      <c r="C83" s="184" t="s">
        <v>906</v>
      </c>
      <c r="D83" s="175" t="s">
        <v>151</v>
      </c>
      <c r="E83" s="176">
        <v>1</v>
      </c>
      <c r="F83" s="177"/>
      <c r="G83" s="178">
        <f t="shared" si="21"/>
        <v>0</v>
      </c>
      <c r="H83" s="177"/>
      <c r="I83" s="178">
        <f t="shared" si="22"/>
        <v>0</v>
      </c>
      <c r="J83" s="177"/>
      <c r="K83" s="178">
        <f t="shared" si="23"/>
        <v>0</v>
      </c>
      <c r="L83" s="178">
        <v>15</v>
      </c>
      <c r="M83" s="178">
        <f t="shared" si="24"/>
        <v>0</v>
      </c>
      <c r="N83" s="178">
        <v>0</v>
      </c>
      <c r="O83" s="178">
        <f t="shared" si="25"/>
        <v>0</v>
      </c>
      <c r="P83" s="178">
        <v>0</v>
      </c>
      <c r="Q83" s="178">
        <f t="shared" si="26"/>
        <v>0</v>
      </c>
      <c r="R83" s="178"/>
      <c r="S83" s="178" t="s">
        <v>177</v>
      </c>
      <c r="T83" s="179" t="s">
        <v>143</v>
      </c>
      <c r="U83" s="156">
        <v>0</v>
      </c>
      <c r="V83" s="156">
        <f t="shared" si="27"/>
        <v>0</v>
      </c>
      <c r="W83" s="156"/>
      <c r="X83" s="147"/>
      <c r="Y83" s="147"/>
      <c r="Z83" s="147"/>
      <c r="AA83" s="147"/>
      <c r="AB83" s="147"/>
      <c r="AC83" s="147"/>
      <c r="AD83" s="147"/>
      <c r="AE83" s="147"/>
      <c r="AF83" s="147"/>
      <c r="AG83" s="147" t="s">
        <v>773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71</v>
      </c>
      <c r="B84" s="174" t="s">
        <v>905</v>
      </c>
      <c r="C84" s="184" t="s">
        <v>907</v>
      </c>
      <c r="D84" s="175" t="s">
        <v>151</v>
      </c>
      <c r="E84" s="176">
        <v>1</v>
      </c>
      <c r="F84" s="177"/>
      <c r="G84" s="178">
        <f t="shared" si="21"/>
        <v>0</v>
      </c>
      <c r="H84" s="177"/>
      <c r="I84" s="178">
        <f t="shared" si="22"/>
        <v>0</v>
      </c>
      <c r="J84" s="177"/>
      <c r="K84" s="178">
        <f t="shared" si="23"/>
        <v>0</v>
      </c>
      <c r="L84" s="178">
        <v>15</v>
      </c>
      <c r="M84" s="178">
        <f t="shared" si="24"/>
        <v>0</v>
      </c>
      <c r="N84" s="178">
        <v>0</v>
      </c>
      <c r="O84" s="178">
        <f t="shared" si="25"/>
        <v>0</v>
      </c>
      <c r="P84" s="178">
        <v>0</v>
      </c>
      <c r="Q84" s="178">
        <f t="shared" si="26"/>
        <v>0</v>
      </c>
      <c r="R84" s="178"/>
      <c r="S84" s="178" t="s">
        <v>177</v>
      </c>
      <c r="T84" s="179" t="s">
        <v>143</v>
      </c>
      <c r="U84" s="156">
        <v>0</v>
      </c>
      <c r="V84" s="156">
        <f t="shared" si="27"/>
        <v>0</v>
      </c>
      <c r="W84" s="156"/>
      <c r="X84" s="147"/>
      <c r="Y84" s="147"/>
      <c r="Z84" s="147"/>
      <c r="AA84" s="147"/>
      <c r="AB84" s="147"/>
      <c r="AC84" s="147"/>
      <c r="AD84" s="147"/>
      <c r="AE84" s="147"/>
      <c r="AF84" s="147"/>
      <c r="AG84" s="147" t="s">
        <v>776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72</v>
      </c>
      <c r="B85" s="174" t="s">
        <v>908</v>
      </c>
      <c r="C85" s="184" t="s">
        <v>909</v>
      </c>
      <c r="D85" s="175" t="s">
        <v>151</v>
      </c>
      <c r="E85" s="176">
        <v>1</v>
      </c>
      <c r="F85" s="177"/>
      <c r="G85" s="178">
        <f t="shared" si="21"/>
        <v>0</v>
      </c>
      <c r="H85" s="177"/>
      <c r="I85" s="178">
        <f t="shared" si="22"/>
        <v>0</v>
      </c>
      <c r="J85" s="177"/>
      <c r="K85" s="178">
        <f t="shared" si="23"/>
        <v>0</v>
      </c>
      <c r="L85" s="178">
        <v>15</v>
      </c>
      <c r="M85" s="178">
        <f t="shared" si="24"/>
        <v>0</v>
      </c>
      <c r="N85" s="178">
        <v>0</v>
      </c>
      <c r="O85" s="178">
        <f t="shared" si="25"/>
        <v>0</v>
      </c>
      <c r="P85" s="178">
        <v>0</v>
      </c>
      <c r="Q85" s="178">
        <f t="shared" si="26"/>
        <v>0</v>
      </c>
      <c r="R85" s="178"/>
      <c r="S85" s="178" t="s">
        <v>177</v>
      </c>
      <c r="T85" s="179" t="s">
        <v>143</v>
      </c>
      <c r="U85" s="156">
        <v>0</v>
      </c>
      <c r="V85" s="156">
        <f t="shared" si="27"/>
        <v>0</v>
      </c>
      <c r="W85" s="156"/>
      <c r="X85" s="147"/>
      <c r="Y85" s="147"/>
      <c r="Z85" s="147"/>
      <c r="AA85" s="147"/>
      <c r="AB85" s="147"/>
      <c r="AC85" s="147"/>
      <c r="AD85" s="147"/>
      <c r="AE85" s="147"/>
      <c r="AF85" s="147"/>
      <c r="AG85" s="147" t="s">
        <v>773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73</v>
      </c>
      <c r="B86" s="174" t="s">
        <v>908</v>
      </c>
      <c r="C86" s="184" t="s">
        <v>910</v>
      </c>
      <c r="D86" s="175" t="s">
        <v>151</v>
      </c>
      <c r="E86" s="176">
        <v>1</v>
      </c>
      <c r="F86" s="177"/>
      <c r="G86" s="178">
        <f t="shared" si="21"/>
        <v>0</v>
      </c>
      <c r="H86" s="177"/>
      <c r="I86" s="178">
        <f t="shared" si="22"/>
        <v>0</v>
      </c>
      <c r="J86" s="177"/>
      <c r="K86" s="178">
        <f t="shared" si="23"/>
        <v>0</v>
      </c>
      <c r="L86" s="178">
        <v>15</v>
      </c>
      <c r="M86" s="178">
        <f t="shared" si="24"/>
        <v>0</v>
      </c>
      <c r="N86" s="178">
        <v>0</v>
      </c>
      <c r="O86" s="178">
        <f t="shared" si="25"/>
        <v>0</v>
      </c>
      <c r="P86" s="178">
        <v>0</v>
      </c>
      <c r="Q86" s="178">
        <f t="shared" si="26"/>
        <v>0</v>
      </c>
      <c r="R86" s="178"/>
      <c r="S86" s="178" t="s">
        <v>177</v>
      </c>
      <c r="T86" s="179" t="s">
        <v>143</v>
      </c>
      <c r="U86" s="156">
        <v>0</v>
      </c>
      <c r="V86" s="156">
        <f t="shared" si="27"/>
        <v>0</v>
      </c>
      <c r="W86" s="156"/>
      <c r="X86" s="147"/>
      <c r="Y86" s="147"/>
      <c r="Z86" s="147"/>
      <c r="AA86" s="147"/>
      <c r="AB86" s="147"/>
      <c r="AC86" s="147"/>
      <c r="AD86" s="147"/>
      <c r="AE86" s="147"/>
      <c r="AF86" s="147"/>
      <c r="AG86" s="147" t="s">
        <v>776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74</v>
      </c>
      <c r="B87" s="167" t="s">
        <v>908</v>
      </c>
      <c r="C87" s="182" t="s">
        <v>911</v>
      </c>
      <c r="D87" s="168" t="s">
        <v>859</v>
      </c>
      <c r="E87" s="169">
        <v>1</v>
      </c>
      <c r="F87" s="170"/>
      <c r="G87" s="171">
        <f t="shared" si="21"/>
        <v>0</v>
      </c>
      <c r="H87" s="170"/>
      <c r="I87" s="171">
        <f t="shared" si="22"/>
        <v>0</v>
      </c>
      <c r="J87" s="170"/>
      <c r="K87" s="171">
        <f t="shared" si="23"/>
        <v>0</v>
      </c>
      <c r="L87" s="171">
        <v>15</v>
      </c>
      <c r="M87" s="171">
        <f t="shared" si="24"/>
        <v>0</v>
      </c>
      <c r="N87" s="171">
        <v>0</v>
      </c>
      <c r="O87" s="171">
        <f t="shared" si="25"/>
        <v>0</v>
      </c>
      <c r="P87" s="171">
        <v>0</v>
      </c>
      <c r="Q87" s="171">
        <f t="shared" si="26"/>
        <v>0</v>
      </c>
      <c r="R87" s="171"/>
      <c r="S87" s="171" t="s">
        <v>177</v>
      </c>
      <c r="T87" s="172" t="s">
        <v>143</v>
      </c>
      <c r="U87" s="156">
        <v>0</v>
      </c>
      <c r="V87" s="156">
        <f t="shared" si="27"/>
        <v>0</v>
      </c>
      <c r="W87" s="156"/>
      <c r="X87" s="147"/>
      <c r="Y87" s="147"/>
      <c r="Z87" s="147"/>
      <c r="AA87" s="147"/>
      <c r="AB87" s="147"/>
      <c r="AC87" s="147"/>
      <c r="AD87" s="147"/>
      <c r="AE87" s="147"/>
      <c r="AF87" s="147"/>
      <c r="AG87" s="147" t="s">
        <v>889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8" t="s">
        <v>912</v>
      </c>
      <c r="D88" s="259"/>
      <c r="E88" s="259"/>
      <c r="F88" s="259"/>
      <c r="G88" s="25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47"/>
      <c r="Y88" s="14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75</v>
      </c>
      <c r="B89" s="174" t="s">
        <v>913</v>
      </c>
      <c r="C89" s="184" t="s">
        <v>914</v>
      </c>
      <c r="D89" s="175" t="s">
        <v>859</v>
      </c>
      <c r="E89" s="176">
        <v>1</v>
      </c>
      <c r="F89" s="177"/>
      <c r="G89" s="178">
        <f t="shared" ref="G89:G96" si="28">ROUND(E89*F89,2)</f>
        <v>0</v>
      </c>
      <c r="H89" s="177"/>
      <c r="I89" s="178">
        <f t="shared" ref="I89:I96" si="29">ROUND(E89*H89,2)</f>
        <v>0</v>
      </c>
      <c r="J89" s="177"/>
      <c r="K89" s="178">
        <f t="shared" ref="K89:K96" si="30">ROUND(E89*J89,2)</f>
        <v>0</v>
      </c>
      <c r="L89" s="178">
        <v>15</v>
      </c>
      <c r="M89" s="178">
        <f t="shared" ref="M89:M96" si="31">G89*(1+L89/100)</f>
        <v>0</v>
      </c>
      <c r="N89" s="178">
        <v>0</v>
      </c>
      <c r="O89" s="178">
        <f t="shared" ref="O89:O96" si="32">ROUND(E89*N89,2)</f>
        <v>0</v>
      </c>
      <c r="P89" s="178">
        <v>0</v>
      </c>
      <c r="Q89" s="178">
        <f t="shared" ref="Q89:Q96" si="33">ROUND(E89*P89,2)</f>
        <v>0</v>
      </c>
      <c r="R89" s="178"/>
      <c r="S89" s="178" t="s">
        <v>177</v>
      </c>
      <c r="T89" s="179" t="s">
        <v>143</v>
      </c>
      <c r="U89" s="156">
        <v>0</v>
      </c>
      <c r="V89" s="156">
        <f t="shared" ref="V89:V96" si="34">ROUND(E89*U89,2)</f>
        <v>0</v>
      </c>
      <c r="W89" s="156"/>
      <c r="X89" s="147"/>
      <c r="Y89" s="147"/>
      <c r="Z89" s="147"/>
      <c r="AA89" s="147"/>
      <c r="AB89" s="147"/>
      <c r="AC89" s="147"/>
      <c r="AD89" s="147"/>
      <c r="AE89" s="147"/>
      <c r="AF89" s="147"/>
      <c r="AG89" s="147" t="s">
        <v>776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76</v>
      </c>
      <c r="B90" s="174" t="s">
        <v>915</v>
      </c>
      <c r="C90" s="184" t="s">
        <v>916</v>
      </c>
      <c r="D90" s="175" t="s">
        <v>151</v>
      </c>
      <c r="E90" s="176">
        <v>1</v>
      </c>
      <c r="F90" s="177"/>
      <c r="G90" s="178">
        <f t="shared" si="28"/>
        <v>0</v>
      </c>
      <c r="H90" s="177"/>
      <c r="I90" s="178">
        <f t="shared" si="29"/>
        <v>0</v>
      </c>
      <c r="J90" s="177"/>
      <c r="K90" s="178">
        <f t="shared" si="30"/>
        <v>0</v>
      </c>
      <c r="L90" s="178">
        <v>15</v>
      </c>
      <c r="M90" s="178">
        <f t="shared" si="31"/>
        <v>0</v>
      </c>
      <c r="N90" s="178">
        <v>0</v>
      </c>
      <c r="O90" s="178">
        <f t="shared" si="32"/>
        <v>0</v>
      </c>
      <c r="P90" s="178">
        <v>0</v>
      </c>
      <c r="Q90" s="178">
        <f t="shared" si="33"/>
        <v>0</v>
      </c>
      <c r="R90" s="178"/>
      <c r="S90" s="178" t="s">
        <v>177</v>
      </c>
      <c r="T90" s="179" t="s">
        <v>143</v>
      </c>
      <c r="U90" s="156">
        <v>0</v>
      </c>
      <c r="V90" s="156">
        <f t="shared" si="34"/>
        <v>0</v>
      </c>
      <c r="W90" s="156"/>
      <c r="X90" s="147"/>
      <c r="Y90" s="147"/>
      <c r="Z90" s="147"/>
      <c r="AA90" s="147"/>
      <c r="AB90" s="147"/>
      <c r="AC90" s="147"/>
      <c r="AD90" s="147"/>
      <c r="AE90" s="147"/>
      <c r="AF90" s="147"/>
      <c r="AG90" s="147" t="s">
        <v>773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77</v>
      </c>
      <c r="B91" s="174" t="s">
        <v>915</v>
      </c>
      <c r="C91" s="184" t="s">
        <v>917</v>
      </c>
      <c r="D91" s="175" t="s">
        <v>151</v>
      </c>
      <c r="E91" s="176">
        <v>1</v>
      </c>
      <c r="F91" s="177"/>
      <c r="G91" s="178">
        <f t="shared" si="28"/>
        <v>0</v>
      </c>
      <c r="H91" s="177"/>
      <c r="I91" s="178">
        <f t="shared" si="29"/>
        <v>0</v>
      </c>
      <c r="J91" s="177"/>
      <c r="K91" s="178">
        <f t="shared" si="30"/>
        <v>0</v>
      </c>
      <c r="L91" s="178">
        <v>15</v>
      </c>
      <c r="M91" s="178">
        <f t="shared" si="31"/>
        <v>0</v>
      </c>
      <c r="N91" s="178">
        <v>0</v>
      </c>
      <c r="O91" s="178">
        <f t="shared" si="32"/>
        <v>0</v>
      </c>
      <c r="P91" s="178">
        <v>0</v>
      </c>
      <c r="Q91" s="178">
        <f t="shared" si="33"/>
        <v>0</v>
      </c>
      <c r="R91" s="178"/>
      <c r="S91" s="178" t="s">
        <v>177</v>
      </c>
      <c r="T91" s="179" t="s">
        <v>143</v>
      </c>
      <c r="U91" s="156">
        <v>0</v>
      </c>
      <c r="V91" s="156">
        <f t="shared" si="34"/>
        <v>0</v>
      </c>
      <c r="W91" s="156"/>
      <c r="X91" s="147"/>
      <c r="Y91" s="147"/>
      <c r="Z91" s="147"/>
      <c r="AA91" s="147"/>
      <c r="AB91" s="147"/>
      <c r="AC91" s="147"/>
      <c r="AD91" s="147"/>
      <c r="AE91" s="147"/>
      <c r="AF91" s="147"/>
      <c r="AG91" s="147" t="s">
        <v>776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78</v>
      </c>
      <c r="B92" s="174" t="s">
        <v>918</v>
      </c>
      <c r="C92" s="184" t="s">
        <v>919</v>
      </c>
      <c r="D92" s="175" t="s">
        <v>920</v>
      </c>
      <c r="E92" s="176">
        <v>32</v>
      </c>
      <c r="F92" s="177"/>
      <c r="G92" s="178">
        <f t="shared" si="28"/>
        <v>0</v>
      </c>
      <c r="H92" s="177"/>
      <c r="I92" s="178">
        <f t="shared" si="29"/>
        <v>0</v>
      </c>
      <c r="J92" s="177"/>
      <c r="K92" s="178">
        <f t="shared" si="30"/>
        <v>0</v>
      </c>
      <c r="L92" s="178">
        <v>15</v>
      </c>
      <c r="M92" s="178">
        <f t="shared" si="31"/>
        <v>0</v>
      </c>
      <c r="N92" s="178">
        <v>0</v>
      </c>
      <c r="O92" s="178">
        <f t="shared" si="32"/>
        <v>0</v>
      </c>
      <c r="P92" s="178">
        <v>0</v>
      </c>
      <c r="Q92" s="178">
        <f t="shared" si="33"/>
        <v>0</v>
      </c>
      <c r="R92" s="178"/>
      <c r="S92" s="178" t="s">
        <v>177</v>
      </c>
      <c r="T92" s="179" t="s">
        <v>143</v>
      </c>
      <c r="U92" s="156">
        <v>0</v>
      </c>
      <c r="V92" s="156">
        <f t="shared" si="34"/>
        <v>0</v>
      </c>
      <c r="W92" s="156"/>
      <c r="X92" s="147"/>
      <c r="Y92" s="147"/>
      <c r="Z92" s="147"/>
      <c r="AA92" s="147"/>
      <c r="AB92" s="147"/>
      <c r="AC92" s="147"/>
      <c r="AD92" s="147"/>
      <c r="AE92" s="147"/>
      <c r="AF92" s="147"/>
      <c r="AG92" s="147" t="s">
        <v>776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79</v>
      </c>
      <c r="B93" s="174" t="s">
        <v>921</v>
      </c>
      <c r="C93" s="184" t="s">
        <v>922</v>
      </c>
      <c r="D93" s="175" t="s">
        <v>859</v>
      </c>
      <c r="E93" s="176">
        <v>1</v>
      </c>
      <c r="F93" s="177"/>
      <c r="G93" s="178">
        <f t="shared" si="28"/>
        <v>0</v>
      </c>
      <c r="H93" s="177"/>
      <c r="I93" s="178">
        <f t="shared" si="29"/>
        <v>0</v>
      </c>
      <c r="J93" s="177"/>
      <c r="K93" s="178">
        <f t="shared" si="30"/>
        <v>0</v>
      </c>
      <c r="L93" s="178">
        <v>15</v>
      </c>
      <c r="M93" s="178">
        <f t="shared" si="31"/>
        <v>0</v>
      </c>
      <c r="N93" s="178">
        <v>0</v>
      </c>
      <c r="O93" s="178">
        <f t="shared" si="32"/>
        <v>0</v>
      </c>
      <c r="P93" s="178">
        <v>0</v>
      </c>
      <c r="Q93" s="178">
        <f t="shared" si="33"/>
        <v>0</v>
      </c>
      <c r="R93" s="178"/>
      <c r="S93" s="178" t="s">
        <v>177</v>
      </c>
      <c r="T93" s="179" t="s">
        <v>143</v>
      </c>
      <c r="U93" s="156">
        <v>0</v>
      </c>
      <c r="V93" s="156">
        <f t="shared" si="34"/>
        <v>0</v>
      </c>
      <c r="W93" s="156"/>
      <c r="X93" s="147"/>
      <c r="Y93" s="147"/>
      <c r="Z93" s="147"/>
      <c r="AA93" s="147"/>
      <c r="AB93" s="147"/>
      <c r="AC93" s="147"/>
      <c r="AD93" s="147"/>
      <c r="AE93" s="147"/>
      <c r="AF93" s="147"/>
      <c r="AG93" s="147" t="s">
        <v>776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80</v>
      </c>
      <c r="B94" s="174" t="s">
        <v>923</v>
      </c>
      <c r="C94" s="184" t="s">
        <v>924</v>
      </c>
      <c r="D94" s="175" t="s">
        <v>859</v>
      </c>
      <c r="E94" s="176">
        <v>1</v>
      </c>
      <c r="F94" s="177"/>
      <c r="G94" s="178">
        <f t="shared" si="28"/>
        <v>0</v>
      </c>
      <c r="H94" s="177"/>
      <c r="I94" s="178">
        <f t="shared" si="29"/>
        <v>0</v>
      </c>
      <c r="J94" s="177"/>
      <c r="K94" s="178">
        <f t="shared" si="30"/>
        <v>0</v>
      </c>
      <c r="L94" s="178">
        <v>15</v>
      </c>
      <c r="M94" s="178">
        <f t="shared" si="31"/>
        <v>0</v>
      </c>
      <c r="N94" s="178">
        <v>0</v>
      </c>
      <c r="O94" s="178">
        <f t="shared" si="32"/>
        <v>0</v>
      </c>
      <c r="P94" s="178">
        <v>0</v>
      </c>
      <c r="Q94" s="178">
        <f t="shared" si="33"/>
        <v>0</v>
      </c>
      <c r="R94" s="178"/>
      <c r="S94" s="178" t="s">
        <v>177</v>
      </c>
      <c r="T94" s="179" t="s">
        <v>143</v>
      </c>
      <c r="U94" s="156">
        <v>0</v>
      </c>
      <c r="V94" s="156">
        <f t="shared" si="34"/>
        <v>0</v>
      </c>
      <c r="W94" s="156"/>
      <c r="X94" s="147"/>
      <c r="Y94" s="147"/>
      <c r="Z94" s="147"/>
      <c r="AA94" s="147"/>
      <c r="AB94" s="147"/>
      <c r="AC94" s="147"/>
      <c r="AD94" s="147"/>
      <c r="AE94" s="147"/>
      <c r="AF94" s="147"/>
      <c r="AG94" s="147" t="s">
        <v>776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81</v>
      </c>
      <c r="B95" s="174" t="s">
        <v>925</v>
      </c>
      <c r="C95" s="184" t="s">
        <v>926</v>
      </c>
      <c r="D95" s="175" t="s">
        <v>859</v>
      </c>
      <c r="E95" s="176">
        <v>1</v>
      </c>
      <c r="F95" s="177"/>
      <c r="G95" s="178">
        <f t="shared" si="28"/>
        <v>0</v>
      </c>
      <c r="H95" s="177"/>
      <c r="I95" s="178">
        <f t="shared" si="29"/>
        <v>0</v>
      </c>
      <c r="J95" s="177"/>
      <c r="K95" s="178">
        <f t="shared" si="30"/>
        <v>0</v>
      </c>
      <c r="L95" s="178">
        <v>15</v>
      </c>
      <c r="M95" s="178">
        <f t="shared" si="31"/>
        <v>0</v>
      </c>
      <c r="N95" s="178">
        <v>0</v>
      </c>
      <c r="O95" s="178">
        <f t="shared" si="32"/>
        <v>0</v>
      </c>
      <c r="P95" s="178">
        <v>0</v>
      </c>
      <c r="Q95" s="178">
        <f t="shared" si="33"/>
        <v>0</v>
      </c>
      <c r="R95" s="178"/>
      <c r="S95" s="178" t="s">
        <v>177</v>
      </c>
      <c r="T95" s="179" t="s">
        <v>143</v>
      </c>
      <c r="U95" s="156">
        <v>0</v>
      </c>
      <c r="V95" s="156">
        <f t="shared" si="34"/>
        <v>0</v>
      </c>
      <c r="W95" s="156"/>
      <c r="X95" s="147"/>
      <c r="Y95" s="147"/>
      <c r="Z95" s="147"/>
      <c r="AA95" s="147"/>
      <c r="AB95" s="147"/>
      <c r="AC95" s="147"/>
      <c r="AD95" s="147"/>
      <c r="AE95" s="147"/>
      <c r="AF95" s="147"/>
      <c r="AG95" s="147" t="s">
        <v>776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82</v>
      </c>
      <c r="B96" s="167" t="s">
        <v>927</v>
      </c>
      <c r="C96" s="182" t="s">
        <v>928</v>
      </c>
      <c r="D96" s="168" t="s">
        <v>859</v>
      </c>
      <c r="E96" s="169">
        <v>1</v>
      </c>
      <c r="F96" s="170"/>
      <c r="G96" s="171">
        <f t="shared" si="28"/>
        <v>0</v>
      </c>
      <c r="H96" s="170"/>
      <c r="I96" s="171">
        <f t="shared" si="29"/>
        <v>0</v>
      </c>
      <c r="J96" s="170"/>
      <c r="K96" s="171">
        <f t="shared" si="30"/>
        <v>0</v>
      </c>
      <c r="L96" s="171">
        <v>15</v>
      </c>
      <c r="M96" s="171">
        <f t="shared" si="31"/>
        <v>0</v>
      </c>
      <c r="N96" s="171">
        <v>0</v>
      </c>
      <c r="O96" s="171">
        <f t="shared" si="32"/>
        <v>0</v>
      </c>
      <c r="P96" s="171">
        <v>0</v>
      </c>
      <c r="Q96" s="171">
        <f t="shared" si="33"/>
        <v>0</v>
      </c>
      <c r="R96" s="171"/>
      <c r="S96" s="171" t="s">
        <v>177</v>
      </c>
      <c r="T96" s="172" t="s">
        <v>143</v>
      </c>
      <c r="U96" s="156">
        <v>0</v>
      </c>
      <c r="V96" s="156">
        <f t="shared" si="34"/>
        <v>0</v>
      </c>
      <c r="W96" s="156"/>
      <c r="X96" s="147"/>
      <c r="Y96" s="147"/>
      <c r="Z96" s="147"/>
      <c r="AA96" s="147"/>
      <c r="AB96" s="147"/>
      <c r="AC96" s="147"/>
      <c r="AD96" s="147"/>
      <c r="AE96" s="147"/>
      <c r="AF96" s="147"/>
      <c r="AG96" s="147" t="s">
        <v>776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8" t="s">
        <v>929</v>
      </c>
      <c r="D97" s="259"/>
      <c r="E97" s="259"/>
      <c r="F97" s="259"/>
      <c r="G97" s="259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47"/>
      <c r="Y97" s="147"/>
      <c r="Z97" s="147"/>
      <c r="AA97" s="147"/>
      <c r="AB97" s="147"/>
      <c r="AC97" s="147"/>
      <c r="AD97" s="147"/>
      <c r="AE97" s="147"/>
      <c r="AF97" s="147"/>
      <c r="AG97" s="147" t="s">
        <v>137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83</v>
      </c>
      <c r="B98" s="174" t="s">
        <v>930</v>
      </c>
      <c r="C98" s="184" t="s">
        <v>931</v>
      </c>
      <c r="D98" s="175" t="s">
        <v>859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15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177</v>
      </c>
      <c r="T98" s="179" t="s">
        <v>143</v>
      </c>
      <c r="U98" s="156">
        <v>0</v>
      </c>
      <c r="V98" s="156">
        <f>ROUND(E98*U98,2)</f>
        <v>0</v>
      </c>
      <c r="W98" s="156"/>
      <c r="X98" s="147"/>
      <c r="Y98" s="147"/>
      <c r="Z98" s="147"/>
      <c r="AA98" s="147"/>
      <c r="AB98" s="147"/>
      <c r="AC98" s="147"/>
      <c r="AD98" s="147"/>
      <c r="AE98" s="147"/>
      <c r="AF98" s="147"/>
      <c r="AG98" s="147" t="s">
        <v>776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84</v>
      </c>
      <c r="B99" s="167" t="s">
        <v>932</v>
      </c>
      <c r="C99" s="182" t="s">
        <v>933</v>
      </c>
      <c r="D99" s="168" t="s">
        <v>859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15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177</v>
      </c>
      <c r="T99" s="172" t="s">
        <v>143</v>
      </c>
      <c r="U99" s="156">
        <v>0</v>
      </c>
      <c r="V99" s="156">
        <f>ROUND(E99*U99,2)</f>
        <v>0</v>
      </c>
      <c r="W99" s="156"/>
      <c r="X99" s="147"/>
      <c r="Y99" s="147"/>
      <c r="Z99" s="147"/>
      <c r="AA99" s="147"/>
      <c r="AB99" s="147"/>
      <c r="AC99" s="147"/>
      <c r="AD99" s="147"/>
      <c r="AE99" s="147"/>
      <c r="AF99" s="147"/>
      <c r="AG99" s="147" t="s">
        <v>776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8" t="s">
        <v>23</v>
      </c>
      <c r="D100" s="259"/>
      <c r="E100" s="259"/>
      <c r="F100" s="259"/>
      <c r="G100" s="259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5"/>
      <c r="B101" s="6"/>
      <c r="C101" s="185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AE101">
        <v>15</v>
      </c>
      <c r="AF101">
        <v>21</v>
      </c>
    </row>
    <row r="102" spans="1:60" x14ac:dyDescent="0.2">
      <c r="A102" s="150"/>
      <c r="B102" s="151" t="s">
        <v>29</v>
      </c>
      <c r="C102" s="186"/>
      <c r="D102" s="152"/>
      <c r="E102" s="153"/>
      <c r="F102" s="153"/>
      <c r="G102" s="180">
        <f>G8+G31+G37+G46+G65+G68</f>
        <v>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AE102">
        <f>SUMIF(L7:L100,AE101,G7:G100)</f>
        <v>0</v>
      </c>
      <c r="AF102">
        <f>SUMIF(L7:L100,AF101,G7:G100)</f>
        <v>0</v>
      </c>
      <c r="AG102" t="s">
        <v>239</v>
      </c>
    </row>
    <row r="103" spans="1:60" x14ac:dyDescent="0.2">
      <c r="C103" s="187"/>
      <c r="D103" s="138"/>
      <c r="AG103" t="s">
        <v>240</v>
      </c>
    </row>
    <row r="104" spans="1:60" x14ac:dyDescent="0.2">
      <c r="D104" s="138"/>
    </row>
    <row r="105" spans="1:60" x14ac:dyDescent="0.2">
      <c r="D105" s="138"/>
    </row>
    <row r="106" spans="1:60" x14ac:dyDescent="0.2">
      <c r="D106" s="138"/>
    </row>
    <row r="107" spans="1:60" x14ac:dyDescent="0.2">
      <c r="D107" s="138"/>
    </row>
    <row r="108" spans="1:60" x14ac:dyDescent="0.2">
      <c r="D108" s="138"/>
    </row>
    <row r="109" spans="1:60" x14ac:dyDescent="0.2">
      <c r="D109" s="138"/>
    </row>
    <row r="110" spans="1:60" x14ac:dyDescent="0.2">
      <c r="D110" s="138"/>
    </row>
    <row r="111" spans="1:60" x14ac:dyDescent="0.2">
      <c r="D111" s="138"/>
    </row>
    <row r="112" spans="1:60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B/OfBKL10JgZBX8R9HJobYvwrhsTh+0w12l2FaMf+xlhV69oCLVEKcV2xbG2Y4QVGjppq6wg3hE4TeD95RkIPw==" saltValue="I7qqblCJkszWTCwl+oV9cg==" spinCount="100000" sheet="1"/>
  <mergeCells count="7">
    <mergeCell ref="C100:G100"/>
    <mergeCell ref="A1:G1"/>
    <mergeCell ref="C2:G2"/>
    <mergeCell ref="C3:G3"/>
    <mergeCell ref="C4:G4"/>
    <mergeCell ref="C88:G88"/>
    <mergeCell ref="C97:G9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2FA3-A249-40A7-9F97-DBC889E256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63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101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139" t="s">
        <v>7</v>
      </c>
      <c r="B2" s="73" t="s">
        <v>43</v>
      </c>
      <c r="C2" s="250" t="s">
        <v>44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139" t="s">
        <v>8</v>
      </c>
      <c r="B3" s="73" t="s">
        <v>46</v>
      </c>
      <c r="C3" s="250" t="s">
        <v>47</v>
      </c>
      <c r="D3" s="251"/>
      <c r="E3" s="251"/>
      <c r="F3" s="251"/>
      <c r="G3" s="252"/>
      <c r="AC3" s="85" t="s">
        <v>103</v>
      </c>
      <c r="AG3" t="s">
        <v>104</v>
      </c>
    </row>
    <row r="4" spans="1:60" ht="24.95" customHeight="1" x14ac:dyDescent="0.2">
      <c r="A4" s="140" t="s">
        <v>9</v>
      </c>
      <c r="B4" s="141" t="s">
        <v>54</v>
      </c>
      <c r="C4" s="253" t="s">
        <v>55</v>
      </c>
      <c r="D4" s="254"/>
      <c r="E4" s="254"/>
      <c r="F4" s="254"/>
      <c r="G4" s="255"/>
      <c r="AG4" t="s">
        <v>105</v>
      </c>
    </row>
    <row r="5" spans="1:60" x14ac:dyDescent="0.2">
      <c r="D5" s="138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29</v>
      </c>
      <c r="H6" s="146" t="s">
        <v>30</v>
      </c>
      <c r="I6" s="146" t="s">
        <v>112</v>
      </c>
      <c r="J6" s="146" t="s">
        <v>31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60" x14ac:dyDescent="0.2">
      <c r="A8" s="160" t="s">
        <v>126</v>
      </c>
      <c r="B8" s="161" t="s">
        <v>99</v>
      </c>
      <c r="C8" s="181" t="s">
        <v>27</v>
      </c>
      <c r="D8" s="162"/>
      <c r="E8" s="163"/>
      <c r="F8" s="164"/>
      <c r="G8" s="164">
        <f>SUMIF(AG9:AG43,"&lt;&gt;NOR",G9:G43)</f>
        <v>0</v>
      </c>
      <c r="H8" s="164"/>
      <c r="I8" s="164">
        <f>SUM(I9:I43)</f>
        <v>0</v>
      </c>
      <c r="J8" s="164"/>
      <c r="K8" s="164">
        <f>SUM(K9:K43)</f>
        <v>0</v>
      </c>
      <c r="L8" s="164"/>
      <c r="M8" s="164">
        <f>SUM(M9:M43)</f>
        <v>0</v>
      </c>
      <c r="N8" s="164"/>
      <c r="O8" s="164">
        <f>SUM(O9:O43)</f>
        <v>0</v>
      </c>
      <c r="P8" s="164"/>
      <c r="Q8" s="164">
        <f>SUM(Q9:Q43)</f>
        <v>0</v>
      </c>
      <c r="R8" s="164"/>
      <c r="S8" s="164"/>
      <c r="T8" s="165"/>
      <c r="U8" s="159"/>
      <c r="V8" s="159">
        <f>SUM(V9:V43)</f>
        <v>1</v>
      </c>
      <c r="W8" s="159"/>
      <c r="AG8" t="s">
        <v>127</v>
      </c>
    </row>
    <row r="9" spans="1:60" outlineLevel="1" x14ac:dyDescent="0.2">
      <c r="A9" s="173">
        <v>1</v>
      </c>
      <c r="B9" s="174" t="s">
        <v>934</v>
      </c>
      <c r="C9" s="184" t="s">
        <v>935</v>
      </c>
      <c r="D9" s="175" t="s">
        <v>151</v>
      </c>
      <c r="E9" s="176">
        <v>3</v>
      </c>
      <c r="F9" s="177"/>
      <c r="G9" s="178">
        <f t="shared" ref="G9:G22" si="0">ROUND(E9*F9,2)</f>
        <v>0</v>
      </c>
      <c r="H9" s="177"/>
      <c r="I9" s="178">
        <f t="shared" ref="I9:I22" si="1">ROUND(E9*H9,2)</f>
        <v>0</v>
      </c>
      <c r="J9" s="177"/>
      <c r="K9" s="178">
        <f t="shared" ref="K9:K22" si="2">ROUND(E9*J9,2)</f>
        <v>0</v>
      </c>
      <c r="L9" s="178">
        <v>15</v>
      </c>
      <c r="M9" s="178">
        <f t="shared" ref="M9:M22" si="3">G9*(1+L9/100)</f>
        <v>0</v>
      </c>
      <c r="N9" s="178">
        <v>0</v>
      </c>
      <c r="O9" s="178">
        <f t="shared" ref="O9:O22" si="4">ROUND(E9*N9,2)</f>
        <v>0</v>
      </c>
      <c r="P9" s="178">
        <v>0</v>
      </c>
      <c r="Q9" s="178">
        <f t="shared" ref="Q9:Q22" si="5">ROUND(E9*P9,2)</f>
        <v>0</v>
      </c>
      <c r="R9" s="178"/>
      <c r="S9" s="178" t="s">
        <v>177</v>
      </c>
      <c r="T9" s="179" t="s">
        <v>143</v>
      </c>
      <c r="U9" s="156">
        <v>0</v>
      </c>
      <c r="V9" s="156">
        <f t="shared" ref="V9:V22" si="6">ROUND(E9*U9,2)</f>
        <v>0</v>
      </c>
      <c r="W9" s="156"/>
      <c r="X9" s="147"/>
      <c r="Y9" s="147"/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936</v>
      </c>
      <c r="C10" s="184" t="s">
        <v>937</v>
      </c>
      <c r="D10" s="175" t="s">
        <v>151</v>
      </c>
      <c r="E10" s="176">
        <v>3</v>
      </c>
      <c r="F10" s="177"/>
      <c r="G10" s="178">
        <f t="shared" si="0"/>
        <v>0</v>
      </c>
      <c r="H10" s="177"/>
      <c r="I10" s="178">
        <f t="shared" si="1"/>
        <v>0</v>
      </c>
      <c r="J10" s="177"/>
      <c r="K10" s="178">
        <f t="shared" si="2"/>
        <v>0</v>
      </c>
      <c r="L10" s="178">
        <v>15</v>
      </c>
      <c r="M10" s="178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78"/>
      <c r="S10" s="178" t="s">
        <v>177</v>
      </c>
      <c r="T10" s="179" t="s">
        <v>143</v>
      </c>
      <c r="U10" s="156">
        <v>0</v>
      </c>
      <c r="V10" s="156">
        <f t="shared" si="6"/>
        <v>0</v>
      </c>
      <c r="W10" s="156"/>
      <c r="X10" s="147"/>
      <c r="Y10" s="147"/>
      <c r="Z10" s="147"/>
      <c r="AA10" s="147"/>
      <c r="AB10" s="147"/>
      <c r="AC10" s="147"/>
      <c r="AD10" s="147"/>
      <c r="AE10" s="147"/>
      <c r="AF10" s="147"/>
      <c r="AG10" s="147" t="s">
        <v>133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938</v>
      </c>
      <c r="C11" s="184" t="s">
        <v>939</v>
      </c>
      <c r="D11" s="175" t="s">
        <v>151</v>
      </c>
      <c r="E11" s="176">
        <v>3</v>
      </c>
      <c r="F11" s="177"/>
      <c r="G11" s="178">
        <f t="shared" si="0"/>
        <v>0</v>
      </c>
      <c r="H11" s="177"/>
      <c r="I11" s="178">
        <f t="shared" si="1"/>
        <v>0</v>
      </c>
      <c r="J11" s="177"/>
      <c r="K11" s="178">
        <f t="shared" si="2"/>
        <v>0</v>
      </c>
      <c r="L11" s="178">
        <v>15</v>
      </c>
      <c r="M11" s="178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78"/>
      <c r="S11" s="178" t="s">
        <v>177</v>
      </c>
      <c r="T11" s="179" t="s">
        <v>143</v>
      </c>
      <c r="U11" s="156">
        <v>0</v>
      </c>
      <c r="V11" s="156">
        <f t="shared" si="6"/>
        <v>0</v>
      </c>
      <c r="W11" s="156"/>
      <c r="X11" s="147"/>
      <c r="Y11" s="147"/>
      <c r="Z11" s="147"/>
      <c r="AA11" s="147"/>
      <c r="AB11" s="147"/>
      <c r="AC11" s="147"/>
      <c r="AD11" s="147"/>
      <c r="AE11" s="147"/>
      <c r="AF11" s="147"/>
      <c r="AG11" s="147" t="s">
        <v>133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940</v>
      </c>
      <c r="C12" s="184" t="s">
        <v>941</v>
      </c>
      <c r="D12" s="175" t="s">
        <v>151</v>
      </c>
      <c r="E12" s="176">
        <v>5</v>
      </c>
      <c r="F12" s="177"/>
      <c r="G12" s="178">
        <f t="shared" si="0"/>
        <v>0</v>
      </c>
      <c r="H12" s="177"/>
      <c r="I12" s="178">
        <f t="shared" si="1"/>
        <v>0</v>
      </c>
      <c r="J12" s="177"/>
      <c r="K12" s="178">
        <f t="shared" si="2"/>
        <v>0</v>
      </c>
      <c r="L12" s="178">
        <v>15</v>
      </c>
      <c r="M12" s="178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78"/>
      <c r="S12" s="178" t="s">
        <v>177</v>
      </c>
      <c r="T12" s="179" t="s">
        <v>143</v>
      </c>
      <c r="U12" s="156">
        <v>0</v>
      </c>
      <c r="V12" s="156">
        <f t="shared" si="6"/>
        <v>0</v>
      </c>
      <c r="W12" s="156"/>
      <c r="X12" s="147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5</v>
      </c>
      <c r="B13" s="174" t="s">
        <v>942</v>
      </c>
      <c r="C13" s="184" t="s">
        <v>943</v>
      </c>
      <c r="D13" s="175" t="s">
        <v>176</v>
      </c>
      <c r="E13" s="176">
        <v>1</v>
      </c>
      <c r="F13" s="177"/>
      <c r="G13" s="178">
        <f t="shared" si="0"/>
        <v>0</v>
      </c>
      <c r="H13" s="177"/>
      <c r="I13" s="178">
        <f t="shared" si="1"/>
        <v>0</v>
      </c>
      <c r="J13" s="177"/>
      <c r="K13" s="178">
        <f t="shared" si="2"/>
        <v>0</v>
      </c>
      <c r="L13" s="178">
        <v>15</v>
      </c>
      <c r="M13" s="178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78"/>
      <c r="S13" s="178" t="s">
        <v>177</v>
      </c>
      <c r="T13" s="179" t="s">
        <v>143</v>
      </c>
      <c r="U13" s="156">
        <v>0</v>
      </c>
      <c r="V13" s="156">
        <f t="shared" si="6"/>
        <v>0</v>
      </c>
      <c r="W13" s="156"/>
      <c r="X13" s="147"/>
      <c r="Y13" s="147"/>
      <c r="Z13" s="147"/>
      <c r="AA13" s="147"/>
      <c r="AB13" s="147"/>
      <c r="AC13" s="147"/>
      <c r="AD13" s="147"/>
      <c r="AE13" s="147"/>
      <c r="AF13" s="147"/>
      <c r="AG13" s="147" t="s">
        <v>133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6</v>
      </c>
      <c r="B14" s="174" t="s">
        <v>944</v>
      </c>
      <c r="C14" s="184" t="s">
        <v>945</v>
      </c>
      <c r="D14" s="175" t="s">
        <v>176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177</v>
      </c>
      <c r="T14" s="179" t="s">
        <v>143</v>
      </c>
      <c r="U14" s="156">
        <v>0</v>
      </c>
      <c r="V14" s="156">
        <f t="shared" si="6"/>
        <v>0</v>
      </c>
      <c r="W14" s="156"/>
      <c r="X14" s="147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7</v>
      </c>
      <c r="B15" s="174" t="s">
        <v>946</v>
      </c>
      <c r="C15" s="184" t="s">
        <v>947</v>
      </c>
      <c r="D15" s="175" t="s">
        <v>176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15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177</v>
      </c>
      <c r="T15" s="179" t="s">
        <v>143</v>
      </c>
      <c r="U15" s="156">
        <v>0</v>
      </c>
      <c r="V15" s="156">
        <f t="shared" si="6"/>
        <v>0</v>
      </c>
      <c r="W15" s="156"/>
      <c r="X15" s="147"/>
      <c r="Y15" s="147"/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948</v>
      </c>
      <c r="C16" s="184" t="s">
        <v>949</v>
      </c>
      <c r="D16" s="175" t="s">
        <v>176</v>
      </c>
      <c r="E16" s="176">
        <v>1</v>
      </c>
      <c r="F16" s="177"/>
      <c r="G16" s="178">
        <f t="shared" si="0"/>
        <v>0</v>
      </c>
      <c r="H16" s="177"/>
      <c r="I16" s="178">
        <f t="shared" si="1"/>
        <v>0</v>
      </c>
      <c r="J16" s="177"/>
      <c r="K16" s="178">
        <f t="shared" si="2"/>
        <v>0</v>
      </c>
      <c r="L16" s="178">
        <v>15</v>
      </c>
      <c r="M16" s="178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78" t="s">
        <v>950</v>
      </c>
      <c r="S16" s="178" t="s">
        <v>132</v>
      </c>
      <c r="T16" s="179" t="s">
        <v>143</v>
      </c>
      <c r="U16" s="156">
        <v>1</v>
      </c>
      <c r="V16" s="156">
        <f t="shared" si="6"/>
        <v>1</v>
      </c>
      <c r="W16" s="156"/>
      <c r="X16" s="147"/>
      <c r="Y16" s="147"/>
      <c r="Z16" s="147"/>
      <c r="AA16" s="147"/>
      <c r="AB16" s="147"/>
      <c r="AC16" s="147"/>
      <c r="AD16" s="147"/>
      <c r="AE16" s="147"/>
      <c r="AF16" s="147"/>
      <c r="AG16" s="147" t="s">
        <v>951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952</v>
      </c>
      <c r="C17" s="184" t="s">
        <v>953</v>
      </c>
      <c r="D17" s="175" t="s">
        <v>176</v>
      </c>
      <c r="E17" s="176">
        <v>1</v>
      </c>
      <c r="F17" s="177"/>
      <c r="G17" s="178">
        <f t="shared" si="0"/>
        <v>0</v>
      </c>
      <c r="H17" s="177"/>
      <c r="I17" s="178">
        <f t="shared" si="1"/>
        <v>0</v>
      </c>
      <c r="J17" s="177"/>
      <c r="K17" s="178">
        <f t="shared" si="2"/>
        <v>0</v>
      </c>
      <c r="L17" s="178">
        <v>15</v>
      </c>
      <c r="M17" s="178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78"/>
      <c r="S17" s="178" t="s">
        <v>177</v>
      </c>
      <c r="T17" s="179" t="s">
        <v>143</v>
      </c>
      <c r="U17" s="156">
        <v>0</v>
      </c>
      <c r="V17" s="156">
        <f t="shared" si="6"/>
        <v>0</v>
      </c>
      <c r="W17" s="156"/>
      <c r="X17" s="147"/>
      <c r="Y17" s="147"/>
      <c r="Z17" s="147"/>
      <c r="AA17" s="147"/>
      <c r="AB17" s="147"/>
      <c r="AC17" s="147"/>
      <c r="AD17" s="147"/>
      <c r="AE17" s="147"/>
      <c r="AF17" s="147"/>
      <c r="AG17" s="147" t="s">
        <v>951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10</v>
      </c>
      <c r="B18" s="174" t="s">
        <v>954</v>
      </c>
      <c r="C18" s="184" t="s">
        <v>955</v>
      </c>
      <c r="D18" s="175" t="s">
        <v>176</v>
      </c>
      <c r="E18" s="176">
        <v>1</v>
      </c>
      <c r="F18" s="177"/>
      <c r="G18" s="178">
        <f t="shared" si="0"/>
        <v>0</v>
      </c>
      <c r="H18" s="177"/>
      <c r="I18" s="178">
        <f t="shared" si="1"/>
        <v>0</v>
      </c>
      <c r="J18" s="177"/>
      <c r="K18" s="178">
        <f t="shared" si="2"/>
        <v>0</v>
      </c>
      <c r="L18" s="178">
        <v>15</v>
      </c>
      <c r="M18" s="178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78"/>
      <c r="S18" s="178" t="s">
        <v>177</v>
      </c>
      <c r="T18" s="179" t="s">
        <v>143</v>
      </c>
      <c r="U18" s="156">
        <v>0</v>
      </c>
      <c r="V18" s="156">
        <f t="shared" si="6"/>
        <v>0</v>
      </c>
      <c r="W18" s="156"/>
      <c r="X18" s="147"/>
      <c r="Y18" s="147"/>
      <c r="Z18" s="147"/>
      <c r="AA18" s="147"/>
      <c r="AB18" s="147"/>
      <c r="AC18" s="147"/>
      <c r="AD18" s="147"/>
      <c r="AE18" s="147"/>
      <c r="AF18" s="147"/>
      <c r="AG18" s="147" t="s">
        <v>951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956</v>
      </c>
      <c r="C19" s="184" t="s">
        <v>957</v>
      </c>
      <c r="D19" s="175" t="s">
        <v>176</v>
      </c>
      <c r="E19" s="176">
        <v>1</v>
      </c>
      <c r="F19" s="177"/>
      <c r="G19" s="178">
        <f t="shared" si="0"/>
        <v>0</v>
      </c>
      <c r="H19" s="177"/>
      <c r="I19" s="178">
        <f t="shared" si="1"/>
        <v>0</v>
      </c>
      <c r="J19" s="177"/>
      <c r="K19" s="178">
        <f t="shared" si="2"/>
        <v>0</v>
      </c>
      <c r="L19" s="178">
        <v>15</v>
      </c>
      <c r="M19" s="178">
        <f t="shared" si="3"/>
        <v>0</v>
      </c>
      <c r="N19" s="178">
        <v>0</v>
      </c>
      <c r="O19" s="178">
        <f t="shared" si="4"/>
        <v>0</v>
      </c>
      <c r="P19" s="178">
        <v>0</v>
      </c>
      <c r="Q19" s="178">
        <f t="shared" si="5"/>
        <v>0</v>
      </c>
      <c r="R19" s="178"/>
      <c r="S19" s="178" t="s">
        <v>177</v>
      </c>
      <c r="T19" s="179" t="s">
        <v>143</v>
      </c>
      <c r="U19" s="156">
        <v>0</v>
      </c>
      <c r="V19" s="156">
        <f t="shared" si="6"/>
        <v>0</v>
      </c>
      <c r="W19" s="156"/>
      <c r="X19" s="147"/>
      <c r="Y19" s="147"/>
      <c r="Z19" s="147"/>
      <c r="AA19" s="147"/>
      <c r="AB19" s="147"/>
      <c r="AC19" s="147"/>
      <c r="AD19" s="147"/>
      <c r="AE19" s="147"/>
      <c r="AF19" s="147"/>
      <c r="AG19" s="147" t="s">
        <v>951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12</v>
      </c>
      <c r="B20" s="174" t="s">
        <v>958</v>
      </c>
      <c r="C20" s="184" t="s">
        <v>959</v>
      </c>
      <c r="D20" s="175" t="s">
        <v>176</v>
      </c>
      <c r="E20" s="176">
        <v>1</v>
      </c>
      <c r="F20" s="177"/>
      <c r="G20" s="178">
        <f t="shared" si="0"/>
        <v>0</v>
      </c>
      <c r="H20" s="177"/>
      <c r="I20" s="178">
        <f t="shared" si="1"/>
        <v>0</v>
      </c>
      <c r="J20" s="177"/>
      <c r="K20" s="178">
        <f t="shared" si="2"/>
        <v>0</v>
      </c>
      <c r="L20" s="178">
        <v>15</v>
      </c>
      <c r="M20" s="178">
        <f t="shared" si="3"/>
        <v>0</v>
      </c>
      <c r="N20" s="178">
        <v>0</v>
      </c>
      <c r="O20" s="178">
        <f t="shared" si="4"/>
        <v>0</v>
      </c>
      <c r="P20" s="178">
        <v>0</v>
      </c>
      <c r="Q20" s="178">
        <f t="shared" si="5"/>
        <v>0</v>
      </c>
      <c r="R20" s="178"/>
      <c r="S20" s="178" t="s">
        <v>177</v>
      </c>
      <c r="T20" s="179" t="s">
        <v>143</v>
      </c>
      <c r="U20" s="156">
        <v>0</v>
      </c>
      <c r="V20" s="156">
        <f t="shared" si="6"/>
        <v>0</v>
      </c>
      <c r="W20" s="156"/>
      <c r="X20" s="147"/>
      <c r="Y20" s="147"/>
      <c r="Z20" s="147"/>
      <c r="AA20" s="147"/>
      <c r="AB20" s="147"/>
      <c r="AC20" s="147"/>
      <c r="AD20" s="147"/>
      <c r="AE20" s="147"/>
      <c r="AF20" s="147"/>
      <c r="AG20" s="147" t="s">
        <v>951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13</v>
      </c>
      <c r="B21" s="174" t="s">
        <v>960</v>
      </c>
      <c r="C21" s="184" t="s">
        <v>961</v>
      </c>
      <c r="D21" s="175" t="s">
        <v>176</v>
      </c>
      <c r="E21" s="176">
        <v>1</v>
      </c>
      <c r="F21" s="177"/>
      <c r="G21" s="178">
        <f t="shared" si="0"/>
        <v>0</v>
      </c>
      <c r="H21" s="177"/>
      <c r="I21" s="178">
        <f t="shared" si="1"/>
        <v>0</v>
      </c>
      <c r="J21" s="177"/>
      <c r="K21" s="178">
        <f t="shared" si="2"/>
        <v>0</v>
      </c>
      <c r="L21" s="178">
        <v>15</v>
      </c>
      <c r="M21" s="178">
        <f t="shared" si="3"/>
        <v>0</v>
      </c>
      <c r="N21" s="178">
        <v>0</v>
      </c>
      <c r="O21" s="178">
        <f t="shared" si="4"/>
        <v>0</v>
      </c>
      <c r="P21" s="178">
        <v>0</v>
      </c>
      <c r="Q21" s="178">
        <f t="shared" si="5"/>
        <v>0</v>
      </c>
      <c r="R21" s="178"/>
      <c r="S21" s="178" t="s">
        <v>177</v>
      </c>
      <c r="T21" s="179" t="s">
        <v>143</v>
      </c>
      <c r="U21" s="156">
        <v>0</v>
      </c>
      <c r="V21" s="156">
        <f t="shared" si="6"/>
        <v>0</v>
      </c>
      <c r="W21" s="156"/>
      <c r="X21" s="147"/>
      <c r="Y21" s="147"/>
      <c r="Z21" s="147"/>
      <c r="AA21" s="147"/>
      <c r="AB21" s="147"/>
      <c r="AC21" s="147"/>
      <c r="AD21" s="147"/>
      <c r="AE21" s="147"/>
      <c r="AF21" s="147"/>
      <c r="AG21" s="147" t="s">
        <v>951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14</v>
      </c>
      <c r="B22" s="167" t="s">
        <v>962</v>
      </c>
      <c r="C22" s="182" t="s">
        <v>963</v>
      </c>
      <c r="D22" s="168" t="s">
        <v>964</v>
      </c>
      <c r="E22" s="169">
        <v>1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15</v>
      </c>
      <c r="M22" s="171">
        <f t="shared" si="3"/>
        <v>0</v>
      </c>
      <c r="N22" s="171">
        <v>0</v>
      </c>
      <c r="O22" s="171">
        <f t="shared" si="4"/>
        <v>0</v>
      </c>
      <c r="P22" s="171">
        <v>0</v>
      </c>
      <c r="Q22" s="171">
        <f t="shared" si="5"/>
        <v>0</v>
      </c>
      <c r="R22" s="171"/>
      <c r="S22" s="171" t="s">
        <v>132</v>
      </c>
      <c r="T22" s="172" t="s">
        <v>143</v>
      </c>
      <c r="U22" s="156">
        <v>0</v>
      </c>
      <c r="V22" s="156">
        <f t="shared" si="6"/>
        <v>0</v>
      </c>
      <c r="W22" s="156"/>
      <c r="X22" s="147"/>
      <c r="Y22" s="147"/>
      <c r="Z22" s="147"/>
      <c r="AA22" s="147"/>
      <c r="AB22" s="147"/>
      <c r="AC22" s="147"/>
      <c r="AD22" s="147"/>
      <c r="AE22" s="147"/>
      <c r="AF22" s="147"/>
      <c r="AG22" s="147" t="s">
        <v>965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8" t="s">
        <v>966</v>
      </c>
      <c r="D23" s="259"/>
      <c r="E23" s="259"/>
      <c r="F23" s="259"/>
      <c r="G23" s="25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8" t="str">
        <f>C23</f>
        <v>Veškeré náklady spojené s vybudováním, provozem a odstraněním zařízení staveniště. Vybudování zpevněných ploch pro skladování</v>
      </c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247" t="s">
        <v>967</v>
      </c>
      <c r="D24" s="248"/>
      <c r="E24" s="248"/>
      <c r="F24" s="248"/>
      <c r="G24" s="24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/>
      <c r="AG24" s="147" t="s">
        <v>137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8" t="str">
        <f>C24</f>
        <v>materiálu, doprava a osazení kontejnerů pro skladování. Doprava a osazení mobilních buněk sociálního zařízení - umývárny, toalety, šatny.</v>
      </c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54"/>
      <c r="B25" s="155"/>
      <c r="C25" s="247" t="s">
        <v>968</v>
      </c>
      <c r="D25" s="248"/>
      <c r="E25" s="248"/>
      <c r="F25" s="248"/>
      <c r="G25" s="248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88" t="str">
        <f>C25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969</v>
      </c>
      <c r="D26" s="248"/>
      <c r="E26" s="248"/>
      <c r="F26" s="248"/>
      <c r="G26" s="24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8" t="str">
        <f>C26</f>
        <v>náklady na potřebný úklid v prostorách zařízení staveniště, náklady na nutnou údržbu a opravy na objektech zařízení staveniště a na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7" t="s">
        <v>970</v>
      </c>
      <c r="D27" s="248"/>
      <c r="E27" s="248"/>
      <c r="F27" s="248"/>
      <c r="G27" s="248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15</v>
      </c>
      <c r="B28" s="174" t="s">
        <v>971</v>
      </c>
      <c r="C28" s="184" t="s">
        <v>972</v>
      </c>
      <c r="D28" s="175" t="s">
        <v>964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132</v>
      </c>
      <c r="T28" s="179" t="s">
        <v>143</v>
      </c>
      <c r="U28" s="156">
        <v>0</v>
      </c>
      <c r="V28" s="156">
        <f>ROUND(E28*U28,2)</f>
        <v>0</v>
      </c>
      <c r="W28" s="156"/>
      <c r="X28" s="147"/>
      <c r="Y28" s="147"/>
      <c r="Z28" s="147"/>
      <c r="AA28" s="147"/>
      <c r="AB28" s="147"/>
      <c r="AC28" s="147"/>
      <c r="AD28" s="147"/>
      <c r="AE28" s="147"/>
      <c r="AF28" s="147"/>
      <c r="AG28" s="147" t="s">
        <v>965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16</v>
      </c>
      <c r="B29" s="167" t="s">
        <v>973</v>
      </c>
      <c r="C29" s="182" t="s">
        <v>974</v>
      </c>
      <c r="D29" s="168" t="s">
        <v>964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15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132</v>
      </c>
      <c r="T29" s="172" t="s">
        <v>143</v>
      </c>
      <c r="U29" s="156">
        <v>0</v>
      </c>
      <c r="V29" s="156">
        <f>ROUND(E29*U29,2)</f>
        <v>0</v>
      </c>
      <c r="W29" s="156"/>
      <c r="X29" s="147"/>
      <c r="Y29" s="147"/>
      <c r="Z29" s="147"/>
      <c r="AA29" s="147"/>
      <c r="AB29" s="147"/>
      <c r="AC29" s="147"/>
      <c r="AD29" s="147"/>
      <c r="AE29" s="147"/>
      <c r="AF29" s="147"/>
      <c r="AG29" s="147" t="s">
        <v>965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8" t="s">
        <v>975</v>
      </c>
      <c r="D30" s="259"/>
      <c r="E30" s="259"/>
      <c r="F30" s="259"/>
      <c r="G30" s="25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8" t="str">
        <f>C30</f>
        <v>Náklady na ztížené podmínky provádění tam, kde jsou stavební práce zcela nebo zčásti omezovány provozem jiných osob. Jde zejména o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7" t="s">
        <v>976</v>
      </c>
      <c r="D31" s="248"/>
      <c r="E31" s="248"/>
      <c r="F31" s="248"/>
      <c r="G31" s="248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8" t="str">
        <f>C31</f>
        <v>zvýšené náklady související s omezením provozem v areálu objednatele nebo o náklady v důsledku nezbytného respektování stávající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7" t="s">
        <v>977</v>
      </c>
      <c r="D32" s="248"/>
      <c r="E32" s="248"/>
      <c r="F32" s="248"/>
      <c r="G32" s="24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17</v>
      </c>
      <c r="B33" s="167" t="s">
        <v>978</v>
      </c>
      <c r="C33" s="182" t="s">
        <v>979</v>
      </c>
      <c r="D33" s="168" t="s">
        <v>964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132</v>
      </c>
      <c r="T33" s="172" t="s">
        <v>143</v>
      </c>
      <c r="U33" s="156">
        <v>0</v>
      </c>
      <c r="V33" s="156">
        <f>ROUND(E33*U33,2)</f>
        <v>0</v>
      </c>
      <c r="W33" s="156"/>
      <c r="X33" s="147"/>
      <c r="Y33" s="147"/>
      <c r="Z33" s="147"/>
      <c r="AA33" s="147"/>
      <c r="AB33" s="147"/>
      <c r="AC33" s="147"/>
      <c r="AD33" s="147"/>
      <c r="AE33" s="147"/>
      <c r="AF33" s="147"/>
      <c r="AG33" s="147" t="s">
        <v>965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8" t="s">
        <v>980</v>
      </c>
      <c r="D34" s="259"/>
      <c r="E34" s="259"/>
      <c r="F34" s="259"/>
      <c r="G34" s="25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8" t="str">
        <f>C34</f>
        <v>Náklady na ztížené podmínky provádění tam, kde se vyskytují omezující vlivy konkrétního prostředí, které mají prokazatelný vliv na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981</v>
      </c>
      <c r="D35" s="248"/>
      <c r="E35" s="248"/>
      <c r="F35" s="248"/>
      <c r="G35" s="24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8" t="str">
        <f>C35</f>
        <v>provádění stavebních prací, Jedná se zejména o náklady související s extrémními podmínkami místa provádění.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18</v>
      </c>
      <c r="B36" s="167" t="s">
        <v>982</v>
      </c>
      <c r="C36" s="182" t="s">
        <v>983</v>
      </c>
      <c r="D36" s="168" t="s">
        <v>964</v>
      </c>
      <c r="E36" s="169">
        <v>1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15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132</v>
      </c>
      <c r="T36" s="172" t="s">
        <v>143</v>
      </c>
      <c r="U36" s="156">
        <v>0</v>
      </c>
      <c r="V36" s="156">
        <f>ROUND(E36*U36,2)</f>
        <v>0</v>
      </c>
      <c r="W36" s="156"/>
      <c r="X36" s="147"/>
      <c r="Y36" s="147"/>
      <c r="Z36" s="147"/>
      <c r="AA36" s="147"/>
      <c r="AB36" s="147"/>
      <c r="AC36" s="147"/>
      <c r="AD36" s="147"/>
      <c r="AE36" s="147"/>
      <c r="AF36" s="147"/>
      <c r="AG36" s="147" t="s">
        <v>965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8" t="s">
        <v>984</v>
      </c>
      <c r="D37" s="259"/>
      <c r="E37" s="259"/>
      <c r="F37" s="259"/>
      <c r="G37" s="259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8" t="str">
        <f>C37</f>
        <v>Náklady na provedení průzkumů nebo doplnění stávajících průzkumů, pokud je obchodní podmínky vyžadují a tyto průzkumy nejsou v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7" t="s">
        <v>985</v>
      </c>
      <c r="D38" s="248"/>
      <c r="E38" s="248"/>
      <c r="F38" s="248"/>
      <c r="G38" s="24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/>
      <c r="AG38" s="147" t="s">
        <v>137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8" t="str">
        <f>C38</f>
        <v>dostatečném rozsahu součástí projektové dokumentace. Jedná se zejména o Geologický - inženýrsko-geologický / radonový /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7" t="s">
        <v>986</v>
      </c>
      <c r="D39" s="248"/>
      <c r="E39" s="248"/>
      <c r="F39" s="248"/>
      <c r="G39" s="24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8" t="str">
        <f>C39</f>
        <v>hydrogeologický / pedologický průzkum, botanický a zoologický průzkum, stavební průzkum - umělecko historický / stavebně statický a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7" t="s">
        <v>987</v>
      </c>
      <c r="D40" s="248"/>
      <c r="E40" s="248"/>
      <c r="F40" s="248"/>
      <c r="G40" s="24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19</v>
      </c>
      <c r="B41" s="174" t="s">
        <v>988</v>
      </c>
      <c r="C41" s="184" t="s">
        <v>989</v>
      </c>
      <c r="D41" s="175" t="s">
        <v>964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132</v>
      </c>
      <c r="T41" s="179" t="s">
        <v>143</v>
      </c>
      <c r="U41" s="156">
        <v>0</v>
      </c>
      <c r="V41" s="156">
        <f>ROUND(E41*U41,2)</f>
        <v>0</v>
      </c>
      <c r="W41" s="156"/>
      <c r="X41" s="147"/>
      <c r="Y41" s="147"/>
      <c r="Z41" s="147"/>
      <c r="AA41" s="147"/>
      <c r="AB41" s="147"/>
      <c r="AC41" s="147"/>
      <c r="AD41" s="147"/>
      <c r="AE41" s="147"/>
      <c r="AF41" s="147"/>
      <c r="AG41" s="147" t="s">
        <v>965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20</v>
      </c>
      <c r="B42" s="167" t="s">
        <v>990</v>
      </c>
      <c r="C42" s="182" t="s">
        <v>991</v>
      </c>
      <c r="D42" s="168" t="s">
        <v>964</v>
      </c>
      <c r="E42" s="169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15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132</v>
      </c>
      <c r="T42" s="172" t="s">
        <v>143</v>
      </c>
      <c r="U42" s="156">
        <v>0</v>
      </c>
      <c r="V42" s="156">
        <f>ROUND(E42*U42,2)</f>
        <v>0</v>
      </c>
      <c r="W42" s="156"/>
      <c r="X42" s="147"/>
      <c r="Y42" s="147"/>
      <c r="Z42" s="147"/>
      <c r="AA42" s="147"/>
      <c r="AB42" s="147"/>
      <c r="AC42" s="147"/>
      <c r="AD42" s="147"/>
      <c r="AE42" s="147"/>
      <c r="AF42" s="147"/>
      <c r="AG42" s="147" t="s">
        <v>965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8" t="s">
        <v>992</v>
      </c>
      <c r="D43" s="259"/>
      <c r="E43" s="259"/>
      <c r="F43" s="259"/>
      <c r="G43" s="25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0" t="s">
        <v>126</v>
      </c>
      <c r="B44" s="161" t="s">
        <v>100</v>
      </c>
      <c r="C44" s="181" t="s">
        <v>28</v>
      </c>
      <c r="D44" s="162"/>
      <c r="E44" s="163"/>
      <c r="F44" s="164"/>
      <c r="G44" s="164">
        <f>SUMIF(AG45:AG57,"&lt;&gt;NOR",G45:G57)</f>
        <v>0</v>
      </c>
      <c r="H44" s="164"/>
      <c r="I44" s="164">
        <f>SUM(I45:I57)</f>
        <v>0</v>
      </c>
      <c r="J44" s="164"/>
      <c r="K44" s="164">
        <f>SUM(K45:K57)</f>
        <v>0</v>
      </c>
      <c r="L44" s="164"/>
      <c r="M44" s="164">
        <f>SUM(M45:M57)</f>
        <v>0</v>
      </c>
      <c r="N44" s="164"/>
      <c r="O44" s="164">
        <f>SUM(O45:O57)</f>
        <v>0</v>
      </c>
      <c r="P44" s="164"/>
      <c r="Q44" s="164">
        <f>SUM(Q45:Q57)</f>
        <v>0</v>
      </c>
      <c r="R44" s="164"/>
      <c r="S44" s="164"/>
      <c r="T44" s="165"/>
      <c r="U44" s="159"/>
      <c r="V44" s="159">
        <f>SUM(V45:V57)</f>
        <v>0</v>
      </c>
      <c r="W44" s="159"/>
      <c r="AG44" t="s">
        <v>127</v>
      </c>
    </row>
    <row r="45" spans="1:60" outlineLevel="1" x14ac:dyDescent="0.2">
      <c r="A45" s="166">
        <v>21</v>
      </c>
      <c r="B45" s="167" t="s">
        <v>993</v>
      </c>
      <c r="C45" s="182" t="s">
        <v>994</v>
      </c>
      <c r="D45" s="168" t="s">
        <v>176</v>
      </c>
      <c r="E45" s="169">
        <v>1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15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/>
      <c r="S45" s="171" t="s">
        <v>177</v>
      </c>
      <c r="T45" s="172" t="s">
        <v>143</v>
      </c>
      <c r="U45" s="156">
        <v>0</v>
      </c>
      <c r="V45" s="156">
        <f>ROUND(E45*U45,2)</f>
        <v>0</v>
      </c>
      <c r="W45" s="156"/>
      <c r="X45" s="147"/>
      <c r="Y45" s="147"/>
      <c r="Z45" s="147"/>
      <c r="AA45" s="147"/>
      <c r="AB45" s="147"/>
      <c r="AC45" s="147"/>
      <c r="AD45" s="147"/>
      <c r="AE45" s="147"/>
      <c r="AF45" s="147"/>
      <c r="AG45" s="147" t="s">
        <v>133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54"/>
      <c r="B46" s="155"/>
      <c r="C46" s="258" t="s">
        <v>995</v>
      </c>
      <c r="D46" s="259"/>
      <c r="E46" s="259"/>
      <c r="F46" s="259"/>
      <c r="G46" s="25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8" t="str">
        <f>C46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22</v>
      </c>
      <c r="B47" s="174" t="s">
        <v>996</v>
      </c>
      <c r="C47" s="184" t="s">
        <v>997</v>
      </c>
      <c r="D47" s="175" t="s">
        <v>920</v>
      </c>
      <c r="E47" s="176">
        <v>8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15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/>
      <c r="S47" s="178" t="s">
        <v>177</v>
      </c>
      <c r="T47" s="179" t="s">
        <v>143</v>
      </c>
      <c r="U47" s="156">
        <v>0</v>
      </c>
      <c r="V47" s="156">
        <f>ROUND(E47*U47,2)</f>
        <v>0</v>
      </c>
      <c r="W47" s="156"/>
      <c r="X47" s="147"/>
      <c r="Y47" s="147"/>
      <c r="Z47" s="147"/>
      <c r="AA47" s="147"/>
      <c r="AB47" s="147"/>
      <c r="AC47" s="147"/>
      <c r="AD47" s="147"/>
      <c r="AE47" s="147"/>
      <c r="AF47" s="147"/>
      <c r="AG47" s="147" t="s">
        <v>951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23</v>
      </c>
      <c r="B48" s="174" t="s">
        <v>998</v>
      </c>
      <c r="C48" s="184" t="s">
        <v>999</v>
      </c>
      <c r="D48" s="175" t="s">
        <v>964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132</v>
      </c>
      <c r="T48" s="179" t="s">
        <v>143</v>
      </c>
      <c r="U48" s="156">
        <v>0</v>
      </c>
      <c r="V48" s="156">
        <f>ROUND(E48*U48,2)</f>
        <v>0</v>
      </c>
      <c r="W48" s="156"/>
      <c r="X48" s="147"/>
      <c r="Y48" s="147"/>
      <c r="Z48" s="147"/>
      <c r="AA48" s="147"/>
      <c r="AB48" s="147"/>
      <c r="AC48" s="147"/>
      <c r="AD48" s="147"/>
      <c r="AE48" s="147"/>
      <c r="AF48" s="147"/>
      <c r="AG48" s="147" t="s">
        <v>965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24</v>
      </c>
      <c r="B49" s="167" t="s">
        <v>1000</v>
      </c>
      <c r="C49" s="182" t="s">
        <v>1001</v>
      </c>
      <c r="D49" s="168" t="s">
        <v>964</v>
      </c>
      <c r="E49" s="169">
        <v>1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15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/>
      <c r="S49" s="171" t="s">
        <v>132</v>
      </c>
      <c r="T49" s="172" t="s">
        <v>143</v>
      </c>
      <c r="U49" s="156">
        <v>0</v>
      </c>
      <c r="V49" s="156">
        <f>ROUND(E49*U49,2)</f>
        <v>0</v>
      </c>
      <c r="W49" s="156"/>
      <c r="X49" s="147"/>
      <c r="Y49" s="147"/>
      <c r="Z49" s="147"/>
      <c r="AA49" s="147"/>
      <c r="AB49" s="147"/>
      <c r="AC49" s="147"/>
      <c r="AD49" s="147"/>
      <c r="AE49" s="147"/>
      <c r="AF49" s="147"/>
      <c r="AG49" s="147" t="s">
        <v>965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8" t="s">
        <v>1002</v>
      </c>
      <c r="D50" s="259"/>
      <c r="E50" s="259"/>
      <c r="F50" s="259"/>
      <c r="G50" s="25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8" t="str">
        <f>C50</f>
        <v>Náklady na ztížené podmínky bezpečnostních a hygienických opatření z důvodu extrémního místa provádění.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6">
        <v>25</v>
      </c>
      <c r="B51" s="167" t="s">
        <v>1003</v>
      </c>
      <c r="C51" s="182" t="s">
        <v>1004</v>
      </c>
      <c r="D51" s="168" t="s">
        <v>964</v>
      </c>
      <c r="E51" s="169">
        <v>1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15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132</v>
      </c>
      <c r="T51" s="172" t="s">
        <v>143</v>
      </c>
      <c r="U51" s="156">
        <v>0</v>
      </c>
      <c r="V51" s="156">
        <f>ROUND(E51*U51,2)</f>
        <v>0</v>
      </c>
      <c r="W51" s="156"/>
      <c r="X51" s="147"/>
      <c r="Y51" s="147"/>
      <c r="Z51" s="147"/>
      <c r="AA51" s="147"/>
      <c r="AB51" s="147"/>
      <c r="AC51" s="147"/>
      <c r="AD51" s="147"/>
      <c r="AE51" s="147"/>
      <c r="AF51" s="147"/>
      <c r="AG51" s="147" t="s">
        <v>965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258" t="s">
        <v>1005</v>
      </c>
      <c r="D52" s="259"/>
      <c r="E52" s="259"/>
      <c r="F52" s="259"/>
      <c r="G52" s="259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47"/>
      <c r="Y52" s="14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88" t="str">
        <f>C52</f>
        <v>Náklady na vyhotovení dokumentace skutečného provedení stavby a její předání objednateli v požadované formě a požadovaném počtu  - pouze kompletace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26</v>
      </c>
      <c r="B53" s="174" t="s">
        <v>1006</v>
      </c>
      <c r="C53" s="184" t="s">
        <v>1007</v>
      </c>
      <c r="D53" s="175" t="s">
        <v>964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132</v>
      </c>
      <c r="T53" s="179" t="s">
        <v>143</v>
      </c>
      <c r="U53" s="156">
        <v>0</v>
      </c>
      <c r="V53" s="156">
        <f>ROUND(E53*U53,2)</f>
        <v>0</v>
      </c>
      <c r="W53" s="156"/>
      <c r="X53" s="147"/>
      <c r="Y53" s="147"/>
      <c r="Z53" s="147"/>
      <c r="AA53" s="147"/>
      <c r="AB53" s="147"/>
      <c r="AC53" s="147"/>
      <c r="AD53" s="147"/>
      <c r="AE53" s="147"/>
      <c r="AF53" s="147"/>
      <c r="AG53" s="147" t="s">
        <v>965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27</v>
      </c>
      <c r="B54" s="174" t="s">
        <v>1008</v>
      </c>
      <c r="C54" s="184" t="s">
        <v>1009</v>
      </c>
      <c r="D54" s="175" t="s">
        <v>176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177</v>
      </c>
      <c r="T54" s="179" t="s">
        <v>143</v>
      </c>
      <c r="U54" s="156">
        <v>0</v>
      </c>
      <c r="V54" s="156">
        <f>ROUND(E54*U54,2)</f>
        <v>0</v>
      </c>
      <c r="W54" s="156"/>
      <c r="X54" s="147"/>
      <c r="Y54" s="147"/>
      <c r="Z54" s="147"/>
      <c r="AA54" s="147"/>
      <c r="AB54" s="147"/>
      <c r="AC54" s="147"/>
      <c r="AD54" s="147"/>
      <c r="AE54" s="147"/>
      <c r="AF54" s="147"/>
      <c r="AG54" s="147" t="s">
        <v>965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28</v>
      </c>
      <c r="B55" s="174" t="s">
        <v>1010</v>
      </c>
      <c r="C55" s="184" t="s">
        <v>1011</v>
      </c>
      <c r="D55" s="175" t="s">
        <v>176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177</v>
      </c>
      <c r="T55" s="179" t="s">
        <v>143</v>
      </c>
      <c r="U55" s="156">
        <v>0</v>
      </c>
      <c r="V55" s="156">
        <f>ROUND(E55*U55,2)</f>
        <v>0</v>
      </c>
      <c r="W55" s="156"/>
      <c r="X55" s="147"/>
      <c r="Y55" s="147"/>
      <c r="Z55" s="147"/>
      <c r="AA55" s="147"/>
      <c r="AB55" s="147"/>
      <c r="AC55" s="147"/>
      <c r="AD55" s="147"/>
      <c r="AE55" s="147"/>
      <c r="AF55" s="147"/>
      <c r="AG55" s="147" t="s">
        <v>965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29</v>
      </c>
      <c r="B56" s="174" t="s">
        <v>1012</v>
      </c>
      <c r="C56" s="184" t="s">
        <v>1013</v>
      </c>
      <c r="D56" s="175" t="s">
        <v>176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177</v>
      </c>
      <c r="T56" s="179" t="s">
        <v>143</v>
      </c>
      <c r="U56" s="156">
        <v>0</v>
      </c>
      <c r="V56" s="156">
        <f>ROUND(E56*U56,2)</f>
        <v>0</v>
      </c>
      <c r="W56" s="156"/>
      <c r="X56" s="147"/>
      <c r="Y56" s="147"/>
      <c r="Z56" s="147"/>
      <c r="AA56" s="147"/>
      <c r="AB56" s="147"/>
      <c r="AC56" s="147"/>
      <c r="AD56" s="147"/>
      <c r="AE56" s="147"/>
      <c r="AF56" s="147"/>
      <c r="AG56" s="147" t="s">
        <v>965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30</v>
      </c>
      <c r="B57" s="167" t="s">
        <v>1014</v>
      </c>
      <c r="C57" s="182" t="s">
        <v>1015</v>
      </c>
      <c r="D57" s="168" t="s">
        <v>176</v>
      </c>
      <c r="E57" s="169">
        <v>1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/>
      <c r="S57" s="171" t="s">
        <v>177</v>
      </c>
      <c r="T57" s="172" t="s">
        <v>143</v>
      </c>
      <c r="U57" s="156">
        <v>0</v>
      </c>
      <c r="V57" s="156">
        <f>ROUND(E57*U57,2)</f>
        <v>0</v>
      </c>
      <c r="W57" s="156"/>
      <c r="X57" s="147"/>
      <c r="Y57" s="147"/>
      <c r="Z57" s="147"/>
      <c r="AA57" s="147"/>
      <c r="AB57" s="147"/>
      <c r="AC57" s="147"/>
      <c r="AD57" s="147"/>
      <c r="AE57" s="147"/>
      <c r="AF57" s="147"/>
      <c r="AG57" s="147" t="s">
        <v>965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5"/>
      <c r="B58" s="6"/>
      <c r="C58" s="185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v>15</v>
      </c>
      <c r="AF58">
        <v>21</v>
      </c>
    </row>
    <row r="59" spans="1:60" x14ac:dyDescent="0.2">
      <c r="A59" s="150"/>
      <c r="B59" s="151" t="s">
        <v>29</v>
      </c>
      <c r="C59" s="186"/>
      <c r="D59" s="152"/>
      <c r="E59" s="153"/>
      <c r="F59" s="153"/>
      <c r="G59" s="180">
        <f>G8+G44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f>SUMIF(L7:L57,AE58,G7:G57)</f>
        <v>0</v>
      </c>
      <c r="AF59">
        <f>SUMIF(L7:L57,AF58,G7:G57)</f>
        <v>0</v>
      </c>
      <c r="AG59" t="s">
        <v>239</v>
      </c>
    </row>
    <row r="60" spans="1:60" x14ac:dyDescent="0.2">
      <c r="C60" s="187"/>
      <c r="D60" s="138"/>
      <c r="AG60" t="s">
        <v>240</v>
      </c>
    </row>
    <row r="61" spans="1:60" x14ac:dyDescent="0.2">
      <c r="D61" s="138"/>
    </row>
    <row r="62" spans="1:60" x14ac:dyDescent="0.2">
      <c r="D62" s="138"/>
    </row>
    <row r="63" spans="1:60" x14ac:dyDescent="0.2">
      <c r="D63" s="138"/>
    </row>
    <row r="64" spans="1:60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algorithmName="SHA-512" hashValue="ePe/dMeN1SBB8c8sydS5c2LjCtgzsDcu6AYm5q34ThItBErsaIIy5zkatqsT96YKM6DvWODC82B7z3Bl94s2SA==" saltValue="K3mfbHe36mshK0EfY3V5Qg==" spinCount="100000" sheet="1"/>
  <mergeCells count="22">
    <mergeCell ref="C43:G43"/>
    <mergeCell ref="C46:G46"/>
    <mergeCell ref="C50:G50"/>
    <mergeCell ref="C52:G52"/>
    <mergeCell ref="C34:G34"/>
    <mergeCell ref="C35:G35"/>
    <mergeCell ref="C37:G37"/>
    <mergeCell ref="C38:G38"/>
    <mergeCell ref="C39:G39"/>
    <mergeCell ref="C40:G40"/>
    <mergeCell ref="C32:G32"/>
    <mergeCell ref="A1:G1"/>
    <mergeCell ref="C2:G2"/>
    <mergeCell ref="C3:G3"/>
    <mergeCell ref="C4:G4"/>
    <mergeCell ref="C23:G23"/>
    <mergeCell ref="C24:G24"/>
    <mergeCell ref="C25:G25"/>
    <mergeCell ref="C26:G26"/>
    <mergeCell ref="C27:G27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Libor</dc:creator>
  <cp:lastModifiedBy>Dosek Radim</cp:lastModifiedBy>
  <cp:lastPrinted>2019-06-25T05:50:18Z</cp:lastPrinted>
  <dcterms:created xsi:type="dcterms:W3CDTF">2009-04-08T07:15:50Z</dcterms:created>
  <dcterms:modified xsi:type="dcterms:W3CDTF">2020-01-20T07:39:55Z</dcterms:modified>
</cp:coreProperties>
</file>